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3.xml"/>
  <Override ContentType="application/vnd.openxmlformats-officedocument.spreadsheetml.comments+xml" PartName="/xl/comments6.xml"/>
  <Override ContentType="application/vnd.openxmlformats-officedocument.spreadsheetml.comments+xml" PartName="/xl/comments10.xml"/>
  <Override ContentType="application/vnd.openxmlformats-officedocument.spreadsheetml.comments+xml" PartName="/xl/comments1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SingleCells+xml" PartName="/xl/tables/tableSingleCells1.xml"/>
  <Override ContentType="application/vnd.openxmlformats-officedocument.spreadsheetml.tableSingleCells+xml" PartName="/xl/tables/tableSingleCells2.xml"/>
  <Override ContentType="application/vnd.openxmlformats-officedocument.spreadsheetml.tableSingleCells+xml" PartName="/xl/tables/tableSingleCells3.xml"/>
  <Override ContentType="application/vnd.openxmlformats-officedocument.spreadsheetml.tableSingleCells+xml" PartName="/xl/tables/tableSingleCells4.xml"/>
  <Override ContentType="application/vnd.openxmlformats-officedocument.spreadsheetml.tableSingleCells+xml" PartName="/xl/tables/tableSingleCells5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>
    <mc:Choice Requires="x15">
      <x15ac:absPath xmlns:x15ac="http://schemas.microsoft.com/office/spreadsheetml/2010/11/ac" url="O:\PRIMA\Templates für PRIMA\Fachlichbasierte EHM\LGHS_U\2026.07.01\03_Original\"/>
    </mc:Choice>
  </mc:AlternateContent>
  <xr:revisionPtr revIDLastSave="0" documentId="13_ncr:1_{F4C6D162-E35E-4D6F-BC47-B7C092B63EB9}" xr6:coauthVersionLast="47" xr6:coauthVersionMax="47" xr10:uidLastSave="{00000000-0000-0000-0000-000000000000}"/>
  <bookViews>
    <workbookView xWindow="17160" yWindow="3420" windowWidth="23325" windowHeight="19500" tabRatio="842" xr2:uid="{00000000-000D-0000-FFFF-FFFF00000000}"/>
  </bookViews>
  <sheets>
    <sheet name="Start" sheetId="1" r:id="rId1"/>
    <sheet name="LGHS_U01" sheetId="6" r:id="rId2"/>
    <sheet name="LGHS_U02" sheetId="3" r:id="rId3"/>
    <sheet name="LGHS_U03" sheetId="10" r:id="rId4"/>
    <sheet name="LGHS_U04" sheetId="11" r:id="rId5"/>
    <sheet name="Validation" r:id="rId15" sheetId="12"/>
    <sheet name="Mapping" r:id="rId16" sheetId="13"/>
  </sheets>
  <definedNames>
    <definedName name="_xlnm._FilterDatabase" localSheetId="1" hidden="1">LGHS_U01!$G$19:$K$36</definedName>
    <definedName name="_xlnm._FilterDatabase" localSheetId="2" hidden="1">LGHS_U02!$G$19:$M$35</definedName>
    <definedName name="_xlnm._FilterDatabase" localSheetId="3" hidden="1">LGHS_U03!$G$19:$M$27</definedName>
    <definedName name="_xlnm._FilterDatabase" localSheetId="4" hidden="1">LGHS_U04!$G$19:$M$23</definedName>
    <definedName name="C_HYP" localSheetId="1" hidden="true">LGHS_U01!$K$21</definedName>
    <definedName name="C_HYP.GBU.COB" localSheetId="1" hidden="true">LGHS_U01!$K$25</definedName>
    <definedName name="C_HYP.GBU.FNB" localSheetId="1" hidden="true">LGHS_U01!$K$23</definedName>
    <definedName name="C_HYP.GBU.SPB" localSheetId="1" hidden="true">LGHS_U01!$K$24</definedName>
    <definedName name="C_HYP.GBU.UBR" localSheetId="1" hidden="true">LGHS_U01!$K$26</definedName>
    <definedName name="C_HYP.UBU.LHS" localSheetId="1" hidden="true">LGHS_U01!$K$28</definedName>
    <definedName name="C_HYP.UBU.LHS" localSheetId="2" hidden="true">LGHS_U02!$K$22:$K$28,LGHS_U02!$K$31:$K$35</definedName>
    <definedName name="C_HYP.UBU.LHS.GRK" localSheetId="3" hidden="true">LGHS_U03!$K$22:$K$27</definedName>
    <definedName name="C_HYP.UBU.LHS.LQW" localSheetId="1" hidden="true">LGHS_U01!$K$36</definedName>
    <definedName name="C_HYP.UBU.LHS.LQW" localSheetId="2" hidden="true">LGHS_U02!$L$22:$L$28,LGHS_U02!$L$31:$L$35</definedName>
    <definedName name="C_HYP.UBU.LHS.LQW.GRK" localSheetId="3" hidden="true">LGHS_U03!$L$22:$L$27</definedName>
    <definedName name="C_HYP.UBU.LHS.LTV" localSheetId="1" hidden="true">LGHS_U01!$K$33</definedName>
    <definedName name="C_HYP.UBU.LHS.NPK" localSheetId="1" hidden="true">LGHS_U01!$K$32</definedName>
    <definedName name="C_HYP.UBU.LHS.PAU" localSheetId="1" hidden="true">LGHS_U01!$K$35</definedName>
    <definedName name="C_HYP.UBU.LHS.SAW" localSheetId="1" hidden="true">LGHS_U01!$K$34</definedName>
    <definedName name="C_HYP.UBU.UBR" localSheetId="1" hidden="true">LGHS_U01!$K$29</definedName>
    <definedName name="C_HYP.VMN" localSheetId="1" hidden="true">LGHS_U01!$K$38</definedName>
    <definedName name="C_HYP.ZSB" localSheetId="4" hidden="true">LGHS_U04!$K$22:$M$23</definedName>
    <definedName name="D1_ANZ" localSheetId="4" hidden="true">LGHS_U04!$K$22:$M$22</definedName>
    <definedName name="D1_B02" localSheetId="2" hidden="true">LGHS_U02!$K$22:$L$22</definedName>
    <definedName name="D1_B24" localSheetId="2" hidden="true">LGHS_U02!$K$23:$L$23</definedName>
    <definedName name="D1_B46" localSheetId="2" hidden="true">LGHS_U02!$K$24:$L$24</definedName>
    <definedName name="D1_B67" localSheetId="2" hidden="true">LGHS_U02!$K$25:$L$25</definedName>
    <definedName name="D1_B78" localSheetId="2" hidden="true">LGHS_U02!$K$26:$L$26</definedName>
    <definedName name="D1_B89" localSheetId="2" hidden="true">LGHS_U02!$K$27:$L$27</definedName>
    <definedName name="D1_B91" localSheetId="2" hidden="true">LGHS_U02!$K$28:$L$28</definedName>
    <definedName name="D1_BAU" localSheetId="3" hidden="true">LGHS_U03!$K$26:$L$26</definedName>
    <definedName name="D1_EFH" localSheetId="3" hidden="true">LGHS_U03!$K$22:$L$22</definedName>
    <definedName name="D1_ETW" localSheetId="3" hidden="true">LGHS_U03!$K$23:$L$23</definedName>
    <definedName name="D1_GLG" localSheetId="3" hidden="true">LGHS_U03!$K$25:$L$25</definedName>
    <definedName name="D1_MFH" localSheetId="3" hidden="true">LGHS_U03!$K$24:$L$24</definedName>
    <definedName name="D1_NML" localSheetId="4" hidden="true">LGHS_U04!$K$23:$M$23</definedName>
    <definedName name="D1_T" localSheetId="1" hidden="true">LGHS_U01!$K$28,LGHS_U01!$K$36</definedName>
    <definedName name="D1_T" localSheetId="2" hidden="true">LGHS_U02!$K$31:$L$35</definedName>
    <definedName name="D1_T" localSheetId="3" hidden="true">LGHS_U03!$K$27:$L$27</definedName>
    <definedName name="D2_BAU" localSheetId="2" hidden="true">LGHS_U02!$K$35:$L$35</definedName>
    <definedName name="D2_EFH" localSheetId="2" hidden="true">LGHS_U02!$K$31:$L$31</definedName>
    <definedName name="D2_ETW" localSheetId="2" hidden="true">LGHS_U02!$K$32:$L$32</definedName>
    <definedName name="D2_GLG" localSheetId="2" hidden="true">LGHS_U02!$K$34:$L$34</definedName>
    <definedName name="D2_MFH" localSheetId="2" hidden="true">LGHS_U02!$K$33:$L$33</definedName>
    <definedName name="D2_SBP" localSheetId="4" hidden="true">LGHS_U04!$M$22:$M$23</definedName>
    <definedName name="D2_SBR" localSheetId="4" hidden="true">LGHS_U04!$L$22:$L$23</definedName>
    <definedName name="D2_T" localSheetId="1" hidden="true">LGHS_U01!$K$28,LGHS_U01!$K$36</definedName>
    <definedName name="D2_T" localSheetId="2" hidden="true">LGHS_U02!$K$22:$L$28</definedName>
    <definedName name="D2_T" localSheetId="4" hidden="true">LGHS_U04!$K$22:$K$23</definedName>
    <definedName name="_xlnm.Print_Area" localSheetId="1">LGHS_U01!$K$21:$L$39</definedName>
    <definedName name="_xlnm.Print_Area" localSheetId="2">LGHS_U02!$K$21:$N$36</definedName>
    <definedName name="_xlnm.Print_Area" localSheetId="3">LGHS_U03!$K$21:$N$28</definedName>
    <definedName name="_xlnm.Print_Area" localSheetId="4">LGHS_U04!$K$21:$N$24</definedName>
    <definedName name="_xlnm.Print_Area" localSheetId="0">Start!$A$1:$H$40</definedName>
    <definedName name="_xlnm.Print_Titles" localSheetId="1">LGHS_U01!$A:$J,LGHS_U01!$1:$20</definedName>
    <definedName name="_xlnm.Print_Titles" localSheetId="2">LGHS_U02!$A:$J,LGHS_U02!$1:$20</definedName>
    <definedName name="_xlnm.Print_Titles" localSheetId="3">LGHS_U03!$A:$J,LGHS_U03!$1:$20</definedName>
    <definedName name="_xlnm.Print_Titles" localSheetId="4">LGHS_U04!$A:$J,LGHS_U04!$1:$20</definedName>
    <definedName name="I_Language">Start!$B$5</definedName>
    <definedName name="I_ReferDate">Start!$H$2</definedName>
    <definedName name="I_ReportName">Start!$B$1</definedName>
    <definedName name="I_Revision">Start!$B$4</definedName>
    <definedName name="I_SubjectId">Start!$H$1</definedName>
    <definedName name="I_TechNumber">Start!$B$6</definedName>
    <definedName name="I_Version">Start!$B$3</definedName>
    <definedName name="INTERNAL" localSheetId="1">LGHS_U01!$G:$J,LGHS_U01!$19:$20</definedName>
    <definedName name="INTERNAL" localSheetId="2">LGHS_U02!$G:$J,LGHS_U02!$19:$20</definedName>
    <definedName name="INTERNAL" localSheetId="3">LGHS_U03!$G:$J,LGHS_U03!$19:$20</definedName>
    <definedName name="INTERNAL" localSheetId="4">LGHS_U04!$G:$J,LGHS_U04!$19:$20</definedName>
    <definedName name="P_Subtitle">Start!$B$8</definedName>
    <definedName name="P_Title">Start!$B$7</definedName>
    <definedName name="T_Konsi_Errors" localSheetId="1" hidden="true">LGHS_U01!$B$5</definedName>
    <definedName name="T_Konsi_Errors" localSheetId="2" hidden="true">LGHS_U02!$B$5</definedName>
    <definedName name="T_Konsi_Errors" localSheetId="3" hidden="true">LGHS_U03!$B$5</definedName>
    <definedName name="T_Konsi_Errors" localSheetId="4" hidden="true">LGHS_U04!$B$5</definedName>
    <definedName name="T_Konsi_Rules_Column" localSheetId="1" hidden="true">LGHS_U01!$K$42</definedName>
    <definedName name="T_Konsi_Rules_Column" localSheetId="2" hidden="true">LGHS_U02!$K$39</definedName>
    <definedName name="T_Konsi_Rules_Column" localSheetId="3" hidden="true">LGHS_U03!$K$31</definedName>
    <definedName name="T_Konsi_Rules_Column" localSheetId="4" hidden="true">LGHS_U04!$K$27</definedName>
    <definedName name="T_Konsi_Rules_Cross" localSheetId="1" hidden="true">LGHS_U01!$N$42</definedName>
    <definedName name="T_Konsi_Rules_Cross" localSheetId="2" hidden="true">LGHS_U02!$P$39</definedName>
    <definedName name="T_Konsi_Rules_Cross" localSheetId="3" hidden="true">LGHS_U03!$P$31</definedName>
    <definedName name="T_Konsi_Rules_Cross" localSheetId="4" hidden="true">LGHS_U04!$P$27</definedName>
    <definedName name="T_Konsi_Rules_Row" localSheetId="1" hidden="true">LGHS_U01!$N$21</definedName>
    <definedName name="T_Konsi_Rules_Row" localSheetId="2" hidden="true">LGHS_U02!$P$21</definedName>
    <definedName name="T_Konsi_Rules_Row" localSheetId="3" hidden="true">LGHS_U03!$P$21</definedName>
    <definedName name="T_Konsi_Rules_Row" localSheetId="4" hidden="true">LGHS_U04!$P$21</definedName>
    <definedName name="T_Konsi_Summary" localSheetId="0" hidden="true">Start!$D$21</definedName>
    <definedName name="T_Konsi_Warnings" localSheetId="1" hidden="true">LGHS_U01!$B$6</definedName>
    <definedName name="T_Konsi_Warnings" localSheetId="2" hidden="true">LGHS_U02!$B$6</definedName>
    <definedName name="T_Konsi_Warnings" localSheetId="3" hidden="true">LGHS_U03!$B$6</definedName>
    <definedName name="T_Konsi_Warnings" localSheetId="4" hidden="true">LGHS_U04!$B$6</definedName>
    <definedName name="Z_CB120B31_F776_4B30_B33D_0B8FCFE1E658_.wvu.Cols" localSheetId="1" hidden="1">LGHS_U01!$A:$A,LGHS_U01!$E:$J,LGHS_U01!$O:$Q,LGHS_U01!$T:$T</definedName>
    <definedName name="Z_CB120B31_F776_4B30_B33D_0B8FCFE1E658_.wvu.Cols" localSheetId="2" hidden="1">LGHS_U02!$A:$A,LGHS_U02!$E:$J,LGHS_U02!$Q:$S,LGHS_U02!$V:$V</definedName>
    <definedName name="Z_CB120B31_F776_4B30_B33D_0B8FCFE1E658_.wvu.Cols" localSheetId="3" hidden="1">LGHS_U03!$A:$A,LGHS_U03!$E:$J,LGHS_U03!$Q:$S,LGHS_U03!$V:$V</definedName>
    <definedName name="Z_CB120B31_F776_4B30_B33D_0B8FCFE1E658_.wvu.Cols" localSheetId="4" hidden="1">LGHS_U04!$A:$A,LGHS_U04!$E:$J,LGHS_U04!$Q:$S,LGHS_U04!$V:$V</definedName>
    <definedName name="Z_CB120B31_F776_4B30_B33D_0B8FCFE1E658_.wvu.PrintArea" localSheetId="1" hidden="1">LGHS_U01!$K$21:$L$39</definedName>
    <definedName name="Z_CB120B31_F776_4B30_B33D_0B8FCFE1E658_.wvu.PrintArea" localSheetId="2" hidden="1">LGHS_U02!$K$21:$N$36</definedName>
    <definedName name="Z_CB120B31_F776_4B30_B33D_0B8FCFE1E658_.wvu.PrintArea" localSheetId="3" hidden="1">LGHS_U03!$K$21:$N$28</definedName>
    <definedName name="Z_CB120B31_F776_4B30_B33D_0B8FCFE1E658_.wvu.PrintArea" localSheetId="4" hidden="1">LGHS_U04!$K$21:$N$24</definedName>
    <definedName name="Z_CB120B31_F776_4B30_B33D_0B8FCFE1E658_.wvu.PrintArea" localSheetId="0" hidden="1">Start!$A$1:$H$40</definedName>
    <definedName name="Z_CB120B31_F776_4B30_B33D_0B8FCFE1E658_.wvu.PrintTitles" localSheetId="1" hidden="1">LGHS_U01!$A:$J,LGHS_U01!$1:$19</definedName>
    <definedName name="Z_CB120B31_F776_4B30_B33D_0B8FCFE1E658_.wvu.PrintTitles" localSheetId="2" hidden="1">LGHS_U02!$A:$J,LGHS_U02!$1:$19</definedName>
    <definedName name="Z_CB120B31_F776_4B30_B33D_0B8FCFE1E658_.wvu.PrintTitles" localSheetId="3" hidden="1">LGHS_U03!$A:$J,LGHS_U03!$1:$19</definedName>
    <definedName name="Z_CB120B31_F776_4B30_B33D_0B8FCFE1E658_.wvu.PrintTitles" localSheetId="4" hidden="1">LGHS_U04!$A:$J,LGHS_U04!$1:$19</definedName>
    <definedName name="Z_CB120B31_F776_4B30_B33D_0B8FCFE1E658_.wvu.Rows" localSheetId="1" hidden="1">LGHS_U01!$7:$14</definedName>
    <definedName name="Z_CB120B31_F776_4B30_B33D_0B8FCFE1E658_.wvu.Rows" localSheetId="2" hidden="1">LGHS_U02!$7:$14</definedName>
    <definedName name="Z_CB120B31_F776_4B30_B33D_0B8FCFE1E658_.wvu.Rows" localSheetId="3" hidden="1">LGHS_U03!$7:$14</definedName>
    <definedName name="Z_CB120B31_F776_4B30_B33D_0B8FCFE1E658_.wvu.Rows" localSheetId="4" hidden="1">LGHS_U04!$7:$14</definedName>
    <definedName name="Z_CB120B31_F776_4B30_B33D_0B8FCFE1E658_.wvu.Rows" localSheetId="0" hidden="1">Start!$24:$24</definedName>
    <definedName name="Validation_K001_LGHS_U01_K21_0" hidden="true">LGHS_U01!$K$21,LGHS_U01!$K$23:$K$26,LGHS_U01!$K$28:$K$29,'LGHS_U01'!$K$21</definedName>
    <definedName name="Validation_K002_LGHS_U01_K28_0" hidden="true">LGHS_U01!$K$28,'LGHS_U01'!$K$28</definedName>
    <definedName name="Validation_K003_LGHS_U01_K32_0" hidden="true">LGHS_U01!$K$28,LGHS_U01!$K$32,'LGHS_U01'!$K$32</definedName>
    <definedName name="Validation_K004_LGHS_U01_K33_0" hidden="true">LGHS_U01!$K$28,LGHS_U01!$K$33,'LGHS_U01'!$K$33</definedName>
    <definedName name="Validation_K005_LGHS_U01_K34_0" hidden="true">LGHS_U01!$K$28,LGHS_U01!$K$34,'LGHS_U01'!$K$34</definedName>
    <definedName name="Validation_K006_LGHS_U01_K34_0" hidden="true">LGHS_U01!$K$34,'LGHS_U01'!$K$34</definedName>
    <definedName name="Validation_K007_LGHS_U01_K34_0" hidden="true">LGHS_U01!$K$28,LGHS_U01!$K$32:$K$34,'LGHS_U01'!$K$34</definedName>
    <definedName name="Validation_K008_LGHS_U01_K35_0" hidden="true">LGHS_U01!$K$28,LGHS_U01!$K$35,'LGHS_U01'!$K$35</definedName>
    <definedName name="Validation_K009_LGHS_U01_K36_0" hidden="true">LGHS_U01!$K$34:$K$36,'LGHS_U01'!$K$36</definedName>
    <definedName name="Validation_K010_LGHS_U01_K36_0" hidden="true">LGHS_U01!$K$36,'LGHS_U01'!$K$36</definedName>
    <definedName name="Validation_K011_LGHS_U01_K36_0" hidden="true">LGHS_U01!$K$28,LGHS_U01!$K$36,'LGHS_U01'!$K$36</definedName>
    <definedName name="Validation_K012_LGHS_U01_K38_0" hidden="true">LGHS_U01!$K$38,'LGHS_U01'!$K$38</definedName>
    <definedName name="Validation_K015_LGHS_U02_L31_0" hidden="true">LGHS_U02!$K$31:$L$31,'LGHS_U02'!$L$31</definedName>
    <definedName name="Validation_K016_LGHS_U02_L32_0" hidden="true">LGHS_U02!$K$32:$L$32,'LGHS_U02'!$L$32</definedName>
    <definedName name="Validation_K017_LGHS_U02_L33_0" hidden="true">LGHS_U02!$K$33:$L$33,'LGHS_U02'!$L$33</definedName>
    <definedName name="Validation_K019_LGHS_U02_L34_0" hidden="true">LGHS_U02!$K$34:$L$34,'LGHS_U02'!$L$34</definedName>
    <definedName name="Validation_K021_LGHS_U02_L35_0" hidden="true">LGHS_U02!$K$35:$L$35,'LGHS_U02'!$L$35</definedName>
    <definedName name="Validation_K024_LGHS_U02_L22_0" hidden="true">LGHS_U02!$K$22:$L$22,'LGHS_U02'!$L$22</definedName>
    <definedName name="Validation_K025_LGHS_U02_L23_0" hidden="true">LGHS_U02!$K$23:$L$23,'LGHS_U02'!$L$23</definedName>
    <definedName name="Validation_K026_LGHS_U02_L24_0" hidden="true">LGHS_U02!$K$24:$L$24,'LGHS_U02'!$L$24</definedName>
    <definedName name="Validation_K027_LGHS_U02_L25_0" hidden="true">LGHS_U02!$K$25:$L$25,'LGHS_U02'!$L$25</definedName>
    <definedName name="Validation_K028_LGHS_U02_L26_0" hidden="true">LGHS_U02!$K$26:$L$26,'LGHS_U02'!$L$26</definedName>
    <definedName name="Validation_K029_LGHS_U02_L27_0" hidden="true">LGHS_U02!$K$27:$L$27,'LGHS_U02'!$L$27</definedName>
    <definedName name="Validation_K030_LGHS_U02_L28_0" hidden="true">LGHS_U02!$K$28:$L$28,'LGHS_U02'!$L$28</definedName>
    <definedName name="Validation_K034_LGHS_U03_L22_0" hidden="true">LGHS_U03!$K$22:$L$22,'LGHS_U03'!$L$22</definedName>
    <definedName name="Validation_K037_LGHS_U03_L23_0" hidden="true">LGHS_U03!$K$23:$L$23,'LGHS_U03'!$L$23</definedName>
    <definedName name="Validation_K040_LGHS_U03_L24_0" hidden="true">LGHS_U03!$K$24:$L$24,'LGHS_U03'!$L$24</definedName>
    <definedName name="Validation_K043_LGHS_U03_L25_0" hidden="true">LGHS_U03!$K$25:$L$25,'LGHS_U03'!$L$25</definedName>
    <definedName name="Validation_K046_LGHS_U03_L26_0" hidden="true">LGHS_U03!$K$26:$L$26,'LGHS_U03'!$L$26</definedName>
    <definedName name="Validation_K049_LGHS_U03_K27_0" hidden="true">LGHS_U03!$K$22:$K$27,'LGHS_U03'!$K$27</definedName>
    <definedName name="Validation_K050_LGHS_U03_L27_0" hidden="true">LGHS_U03!$L$22:$L$27,'LGHS_U03'!$L$27</definedName>
    <definedName name="Validation_K051_LGHS_U03_L27_0" hidden="true">LGHS_U03!$K$27:$L$27,'LGHS_U03'!$L$27</definedName>
    <definedName name="Validation_K053_LGHS_U04_K22_0" hidden="true">LGHS_U04!$K$22:$M$22,'LGHS_U04'!$K$22</definedName>
    <definedName name="Validation_K054_LGHS_U04_K23_0" hidden="true">LGHS_U04!$K$23:$M$23,'LGHS_U04'!$K$23</definedName>
    <definedName name="ValidationSummary_LGHS_U01_ERROR" hidden="true">Validation!B9</definedName>
    <definedName name="ValidationSummary_LGHS_U02_ERROR" hidden="true">Validation!B12</definedName>
    <definedName name="ValidationSummary_LGHS_U03_ERROR" hidden="true">Validation!B15</definedName>
    <definedName name="ValidationSummary_LGHS_U04_ERROR" hidden="true">Validation!B18</definedName>
    <definedName name="ValidationSummary_Total_ERROR" hidden="true">Validation!B5</definedName>
    <definedName name="_xlnm._FilterDatabase" localSheetId="5" hidden="true">Validation!$A$21:$F$75</definedName>
    <definedName name="_xlnm._FilterDatabase" localSheetId="6" hidden="true">Mapping!$A$3:$C$58</definedName>
  </definedNames>
  <calcPr calcId="191029"/>
  <customWorkbookViews>
    <customWorkbookView name="Gruss Roland - Persönliche Ansicht" guid="{CB120B31-F776-4B30-B33D-0B8FCFE1E658}" mergeInterval="0" personalView="1" xWindow="12" yWindow="38" windowWidth="1311" windowHeight="882" tabRatio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1" l="1"/>
  <c r="F38" i="6" l="1"/>
  <c r="F29" i="6"/>
  <c r="F23" i="11" l="1"/>
  <c r="F22" i="11"/>
  <c r="M18" i="11"/>
  <c r="L18" i="11"/>
  <c r="K18" i="11"/>
  <c r="B4" i="11"/>
  <c r="K3" i="11"/>
  <c r="B3" i="11"/>
  <c r="K1" i="11"/>
  <c r="B1" i="11"/>
  <c r="M23" i="10"/>
  <c r="M24" i="10"/>
  <c r="M25" i="10"/>
  <c r="M26" i="10"/>
  <c r="M22" i="10"/>
  <c r="M32" i="3"/>
  <c r="M33" i="3"/>
  <c r="M34" i="3"/>
  <c r="M35" i="3"/>
  <c r="M31" i="3"/>
  <c r="M23" i="3"/>
  <c r="M24" i="3"/>
  <c r="M25" i="3"/>
  <c r="M26" i="3"/>
  <c r="M27" i="3"/>
  <c r="M28" i="3"/>
  <c r="M22" i="3"/>
  <c r="F27" i="10" l="1"/>
  <c r="F26" i="10"/>
  <c r="F25" i="10"/>
  <c r="F24" i="10"/>
  <c r="F23" i="10"/>
  <c r="F22" i="10"/>
  <c r="M18" i="10"/>
  <c r="L18" i="10"/>
  <c r="K18" i="10"/>
  <c r="B4" i="10"/>
  <c r="K3" i="10"/>
  <c r="B3" i="10"/>
  <c r="K1" i="10"/>
  <c r="B1" i="10"/>
  <c r="L18" i="3" l="1"/>
  <c r="F28" i="3"/>
  <c r="F35" i="3"/>
  <c r="F32" i="3"/>
  <c r="F33" i="3"/>
  <c r="F23" i="6"/>
  <c r="F24" i="6"/>
  <c r="F25" i="6"/>
  <c r="F26" i="6"/>
  <c r="F28" i="6"/>
  <c r="K1" i="3" l="1"/>
  <c r="K3" i="3"/>
  <c r="K3" i="6"/>
  <c r="K1" i="6" l="1"/>
  <c r="B4" i="3" l="1"/>
  <c r="B3" i="3"/>
  <c r="B4" i="6"/>
  <c r="B3" i="6"/>
  <c r="B1" i="3" l="1"/>
  <c r="B1" i="6"/>
  <c r="H37" i="1"/>
  <c r="F34" i="3" l="1"/>
  <c r="F31" i="3"/>
  <c r="F27" i="3"/>
  <c r="F26" i="3"/>
  <c r="F25" i="3"/>
  <c r="F24" i="3"/>
  <c r="F23" i="3"/>
  <c r="F22" i="3"/>
  <c r="F36" i="6"/>
  <c r="F35" i="6"/>
  <c r="F34" i="6"/>
  <c r="F33" i="6"/>
  <c r="F32" i="6"/>
  <c r="F21" i="6"/>
  <c r="M18" i="3" l="1"/>
  <c r="K18" i="3"/>
  <c r="K18" i="6"/>
  <c r="H34" i="1" l="1"/>
  <c r="H35" i="1" l="1"/>
</calcChain>
</file>

<file path=xl/comments10.xml><?xml version="1.0" encoding="utf-8"?>
<comments xmlns="http://schemas.openxmlformats.org/spreadsheetml/2006/main">
  <authors>
    <author/>
    <author>SNB</author>
  </authors>
  <commentList>
    <comment ref="P22" authorId="1">
      <text>
        <t>La position doit être inférieure ou égale à la position de référence.</t>
      </text>
    </comment>
    <comment ref="P23" authorId="1">
      <text>
        <t>La position doit être inférieure ou égale à la position de référence.</t>
      </text>
    </comment>
    <comment ref="P24" authorId="1">
      <text>
        <t>La position doit être inférieure ou égale à la position de référence.</t>
      </text>
    </comment>
    <comment ref="P25" authorId="1">
      <text>
        <t>La position doit être inférieure ou égale à la position de référence.</t>
      </text>
    </comment>
    <comment ref="P26" authorId="1">
      <text>
        <t>La position doit être inférieure ou égale à la position de référence.</t>
      </text>
    </comment>
    <comment ref="P27" authorId="1">
      <text>
        <t>La position doit être inférieure ou égale à la position de référence.</t>
      </text>
    </comment>
    <comment ref="K31" authorId="1">
      <text>
        <t>La position doit correspondre à la somme de toutes les positions de référence.</t>
      </text>
    </comment>
    <comment ref="L31" authorId="1">
      <text>
        <t>La position doit correspondre à la somme de toutes les positions de référence.</t>
      </text>
    </comment>
    <comment ref="P31" authorId="1">
      <text>
        <t>La position dans le formulaire LGHS_U03 doit être inférieure ou égale à la position dans le formulaire LGHS_U02.</t>
      </text>
    </comment>
    <comment ref="P32" authorId="1">
      <text>
        <t>La position dans le formulaire LGHS_U03 doit être inférieure ou égale à la position dans le formulaire LGHS_U02.</t>
      </text>
    </comment>
    <comment ref="P33" authorId="1">
      <text>
        <t>La position dans le formulaire LGHS_U03 doit être inférieure ou égale à la position dans le formulaire LGHS_U02.</t>
      </text>
    </comment>
    <comment ref="P34" authorId="1">
      <text>
        <t>La position dans le formulaire LGHS_U03 doit être inférieure ou égale à la position dans le formulaire LGHS_U02.</t>
      </text>
    </comment>
    <comment ref="P35" authorId="1">
      <text>
        <t>La position dans le formulaire LGHS_U03 doit être inférieure ou égale à la position dans le formulaire LGHS_U02.</t>
      </text>
    </comment>
    <comment ref="P36" authorId="1">
      <text>
        <t>La position dans le formulaire LGHS_U03 doit être inférieure ou égale à 10% de la position dans le formulaire LGHS_U01.</t>
      </text>
    </comment>
    <comment ref="Q31" authorId="1">
      <text>
        <t>La position dans le formulaire LGHS_U03 doit être inférieure ou égale à la position dans le formulaire LGHS_U02.</t>
      </text>
    </comment>
    <comment ref="Q32" authorId="1">
      <text>
        <t>La position dans le formulaire LGHS_U03 doit être inférieure ou égale à la position dans le formulaire LGHS_U02.</t>
      </text>
    </comment>
    <comment ref="Q33" authorId="1">
      <text>
        <t>La position dans le formulaire LGHS_U03 doit être inférieure ou égale à la position dans le formulaire LGHS_U02.</t>
      </text>
    </comment>
    <comment ref="Q34" authorId="1">
      <text>
        <t>La position dans le formulaire LGHS_U03 doit être inférieure ou égale à la position dans le formulaire LGHS_U02.</t>
      </text>
    </comment>
    <comment ref="Q35" authorId="1">
      <text>
        <t>La position dans le formulaire LGHS_U03 doit être inférieure ou égale à la position dans le formulaire LGHS_U02.</t>
      </text>
    </comment>
  </commentList>
</comments>
</file>

<file path=xl/comments11.xml><?xml version="1.0" encoding="utf-8"?>
<comments xmlns="http://schemas.openxmlformats.org/spreadsheetml/2006/main">
  <authors>
    <author/>
    <author>SNB</author>
  </authors>
  <commentList>
    <comment ref="P22" authorId="1">
      <text>
        <t>La position doit correspondre à la somme de toutes les positions de référence.</t>
      </text>
    </comment>
    <comment ref="P23" authorId="1">
      <text>
        <t>La position doit correspondre à la somme de toutes les positions de référence.</t>
      </text>
    </comment>
  </commentList>
</comments>
</file>

<file path=xl/comments3.xml><?xml version="1.0" encoding="utf-8"?>
<comments xmlns="http://schemas.openxmlformats.org/spreadsheetml/2006/main">
  <authors>
    <author/>
    <author>SNB</author>
  </authors>
  <commentList>
    <comment ref="P22" authorId="1">
      <text>
        <t>La position doit être inférieure ou égale à la position de référence.</t>
      </text>
    </comment>
    <comment ref="P23" authorId="1">
      <text>
        <t>La position doit être inférieure ou égale à la position de référence.</t>
      </text>
    </comment>
    <comment ref="P24" authorId="1">
      <text>
        <t>La position doit être inférieure ou égale à la position de référence.</t>
      </text>
    </comment>
    <comment ref="P25" authorId="1">
      <text>
        <t>La position doit être inférieure ou égale à la position de référence.</t>
      </text>
    </comment>
    <comment ref="P26" authorId="1">
      <text>
        <t>La position doit être inférieure ou égale à la position de référence.</t>
      </text>
    </comment>
    <comment ref="P27" authorId="1">
      <text>
        <t>La position doit être inférieure ou égale à la position de référence.</t>
      </text>
    </comment>
    <comment ref="P28" authorId="1">
      <text>
        <t>La position doit être inférieure ou égale à la position de référence.</t>
      </text>
    </comment>
    <comment ref="P31" authorId="1">
      <text>
        <t>La position doit être inférieure ou égale à la position de référence.</t>
      </text>
    </comment>
    <comment ref="P32" authorId="1">
      <text>
        <t>La position doit être inférieure ou égale à la position de référence.</t>
      </text>
    </comment>
    <comment ref="P33" authorId="1">
      <text>
        <t>La position doit être inférieure ou égale à la position de référence.</t>
      </text>
    </comment>
    <comment ref="P34" authorId="1">
      <text>
        <t>La position doit être inférieure ou égale à la position de référence.</t>
      </text>
    </comment>
    <comment ref="P35" authorId="1">
      <text>
        <t>La position doit être inférieure ou égale à la position de référence.</t>
      </text>
    </comment>
    <comment ref="P39" authorId="1">
      <text>
        <t>La somme des positions dans le formulaire LGHS_U02 doit être inférieure ou égale à 15% de la position dans le formulaire LGHS_U01.</t>
      </text>
    </comment>
    <comment ref="P40" authorId="1">
      <text>
        <t>La position dans le formulaire LGHS_U02 doit être inférieure ou égale à 50% de la position dans le formulaire LGHS_U01.</t>
      </text>
    </comment>
    <comment ref="Q40" authorId="1">
      <text>
        <t>La somme des positions dans le formulaire LGHS_U02 doit être inférieure ou égale à 50% de la position dans le formulaire LGHS_U01.</t>
      </text>
    </comment>
    <comment ref="P41" authorId="1">
      <text>
        <t>La position dans le formulaire LGHS_U02 doit être inférieure ou égale à 20% de la position dans le formulaire LGHS_U01.</t>
      </text>
    </comment>
    <comment ref="P42" authorId="1">
      <text>
        <t>La position dans le formulaire LGHS_U02 doit être inférieure ou égale à 10% de la position dans le formulaire LGHS_U01.</t>
      </text>
    </comment>
  </commentList>
</comments>
</file>

<file path=xl/comments6.xml><?xml version="1.0" encoding="utf-8"?>
<comments xmlns="http://schemas.openxmlformats.org/spreadsheetml/2006/main">
  <authors>
    <author/>
    <author>SNB</author>
  </authors>
  <commentList>
    <comment ref="K42" authorId="1">
      <text>
        <t>La position doit correspondre à la somme de toutes les positions de référence.</t>
      </text>
    </comment>
    <comment ref="K43" authorId="1">
      <text>
        <t>La position doit être positive.</t>
      </text>
    </comment>
    <comment ref="K44" authorId="1">
      <text>
        <t>La position doit être inférieure à la position de référence.</t>
      </text>
    </comment>
    <comment ref="K45" authorId="1">
      <text>
        <t>La position doit être inférieure à la position de référence.</t>
      </text>
    </comment>
    <comment ref="K46" authorId="1">
      <text>
        <t>La position doit correspondre à la valeur calculée à partir des positions de référence.</t>
      </text>
    </comment>
    <comment ref="K47" authorId="1">
      <text>
        <t>La position doit être inférieure à la position de référence.</t>
      </text>
    </comment>
    <comment ref="K48" authorId="1">
      <text>
        <t>La position doit être positive.</t>
      </text>
    </comment>
    <comment ref="K49" authorId="1">
      <text>
        <t>La position doit être inférieure à la position de référence.</t>
      </text>
    </comment>
    <comment ref="K50" authorId="1">
      <text>
        <t>La position doit être inférieure à la position de référence.</t>
      </text>
    </comment>
    <comment ref="K51" authorId="1">
      <text>
        <t>La position doit correspondre à la valeur calculée à partir des positions de référence.</t>
      </text>
    </comment>
    <comment ref="K52" authorId="1">
      <text>
        <t>La position doit être positive.</t>
      </text>
    </comment>
    <comment ref="K53" authorId="1">
      <text>
        <t>La position doit être positive.</t>
      </text>
    </comment>
    <comment ref="N42" authorId="1">
      <text>
        <t>La position dans le formulaire LGHS_U01 doit correspondre à la somme des positions dans le formulaire LGHS_U02.</t>
      </text>
    </comment>
    <comment ref="O42" authorId="1">
      <text>
        <t>La position dans le formulaire LGHS_U01 doit correspondre à la somme des positions dans le formulaire LGHS_U02.</t>
      </text>
    </comment>
    <comment ref="N43" authorId="1">
      <text>
        <t>La position dans le formulaire LGHS_U01 doit correspondre à la somme des positions dans le formulaire LGHS_U02.</t>
      </text>
    </comment>
    <comment ref="O43" authorId="1">
      <text>
        <t>La position dans le formulaire LGHS_U01 doit correspondre à la somme des positions dans le formulaire LGHS_U02.</t>
      </text>
    </comment>
  </commentList>
</comments>
</file>

<file path=xl/sharedStrings.xml><?xml version="1.0" encoding="utf-8"?>
<sst xmlns="http://schemas.openxmlformats.org/spreadsheetml/2006/main" count="657" uniqueCount="396">
  <si>
    <t>Version</t>
  </si>
  <si>
    <t>Total</t>
  </si>
  <si>
    <t>Category</t>
  </si>
  <si>
    <t>D3</t>
  </si>
  <si>
    <t>0</t>
  </si>
  <si>
    <t>XXXXXX</t>
  </si>
  <si>
    <t>1.1</t>
  </si>
  <si>
    <t>C_HYP</t>
  </si>
  <si>
    <t>D1</t>
  </si>
  <si>
    <t>D2</t>
  </si>
  <si>
    <t>D1_T</t>
  </si>
  <si>
    <t>D2_T</t>
  </si>
  <si>
    <t>D2_GLG</t>
  </si>
  <si>
    <t>D2_MFH</t>
  </si>
  <si>
    <t>D1_B02</t>
  </si>
  <si>
    <t>D1_B24</t>
  </si>
  <si>
    <t>D1_B46</t>
  </si>
  <si>
    <t>D1_B67</t>
  </si>
  <si>
    <t>D1_B78</t>
  </si>
  <si>
    <t>D1_B89</t>
  </si>
  <si>
    <t>D1_B91</t>
  </si>
  <si>
    <t>C_HYP.GBU.FNB</t>
  </si>
  <si>
    <t>C_HYP.GBU.SPB</t>
  </si>
  <si>
    <t>C_HYP.GBU.COB</t>
  </si>
  <si>
    <t>C_HYP.GBU.UBR</t>
  </si>
  <si>
    <t>C_HYP.UBU.LHS</t>
  </si>
  <si>
    <t>C_HYP.UBU.UBR</t>
  </si>
  <si>
    <t>C_HYP.UBU.LHS.NPK</t>
  </si>
  <si>
    <t>C_HYP.UBU.LHS.LTV</t>
  </si>
  <si>
    <t>C_HYP.UBU.LHS.SAW</t>
  </si>
  <si>
    <t>C_HYP.UBU.LHS.PAU</t>
  </si>
  <si>
    <t>C_HYP.UBU.LHS.LQW</t>
  </si>
  <si>
    <t>D2_EFH</t>
  </si>
  <si>
    <t>D2_ETW</t>
  </si>
  <si>
    <t>D2_BAU</t>
  </si>
  <si>
    <t>D1_EFH</t>
  </si>
  <si>
    <t>D1_ETW</t>
  </si>
  <si>
    <t>D1_MFH</t>
  </si>
  <si>
    <t>D1_GLG</t>
  </si>
  <si>
    <t>D1_BAU</t>
  </si>
  <si>
    <t>C_HYP.UBU.LHS.GRK</t>
  </si>
  <si>
    <t>C_HYP.UBU.LHS.LQW.GRK</t>
  </si>
  <si>
    <t>C_HYP.VMN</t>
  </si>
  <si>
    <t>C_HYP.ZSB</t>
  </si>
  <si>
    <t>D2_SBR</t>
  </si>
  <si>
    <t>D2_SBP</t>
  </si>
  <si>
    <t>D1_ANZ</t>
  </si>
  <si>
    <t>D1_NML</t>
  </si>
  <si>
    <t>Enquête</t>
  </si>
  <si>
    <t>Formulaire(s)</t>
  </si>
  <si>
    <t>Révision</t>
  </si>
  <si>
    <t>Langue</t>
  </si>
  <si>
    <t>Code BNS</t>
  </si>
  <si>
    <t>Date de référence</t>
  </si>
  <si>
    <t xml:space="preserve"> -&gt; Continuez en utilisant le tabulateur</t>
  </si>
  <si>
    <t>Liquidités contre garanties hypothécaires (LGHS)</t>
  </si>
  <si>
    <t>Raison sociale:</t>
  </si>
  <si>
    <t>Examens de la cohérence</t>
  </si>
  <si>
    <t>Nombre d'erreurs</t>
  </si>
  <si>
    <t>Nombre d'avertissements</t>
  </si>
  <si>
    <t>Banque nationale suisse</t>
  </si>
  <si>
    <t>Case postale</t>
  </si>
  <si>
    <t>CH-8022 Zurich</t>
  </si>
  <si>
    <t>Tél.: +41 58 631 00 00</t>
  </si>
  <si>
    <t>Commande de formulaires d’enquête:</t>
  </si>
  <si>
    <t>Questions concernant les enquêtes:</t>
  </si>
  <si>
    <t>Objet:</t>
  </si>
  <si>
    <t>No techn.</t>
  </si>
  <si>
    <t>Formulaire</t>
  </si>
  <si>
    <t xml:space="preserve">Vue d’ensemble
</t>
  </si>
  <si>
    <t>en milliers de francs</t>
  </si>
  <si>
    <t>Montant</t>
  </si>
  <si>
    <t>Total des créances hypothécaires en comptes suisses</t>
  </si>
  <si>
    <t>les facilités de la BNS</t>
  </si>
  <si>
    <t>les centrales suisses d’émission de lettres de gage</t>
  </si>
  <si>
    <t>des obligations sécurisées</t>
  </si>
  <si>
    <t>autres</t>
  </si>
  <si>
    <t>admises dans le dispositif LCGH</t>
  </si>
  <si>
    <t>Valeur de liquidité des créances hypothécaires admises dans le dispositif LCGH</t>
  </si>
  <si>
    <t>Déduction des avoirs non privilégiés</t>
  </si>
  <si>
    <t>Décote liée à la quotité de financement</t>
  </si>
  <si>
    <t>Total des valeurs pouvant être prises en compte</t>
  </si>
  <si>
    <t>Décote forfaitaire</t>
  </si>
  <si>
    <t>Valeur de liquidité</t>
  </si>
  <si>
    <t>Excédent réglementaire de HQLA en fin de trimestre</t>
  </si>
  <si>
    <t>Créances hypothécaires admises dans le dispositif LCGH, par quotité de financement et par type d’objets</t>
  </si>
  <si>
    <t>Créances hypothécaires en cours</t>
  </si>
  <si>
    <t>% du total de la valeur de liquidité</t>
  </si>
  <si>
    <t>Quotité de financement (QF)</t>
  </si>
  <si>
    <t>0% &lt; QF ≤ 20%</t>
  </si>
  <si>
    <t>20% &lt; QF ≤ 40%</t>
  </si>
  <si>
    <t>40% &lt; QF ≤ 60%</t>
  </si>
  <si>
    <t>60% &lt; QF ≤ 70%</t>
  </si>
  <si>
    <t>70% &lt; QF ≤ 80%</t>
  </si>
  <si>
    <t>80% &lt; QF ≤ 90%</t>
  </si>
  <si>
    <t>90% &lt; QF ≤ 100%</t>
  </si>
  <si>
    <t>Type d’objets</t>
  </si>
  <si>
    <t>Maisons individuelles</t>
  </si>
  <si>
    <t>Appartements en propriété par étage</t>
  </si>
  <si>
    <t>Immeubles locatifs résidentiels</t>
  </si>
  <si>
    <t>Immeubles commerciaux</t>
  </si>
  <si>
    <t>Terrains à bâtir</t>
  </si>
  <si>
    <t>Type d'objets</t>
  </si>
  <si>
    <t xml:space="preserve">Cédules hypothécaires associées, par type
</t>
  </si>
  <si>
    <t>Cédules hypothécaires de registre</t>
  </si>
  <si>
    <t>Cédules hypothécaires sur papier</t>
  </si>
  <si>
    <t>Cédules hypothécaires associées au total des créances hypothécaires en comptes suisses</t>
  </si>
  <si>
    <t>Nombre</t>
  </si>
  <si>
    <t>Valeur nominale (en milliers de francs)</t>
  </si>
  <si>
    <r>
      <t xml:space="preserve">Remarques: </t>
    </r>
    <r>
      <rPr>
        <sz val="10"/>
        <color rgb="FF000000"/>
        <rFont val="Arial"/>
        <family val="2"/>
      </rPr>
      <t>Veuillez indiquer vos remarques concernant votre livraison dans un document séparé</t>
    </r>
  </si>
  <si>
    <t>jj.mm.aaaa</t>
  </si>
  <si>
    <t>Créances hypothécaires garanties par un bien-fonds de valeur élevée et admises dans le dispositif LCGH, par type d’objets</t>
  </si>
  <si>
    <r>
      <t xml:space="preserve">Commentaires: </t>
    </r>
    <r>
      <rPr>
        <sz val="10"/>
        <rFont val="Arial"/>
        <family val="2"/>
      </rPr>
      <t xml:space="preserve">les commentaires concernant cette enquête figurent sous </t>
    </r>
    <r>
      <rPr>
        <i/>
        <u/>
        <sz val="10"/>
        <rFont val="Arial"/>
        <family val="2"/>
      </rPr>
      <t>https://emi.snb.ch/fr/emi/ELF</t>
    </r>
    <r>
      <rPr>
        <b/>
        <sz val="10"/>
        <rFont val="Arial"/>
        <family val="2"/>
      </rPr>
      <t>.</t>
    </r>
  </si>
  <si>
    <r>
      <t xml:space="preserve">D’autres informations utiles sont disponibles sous </t>
    </r>
    <r>
      <rPr>
        <i/>
        <u/>
        <sz val="10"/>
        <color theme="1"/>
        <rFont val="Arial"/>
        <family val="2"/>
      </rPr>
      <t>www.snb.ch</t>
    </r>
    <r>
      <rPr>
        <i/>
        <sz val="10"/>
        <color theme="1"/>
        <rFont val="Arial"/>
        <family val="2"/>
      </rPr>
      <t xml:space="preserve"> &gt; La BNS &gt; Statistiques &gt; Enquêtes.</t>
    </r>
  </si>
  <si>
    <t>Statistique</t>
  </si>
  <si>
    <t>Dont utilisées pour</t>
  </si>
  <si>
    <t>Dont non utilisées:</t>
  </si>
  <si>
    <t>fr</t>
  </si>
  <si>
    <t>Entreprise</t>
  </si>
  <si>
    <t>LGHS_U</t>
  </si>
  <si>
    <t>LGHS_Uxx</t>
  </si>
  <si>
    <t>LGHS_U01</t>
  </si>
  <si>
    <t>LGHS_U02</t>
  </si>
  <si>
    <t>LGHS_U03</t>
  </si>
  <si>
    <t>LGHS_U04</t>
  </si>
  <si>
    <r>
      <rPr>
        <b/>
        <sz val="10"/>
        <rFont val="Arial"/>
        <family val="2"/>
      </rPr>
      <t>Délai de remise:</t>
    </r>
    <r>
      <rPr>
        <sz val="10"/>
        <rFont val="Arial"/>
        <family val="2"/>
      </rPr>
      <t xml:space="preserve"> le relevé trimestriel est à remettre dans </t>
    </r>
    <r>
      <rPr>
        <b/>
        <sz val="10"/>
        <rFont val="Arial"/>
        <family val="2"/>
      </rPr>
      <t>les 23 jours suivant la date de référence.</t>
    </r>
    <r>
      <rPr>
        <sz val="10"/>
        <rFont val="Arial"/>
        <family val="2"/>
      </rPr>
      <t xml:space="preserve"> </t>
    </r>
  </si>
  <si>
    <t>Tableau</t>
  </si>
  <si>
    <t>Code de la règle</t>
  </si>
  <si>
    <t>Nom</t>
  </si>
  <si>
    <t>Règle Excel</t>
  </si>
  <si>
    <t>Règle basée sur le contenu</t>
  </si>
  <si>
    <t>Evaluation</t>
  </si>
  <si>
    <t>LGHS_U.K001</t>
  </si>
  <si>
    <t>La position doit correspondre à la somme de toutes les positions de référence.</t>
  </si>
  <si>
    <t>ABS(K21-K23-K24-K25-K26-K28-K29)&lt;1</t>
  </si>
  <si>
    <t>ABS(HYP{}-HYP.GBU.FNB{}-HYP.GBU.SPB{}-HYP.GBU.COB{}-HYP.GBU.UBR{}-HYP.UBU.LHS{T,T}-HYP.UBU.UBR{})&lt;1</t>
  </si>
  <si>
    <t>LGHS_U.K002</t>
  </si>
  <si>
    <t>La position doit être positive.</t>
  </si>
  <si>
    <t>K28&gt;0</t>
  </si>
  <si>
    <t>HYP.UBU.LHS{T,T}&gt;0</t>
  </si>
  <si>
    <t>LGHS_U.K003</t>
  </si>
  <si>
    <t>La position doit être inférieure à la position de référence.</t>
  </si>
  <si>
    <t>K32&lt;K28</t>
  </si>
  <si>
    <t>HYP.UBU.LHS.NPK{}&lt;HYP.UBU.LHS{T,T}</t>
  </si>
  <si>
    <t>LGHS_U.K004</t>
  </si>
  <si>
    <t>K33&lt;K28</t>
  </si>
  <si>
    <t>HYP.UBU.LHS.LTV{}&lt;HYP.UBU.LHS{T,T}</t>
  </si>
  <si>
    <t>LGHS_U.K005</t>
  </si>
  <si>
    <t>K34&lt;K28</t>
  </si>
  <si>
    <t>HYP.UBU.LHS.SAW{}&lt;HYP.UBU.LHS{T,T}</t>
  </si>
  <si>
    <t>LGHS_U.K006</t>
  </si>
  <si>
    <t>K34&gt;0</t>
  </si>
  <si>
    <t>HYP.UBU.LHS.SAW{}&gt;0</t>
  </si>
  <si>
    <t>LGHS_U.K007</t>
  </si>
  <si>
    <t>La position doit correspondre à la valeur calculée à partir des positions de référence.</t>
  </si>
  <si>
    <t>ABS(K34-(K28-K32-K33))&lt;1</t>
  </si>
  <si>
    <t>ABS(HYP.UBU.LHS.SAW{}-(HYP.UBU.LHS{T,T}-HYP.UBU.LHS.NPK{}-HYP.UBU.LHS.LTV{}))&lt;1</t>
  </si>
  <si>
    <t>LGHS_U.K008</t>
  </si>
  <si>
    <t>K35&lt;K28</t>
  </si>
  <si>
    <t>HYP.UBU.LHS.PAU{}&lt;HYP.UBU.LHS{T,T}</t>
  </si>
  <si>
    <t>LGHS_U.K009</t>
  </si>
  <si>
    <t>ABS(K36-(K34-K35))&lt;1</t>
  </si>
  <si>
    <t>ABS(HYP.UBU.LHS.LQW{T,T}-(HYP.UBU.LHS.SAW{}-HYP.UBU.LHS.PAU{}))&lt;1</t>
  </si>
  <si>
    <t>LGHS_U.K010</t>
  </si>
  <si>
    <t>K36&gt;0</t>
  </si>
  <si>
    <t>HYP.UBU.LHS.LQW{T,T}&gt;0</t>
  </si>
  <si>
    <t>LGHS_U.K011</t>
  </si>
  <si>
    <t>K36&lt;K28</t>
  </si>
  <si>
    <t>HYP.UBU.LHS.LQW{T,T}&lt;HYP.UBU.LHS{T,T}</t>
  </si>
  <si>
    <t>LGHS_U.K012</t>
  </si>
  <si>
    <t>K38&gt;0</t>
  </si>
  <si>
    <t>HYP.VMN{}&gt;0</t>
  </si>
  <si>
    <t>LGHS_U01,LGHS_U02</t>
  </si>
  <si>
    <t>LGHS_U.K014</t>
  </si>
  <si>
    <t>La position dans le formulaire LGHS_U01 doit correspondre à la somme des positions dans le formulaire LGHS_U02.</t>
  </si>
  <si>
    <t>ABS('LGHS_U01'!K28-'LGHS_U02'!K31-'LGHS_U02'!K32-'LGHS_U02'!K33-'LGHS_U02'!K34-'LGHS_U02'!K35)&lt;1</t>
  </si>
  <si>
    <t>ABS(HYP.UBU.LHS{T,T}-HYP.UBU.LHS{T,EFH}-HYP.UBU.LHS{T,ETW}-HYP.UBU.LHS{T,MFH}-HYP.UBU.LHS{T,GLG}-HYP.UBU.LHS{T,BAU})&lt;1</t>
  </si>
  <si>
    <t>LGHS_U.K031</t>
  </si>
  <si>
    <t>ABS('LGHS_U01'!K28-'LGHS_U02'!K22-'LGHS_U02'!K23-'LGHS_U02'!K24-'LGHS_U02'!K25-'LGHS_U02'!K26-'LGHS_U02'!K27-'LGHS_U02'!K28)&lt;1</t>
  </si>
  <si>
    <t>ABS(HYP.UBU.LHS{T,T}-HYP.UBU.LHS{B02,T}-HYP.UBU.LHS{B24,T}-HYP.UBU.LHS{B46,T}-HYP.UBU.LHS{B67,T}-HYP.UBU.LHS{B78,T}-HYP.UBU.LHS{B89,T}-HYP.UBU.LHS{B91,T})&lt;1</t>
  </si>
  <si>
    <t>LGHS_U.K032</t>
  </si>
  <si>
    <t>ABS('LGHS_U01'!K36-'LGHS_U02'!L22-'LGHS_U02'!L23-'LGHS_U02'!L24-'LGHS_U02'!L25-'LGHS_U02'!L26-'LGHS_U02'!L27-'LGHS_U02'!L28)&lt;1</t>
  </si>
  <si>
    <t>ABS(HYP.UBU.LHS.LQW{T,T}-HYP.UBU.LHS.LQW{B02,T}-HYP.UBU.LHS.LQW{B24,T}-HYP.UBU.LHS.LQW{B46,T}-HYP.UBU.LHS.LQW{B67,T}-HYP.UBU.LHS.LQW{B78,T}-HYP.UBU.LHS.LQW{B89,T}-HYP.UBU.LHS.LQW{B91,T})&lt;1</t>
  </si>
  <si>
    <t>LGHS_U.K033</t>
  </si>
  <si>
    <t>ABS('LGHS_U01'!K36-'LGHS_U02'!L31-'LGHS_U02'!L32-'LGHS_U02'!L33-'LGHS_U02'!L34-'LGHS_U02'!L35)&lt;1</t>
  </si>
  <si>
    <t>ABS(HYP.UBU.LHS.LQW{T,T}-HYP.UBU.LHS.LQW{T,EFH}-HYP.UBU.LHS.LQW{T,ETW}-HYP.UBU.LHS.LQW{T,MFH}-HYP.UBU.LHS.LQW{T,GLG}-HYP.UBU.LHS.LQW{T,BAU})&lt;1</t>
  </si>
  <si>
    <t>LGHS_U02,LGHS_U01</t>
  </si>
  <si>
    <t>LGHS_U.K013</t>
  </si>
  <si>
    <t>La somme des positions dans le formulaire LGHS_U02 doit être inférieure ou égale à 15% de la position dans le formulaire LGHS_U01.</t>
  </si>
  <si>
    <t>'LGHS_U02'!K27+'LGHS_U02'!K28&lt;=0.15*'LGHS_U01'!K28</t>
  </si>
  <si>
    <t>HYP.UBU.LHS{B89,T}+HYP.UBU.LHS{B91,T}&lt;=0.15*HYP.UBU.LHS{T,T}</t>
  </si>
  <si>
    <t>LGHS_U.K015</t>
  </si>
  <si>
    <t>La position doit être inférieure ou égale à la position de référence.</t>
  </si>
  <si>
    <t>L31&lt;=K31</t>
  </si>
  <si>
    <t>HYP.UBU.LHS.LQW{T,EFH}&lt;=HYP.UBU.LHS{T,EFH}</t>
  </si>
  <si>
    <t>LGHS_U.K016</t>
  </si>
  <si>
    <t>L32&lt;=K32</t>
  </si>
  <si>
    <t>HYP.UBU.LHS.LQW{T,ETW}&lt;=HYP.UBU.LHS{T,ETW}</t>
  </si>
  <si>
    <t>LGHS_U.K017</t>
  </si>
  <si>
    <t>L33&lt;=K33</t>
  </si>
  <si>
    <t>HYP.UBU.LHS.LQW{T,MFH}&lt;=HYP.UBU.LHS{T,MFH}</t>
  </si>
  <si>
    <t>LGHS_U.K018</t>
  </si>
  <si>
    <t>La position dans le formulaire LGHS_U02 doit être inférieure ou égale à 50% de la position dans le formulaire LGHS_U01.</t>
  </si>
  <si>
    <t>'LGHS_U02'!K33&lt;=0.5*'LGHS_U01'!K28</t>
  </si>
  <si>
    <t>HYP.UBU.LHS{T,MFH}&lt;=0.5*HYP.UBU.LHS{T,T}</t>
  </si>
  <si>
    <t>LGHS_U.K019</t>
  </si>
  <si>
    <t>L34&lt;=K34</t>
  </si>
  <si>
    <t>HYP.UBU.LHS.LQW{T,GLG}&lt;=HYP.UBU.LHS{T,GLG}</t>
  </si>
  <si>
    <t>LGHS_U.K020</t>
  </si>
  <si>
    <t>La somme des positions dans le formulaire LGHS_U02 doit être inférieure ou égale à 50% de la position dans le formulaire LGHS_U01.</t>
  </si>
  <si>
    <t>'LGHS_U02'!K33+'LGHS_U02'!K34&lt;=0.5*'LGHS_U01'!K28</t>
  </si>
  <si>
    <t>HYP.UBU.LHS{T,MFH}+HYP.UBU.LHS{T,GLG}&lt;=0.5*HYP.UBU.LHS{T,T}</t>
  </si>
  <si>
    <t>LGHS_U.K021</t>
  </si>
  <si>
    <t>L35&lt;=K35</t>
  </si>
  <si>
    <t>HYP.UBU.LHS.LQW{T,BAU}&lt;=HYP.UBU.LHS{T,BAU}</t>
  </si>
  <si>
    <t>LGHS_U.K022</t>
  </si>
  <si>
    <t>La position dans le formulaire LGHS_U02 doit être inférieure ou égale à 10% de la position dans le formulaire LGHS_U01.</t>
  </si>
  <si>
    <t>'LGHS_U02'!K35&lt;=0.1*'LGHS_U01'!K28</t>
  </si>
  <si>
    <t>HYP.UBU.LHS{T,BAU}&lt;=0.1*HYP.UBU.LHS{T,T}</t>
  </si>
  <si>
    <t>LGHS_U.K023</t>
  </si>
  <si>
    <t>La position dans le formulaire LGHS_U02 doit être inférieure ou égale à 20% de la position dans le formulaire LGHS_U01.</t>
  </si>
  <si>
    <t>'LGHS_U02'!K34&lt;=0.2*'LGHS_U01'!K28</t>
  </si>
  <si>
    <t>HYP.UBU.LHS{T,GLG}&lt;=0.2*HYP.UBU.LHS{T,T}</t>
  </si>
  <si>
    <t>LGHS_U.K024</t>
  </si>
  <si>
    <t>L22&lt;=K22</t>
  </si>
  <si>
    <t>HYP.UBU.LHS.LQW{B02,T}&lt;=HYP.UBU.LHS{B02,T}</t>
  </si>
  <si>
    <t>LGHS_U.K025</t>
  </si>
  <si>
    <t>L23&lt;=K23</t>
  </si>
  <si>
    <t>HYP.UBU.LHS.LQW{B24,T}&lt;=HYP.UBU.LHS{B24,T}</t>
  </si>
  <si>
    <t>LGHS_U.K026</t>
  </si>
  <si>
    <t>L24&lt;=K24</t>
  </si>
  <si>
    <t>HYP.UBU.LHS.LQW{B46,T}&lt;=HYP.UBU.LHS{B46,T}</t>
  </si>
  <si>
    <t>LGHS_U.K027</t>
  </si>
  <si>
    <t>L25&lt;=K25</t>
  </si>
  <si>
    <t>HYP.UBU.LHS.LQW{B67,T}&lt;=HYP.UBU.LHS{B67,T}</t>
  </si>
  <si>
    <t>LGHS_U.K028</t>
  </si>
  <si>
    <t>L26&lt;=K26</t>
  </si>
  <si>
    <t>HYP.UBU.LHS.LQW{B78,T}&lt;=HYP.UBU.LHS{B78,T}</t>
  </si>
  <si>
    <t>LGHS_U.K029</t>
  </si>
  <si>
    <t>L27&lt;=K27</t>
  </si>
  <si>
    <t>HYP.UBU.LHS.LQW{B89,T}&lt;=HYP.UBU.LHS{B89,T}</t>
  </si>
  <si>
    <t>LGHS_U.K030</t>
  </si>
  <si>
    <t>L28&lt;=K28</t>
  </si>
  <si>
    <t>HYP.UBU.LHS.LQW{B91,T}&lt;=HYP.UBU.LHS{B91,T}</t>
  </si>
  <si>
    <t>LGHS_U.K034</t>
  </si>
  <si>
    <t>HYP.UBU.LHS.LQW.GRK{EFH}&lt;=HYP.UBU.LHS.GRK{EFH}</t>
  </si>
  <si>
    <t>LGHS_U03,LGHS_U02</t>
  </si>
  <si>
    <t>LGHS_U.K035</t>
  </si>
  <si>
    <t>La position dans le formulaire LGHS_U03 doit être inférieure ou égale à la position dans le formulaire LGHS_U02.</t>
  </si>
  <si>
    <t>'LGHS_U03'!K22&lt;='LGHS_U02'!K31</t>
  </si>
  <si>
    <t>HYP.UBU.LHS.GRK{EFH}&lt;=HYP.UBU.LHS{T,EFH}</t>
  </si>
  <si>
    <t>LGHS_U.K036</t>
  </si>
  <si>
    <t>'LGHS_U03'!L22&lt;='LGHS_U02'!L31</t>
  </si>
  <si>
    <t>HYP.UBU.LHS.LQW.GRK{EFH}&lt;=HYP.UBU.LHS.LQW{T,EFH}</t>
  </si>
  <si>
    <t>LGHS_U.K037</t>
  </si>
  <si>
    <t>HYP.UBU.LHS.LQW.GRK{ETW}&lt;=HYP.UBU.LHS.GRK{ETW}</t>
  </si>
  <si>
    <t>LGHS_U.K038</t>
  </si>
  <si>
    <t>'LGHS_U03'!K23&lt;='LGHS_U02'!K32</t>
  </si>
  <si>
    <t>HYP.UBU.LHS.GRK{ETW}&lt;=HYP.UBU.LHS{T,ETW}</t>
  </si>
  <si>
    <t>LGHS_U.K039</t>
  </si>
  <si>
    <t>'LGHS_U03'!L23&lt;='LGHS_U02'!L32</t>
  </si>
  <si>
    <t>HYP.UBU.LHS.LQW.GRK{ETW}&lt;=HYP.UBU.LHS.LQW{T,ETW}</t>
  </si>
  <si>
    <t>LGHS_U.K040</t>
  </si>
  <si>
    <t>HYP.UBU.LHS.LQW.GRK{MFH}&lt;=HYP.UBU.LHS.GRK{MFH}</t>
  </si>
  <si>
    <t>LGHS_U.K041</t>
  </si>
  <si>
    <t>'LGHS_U03'!K24&lt;='LGHS_U02'!K33</t>
  </si>
  <si>
    <t>HYP.UBU.LHS.GRK{MFH}&lt;=HYP.UBU.LHS{T,MFH}</t>
  </si>
  <si>
    <t>LGHS_U.K042</t>
  </si>
  <si>
    <t>'LGHS_U03'!L24&lt;='LGHS_U02'!L33</t>
  </si>
  <si>
    <t>HYP.UBU.LHS.LQW.GRK{MFH}&lt;=HYP.UBU.LHS.LQW{T,MFH}</t>
  </si>
  <si>
    <t>LGHS_U.K043</t>
  </si>
  <si>
    <t>HYP.UBU.LHS.LQW.GRK{GLG}&lt;=HYP.UBU.LHS.GRK{GLG}</t>
  </si>
  <si>
    <t>LGHS_U.K044</t>
  </si>
  <si>
    <t>'LGHS_U03'!K25&lt;='LGHS_U02'!K34</t>
  </si>
  <si>
    <t>HYP.UBU.LHS.GRK{GLG}&lt;=HYP.UBU.LHS{T,GLG}</t>
  </si>
  <si>
    <t>LGHS_U.K045</t>
  </si>
  <si>
    <t>'LGHS_U03'!L25&lt;='LGHS_U02'!L34</t>
  </si>
  <si>
    <t>HYP.UBU.LHS.LQW.GRK{GLG}&lt;=HYP.UBU.LHS.LQW{T,GLG}</t>
  </si>
  <si>
    <t>LGHS_U.K046</t>
  </si>
  <si>
    <t>HYP.UBU.LHS.LQW.GRK{BAU}&lt;=HYP.UBU.LHS.GRK{BAU}</t>
  </si>
  <si>
    <t>LGHS_U.K047</t>
  </si>
  <si>
    <t>'LGHS_U03'!K26&lt;='LGHS_U02'!K35</t>
  </si>
  <si>
    <t>HYP.UBU.LHS.GRK{BAU}&lt;=HYP.UBU.LHS{T,BAU}</t>
  </si>
  <si>
    <t>LGHS_U.K048</t>
  </si>
  <si>
    <t>'LGHS_U03'!L26&lt;='LGHS_U02'!L35</t>
  </si>
  <si>
    <t>HYP.UBU.LHS.LQW.GRK{BAU}&lt;=HYP.UBU.LHS.LQW{T,BAU}</t>
  </si>
  <si>
    <t>LGHS_U.K049</t>
  </si>
  <si>
    <t>ABS(K27-K22-K23-K24-K25-K26)&lt;1</t>
  </si>
  <si>
    <t>ABS(HYP.UBU.LHS.GRK{T}-HYP.UBU.LHS.GRK{EFH}-HYP.UBU.LHS.GRK{ETW}-HYP.UBU.LHS.GRK{MFH}-HYP.UBU.LHS.GRK{GLG}-HYP.UBU.LHS.GRK{BAU})&lt;1</t>
  </si>
  <si>
    <t>LGHS_U.K050</t>
  </si>
  <si>
    <t>ABS(L27-L22-L23-L24-L25-L26)&lt;1</t>
  </si>
  <si>
    <t>ABS(HYP.UBU.LHS.LQW.GRK{T}-HYP.UBU.LHS.LQW.GRK{EFH}-HYP.UBU.LHS.LQW.GRK{ETW}-HYP.UBU.LHS.LQW.GRK{MFH}-HYP.UBU.LHS.LQW.GRK{GLG}-HYP.UBU.LHS.LQW.GRK{BAU})&lt;1</t>
  </si>
  <si>
    <t>LGHS_U.K051</t>
  </si>
  <si>
    <t>HYP.UBU.LHS.LQW.GRK{T}&lt;=HYP.UBU.LHS.GRK{T}</t>
  </si>
  <si>
    <t>LGHS_U03,LGHS_U01</t>
  </si>
  <si>
    <t>LGHS_U.K052</t>
  </si>
  <si>
    <t>La position dans le formulaire LGHS_U03 doit être inférieure ou égale à 10% de la position dans le formulaire LGHS_U01.</t>
  </si>
  <si>
    <t>'LGHS_U03'!K27&lt;=0.1*'LGHS_U01'!K28</t>
  </si>
  <si>
    <t>HYP.UBU.LHS.GRK{T}&lt;=0.1*HYP.UBU.LHS{T,T}</t>
  </si>
  <si>
    <t>LGHS_U.K053</t>
  </si>
  <si>
    <t>ABS(K22-L22-M22)&lt;1</t>
  </si>
  <si>
    <t>ABS(HYP.ZSB{ANZ,T}-HYP.ZSB{ANZ,SBR}-HYP.ZSB{ANZ,SBP})&lt;1</t>
  </si>
  <si>
    <t>LGHS_U.K054</t>
  </si>
  <si>
    <t>ABS(K23-L23-M23)&lt;1</t>
  </si>
  <si>
    <t>ABS(HYP.ZSB{NML,T}-HYP.ZSB{NML,SBR}-HYP.ZSB{NML,SBP})&lt;1</t>
  </si>
  <si>
    <t>ERROR</t>
  </si>
  <si>
    <t>WARNING</t>
  </si>
  <si>
    <t>Attribution des cellules Excel aux clés techniques</t>
  </si>
  <si>
    <t>tableau</t>
  </si>
  <si>
    <t>clé technique</t>
  </si>
  <si>
    <t>cellule Excel</t>
  </si>
  <si>
    <t>HYP{}</t>
  </si>
  <si>
    <t>K21</t>
  </si>
  <si>
    <t>HYP.GBU.FNB{}</t>
  </si>
  <si>
    <t>K23</t>
  </si>
  <si>
    <t>HYP.GBU.SPB{}</t>
  </si>
  <si>
    <t>K24</t>
  </si>
  <si>
    <t>HYP.GBU.COB{}</t>
  </si>
  <si>
    <t>K25</t>
  </si>
  <si>
    <t>HYP.GBU.UBR{}</t>
  </si>
  <si>
    <t>K26</t>
  </si>
  <si>
    <t>HYP.UBU.LHS{T,T}</t>
  </si>
  <si>
    <t>K28</t>
  </si>
  <si>
    <t>HYP.UBU.LHS{T,ETW}</t>
  </si>
  <si>
    <t>K32</t>
  </si>
  <si>
    <t>HYP.UBU.LHS{T,BAU}</t>
  </si>
  <si>
    <t>K35</t>
  </si>
  <si>
    <t>HYP.UBU.LHS{T,EFH}</t>
  </si>
  <si>
    <t>K31</t>
  </si>
  <si>
    <t>HYP.UBU.LHS{T,MFH}</t>
  </si>
  <si>
    <t>K33</t>
  </si>
  <si>
    <t>HYP.UBU.LHS{T,GLG}</t>
  </si>
  <si>
    <t>K34</t>
  </si>
  <si>
    <t>HYP.UBU.LHS{B02,T}</t>
  </si>
  <si>
    <t>K22</t>
  </si>
  <si>
    <t>HYP.UBU.LHS{B24,T}</t>
  </si>
  <si>
    <t>HYP.UBU.LHS{B46,T}</t>
  </si>
  <si>
    <t>HYP.UBU.LHS{B67,T}</t>
  </si>
  <si>
    <t>HYP.UBU.LHS{B78,T}</t>
  </si>
  <si>
    <t>HYP.UBU.LHS{B89,T}</t>
  </si>
  <si>
    <t>K27</t>
  </si>
  <si>
    <t>HYP.UBU.LHS{B91,T}</t>
  </si>
  <si>
    <t>HYP.UBU.LHS.NPK{}</t>
  </si>
  <si>
    <t>HYP.UBU.LHS.LTV{}</t>
  </si>
  <si>
    <t>HYP.UBU.LHS.SAW{}</t>
  </si>
  <si>
    <t>HYP.UBU.LHS.PAU{}</t>
  </si>
  <si>
    <t>HYP.UBU.LHS.LQW{T,T}</t>
  </si>
  <si>
    <t>K36</t>
  </si>
  <si>
    <t>HYP.UBU.LHS.LQW{T,ETW}</t>
  </si>
  <si>
    <t>L32</t>
  </si>
  <si>
    <t>HYP.UBU.LHS.LQW{T,BAU}</t>
  </si>
  <si>
    <t>L35</t>
  </si>
  <si>
    <t>HYP.UBU.LHS.LQW{T,EFH}</t>
  </si>
  <si>
    <t>L31</t>
  </si>
  <si>
    <t>HYP.UBU.LHS.LQW{T,MFH}</t>
  </si>
  <si>
    <t>L33</t>
  </si>
  <si>
    <t>HYP.UBU.LHS.LQW{T,GLG}</t>
  </si>
  <si>
    <t>L34</t>
  </si>
  <si>
    <t>HYP.UBU.LHS.LQW{B02,T}</t>
  </si>
  <si>
    <t>L22</t>
  </si>
  <si>
    <t>HYP.UBU.LHS.LQW{B24,T}</t>
  </si>
  <si>
    <t>L23</t>
  </si>
  <si>
    <t>HYP.UBU.LHS.LQW{B46,T}</t>
  </si>
  <si>
    <t>L24</t>
  </si>
  <si>
    <t>HYP.UBU.LHS.LQW{B67,T}</t>
  </si>
  <si>
    <t>L25</t>
  </si>
  <si>
    <t>HYP.UBU.LHS.LQW{B78,T}</t>
  </si>
  <si>
    <t>L26</t>
  </si>
  <si>
    <t>HYP.UBU.LHS.LQW{B89,T}</t>
  </si>
  <si>
    <t>L27</t>
  </si>
  <si>
    <t>HYP.UBU.LHS.LQW{B91,T}</t>
  </si>
  <si>
    <t>L28</t>
  </si>
  <si>
    <t>HYP.UBU.LHS.LQW.GRK{T}</t>
  </si>
  <si>
    <t>HYP.UBU.LHS.LQW.GRK{ETW}</t>
  </si>
  <si>
    <t>HYP.UBU.LHS.LQW.GRK{BAU}</t>
  </si>
  <si>
    <t>HYP.UBU.LHS.LQW.GRK{EFH}</t>
  </si>
  <si>
    <t>HYP.UBU.LHS.LQW.GRK{MFH}</t>
  </si>
  <si>
    <t>HYP.UBU.LHS.LQW.GRK{GLG}</t>
  </si>
  <si>
    <t>HYP.UBU.LHS.GRK{T}</t>
  </si>
  <si>
    <t>HYP.UBU.LHS.GRK{ETW}</t>
  </si>
  <si>
    <t>HYP.UBU.LHS.GRK{BAU}</t>
  </si>
  <si>
    <t>HYP.UBU.LHS.GRK{EFH}</t>
  </si>
  <si>
    <t>HYP.UBU.LHS.GRK{MFH}</t>
  </si>
  <si>
    <t>HYP.UBU.LHS.GRK{GLG}</t>
  </si>
  <si>
    <t>HYP.UBU.UBR{}</t>
  </si>
  <si>
    <t>K29</t>
  </si>
  <si>
    <t>HYP.VMN{}</t>
  </si>
  <si>
    <t>K38</t>
  </si>
  <si>
    <t>HYP.ZSB{ANZ,T}</t>
  </si>
  <si>
    <t>HYP.ZSB{ANZ,SBR}</t>
  </si>
  <si>
    <t>HYP.ZSB{ANZ,SBP}</t>
  </si>
  <si>
    <t>M22</t>
  </si>
  <si>
    <t>HYP.ZSB{NML,T}</t>
  </si>
  <si>
    <t>HYP.ZSB{NML,SBR}</t>
  </si>
  <si>
    <t>HYP.ZSB{NML,SBP}</t>
  </si>
  <si>
    <t>M23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</si>
</sst>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d/mm/yyyy"/>
    <numFmt numFmtId="166" formatCode="General_)"/>
    <numFmt numFmtId="167" formatCode="#,##0_);[Red]\-#,##0_);;@"/>
  </numFmts>
  <fonts count="36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10"/>
      <color rgb="FF00B0F0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0"/>
      <color rgb="FF000000"/>
      <name val="Arial"/>
      <family val="2"/>
    </font>
    <font>
      <i/>
      <u/>
      <sz val="10"/>
      <name val="Arial"/>
      <family val="2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</fonts>
  <fills count="6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rgb="FFFFFF"/>
      </top>
      <bottom style="thin">
        <color theme="0"/>
      </bottom>
      <diagonal/>
    </border>
    <border>
      <left/>
      <right/>
      <top style="thin">
        <color theme="0" rgb="FFFFFF"/>
      </top>
      <bottom style="thin">
        <color theme="0"/>
      </bottom>
      <diagonal/>
    </border>
    <border>
      <left/>
      <right style="thin">
        <color theme="0"/>
      </right>
      <top style="thin">
        <color theme="0" rgb="FFFFFF"/>
      </top>
      <bottom style="thin">
        <color theme="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top style="dotted"/>
    </border>
    <border>
      <top style="dotted"/>
      <bottom style="dotted"/>
    </border>
    <border>
      <left style="thin"/>
      <top style="dotted"/>
      <bottom style="dotted"/>
    </border>
    <border>
      <left style="thin"/>
      <right style="thin"/>
      <top style="dotted"/>
      <bottom style="dotted"/>
    </border>
  </borders>
  <cellStyleXfs count="15">
    <xf numFmtId="0" fontId="0" fillId="0" borderId="0"/>
    <xf numFmtId="167" fontId="11" fillId="0" borderId="1" applyFill="0">
      <protection locked="0"/>
    </xf>
    <xf numFmtId="0" fontId="11" fillId="2" borderId="2" applyNumberFormat="0">
      <alignment vertical="center"/>
    </xf>
    <xf numFmtId="167" fontId="11" fillId="0" borderId="1">
      <protection locked="0"/>
    </xf>
    <xf numFmtId="0" fontId="11" fillId="0" borderId="0" applyNumberFormat="0">
      <alignment horizontal="left" vertical="top" wrapText="1" indent="1"/>
    </xf>
    <xf numFmtId="0" fontId="12" fillId="0" borderId="0" applyNumberFormat="0" applyFill="0" applyBorder="0" applyProtection="0">
      <alignment horizontal="left" vertical="top" wrapText="1"/>
    </xf>
    <xf numFmtId="0" fontId="13" fillId="0" borderId="0" applyNumberFormat="0" applyFill="0" applyBorder="0">
      <alignment horizontal="left" vertical="top" wrapText="1"/>
    </xf>
    <xf numFmtId="167" fontId="11" fillId="0" borderId="2" applyNumberFormat="0" applyFont="0" applyAlignment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49" fontId="11" fillId="5" borderId="2">
      <alignment horizontal="left"/>
    </xf>
    <xf numFmtId="0" fontId="11" fillId="0" borderId="3">
      <alignment horizontal="left" wrapText="1"/>
    </xf>
    <xf numFmtId="0" fontId="15" fillId="3" borderId="4">
      <alignment horizontal="center" vertical="center"/>
    </xf>
    <xf numFmtId="0" fontId="16" fillId="0" borderId="0">
      <alignment horizontal="left" wrapText="1"/>
    </xf>
    <xf numFmtId="0" fontId="11" fillId="5" borderId="2">
      <alignment horizontal="center"/>
    </xf>
    <xf numFmtId="0" fontId="10" fillId="0" borderId="3">
      <alignment wrapText="1"/>
    </xf>
  </cellStyleXfs>
  <cellXfs count="122">
    <xf numFmtId="0" fontId="0" fillId="0" borderId="0" xfId="0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textRotation="90"/>
    </xf>
    <xf numFmtId="0" fontId="17" fillId="0" borderId="0" xfId="0" applyFont="1"/>
    <xf numFmtId="0" fontId="21" fillId="0" borderId="5" xfId="8" applyFont="1" applyBorder="1" applyAlignment="1" applyProtection="1">
      <alignment horizontal="left" readingOrder="1"/>
    </xf>
    <xf numFmtId="0" fontId="20" fillId="0" borderId="5" xfId="0" applyFont="1" applyBorder="1"/>
    <xf numFmtId="0" fontId="22" fillId="0" borderId="0" xfId="0" applyFont="1" applyAlignment="1">
      <alignment horizontal="right" readingOrder="1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left" readingOrder="1"/>
    </xf>
    <xf numFmtId="0" fontId="20" fillId="0" borderId="0" xfId="0" applyFont="1"/>
    <xf numFmtId="0" fontId="8" fillId="0" borderId="0" xfId="0" applyFont="1" applyAlignment="1">
      <alignment horizontal="left"/>
    </xf>
    <xf numFmtId="0" fontId="21" fillId="0" borderId="0" xfId="8" applyFont="1" applyAlignment="1" applyProtection="1">
      <alignment horizontal="right"/>
    </xf>
    <xf numFmtId="0" fontId="0" fillId="0" borderId="0" xfId="0" applyAlignment="1">
      <alignment horizontal="left"/>
    </xf>
    <xf numFmtId="0" fontId="8" fillId="0" borderId="0" xfId="0" applyFont="1"/>
    <xf numFmtId="0" fontId="8" fillId="0" borderId="5" xfId="0" applyFont="1" applyBorder="1"/>
    <xf numFmtId="167" fontId="11" fillId="0" borderId="1" xfId="3">
      <protection locked="0"/>
    </xf>
    <xf numFmtId="49" fontId="11" fillId="5" borderId="2" xfId="9">
      <alignment horizontal="left"/>
    </xf>
    <xf numFmtId="0" fontId="8" fillId="0" borderId="0" xfId="0" applyFont="1" applyAlignment="1">
      <alignment horizontal="left" vertical="top"/>
    </xf>
    <xf numFmtId="0" fontId="23" fillId="0" borderId="0" xfId="0" applyFont="1"/>
    <xf numFmtId="0" fontId="9" fillId="0" borderId="0" xfId="0" applyFont="1" applyAlignment="1">
      <alignment horizontal="center" vertical="center"/>
    </xf>
    <xf numFmtId="165" fontId="9" fillId="0" borderId="0" xfId="0" quotePrefix="1" applyNumberFormat="1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2" fillId="0" borderId="0" xfId="5" applyAlignment="1">
      <alignment vertical="top"/>
    </xf>
    <xf numFmtId="49" fontId="11" fillId="5" borderId="2" xfId="9" applyAlignment="1">
      <alignment horizontal="center" vertical="center" shrinkToFit="1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167" fontId="11" fillId="0" borderId="1" xfId="1">
      <protection locked="0"/>
    </xf>
    <xf numFmtId="167" fontId="11" fillId="0" borderId="2" xfId="7" applyAlignment="1"/>
    <xf numFmtId="164" fontId="19" fillId="4" borderId="18" xfId="0" applyNumberFormat="1" applyFont="1" applyFill="1" applyBorder="1" applyAlignment="1">
      <alignment horizontal="center" vertical="center"/>
    </xf>
    <xf numFmtId="14" fontId="19" fillId="4" borderId="19" xfId="0" applyNumberFormat="1" applyFont="1" applyFill="1" applyBorder="1" applyAlignment="1">
      <alignment horizontal="center" vertical="center"/>
    </xf>
    <xf numFmtId="14" fontId="19" fillId="4" borderId="19" xfId="0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49" fontId="11" fillId="5" borderId="2" xfId="9" applyAlignment="1">
      <alignment horizontal="center"/>
    </xf>
    <xf numFmtId="0" fontId="8" fillId="0" borderId="5" xfId="0" applyFont="1" applyBorder="1" applyAlignment="1">
      <alignment horizontal="center"/>
    </xf>
    <xf numFmtId="49" fontId="0" fillId="5" borderId="2" xfId="9" applyFont="1" applyAlignment="1">
      <alignment horizontal="center"/>
    </xf>
    <xf numFmtId="0" fontId="11" fillId="5" borderId="2" xfId="13">
      <alignment horizontal="center"/>
    </xf>
    <xf numFmtId="0" fontId="0" fillId="5" borderId="2" xfId="13" applyFont="1">
      <alignment horizontal="center"/>
    </xf>
    <xf numFmtId="0" fontId="0" fillId="0" borderId="11" xfId="0" applyBorder="1"/>
    <xf numFmtId="49" fontId="0" fillId="5" borderId="2" xfId="9" applyFont="1">
      <alignment horizontal="left"/>
    </xf>
    <xf numFmtId="49" fontId="0" fillId="5" borderId="2" xfId="9" applyFont="1" applyAlignment="1">
      <alignment horizontal="center" vertical="center" shrinkToFit="1"/>
    </xf>
    <xf numFmtId="49" fontId="11" fillId="5" borderId="13" xfId="9" applyBorder="1" applyAlignment="1">
      <alignment horizontal="left" vertical="top" shrinkToFit="1"/>
    </xf>
    <xf numFmtId="49" fontId="0" fillId="5" borderId="13" xfId="9" applyFont="1" applyBorder="1" applyAlignment="1">
      <alignment horizontal="left" vertical="top"/>
    </xf>
    <xf numFmtId="0" fontId="0" fillId="0" borderId="17" xfId="0" applyBorder="1" applyAlignment="1">
      <alignment horizontal="right" vertical="center"/>
    </xf>
    <xf numFmtId="0" fontId="11" fillId="0" borderId="14" xfId="4" applyBorder="1">
      <alignment horizontal="left" vertical="top" wrapText="1" indent="1"/>
    </xf>
    <xf numFmtId="49" fontId="11" fillId="5" borderId="2" xfId="9" applyAlignment="1">
      <alignment horizontal="center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49" fontId="19" fillId="4" borderId="19" xfId="0" quotePrefix="1" applyNumberFormat="1" applyFont="1" applyFill="1" applyBorder="1" applyAlignment="1">
      <alignment horizontal="center" vertical="center"/>
    </xf>
    <xf numFmtId="14" fontId="19" fillId="4" borderId="19" xfId="0" applyNumberFormat="1" applyFont="1" applyFill="1" applyBorder="1" applyAlignment="1" applyProtection="1">
      <alignment horizontal="center" vertical="center"/>
      <protection locked="0"/>
    </xf>
    <xf numFmtId="164" fontId="10" fillId="4" borderId="18" xfId="0" applyNumberFormat="1" applyFont="1" applyFill="1" applyBorder="1" applyAlignment="1">
      <alignment horizontal="center" vertical="center"/>
    </xf>
    <xf numFmtId="49" fontId="19" fillId="4" borderId="18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49" fontId="0" fillId="5" borderId="15" xfId="9" applyFont="1" applyBorder="1" applyAlignment="1">
      <alignment horizontal="left" vertical="center" indent="1" shrinkToFit="1"/>
    </xf>
    <xf numFmtId="0" fontId="11" fillId="0" borderId="15" xfId="4" applyBorder="1">
      <alignment horizontal="left" vertical="top" wrapText="1" indent="1"/>
    </xf>
    <xf numFmtId="0" fontId="24" fillId="0" borderId="12" xfId="14" applyFont="1" applyBorder="1">
      <alignment wrapText="1"/>
    </xf>
    <xf numFmtId="0" fontId="0" fillId="0" borderId="23" xfId="0" applyBorder="1"/>
    <xf numFmtId="0" fontId="12" fillId="0" borderId="0" xfId="5" applyAlignment="1">
      <alignment wrapText="1"/>
    </xf>
    <xf numFmtId="0" fontId="11" fillId="0" borderId="12" xfId="10" applyBorder="1" applyAlignment="1">
      <alignment horizontal="left" wrapText="1" indent="1"/>
    </xf>
    <xf numFmtId="0" fontId="11" fillId="0" borderId="12" xfId="10" applyBorder="1" applyAlignment="1">
      <alignment horizontal="left" wrapText="1" indent="2"/>
    </xf>
    <xf numFmtId="0" fontId="4" fillId="0" borderId="0" xfId="0" applyFont="1"/>
    <xf numFmtId="0" fontId="3" fillId="0" borderId="0" xfId="0" applyFont="1"/>
    <xf numFmtId="0" fontId="10" fillId="0" borderId="12" xfId="14" applyBorder="1">
      <alignment wrapText="1"/>
    </xf>
    <xf numFmtId="0" fontId="24" fillId="0" borderId="24" xfId="14" applyFont="1" applyBorder="1">
      <alignment wrapText="1"/>
    </xf>
    <xf numFmtId="0" fontId="9" fillId="0" borderId="0" xfId="0" applyFont="1" applyAlignment="1">
      <alignment vertical="center" wrapText="1"/>
    </xf>
    <xf numFmtId="0" fontId="25" fillId="0" borderId="0" xfId="0" applyFont="1"/>
    <xf numFmtId="166" fontId="13" fillId="0" borderId="0" xfId="6" applyNumberFormat="1" applyAlignment="1">
      <alignment wrapText="1"/>
    </xf>
    <xf numFmtId="0" fontId="2" fillId="0" borderId="0" xfId="0" applyFont="1"/>
    <xf numFmtId="49" fontId="11" fillId="0" borderId="2" xfId="7" applyNumberFormat="1" applyAlignment="1">
      <alignment horizontal="left"/>
    </xf>
    <xf numFmtId="49" fontId="0" fillId="0" borderId="2" xfId="7" applyNumberFormat="1" applyFont="1" applyAlignment="1">
      <alignment horizontal="left" vertical="top"/>
    </xf>
    <xf numFmtId="49" fontId="11" fillId="0" borderId="2" xfId="7" applyNumberFormat="1" applyAlignment="1">
      <alignment horizontal="left" vertical="top" shrinkToFit="1"/>
    </xf>
    <xf numFmtId="0" fontId="0" fillId="0" borderId="14" xfId="4" applyFont="1" applyBorder="1">
      <alignment horizontal="left" vertical="top" wrapText="1" indent="1"/>
    </xf>
    <xf numFmtId="167" fontId="11" fillId="0" borderId="2" xfId="7" applyNumberFormat="1">
      <alignment vertical="center"/>
    </xf>
    <xf numFmtId="9" fontId="11" fillId="0" borderId="2" xfId="7" applyNumberFormat="1" applyAlignment="1"/>
    <xf numFmtId="9" fontId="11" fillId="3" borderId="2" xfId="7" applyNumberFormat="1" applyFill="1" applyAlignment="1"/>
    <xf numFmtId="0" fontId="24" fillId="0" borderId="7" xfId="14" applyFont="1" applyBorder="1">
      <alignment wrapText="1"/>
    </xf>
    <xf numFmtId="0" fontId="11" fillId="0" borderId="25" xfId="10" applyBorder="1" applyAlignment="1">
      <alignment horizontal="left" wrapText="1" indent="1"/>
    </xf>
    <xf numFmtId="0" fontId="24" fillId="0" borderId="8" xfId="14" applyFont="1" applyBorder="1">
      <alignment wrapText="1"/>
    </xf>
    <xf numFmtId="167" fontId="11" fillId="0" borderId="1" xfId="1" applyFill="1">
      <protection locked="0"/>
    </xf>
    <xf numFmtId="49" fontId="0" fillId="5" borderId="15" xfId="9" applyFont="1" applyBorder="1" applyAlignment="1">
      <alignment vertical="center" shrinkToFit="1"/>
    </xf>
    <xf numFmtId="49" fontId="0" fillId="5" borderId="16" xfId="9" applyFont="1" applyBorder="1" applyAlignment="1">
      <alignment vertical="center" shrinkToFit="1"/>
    </xf>
    <xf numFmtId="49" fontId="11" fillId="5" borderId="16" xfId="9" applyBorder="1" applyAlignment="1">
      <alignment vertical="center" shrinkToFit="1"/>
    </xf>
    <xf numFmtId="0" fontId="11" fillId="0" borderId="8" xfId="10" applyBorder="1" applyAlignment="1">
      <alignment horizontal="left" wrapText="1" indent="1"/>
    </xf>
    <xf numFmtId="0" fontId="1" fillId="0" borderId="0" xfId="0" applyFont="1"/>
    <xf numFmtId="0" fontId="12" fillId="0" borderId="0" xfId="5" applyAlignment="1">
      <alignment horizontal="left" wrapText="1"/>
    </xf>
    <xf numFmtId="0" fontId="13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5" borderId="20" xfId="0" applyFont="1" applyFill="1" applyBorder="1" applyAlignment="1">
      <alignment horizontal="left" vertical="center" wrapText="1"/>
    </xf>
    <xf numFmtId="0" fontId="8" fillId="5" borderId="21" xfId="0" applyFont="1" applyFill="1" applyBorder="1" applyAlignment="1">
      <alignment horizontal="left" vertical="center" wrapText="1"/>
    </xf>
    <xf numFmtId="0" fontId="8" fillId="5" borderId="22" xfId="0" applyFont="1" applyFill="1" applyBorder="1" applyAlignment="1">
      <alignment horizontal="left" vertical="center" wrapText="1"/>
    </xf>
    <xf numFmtId="49" fontId="0" fillId="4" borderId="0" xfId="0" applyNumberFormat="1" applyFill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 wrapText="1"/>
    </xf>
    <xf numFmtId="166" fontId="13" fillId="0" borderId="0" xfId="6" applyNumberFormat="1" applyAlignment="1">
      <alignment horizontal="left" wrapText="1"/>
    </xf>
    <xf numFmtId="0" fontId="25" fillId="0" borderId="0" xfId="0" applyFont="1" applyAlignment="1">
      <alignment horizontal="left"/>
    </xf>
    <xf numFmtId="0" fontId="0" fillId="0" borderId="29" xfId="0" applyBorder="true">
      <alignment wrapText="false"/>
    </xf>
    <xf numFmtId="0" fontId="0" fillId="0" borderId="29" xfId="0" applyBorder="true">
      <alignment wrapText="false"/>
    </xf>
    <xf numFmtId="0" fontId="0" fillId="0" borderId="29" xfId="0" applyBorder="true">
      <alignment wrapText="false"/>
    </xf>
    <xf numFmtId="0" fontId="0" fillId="0" borderId="29" xfId="0" applyBorder="true">
      <alignment wrapText="false"/>
    </xf>
    <xf numFmtId="0" fontId="30" fillId="0" borderId="0" xfId="0" applyFont="true">
      <alignment wrapText="false"/>
    </xf>
    <xf numFmtId="0" fontId="31" fillId="0" borderId="0" xfId="0" applyFont="true">
      <alignment wrapText="false"/>
    </xf>
    <xf numFmtId="0" fontId="32" fillId="0" borderId="0" xfId="0" applyFont="true" applyAlignment="true">
      <alignment vertical="top" wrapText="false"/>
    </xf>
    <xf numFmtId="0" fontId="0" fillId="0" borderId="0" xfId="0" applyAlignment="true">
      <alignment vertical="top" wrapText="true"/>
    </xf>
    <xf numFmtId="0" fontId="0" fillId="0" borderId="29" xfId="0" applyBorder="true">
      <alignment wrapText="false"/>
      <protection locked="false"/>
    </xf>
    <xf numFmtId="0" fontId="0" fillId="0" borderId="29" xfId="0" applyBorder="true">
      <alignment wrapText="false"/>
      <protection locked="false"/>
    </xf>
    <xf numFmtId="0" fontId="0" fillId="0" borderId="29" xfId="0" applyBorder="true">
      <alignment wrapText="false"/>
      <protection locked="false"/>
    </xf>
    <xf numFmtId="0" fontId="0" fillId="0" borderId="29" xfId="0" applyBorder="true">
      <alignment wrapText="false"/>
      <protection locked="false"/>
    </xf>
    <xf numFmtId="0" fontId="33" fillId="0" borderId="0" xfId="0" applyFont="true">
      <alignment wrapText="false"/>
    </xf>
    <xf numFmtId="0" fontId="34" fillId="0" borderId="0" xfId="0" applyFont="true">
      <alignment wrapText="false"/>
    </xf>
    <xf numFmtId="0" fontId="35" fillId="0" borderId="0" xfId="0" applyFont="true" applyAlignment="true">
      <alignment vertical="top" wrapText="false"/>
    </xf>
  </cellXfs>
  <cellStyles count="15">
    <cellStyle name="Beobachtung" xfId="1" xr:uid="{00000000-0005-0000-0000-000000000000}"/>
    <cellStyle name="Beobachtung (gesperrt)" xfId="2" xr:uid="{00000000-0005-0000-0000-000001000000}"/>
    <cellStyle name="Beobachtung (Total)" xfId="3" xr:uid="{00000000-0005-0000-0000-000002000000}"/>
    <cellStyle name="Col_Text" xfId="4" xr:uid="{00000000-0005-0000-0000-000003000000}"/>
    <cellStyle name="Eh_Titel_01" xfId="5" xr:uid="{00000000-0005-0000-0000-000004000000}"/>
    <cellStyle name="Eh_Titel_02" xfId="6" xr:uid="{00000000-0005-0000-0000-000005000000}"/>
    <cellStyle name="EmptyField" xfId="7" xr:uid="{00000000-0005-0000-0000-000006000000}"/>
    <cellStyle name="Link" xfId="8" builtinId="8"/>
    <cellStyle name="NaRas" xfId="9" xr:uid="{00000000-0005-0000-0000-000008000000}"/>
    <cellStyle name="Row_Text" xfId="10" xr:uid="{00000000-0005-0000-0000-000009000000}"/>
    <cellStyle name="Row_Text_Bold" xfId="14" xr:uid="{00000000-0005-0000-0000-00000A000000}"/>
    <cellStyle name="Standard" xfId="0" builtinId="0"/>
    <cellStyle name="ValMessage" xfId="11" xr:uid="{00000000-0005-0000-0000-00000C000000}"/>
    <cellStyle name="ValMessTxt" xfId="12" xr:uid="{00000000-0005-0000-0000-00000D000000}"/>
    <cellStyle name="ZeN" xfId="13" xr:uid="{00000000-0005-0000-0000-00000E000000}"/>
  </cellStyles>
  <dxfs count="4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Id">
    <xs:schema xmlns:xs="http://www.w3.org/2001/XMLSchema" xmlns="" elementFormDefault="qualified">
      <xs:element name="Report" type="Type_Report"/>
      <xs:complexType name="Type_Report">
        <xs:all>
          <xs:element name="ReportName" type="xs:string" fixed="LGHS_U"/>
          <xs:element name="SubjectId" type="xs:string"/>
          <xs:element name="ReferDate" type="xs:date"/>
          <xs:element name="Version" type="xs:string" fixed="1.1"/>
          <xs:element name="Revision" type="xs:string" minOccurs="0"/>
          <xs:element name="Language" type="xs:string" minOccurs="0"/>
          <xs:element name="TechNumber" type="xs:string" minOccurs="0"/>
          <xs:element name="Observations" type="Type_Categories"/>
        </xs:all>
      </xs:complexType>
      <xs:complexType name="Type_Categories">
        <xs:all>
          <xs:element name="HYP" type="xs:double" minOccurs="0">
            <xs:annotation>
              <xs:documentation>Total des créances hypothécaires en Suisse</xs:documentation>
            </xs:annotation>
          </xs:element>
          <xs:element name="HYP.GBU.FNB" type="xs:double" minOccurs="0">
            <xs:annotation>
              <xs:documentation>Total des créances hypothécaires en Suisse.Dont utilisées pour.Les facilités de la BNS</xs:documentation>
            </xs:annotation>
          </xs:element>
          <xs:element name="HYP.GBU.SPB" type="xs:double" minOccurs="0">
            <xs:annotation>
              <xs:documentation>Total des créances hypothécaires en Suisse.Dont utilisées pour.Les centrales suisses d’émission de lettres de gage</xs:documentation>
            </xs:annotation>
          </xs:element>
          <xs:element name="HYP.GBU.COB" type="xs:double" minOccurs="0">
            <xs:annotation>
              <xs:documentation>Total des créances hypothécaires en Suisse.Dont utilisées pour.Des obligations sécurisées</xs:documentation>
            </xs:annotation>
          </xs:element>
          <xs:element name="HYP.GBU.UBR" type="xs:double" minOccurs="0">
            <xs:annotation>
              <xs:documentation>Total des créances hypothécaires en Suisse.Dont utilisées pour.Autres</xs:documentation>
            </xs:annotation>
          </xs:element>
          <xs:element name="HYP.UBU.LHS" type="LGHS_LTV_LGHS_Objektkategorie" minOccurs="0">
            <xs:annotation>
              <xs:documentation>Total des créances hypothécaires en Suisse.Dont non utilisées.Admises dans le dispositif LCGH</xs:documentation>
            </xs:annotation>
          </xs:element>
          <xs:element name="HYP.UBU.LHS.NPK" type="xs:double" minOccurs="0">
            <xs:annotation>
              <xs:documentation>Total des créances hypothécaires en Suisse.Dont non utilisées.Admises dans le dispositif LCGH.Déduction des avoirs non privilégiés</xs:documentation>
            </xs:annotation>
          </xs:element>
          <xs:element name="HYP.UBU.LHS.LTV" type="xs:double" minOccurs="0">
            <xs:annotation>
              <xs:documentation>Total des créances hypothécaires en Suisse.Dont non utilisées.Admises dans le dispositif LCGH.Total des valeurs pouvant être prises en compte</xs:documentation>
            </xs:annotation>
          </xs:element>
          <xs:element name="HYP.UBU.LHS.SAW" type="xs:double" minOccurs="0">
            <xs:annotation>
              <xs:documentation>Total des créances hypothécaires en Suisse.Dont non utilisées.Admises dans le dispositif LCGH.Somme des valeurs pouvant être prises en compte</xs:documentation>
            </xs:annotation>
          </xs:element>
          <xs:element name="HYP.UBU.LHS.PAU" type="xs:double" minOccurs="0">
            <xs:annotation>
              <xs:documentation>Total des créances hypothécaires en Suisse.Dont non utilisées.Admises dans le dispositif LCGH.Décote forfaitaire</xs:documentation>
            </xs:annotation>
          </xs:element>
          <xs:element name="HYP.UBU.LHS.LQW" type="LGHS_LTV_LGHS_Objektkategorie" minOccurs="0">
            <xs:annotation>
              <xs:documentation>Total des créances hypothécaires en Suisse.Dont non utilisées.Admises dans le dispositif LCGH.Valeur de liquidité</xs:documentation>
            </xs:annotation>
          </xs:element>
          <xs:element name="HYP.UBU.LHS.LQW.GRK" type="LGHS_Objektkategorie" minOccurs="0">
            <xs:annotation>
              <xs:documentation>Total des créances hypothécaires en Suisse.Dont non utilisées.Admises dans le dispositif LCGH.Valeur de liquidité.Créances garanties par un bien-fonds de valeur élevée</xs:documentation>
            </xs:annotation>
          </xs:element>
          <xs:element name="HYP.UBU.LHS.GRK" type="LGHS_Objektkategorie" minOccurs="0">
            <xs:annotation>
              <xs:documentation>Total des créances hypothécaires en Suisse.Dont non utilisées.Admises dans le dispositif LCGH.Créances garanties par un bien-fonds de valeur élevée</xs:documentation>
            </xs:annotation>
          </xs:element>
          <xs:element name="HYP.UBU.UBR" type="xs:double" minOccurs="0">
            <xs:annotation>
              <xs:documentation>Total des créances hypothécaires en Suisse.Dont non utilisées.Autres</xs:documentation>
            </xs:annotation>
          </xs:element>
          <xs:element name="HYP.VMN" type="xs:double" minOccurs="0">
            <xs:annotation>
              <xs:documentation>Total des créances hypothécaires en Suisse.Excédent réglementairede HQLA en fin de trimestre</xs:documentation>
            </xs:annotation>
          </xs:element>
          <xs:element name="HYP.ZSB" type="Schuldbriefe_Einheit_Schuldbriefe_Typen" minOccurs="0">
            <xs:annotation>
              <xs:documentation>Total des créances hypothécaires en Suisse.Cédules hypothécaires associées au total des créances hypothécaires en comptes suisses</xs:documentation>
            </xs:annotation>
          </xs:element>
        </xs:all>
      </xs:complexType>
      <xs:complexType name="Schuldbriefe_Einheit_Schuldbriefe_Typen">
        <xs:all>
          <xs:element ref="ANZ.T" minOccurs="0"/>
          <xs:element ref="ANZ.SBR" minOccurs="0"/>
          <xs:element ref="ANZ.SBP" minOccurs="0"/>
          <xs:element ref="NML.T" minOccurs="0"/>
          <xs:element ref="NML.SBR" minOccurs="0"/>
          <xs:element ref="NML.SBP" minOccurs="0"/>
        </xs:all>
      </xs:complexType>
      <xs:complexType name="LGHS_LTV_LGHS_Objektkategorie">
        <xs:all>
          <xs:element ref="T.T" minOccurs="0"/>
          <xs:element ref="T.ETW" minOccurs="0"/>
          <xs:element ref="T.BAU" minOccurs="0"/>
          <xs:element ref="T.EFH" minOccurs="0"/>
          <xs:element ref="T.MFH" minOccurs="0"/>
          <xs:element ref="T.GLG" minOccurs="0"/>
          <xs:element ref="B02.T" minOccurs="0"/>
          <xs:element ref="B24.T" minOccurs="0"/>
          <xs:element ref="B46.T" minOccurs="0"/>
          <xs:element ref="B67.T" minOccurs="0"/>
          <xs:element ref="B78.T" minOccurs="0"/>
          <xs:element ref="B89.T" minOccurs="0"/>
          <xs:element ref="B91.T" minOccurs="0"/>
        </xs:all>
      </xs:complexType>
      <xs:complexType name="LGHS_Objektkategorie">
        <xs:all>
          <xs:element ref="T" minOccurs="0"/>
          <xs:element ref="ETW" minOccurs="0"/>
          <xs:element ref="BAU" minOccurs="0"/>
          <xs:element ref="EFH" minOccurs="0"/>
          <xs:element ref="MFH" minOccurs="0"/>
          <xs:element ref="GLG" minOccurs="0"/>
        </xs:all>
      </xs:complexType>
      <xs:element name="ANZ.T" type="xs:double">
        <xs:annotation>
          <xs:documentation>Nombre,Total</xs:documentation>
        </xs:annotation>
      </xs:element>
      <xs:element name="ANZ.SBR" type="xs:double">
        <xs:annotation>
          <xs:documentation>Nombre,Cédules hypothécaires de registre</xs:documentation>
        </xs:annotation>
      </xs:element>
      <xs:element name="ANZ.SBP" type="xs:double">
        <xs:annotation>
          <xs:documentation>Nombre,Cédules hypothécaires sur papier</xs:documentation>
        </xs:annotation>
      </xs:element>
      <xs:element name="NML.T" type="xs:double">
        <xs:annotation>
          <xs:documentation>Valeur nominale (en milliers de francs),Total</xs:documentation>
        </xs:annotation>
      </xs:element>
      <xs:element name="NML.SBR" type="xs:double">
        <xs:annotation>
          <xs:documentation>Valeur nominale (en milliers de francs),Cédules hypothécaires de registre</xs:documentation>
        </xs:annotation>
      </xs:element>
      <xs:element name="NML.SBP" type="xs:double">
        <xs:annotation>
          <xs:documentation>Valeur nominale (en milliers de francs),Cédules hypothécaires sur papier</xs:documentation>
        </xs:annotation>
      </xs:element>
      <xs:element name="T.T" type="xs:double">
        <xs:annotation>
          <xs:documentation>Total,Total</xs:documentation>
        </xs:annotation>
      </xs:element>
      <xs:element name="T.ETW" type="xs:double">
        <xs:annotation>
          <xs:documentation>Total,Appartements en propriété par étage</xs:documentation>
        </xs:annotation>
      </xs:element>
      <xs:element name="T.BAU" type="xs:double">
        <xs:annotation>
          <xs:documentation>Total,Terrains à bâtir</xs:documentation>
        </xs:annotation>
      </xs:element>
      <xs:element name="T.EFH" type="xs:double">
        <xs:annotation>
          <xs:documentation>Total,Maisons individuelles</xs:documentation>
        </xs:annotation>
      </xs:element>
      <xs:element name="T.MFH" type="xs:double">
        <xs:annotation>
          <xs:documentation>Total,Immeubles locatifs résidentiels</xs:documentation>
        </xs:annotation>
      </xs:element>
      <xs:element name="T.GLG" type="xs:double">
        <xs:annotation>
          <xs:documentation>Total,Immeubles commerciaux</xs:documentation>
        </xs:annotation>
      </xs:element>
      <xs:element name="B02.T" type="xs:double">
        <xs:annotation>
          <xs:documentation>0% &lt; QF ≤ 20%,Total</xs:documentation>
        </xs:annotation>
      </xs:element>
      <xs:element name="B24.T" type="xs:double">
        <xs:annotation>
          <xs:documentation>20% &lt; QF ≤ 40%,Total</xs:documentation>
        </xs:annotation>
      </xs:element>
      <xs:element name="B46.T" type="xs:double">
        <xs:annotation>
          <xs:documentation>40% &lt; QF ≤ 60%,Total</xs:documentation>
        </xs:annotation>
      </xs:element>
      <xs:element name="B67.T" type="xs:double">
        <xs:annotation>
          <xs:documentation>60% &lt; QF ≤ 70%,Total</xs:documentation>
        </xs:annotation>
      </xs:element>
      <xs:element name="B78.T" type="xs:double">
        <xs:annotation>
          <xs:documentation>70% &lt; QF ≤ 80%,Total</xs:documentation>
        </xs:annotation>
      </xs:element>
      <xs:element name="B89.T" type="xs:double">
        <xs:annotation>
          <xs:documentation>80% &lt; QF ≤ 90%,Total</xs:documentation>
        </xs:annotation>
      </xs:element>
      <xs:element name="B91.T" type="xs:double">
        <xs:annotation>
          <xs:documentation>90% &lt; QF ≤ 100%,Total</xs:documentation>
        </xs:annotation>
      </xs:element>
      <xs:element name="T" type="xs:double">
        <xs:annotation>
          <xs:documentation>Total</xs:documentation>
        </xs:annotation>
      </xs:element>
      <xs:element name="ETW" type="xs:double">
        <xs:annotation>
          <xs:documentation>Appartements en propriété par étage</xs:documentation>
        </xs:annotation>
      </xs:element>
      <xs:element name="BAU" type="xs:double">
        <xs:annotation>
          <xs:documentation>Terrains à bâtir</xs:documentation>
        </xs:annotation>
      </xs:element>
      <xs:element name="EFH" type="xs:double">
        <xs:annotation>
          <xs:documentation>Maisons individuelles</xs:documentation>
        </xs:annotation>
      </xs:element>
      <xs:element name="MFH" type="xs:double">
        <xs:annotation>
          <xs:documentation>Immeubles locatifs résidentiels</xs:documentation>
        </xs:annotation>
      </xs:element>
      <xs:element name="GLG" type="xs:double">
        <xs:annotation>
          <xs:documentation>Immeubles commerciaux</xs:documentation>
        </xs:annotation>
      </xs:element>
    </xs:schema>
  </Schema>
  <Schema ID="metaDataSchemaId">
    <xs:schema xmlns:xs="http://www.w3.org/2001/XMLSchema" xmlns="" elementFormDefault="qualified">
      <xs:element name="Report" type="Type_Report"/>
      <xs:complexType name="Type_Report">
        <xs:all>
          <xs:element name="Revision" type="xs:string" fixed="0"/>
          <xs:element name="Language" type="xs:string" fixed="fr"/>
          <xs:element name="TechNumber" type="xs:string" fixed="0"/>
        </xs:all>
      </xs:complexType>
    </xs:schema>
  </Schema>
  <Map ID="1" Name="Report" RootElement="Report" SchemaID="schemaId" ShowImportExportValidationErrors="true" AutoFit="false" Append="false" PreserveSortAFLayout="true" PreserveFormat="true"/>
  <Map ID="2" Name="MetaData" RootElement="Report" SchemaID="metaDataSchemaId" ShowImportExportValidationErrors="true" AutoFit="fals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13" Target="../customXml/item4.xml" Type="http://schemas.openxmlformats.org/officeDocument/2006/relationships/customXml"/><Relationship Id="rId14" Target="xmlMaps.xml" Type="http://schemas.openxmlformats.org/officeDocument/2006/relationships/xmlMaps"/><Relationship Id="rId15" Target="worksheets/sheet12.xml" Type="http://schemas.openxmlformats.org/officeDocument/2006/relationships/worksheet"/><Relationship Id="rId16" Target="worksheets/sheet13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4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5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tables/tableSingleCells1.xml><?xml version="1.0" encoding="utf-8"?>
<singleXmlCells xmlns="http://schemas.openxmlformats.org/spreadsheetml/2006/main">
  <singleXmlCell id="13" r="H1" connectionId="0">
    <xmlCellPr id="13" uniqueName="_Report_SubjectId">
      <xmlPr mapId="1" xpath="/Report/SubjectId" xmlDataType="string"/>
    </xmlCellPr>
  </singleXmlCell>
  <singleXmlCell id="15" r="H2" connectionId="0">
    <xmlCellPr id="15" uniqueName="_Report_ReferDate">
      <xmlPr mapId="1" xpath="/Report/ReferDate" xmlDataType="date"/>
    </xmlCellPr>
  </singleXmlCell>
  <singleXmlCell id="22" r="B3" connectionId="0">
    <xmlCellPr id="22" uniqueName="_Report_Version">
      <xmlPr mapId="1" xpath="/Report/Version" xmlDataType="string"/>
    </xmlCellPr>
  </singleXmlCell>
  <singleXmlCell id="23" r="B1" connectionId="0">
    <xmlCellPr id="23" uniqueName="_Report_ReportName">
      <xmlPr mapId="1" xpath="/Report/ReportName" xmlDataType="string"/>
    </xmlCellPr>
  </singleXmlCell>
  <singleXmlCell id="60" r="B4" connectionId="0">
    <xmlCellPr id="60" uniqueName="_Report_Revision">
      <xmlPr mapId="2" xpath="/Report/Revision" xmlDataType="string"/>
    </xmlCellPr>
  </singleXmlCell>
  <singleXmlCell id="61" r="B5" connectionId="0">
    <xmlCellPr id="61" uniqueName="_Report_Language">
      <xmlPr mapId="2" xpath="/Report/Language" xmlDataType="string"/>
    </xmlCellPr>
  </singleXmlCell>
  <singleXmlCell id="62" r="B6" connectionId="0">
    <xmlCellPr id="62" uniqueName="_Report_TechNumber">
      <xmlPr mapId="2" xpath="/Report/TechNumber" xmlDataType="string"/>
    </xmlCellPr>
  </singleXmlCell>
</singleXmlCells>
</file>

<file path=xl/tables/tableSingleCells2.xml><?xml version="1.0" encoding="utf-8"?>
<singleXmlCells xmlns="http://schemas.openxmlformats.org/spreadsheetml/2006/main">
  <singleXmlCell id="24" r="K36" connectionId="0">
    <xmlCellPr id="24" uniqueName="_Report_Observations_HYP.UBU.LHS.LQW_T.T">
      <xmlPr mapId="1" xpath="/Report/Observations/HYP.UBU.LHS.LQW/T.T" xmlDataType="double"/>
    </xmlCellPr>
  </singleXmlCell>
  <singleXmlCell id="25" r="K38" connectionId="0">
    <xmlCellPr id="25" uniqueName="_Report_Observations_HYP.VMN">
      <xmlPr mapId="1" xpath="/Report/Observations/HYP.VMN" xmlDataType="double"/>
    </xmlCellPr>
  </singleXmlCell>
  <singleXmlCell id="26" r="K33" connectionId="0">
    <xmlCellPr id="26" uniqueName="_Report_Observations_HYP.UBU.LHS.LTV">
      <xmlPr mapId="1" xpath="/Report/Observations/HYP.UBU.LHS.LTV" xmlDataType="double"/>
    </xmlCellPr>
  </singleXmlCell>
  <singleXmlCell id="27" r="K32" connectionId="0">
    <xmlCellPr id="27" uniqueName="_Report_Observations_HYP.UBU.LHS.NPK">
      <xmlPr mapId="1" xpath="/Report/Observations/HYP.UBU.LHS.NPK" xmlDataType="double"/>
    </xmlCellPr>
  </singleXmlCell>
  <singleXmlCell id="28" r="K35" connectionId="0">
    <xmlCellPr id="28" uniqueName="_Report_Observations_HYP.UBU.LHS.PAU">
      <xmlPr mapId="1" xpath="/Report/Observations/HYP.UBU.LHS.PAU" xmlDataType="double"/>
    </xmlCellPr>
  </singleXmlCell>
  <singleXmlCell id="29" r="K34" connectionId="0">
    <xmlCellPr id="29" uniqueName="_Report_Observations_HYP.UBU.LHS.SAW">
      <xmlPr mapId="1" xpath="/Report/Observations/HYP.UBU.LHS.SAW" xmlDataType="double"/>
    </xmlCellPr>
  </singleXmlCell>
  <singleXmlCell id="35" r="K29" connectionId="0">
    <xmlCellPr id="35" uniqueName="_Report_Observations_HYP.UBU.UBR">
      <xmlPr mapId="1" xpath="/Report/Observations/HYP.UBU.UBR" xmlDataType="double"/>
    </xmlCellPr>
  </singleXmlCell>
  <singleXmlCell id="38" r="K26" connectionId="0">
    <xmlCellPr id="38" uniqueName="_Report_Observations_HYP.GBU.UBR">
      <xmlPr mapId="1" xpath="/Report/Observations/HYP.GBU.UBR" xmlDataType="double"/>
    </xmlCellPr>
  </singleXmlCell>
  <singleXmlCell id="39" r="K25" connectionId="0">
    <xmlCellPr id="39" uniqueName="_Report_Observations_HYP.GBU.COB">
      <xmlPr mapId="1" xpath="/Report/Observations/HYP.GBU.COB" xmlDataType="double"/>
    </xmlCellPr>
  </singleXmlCell>
  <singleXmlCell id="40" r="K28" connectionId="0">
    <xmlCellPr id="40" uniqueName="_Report_Observations_HYP.UBU.LHS_T.T">
      <xmlPr mapId="1" xpath="/Report/Observations/HYP.UBU.LHS/T.T" xmlDataType="double"/>
    </xmlCellPr>
  </singleXmlCell>
  <singleXmlCell id="42" r="K21" connectionId="0">
    <xmlCellPr id="42" uniqueName="_Report_Observations_HYP">
      <xmlPr mapId="1" xpath="/Report/Observations/HYP" xmlDataType="double"/>
    </xmlCellPr>
  </singleXmlCell>
  <singleXmlCell id="43" r="K24" connectionId="0">
    <xmlCellPr id="43" uniqueName="_Report_Observations_HYP.GBU.SPB">
      <xmlPr mapId="1" xpath="/Report/Observations/HYP.GBU.SPB" xmlDataType="double"/>
    </xmlCellPr>
  </singleXmlCell>
  <singleXmlCell id="44" r="K23" connectionId="0">
    <xmlCellPr id="44" uniqueName="_Report_Observations_HYP.GBU.FNB">
      <xmlPr mapId="1" xpath="/Report/Observations/HYP.GBU.FNB" xmlDataType="double"/>
    </xmlCellPr>
  </singleXmlCell>
</singleXmlCells>
</file>

<file path=xl/tables/tableSingleCells3.xml><?xml version="1.0" encoding="utf-8"?>
<singleXmlCells xmlns="http://schemas.openxmlformats.org/spreadsheetml/2006/main">
  <singleXmlCell id="11" r="L31" connectionId="0">
    <xmlCellPr id="11" uniqueName="_Report_Observations_HYP.UBU.LHS.LQW_T.EFH">
      <xmlPr mapId="1" xpath="/Report/Observations/HYP.UBU.LHS.LQW/T.EFH" xmlDataType="double"/>
    </xmlCellPr>
  </singleXmlCell>
  <singleXmlCell id="12" r="L34" connectionId="0">
    <xmlCellPr id="12" uniqueName="_Report_Observations_HYP.UBU.LHS.LQW_T.GLG">
      <xmlPr mapId="1" xpath="/Report/Observations/HYP.UBU.LHS.LQW/T.GLG" xmlDataType="double"/>
    </xmlCellPr>
  </singleXmlCell>
  <singleXmlCell id="14" r="L35" connectionId="0">
    <xmlCellPr id="14" uniqueName="_Report_Observations_HYP.UBU.LHS.LQW_T.BAU">
      <xmlPr mapId="1" xpath="/Report/Observations/HYP.UBU.LHS.LQW/T.BAU" xmlDataType="double"/>
    </xmlCellPr>
  </singleXmlCell>
  <singleXmlCell id="16" r="L32" connectionId="0">
    <xmlCellPr id="16" uniqueName="_Report_Observations_HYP.UBU.LHS.LQW_T.ETW">
      <xmlPr mapId="1" xpath="/Report/Observations/HYP.UBU.LHS.LQW/T.ETW" xmlDataType="double"/>
    </xmlCellPr>
  </singleXmlCell>
  <singleXmlCell id="17" r="L33" connectionId="0">
    <xmlCellPr id="17" uniqueName="_Report_Observations_HYP.UBU.LHS.LQW_T.MFH">
      <xmlPr mapId="1" xpath="/Report/Observations/HYP.UBU.LHS.LQW/T.MFH" xmlDataType="double"/>
    </xmlCellPr>
  </singleXmlCell>
  <singleXmlCell id="18" r="L27" connectionId="0">
    <xmlCellPr id="18" uniqueName="_Report_Observations_HYP.UBU.LHS.LQW_B89.T">
      <xmlPr mapId="1" xpath="/Report/Observations/HYP.UBU.LHS.LQW/B89.T" xmlDataType="double"/>
    </xmlCellPr>
  </singleXmlCell>
  <singleXmlCell id="19" r="L28" connectionId="0">
    <xmlCellPr id="19" uniqueName="_Report_Observations_HYP.UBU.LHS.LQW_B91.T">
      <xmlPr mapId="1" xpath="/Report/Observations/HYP.UBU.LHS.LQW/B91.T" xmlDataType="double"/>
    </xmlCellPr>
  </singleXmlCell>
  <singleXmlCell id="20" r="L25" connectionId="0">
    <xmlCellPr id="20" uniqueName="_Report_Observations_HYP.UBU.LHS.LQW_B67.T">
      <xmlPr mapId="1" xpath="/Report/Observations/HYP.UBU.LHS.LQW/B67.T" xmlDataType="double"/>
    </xmlCellPr>
  </singleXmlCell>
  <singleXmlCell id="21" r="L26" connectionId="0">
    <xmlCellPr id="21" uniqueName="_Report_Observations_HYP.UBU.LHS.LQW_B78.T">
      <xmlPr mapId="1" xpath="/Report/Observations/HYP.UBU.LHS.LQW/B78.T" xmlDataType="double"/>
    </xmlCellPr>
  </singleXmlCell>
  <singleXmlCell id="30" r="L23" connectionId="0">
    <xmlCellPr id="30" uniqueName="_Report_Observations_HYP.UBU.LHS.LQW_B24.T">
      <xmlPr mapId="1" xpath="/Report/Observations/HYP.UBU.LHS.LQW/B24.T" xmlDataType="double"/>
    </xmlCellPr>
  </singleXmlCell>
  <singleXmlCell id="31" r="L24" connectionId="0">
    <xmlCellPr id="31" uniqueName="_Report_Observations_HYP.UBU.LHS.LQW_B46.T">
      <xmlPr mapId="1" xpath="/Report/Observations/HYP.UBU.LHS.LQW/B46.T" xmlDataType="double"/>
    </xmlCellPr>
  </singleXmlCell>
  <singleXmlCell id="32" r="L22" connectionId="0">
    <xmlCellPr id="32" uniqueName="_Report_Observations_HYP.UBU.LHS.LQW_B02.T">
      <xmlPr mapId="1" xpath="/Report/Observations/HYP.UBU.LHS.LQW/B02.T" xmlDataType="double"/>
    </xmlCellPr>
  </singleXmlCell>
  <singleXmlCell id="48" r="K31" connectionId="0">
    <xmlCellPr id="48" uniqueName="_Report_Observations_HYP.UBU.LHS_T.EFH">
      <xmlPr mapId="1" xpath="/Report/Observations/HYP.UBU.LHS/T.EFH" xmlDataType="double"/>
    </xmlCellPr>
  </singleXmlCell>
  <singleXmlCell id="49" r="K32" connectionId="0">
    <xmlCellPr id="49" uniqueName="_Report_Observations_HYP.UBU.LHS_T.ETW">
      <xmlPr mapId="1" xpath="/Report/Observations/HYP.UBU.LHS/T.ETW" xmlDataType="double"/>
    </xmlCellPr>
  </singleXmlCell>
  <singleXmlCell id="50" r="K35" connectionId="0">
    <xmlCellPr id="50" uniqueName="_Report_Observations_HYP.UBU.LHS_T.BAU">
      <xmlPr mapId="1" xpath="/Report/Observations/HYP.UBU.LHS/T.BAU" xmlDataType="double"/>
    </xmlCellPr>
  </singleXmlCell>
  <singleXmlCell id="51" r="K33" connectionId="0">
    <xmlCellPr id="51" uniqueName="_Report_Observations_HYP.UBU.LHS_T.MFH">
      <xmlPr mapId="1" xpath="/Report/Observations/HYP.UBU.LHS/T.MFH" xmlDataType="double"/>
    </xmlCellPr>
  </singleXmlCell>
  <singleXmlCell id="52" r="K34" connectionId="0">
    <xmlCellPr id="52" uniqueName="_Report_Observations_HYP.UBU.LHS_T.GLG">
      <xmlPr mapId="1" xpath="/Report/Observations/HYP.UBU.LHS/T.GLG" xmlDataType="double"/>
    </xmlCellPr>
  </singleXmlCell>
  <singleXmlCell id="53" r="K28" connectionId="0">
    <xmlCellPr id="53" uniqueName="_Report_Observations_HYP.UBU.LHS_B91.T">
      <xmlPr mapId="1" xpath="/Report/Observations/HYP.UBU.LHS/B91.T" xmlDataType="double"/>
    </xmlCellPr>
  </singleXmlCell>
  <singleXmlCell id="54" r="K26" connectionId="0">
    <xmlCellPr id="54" uniqueName="_Report_Observations_HYP.UBU.LHS_B78.T">
      <xmlPr mapId="1" xpath="/Report/Observations/HYP.UBU.LHS/B78.T" xmlDataType="double"/>
    </xmlCellPr>
  </singleXmlCell>
  <singleXmlCell id="55" r="K27" connectionId="0">
    <xmlCellPr id="55" uniqueName="_Report_Observations_HYP.UBU.LHS_B89.T">
      <xmlPr mapId="1" xpath="/Report/Observations/HYP.UBU.LHS/B89.T" xmlDataType="double"/>
    </xmlCellPr>
  </singleXmlCell>
  <singleXmlCell id="56" r="K24" connectionId="0">
    <xmlCellPr id="56" uniqueName="_Report_Observations_HYP.UBU.LHS_B46.T">
      <xmlPr mapId="1" xpath="/Report/Observations/HYP.UBU.LHS/B46.T" xmlDataType="double"/>
    </xmlCellPr>
  </singleXmlCell>
  <singleXmlCell id="57" r="K25" connectionId="0">
    <xmlCellPr id="57" uniqueName="_Report_Observations_HYP.UBU.LHS_B67.T">
      <xmlPr mapId="1" xpath="/Report/Observations/HYP.UBU.LHS/B67.T" xmlDataType="double"/>
    </xmlCellPr>
  </singleXmlCell>
  <singleXmlCell id="58" r="K22" connectionId="0">
    <xmlCellPr id="58" uniqueName="_Report_Observations_HYP.UBU.LHS_B02.T">
      <xmlPr mapId="1" xpath="/Report/Observations/HYP.UBU.LHS/B02.T" xmlDataType="double"/>
    </xmlCellPr>
  </singleXmlCell>
  <singleXmlCell id="59" r="K23" connectionId="0">
    <xmlCellPr id="59" uniqueName="_Report_Observations_HYP.UBU.LHS_B24.T">
      <xmlPr mapId="1" xpath="/Report/Observations/HYP.UBU.LHS/B24.T" xmlDataType="double"/>
    </xmlCellPr>
  </singleXmlCell>
</singleXmlCells>
</file>

<file path=xl/tables/tableSingleCells4.xml><?xml version="1.0" encoding="utf-8"?>
<singleXmlCells xmlns="http://schemas.openxmlformats.org/spreadsheetml/2006/main">
  <singleXmlCell id="1" r="K26" connectionId="0">
    <xmlCellPr id="1" uniqueName="_Report_Observations_HYP.UBU.LHS.GRK_BAU">
      <xmlPr mapId="1" xpath="/Report/Observations/HYP.UBU.LHS.GRK/BAU" xmlDataType="double"/>
    </xmlCellPr>
  </singleXmlCell>
  <singleXmlCell id="2" r="K25" connectionId="0">
    <xmlCellPr id="2" uniqueName="_Report_Observations_HYP.UBU.LHS.GRK_GLG">
      <xmlPr mapId="1" xpath="/Report/Observations/HYP.UBU.LHS.GRK/GLG" xmlDataType="double"/>
    </xmlCellPr>
  </singleXmlCell>
  <singleXmlCell id="3" r="K24" connectionId="0">
    <xmlCellPr id="3" uniqueName="_Report_Observations_HYP.UBU.LHS.GRK_MFH">
      <xmlPr mapId="1" xpath="/Report/Observations/HYP.UBU.LHS.GRK/MFH" xmlDataType="double"/>
    </xmlCellPr>
  </singleXmlCell>
  <singleXmlCell id="4" r="K23" connectionId="0">
    <xmlCellPr id="4" uniqueName="_Report_Observations_HYP.UBU.LHS.GRK_ETW">
      <xmlPr mapId="1" xpath="/Report/Observations/HYP.UBU.LHS.GRK/ETW" xmlDataType="double"/>
    </xmlCellPr>
  </singleXmlCell>
  <singleXmlCell id="5" r="K22" connectionId="0">
    <xmlCellPr id="5" uniqueName="_Report_Observations_HYP.UBU.LHS.GRK_EFH">
      <xmlPr mapId="1" xpath="/Report/Observations/HYP.UBU.LHS.GRK/EFH" xmlDataType="double"/>
    </xmlCellPr>
  </singleXmlCell>
  <singleXmlCell id="9" r="K27" connectionId="0">
    <xmlCellPr id="9" uniqueName="_Report_Observations_HYP.UBU.LHS.GRK_T">
      <xmlPr mapId="1" xpath="/Report/Observations/HYP.UBU.LHS.GRK/T" xmlDataType="double"/>
    </xmlCellPr>
  </singleXmlCell>
  <singleXmlCell id="33" r="L25" connectionId="0">
    <xmlCellPr id="33" uniqueName="_Report_Observations_HYP.UBU.LHS.LQW.GRK_GLG">
      <xmlPr mapId="1" xpath="/Report/Observations/HYP.UBU.LHS.LQW.GRK/GLG" xmlDataType="double"/>
    </xmlCellPr>
  </singleXmlCell>
  <singleXmlCell id="34" r="L24" connectionId="0">
    <xmlCellPr id="34" uniqueName="_Report_Observations_HYP.UBU.LHS.LQW.GRK_MFH">
      <xmlPr mapId="1" xpath="/Report/Observations/HYP.UBU.LHS.LQW.GRK/MFH" xmlDataType="double"/>
    </xmlCellPr>
  </singleXmlCell>
  <singleXmlCell id="36" r="L23" connectionId="0">
    <xmlCellPr id="36" uniqueName="_Report_Observations_HYP.UBU.LHS.LQW.GRK_ETW">
      <xmlPr mapId="1" xpath="/Report/Observations/HYP.UBU.LHS.LQW.GRK/ETW" xmlDataType="double"/>
    </xmlCellPr>
  </singleXmlCell>
  <singleXmlCell id="37" r="L22" connectionId="0">
    <xmlCellPr id="37" uniqueName="_Report_Observations_HYP.UBU.LHS.LQW.GRK_EFH">
      <xmlPr mapId="1" xpath="/Report/Observations/HYP.UBU.LHS.LQW.GRK/EFH" xmlDataType="double"/>
    </xmlCellPr>
  </singleXmlCell>
  <singleXmlCell id="45" r="L27" connectionId="0">
    <xmlCellPr id="45" uniqueName="_Report_Observations_HYP.UBU.LHS.LQW.GRK_T">
      <xmlPr mapId="1" xpath="/Report/Observations/HYP.UBU.LHS.LQW.GRK/T" xmlDataType="double"/>
    </xmlCellPr>
  </singleXmlCell>
  <singleXmlCell id="46" r="L26" connectionId="0">
    <xmlCellPr id="46" uniqueName="_Report_Observations_HYP.UBU.LHS.LQW.GRK_BAU">
      <xmlPr mapId="1" xpath="/Report/Observations/HYP.UBU.LHS.LQW.GRK/BAU" xmlDataType="double"/>
    </xmlCellPr>
  </singleXmlCell>
</singleXmlCells>
</file>

<file path=xl/tables/tableSingleCells5.xml><?xml version="1.0" encoding="utf-8"?>
<singleXmlCells xmlns="http://schemas.openxmlformats.org/spreadsheetml/2006/main">
  <singleXmlCell id="6" r="M22" connectionId="0">
    <xmlCellPr id="6" uniqueName="_Report_Observations_HYP.ZSB_ANZ.SBP">
      <xmlPr mapId="1" xpath="/Report/Observations/HYP.ZSB/ANZ.SBP" xmlDataType="double"/>
    </xmlCellPr>
  </singleXmlCell>
  <singleXmlCell id="7" r="M23" connectionId="0">
    <xmlCellPr id="7" uniqueName="_Report_Observations_HYP.ZSB_NML.SBP">
      <xmlPr mapId="1" xpath="/Report/Observations/HYP.ZSB/NML.SBP" xmlDataType="double"/>
    </xmlCellPr>
  </singleXmlCell>
  <singleXmlCell id="8" r="K22" connectionId="0">
    <xmlCellPr id="8" uniqueName="_Report_Observations_HYP.ZSB_ANZ.T">
      <xmlPr mapId="1" xpath="/Report/Observations/HYP.ZSB/ANZ.T" xmlDataType="double"/>
    </xmlCellPr>
  </singleXmlCell>
  <singleXmlCell id="10" r="K23" connectionId="0">
    <xmlCellPr id="10" uniqueName="_Report_Observations_HYP.ZSB_NML.T">
      <xmlPr mapId="1" xpath="/Report/Observations/HYP.ZSB/NML.T" xmlDataType="double"/>
    </xmlCellPr>
  </singleXmlCell>
  <singleXmlCell id="41" r="L23" connectionId="0">
    <xmlCellPr id="41" uniqueName="_Report_Observations_HYP.ZSB_NML.SBR">
      <xmlPr mapId="1" xpath="/Report/Observations/HYP.ZSB/NML.SBR" xmlDataType="double"/>
    </xmlCellPr>
  </singleXmlCell>
  <singleXmlCell id="47" r="L22" connectionId="0">
    <xmlCellPr id="47" uniqueName="_Report_Observations_HYP.ZSB_ANZ.SBR">
      <xmlPr mapId="1" xpath="/Report/Observations/HYP.ZSB/ANZ.SBR" xmlDataType="double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vmlDrawing1.vml" Type="http://schemas.openxmlformats.org/officeDocument/2006/relationships/vmlDrawing"/><Relationship Id="rId4" Target="../tables/tableSingleCells1.xml" Type="http://schemas.openxmlformats.org/officeDocument/2006/relationships/tableSingleCell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tables/tableSingleCells2.xml" Type="http://schemas.openxmlformats.org/officeDocument/2006/relationships/tableSingleCells"/><Relationship Id="rId4" Target="../drawings/drawing1.xml" Type="http://schemas.openxmlformats.org/officeDocument/2006/relationships/drawing"/><Relationship Id="rId5" Target="../comments6.xml" Type="http://schemas.openxmlformats.org/officeDocument/2006/relationships/comments"/><Relationship Id="rId6" Target="../drawings/vmlDrawing6.vml" Type="http://schemas.openxmlformats.org/officeDocument/2006/relationships/vml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printerSettings/printerSettings5.bin" Type="http://schemas.openxmlformats.org/officeDocument/2006/relationships/printerSettings"/><Relationship Id="rId3" Target="../drawings/vmlDrawing3.vml" Type="http://schemas.openxmlformats.org/officeDocument/2006/relationships/vmlDrawing"/><Relationship Id="rId4" Target="../tables/tableSingleCells3.xml" Type="http://schemas.openxmlformats.org/officeDocument/2006/relationships/tableSingleCells"/><Relationship Id="rId5" Target="../drawings/drawing2.xml" Type="http://schemas.openxmlformats.org/officeDocument/2006/relationships/drawing"/><Relationship Id="rId6" Target="../comments3.xml" Type="http://schemas.openxmlformats.org/officeDocument/2006/relationships/comments"/><Relationship Id="rId7" Target="../drawings/vmlDrawing7.vml" Type="http://schemas.openxmlformats.org/officeDocument/2006/relationships/vml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vmlDrawing4.vml" Type="http://schemas.openxmlformats.org/officeDocument/2006/relationships/vmlDrawing"/><Relationship Id="rId3" Target="../tables/tableSingleCells4.xml" Type="http://schemas.openxmlformats.org/officeDocument/2006/relationships/tableSingleCells"/><Relationship Id="rId4" Target="../drawings/drawing3.xml" Type="http://schemas.openxmlformats.org/officeDocument/2006/relationships/drawing"/><Relationship Id="rId5" Target="../comments10.xml" Type="http://schemas.openxmlformats.org/officeDocument/2006/relationships/comments"/><Relationship Id="rId6" Target="../drawings/vmlDrawing8.vml" Type="http://schemas.openxmlformats.org/officeDocument/2006/relationships/vml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vmlDrawing5.vml" Type="http://schemas.openxmlformats.org/officeDocument/2006/relationships/vmlDrawing"/><Relationship Id="rId3" Target="../tables/tableSingleCells5.xml" Type="http://schemas.openxmlformats.org/officeDocument/2006/relationships/tableSingleCells"/><Relationship Id="rId4" Target="../drawings/drawing4.xml" Type="http://schemas.openxmlformats.org/officeDocument/2006/relationships/drawing"/><Relationship Id="rId5" Target="../comments11.xml" Type="http://schemas.openxmlformats.org/officeDocument/2006/relationships/comments"/><Relationship Id="rId6" Target="../drawings/vmlDrawing9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0"/>
  <sheetViews>
    <sheetView showGridLines="0" showRowColHeaders="0" tabSelected="1" zoomScale="80" zoomScaleNormal="80" workbookViewId="0" showZeros="true">
      <selection activeCell="H1" sqref="H1"/>
    </sheetView>
  </sheetViews>
  <sheetFormatPr baseColWidth="10" defaultColWidth="11.42578125" defaultRowHeight="14.25" x14ac:dyDescent="0.2"/>
  <cols>
    <col min="1" max="1" customWidth="true" style="4" width="0.7109375"/>
    <col min="2" max="2" customWidth="true" style="4" width="17.28515625"/>
    <col min="3" max="3" customWidth="true" style="4" width="12.5703125"/>
    <col min="4" max="5" customWidth="true" style="4" width="18.7109375"/>
    <col min="6" max="6" customWidth="true" style="4" width="8.5703125"/>
    <col min="7" max="7" customWidth="true" style="4" width="12.7109375"/>
    <col min="8" max="8" customWidth="true" style="4" width="15.0"/>
    <col min="9" max="9" customWidth="true" style="4" width="7.28515625"/>
    <col min="10" max="16384" style="4" width="11.42578125"/>
  </cols>
  <sheetData>
    <row r="1" spans="1:10" ht="20.100000000000001" customHeight="1" x14ac:dyDescent="0.2">
      <c r="B1" s="33" t="s">
        <v>119</v>
      </c>
      <c r="C1" s="55" t="s">
        <v>48</v>
      </c>
      <c r="G1" s="51" t="s">
        <v>52</v>
      </c>
      <c r="H1" s="59" t="s">
        <v>5</v>
      </c>
      <c r="J1" s="2" t="s">
        <v>54</v>
      </c>
    </row>
    <row r="2" spans="1:10" ht="20.100000000000001" customHeight="1" x14ac:dyDescent="0.2">
      <c r="B2" s="58" t="s">
        <v>120</v>
      </c>
      <c r="C2" s="55" t="s">
        <v>49</v>
      </c>
      <c r="G2" s="51" t="s">
        <v>53</v>
      </c>
      <c r="H2" s="57" t="s">
        <v>110</v>
      </c>
    </row>
    <row r="3" spans="1:10" ht="20.100000000000001" customHeight="1" x14ac:dyDescent="0.2">
      <c r="B3" s="56" t="s">
        <v>6</v>
      </c>
      <c r="C3" s="55" t="s">
        <v>0</v>
      </c>
    </row>
    <row r="4" spans="1:10" ht="20.100000000000001" customHeight="1" x14ac:dyDescent="0.2">
      <c r="B4" s="56" t="s">
        <v>4</v>
      </c>
      <c r="C4" s="55" t="s">
        <v>50</v>
      </c>
      <c r="D4" s="24"/>
      <c r="E4" s="24"/>
    </row>
    <row r="5" spans="1:10" ht="20.100000000000001" customHeight="1" x14ac:dyDescent="0.2">
      <c r="B5" s="35" t="s">
        <v>117</v>
      </c>
      <c r="C5" s="55" t="s">
        <v>51</v>
      </c>
      <c r="D5" s="24"/>
      <c r="E5" s="24"/>
    </row>
    <row r="6" spans="1:10" ht="20.100000000000001" customHeight="1" x14ac:dyDescent="0.2">
      <c r="B6" s="56" t="s">
        <v>4</v>
      </c>
      <c r="C6" s="60" t="s">
        <v>67</v>
      </c>
      <c r="D6" s="24"/>
      <c r="E6" s="24"/>
    </row>
    <row r="7" spans="1:10" ht="35.25" customHeight="1" x14ac:dyDescent="0.25">
      <c r="B7" s="92" t="s">
        <v>55</v>
      </c>
      <c r="C7" s="92"/>
      <c r="D7" s="92"/>
      <c r="E7" s="92"/>
      <c r="F7" s="92"/>
      <c r="G7" s="92"/>
      <c r="H7" s="92"/>
    </row>
    <row r="8" spans="1:10" ht="21" customHeight="1" x14ac:dyDescent="0.2">
      <c r="B8" s="93" t="s">
        <v>118</v>
      </c>
      <c r="C8" s="93"/>
      <c r="D8" s="93"/>
      <c r="E8" s="93"/>
      <c r="F8" s="93"/>
      <c r="G8" s="93"/>
      <c r="H8" s="93"/>
    </row>
    <row r="9" spans="1:10" ht="21" hidden="1" customHeight="1" x14ac:dyDescent="0.2">
      <c r="B9" s="54"/>
      <c r="C9" s="54"/>
      <c r="D9" s="54"/>
      <c r="E9" s="54"/>
      <c r="F9" s="54"/>
      <c r="G9" s="54"/>
      <c r="H9" s="4"/>
    </row>
    <row r="10" spans="1:10" ht="27" customHeight="1" x14ac:dyDescent="0.2">
      <c r="B10" s="68"/>
    </row>
    <row r="11" spans="1:10" ht="18" customHeight="1" x14ac:dyDescent="0.2">
      <c r="A11" s="3"/>
      <c r="D11" s="97"/>
      <c r="E11" s="97"/>
      <c r="F11" s="97"/>
      <c r="G11" s="97"/>
    </row>
    <row r="12" spans="1:10" ht="36" customHeight="1" x14ac:dyDescent="0.2">
      <c r="A12" s="3"/>
      <c r="B12" t="s" s="4">
        <v>56</v>
      </c>
      <c r="D12" s="103"/>
      <c r="E12" s="103"/>
      <c r="F12" s="103"/>
      <c r="G12" s="103"/>
      <c r="H12" s="103"/>
    </row>
    <row r="13" spans="1:10" customFormat="1" ht="15" customHeight="1" x14ac:dyDescent="0.2">
      <c r="D13" s="96"/>
      <c r="E13" s="96"/>
      <c r="F13" s="96"/>
      <c r="G13" s="96"/>
    </row>
    <row r="14" spans="1:10" customFormat="1" ht="12.75" hidden="1" x14ac:dyDescent="0.2">
      <c r="D14" s="96"/>
      <c r="E14" s="96"/>
      <c r="F14" s="96"/>
      <c r="G14" s="96"/>
    </row>
    <row r="15" spans="1:10" customFormat="1" ht="12.75" hidden="1" x14ac:dyDescent="0.2">
      <c r="D15" s="96"/>
      <c r="E15" s="96"/>
      <c r="F15" s="96"/>
      <c r="G15" s="96"/>
    </row>
    <row r="16" spans="1:10" customFormat="1" ht="12.75" hidden="1" x14ac:dyDescent="0.2">
      <c r="D16" s="96"/>
      <c r="E16" s="96"/>
      <c r="F16" s="96"/>
      <c r="G16" s="96"/>
    </row>
    <row r="17" spans="1:16" customFormat="1" ht="12.75" hidden="1" x14ac:dyDescent="0.2">
      <c r="D17" s="96"/>
      <c r="E17" s="96"/>
      <c r="F17" s="96"/>
      <c r="G17" s="96"/>
    </row>
    <row r="18" spans="1:16" ht="20.100000000000001" hidden="1" customHeight="1" x14ac:dyDescent="0.2">
      <c r="A18" s="3"/>
      <c r="B18" s="4"/>
      <c r="D18" s="4"/>
      <c r="E18" s="4"/>
      <c r="F18" s="4"/>
      <c r="G18" s="4"/>
    </row>
    <row r="19" spans="1:16" ht="15" customHeight="1" x14ac:dyDescent="0.2">
      <c r="B19" s="4"/>
      <c r="D19" s="4"/>
      <c r="E19" s="4"/>
      <c r="F19" s="4"/>
      <c r="G19" s="4"/>
    </row>
    <row r="20" spans="1:16" customFormat="1" ht="15" customHeight="1" x14ac:dyDescent="0.2">
      <c r="B20" t="s" s="4">
        <v>57</v>
      </c>
      <c r="D20" t="s" s="4">
        <v>58</v>
      </c>
      <c r="E20" t="s" s="4">
        <v>59</v>
      </c>
    </row>
    <row r="21" spans="1:16" s="69" customFormat="1" ht="15" customHeight="1" x14ac:dyDescent="0.2">
      <c r="B21" s="4"/>
      <c r="C21" s="91" t="s">
        <v>1</v>
      </c>
      <c r="D21" s="75">
        <f>Validation!B5</f>
      </c>
      <c r="E21" s="75"/>
      <c r="F21" s="4"/>
      <c r="G21" s="4"/>
      <c r="H21" s="4"/>
    </row>
    <row r="22">
      <c r="C22" t="s" s="4">
        <v>121</v>
      </c>
      <c r="D22" s="4">
        <f>Validation!B9</f>
      </c>
    </row>
    <row r="23">
      <c r="C23" t="s" s="4">
        <v>122</v>
      </c>
      <c r="D23" s="4">
        <f>Validation!B12</f>
      </c>
    </row>
    <row r="24">
      <c r="C24" t="s" s="4">
        <v>123</v>
      </c>
      <c r="D24" s="4">
        <f>Validation!B15</f>
      </c>
    </row>
    <row r="25">
      <c r="C25" t="s" s="4">
        <v>124</v>
      </c>
      <c r="D25" s="4">
        <f>Validation!B18</f>
      </c>
    </row>
    <row r="26" spans="1:16" ht="15" customHeight="1" x14ac:dyDescent="0.2">
      <c r="B26" s="4"/>
      <c r="D26" s="4"/>
      <c r="E26" s="4"/>
      <c r="F26" s="4"/>
      <c r="G26" s="4"/>
      <c r="H26" s="4"/>
      <c r="P26" s="1"/>
    </row>
    <row r="27" spans="1:16" ht="42" customHeight="1" x14ac:dyDescent="0.2">
      <c r="B27" s="100" t="s">
        <v>125</v>
      </c>
      <c r="C27" s="101"/>
      <c r="D27" s="101"/>
      <c r="E27" s="101"/>
      <c r="F27" s="101"/>
      <c r="G27" s="101"/>
      <c r="H27" s="102"/>
    </row>
    <row r="28" spans="1:16" x14ac:dyDescent="0.2">
      <c r="B28" s="11"/>
      <c r="C28" s="11"/>
      <c r="D28" s="11"/>
      <c r="E28" s="11"/>
      <c r="F28" s="11"/>
      <c r="G28" s="11"/>
      <c r="H28" s="11"/>
    </row>
    <row r="29" spans="1:16" ht="21" customHeight="1" x14ac:dyDescent="0.2">
      <c r="B29" s="98" t="s">
        <v>112</v>
      </c>
      <c r="C29" s="99"/>
      <c r="D29" s="99"/>
      <c r="E29" s="99"/>
      <c r="F29" s="99"/>
      <c r="G29" s="99"/>
      <c r="H29" s="99"/>
    </row>
    <row r="30" spans="1:16" x14ac:dyDescent="0.2">
      <c r="B30" s="13" t="s">
        <v>113</v>
      </c>
      <c r="C30" s="13"/>
      <c r="D30" s="13"/>
      <c r="E30" s="13"/>
      <c r="F30" s="13"/>
      <c r="G30" s="13"/>
      <c r="H30" s="13"/>
    </row>
    <row r="31" spans="1:16" ht="21" customHeight="1" x14ac:dyDescent="0.2">
      <c r="B31" s="94" t="s">
        <v>109</v>
      </c>
      <c r="C31" s="95"/>
      <c r="D31" s="95"/>
      <c r="E31" s="95"/>
      <c r="F31" s="95"/>
      <c r="G31" s="95"/>
      <c r="H31" s="95"/>
    </row>
    <row r="32" spans="1:16" x14ac:dyDescent="0.2">
      <c r="B32" s="95" t="str">
        <f><![CDATA["en précisant votre code ("&H1&"), le type d’enquête ("&B1&") et la date de référence ("&IF(ISTEXT(H2),H2,DAY(H2)&"."&MONTH(H2)&"."&YEAR(H2))&")."]]></f>
        <v>en précisant votre code (XXXXXX), le type d’enquête (LGHS_U) et la date de référence (jj.mm.aaaa).</v>
      </c>
      <c r="C32" s="95"/>
      <c r="D32" s="95"/>
      <c r="E32" s="95"/>
      <c r="F32" s="95"/>
      <c r="G32" s="95"/>
      <c r="H32" s="95"/>
    </row>
    <row r="33" spans="2:11" ht="15" customHeight="1" x14ac:dyDescent="0.2">
      <c r="B33" s="5"/>
      <c r="C33" s="6"/>
      <c r="D33" s="6"/>
      <c r="E33" s="6"/>
      <c r="F33" s="6"/>
      <c r="G33" s="6"/>
      <c r="H33" s="6"/>
    </row>
    <row r="34" spans="2:11" ht="21" customHeight="1" x14ac:dyDescent="0.2">
      <c r="B34" s="9" t="s">
        <v>60</v>
      </c>
      <c r="C34" s="10"/>
      <c r="D34" s="10"/>
      <c r="E34" s="10"/>
      <c r="F34" s="7" t="s">
        <v>64</v>
      </c>
      <c r="H34" s="12" t="str">
        <f>HYPERLINK("mailto:forms@snb.ch?subject="&amp;H37&amp;" Formularbestellung","forms@snb.ch")</f>
        <v>forms@snb.ch</v>
      </c>
    </row>
    <row r="35" spans="2:11" x14ac:dyDescent="0.2">
      <c r="B35" s="9" t="s">
        <v>114</v>
      </c>
      <c r="C35" s="10"/>
      <c r="D35" s="10"/>
      <c r="E35" s="10"/>
      <c r="F35" s="8" t="s">
        <v>65</v>
      </c>
      <c r="H35" s="12" t="str">
        <f>HYPERLINK("mailto:statistik.erhebungen@snb.ch?subject="&amp;H37&amp;" Anfrage","statistik.erhebungen@snb.ch")</f>
        <v>statistik.erhebungen@snb.ch</v>
      </c>
    </row>
    <row r="36" spans="2:11" x14ac:dyDescent="0.2">
      <c r="B36" s="9" t="s">
        <v>61</v>
      </c>
      <c r="C36" s="10"/>
      <c r="D36" s="10"/>
      <c r="E36" s="10"/>
      <c r="F36" s="8"/>
      <c r="G36" s="10"/>
      <c r="H36" s="12"/>
      <c r="K36" s="4"/>
    </row>
    <row r="37" spans="2:11" x14ac:dyDescent="0.2">
      <c r="B37" s="9" t="s">
        <v>62</v>
      </c>
      <c r="C37" s="10"/>
      <c r="D37" s="10"/>
      <c r="E37" s="10"/>
      <c r="F37" s="8" t="s">
        <v>66</v>
      </c>
      <c r="G37" s="10"/>
      <c r="H37" s="8" t="str">
        <f><![CDATA[H1&" "&""&B1&" "&IF(ISTEXT(H2),H2,DAY(H2)&"."&MONTH(H2)&"."&YEAR(H2))]]></f>
        <v>XXXXXX LGHS_U jj.mm.aaaa</v>
      </c>
      <c r="K37" s="4"/>
    </row>
    <row r="38" spans="2:11" x14ac:dyDescent="0.2">
      <c r="B38" s="9" t="s">
        <v>63</v>
      </c>
      <c r="C38" s="10"/>
      <c r="D38" s="10"/>
      <c r="E38" s="10"/>
    </row>
    <row r="39" spans="2:11" x14ac:dyDescent="0.2">
      <c r="B39" s="9"/>
      <c r="C39" s="10"/>
      <c r="D39" s="10"/>
      <c r="E39" s="10"/>
      <c r="F39" s="10"/>
      <c r="G39" s="10"/>
      <c r="H39" s="10"/>
    </row>
    <row r="40" spans="2:11" ht="13.15" customHeight="1" x14ac:dyDescent="0.2">
      <c r="C40" s="10"/>
      <c r="D40" s="10"/>
      <c r="E40" s="10"/>
      <c r="F40" s="10"/>
      <c r="G40" s="10"/>
      <c r="H40" s="10"/>
    </row>
  </sheetData>
  <sheetProtection sheet="true" objects="true" scenarios="true" selectLockedCells="false" selectUnlockedCells="false" formatCells="true" formatColumns="true" formatRows="true" insertColumns="true" insertRows="true" insertHyperlinks="true" deleteColumns="true" deleteRows="true" sort="true" autoFilter="true" pivotTables="true"/>
  <customSheetViews>
    <customSheetView guid="{CB120B31-F776-4B30-B33D-0B8FCFE1E658}" scale="80" showPageBreaks="1" showGridLines="0" printArea="1" hiddenRows="1">
      <selection activeCell="H3" sqref="H3"/>
      <pageMargins left="0.62992125984251968" right="0.6692913385826772" top="1.1417322834645669" bottom="0.59055118110236227" header="0.35433070866141736" footer="0.31496062992125984"/>
      <printOptions horizontalCentered="1" verticalCentered="1"/>
      <pageSetup paperSize="9" scale="90" orientation="portrait" r:id="rId1"/>
      <headerFooter>
        <oddHeader>&amp;R&amp;G</oddHeader>
        <oddFooter>&amp;L&amp;8&amp;D - &amp;T</oddFooter>
      </headerFooter>
    </customSheetView>
  </customSheetViews>
  <mergeCells count="13">
    <mergeCell ref="B7:H7"/>
    <mergeCell ref="B8:H8"/>
    <mergeCell ref="B31:H31"/>
    <mergeCell ref="B32:H32"/>
    <mergeCell ref="D17:G17"/>
    <mergeCell ref="D11:G11"/>
    <mergeCell ref="D13:G13"/>
    <mergeCell ref="D14:G14"/>
    <mergeCell ref="B29:H29"/>
    <mergeCell ref="B27:H27"/>
    <mergeCell ref="D15:G15"/>
    <mergeCell ref="D16:G16"/>
    <mergeCell ref="D12:H12"/>
  </mergeCells>
  <conditionalFormatting sqref="D12">
    <cfRule type="containsBlanks" dxfId="2" priority="7">
      <formula>LEN(TRIM(D12))=0</formula>
    </cfRule>
  </conditionalFormatting>
  <conditionalFormatting sqref="H1">
    <cfRule type="cellIs" dxfId="1" priority="3" operator="equal">
      <formula>"XXXXXX"</formula>
    </cfRule>
  </conditionalFormatting>
  <conditionalFormatting sqref="H2">
    <cfRule type="containsText" dxfId="0" priority="1" operator="containsText" text="jj.mm.aaaa">
      <formula>NOT(ISERROR(SEARCH("jj.mm.aaaa",H2)))</formula>
    </cfRule>
  </conditionalFormatting>
  <conditionalFormatting sqref="D21:D25">
    <cfRule type="expression" dxfId="45" priority="4">
      <formula>AND(D21=0,NOT(ISBLANK(D21)))</formula>
    </cfRule>
    <cfRule type="expression" dxfId="46" priority="5">
      <formula>D21&gt;0</formula>
    </cfRule>
  </conditionalFormatting>
  <conditionalFormatting sqref="D21:E25">
    <cfRule type="expression" dxfId="47" priority="6">
      <formula>AND(D21=0,NOT(ISBLANK(D21)))</formula>
    </cfRule>
    <cfRule type="expression" dxfId="48" priority="7">
      <formula>D21&gt;0</formula>
    </cfRule>
  </conditionalFormatting>
  <dataValidations count="1">
    <dataValidation type="custom" allowBlank="1" showInputMessage="1" showErrorMessage="1" sqref="H1" xr:uid="{00000000-0002-0000-0000-000000000000}">
      <formula1>AND(VALUE(I_SubjectId) &gt; 100000,VALUE(I_SubjectId) &lt; 1000000)</formula1>
    </dataValidation>
  </dataValidations>
  <printOptions horizontalCentered="1" verticalCentered="1"/>
  <pageMargins left="0.62992125984251968" right="0.6692913385826772" top="0.78740157480314965" bottom="0.59055118110236227" header="0.35433070866141736" footer="0.31496062992125984"/>
  <pageSetup paperSize="9" scale="85" orientation="portrait" r:id="rId2"/>
  <headerFooter>
    <oddHeader>&amp;R&amp;G</oddHeader>
    <oddFooter>&amp;L&amp;8&amp;D - &amp;T</oddFooter>
  </headerFooter>
  <legacyDrawingHF r:id="rId3"/>
</worksheet>
</file>

<file path=xl/worksheets/sheet12.xml><?xml version="1.0" encoding="utf-8"?>
<worksheet xmlns="http://schemas.openxmlformats.org/spreadsheetml/2006/main">
  <dimension ref="A1:F75"/>
  <sheetViews>
    <sheetView workbookViewId="0"/>
  </sheetViews>
  <sheetFormatPr defaultRowHeight="15.0"/>
  <cols>
    <col min="1" max="1" width="14.78125" customWidth="true"/>
    <col min="2" max="2" width="24.78125" customWidth="true"/>
    <col min="3" max="3" width="40.78125" customWidth="true"/>
    <col min="4" max="4" width="50.78125" customWidth="true"/>
    <col min="5" max="5" width="50.78125" customWidth="true"/>
    <col min="6" max="6" width="14.78125" customWidth="true"/>
  </cols>
  <sheetData>
    <row r="1">
      <c r="A1" t="s" s="112">
        <v>57</v>
      </c>
    </row>
    <row r="4">
      <c r="A4" t="s" s="111">
        <v>1</v>
      </c>
    </row>
    <row r="5">
      <c r="A5" t="s" s="0">
        <v>305</v>
      </c>
      <c r="B5" s="0">
        <f>B9+B12+B15+B18</f>
      </c>
    </row>
    <row r="6">
      <c r="A6" t="s" s="0">
        <v>306</v>
      </c>
    </row>
    <row r="8">
      <c r="A8" t="s" s="111">
        <v>121</v>
      </c>
    </row>
    <row r="9">
      <c r="A9" t="s" s="0">
        <v>305</v>
      </c>
      <c r="B9" s="0">
        <f>COUNTIFS(F22:F37,"*ERROR*")</f>
      </c>
    </row>
    <row r="11">
      <c r="A11" t="s" s="111">
        <v>122</v>
      </c>
    </row>
    <row r="12">
      <c r="A12" t="s" s="0">
        <v>305</v>
      </c>
      <c r="B12" s="0">
        <f>COUNTIFS(F38:F54,"*ERROR*")</f>
      </c>
    </row>
    <row r="14">
      <c r="A14" t="s" s="111">
        <v>123</v>
      </c>
    </row>
    <row r="15">
      <c r="A15" t="s" s="0">
        <v>305</v>
      </c>
      <c r="B15" s="0">
        <f>COUNTIFS(F55:F73,"*ERROR*")</f>
      </c>
    </row>
    <row r="17">
      <c r="A17" t="s" s="111">
        <v>124</v>
      </c>
    </row>
    <row r="18">
      <c r="A18" t="s" s="0">
        <v>305</v>
      </c>
      <c r="B18" s="0">
        <f>COUNTIFS(F74:F75,"*ERROR*")</f>
      </c>
    </row>
    <row r="21">
      <c r="A21" t="s" s="0">
        <v>126</v>
      </c>
      <c r="B21" t="s" s="0">
        <v>127</v>
      </c>
      <c r="C21" t="s" s="0">
        <v>128</v>
      </c>
      <c r="D21" t="s" s="0">
        <v>129</v>
      </c>
      <c r="E21" t="s" s="0">
        <v>130</v>
      </c>
      <c r="F21" t="s" s="0">
        <v>131</v>
      </c>
    </row>
    <row r="22">
      <c r="A22" t="s" s="114">
        <v>121</v>
      </c>
      <c r="B22" t="s" s="113">
        <v>132</v>
      </c>
      <c r="C22" t="s" s="114">
        <v>133</v>
      </c>
      <c r="D22" t="s" s="114">
        <v>134</v>
      </c>
      <c r="E22" t="s" s="114">
        <v>135</v>
      </c>
      <c r="F22" s="114">
        <f>IF(ABS('LGHS_U01'!K21-'LGHS_U01'!K23-'LGHS_U01'!K24-'LGHS_U01'!K25-'LGHS_U01'!K26-'LGHS_U01'!K28-'LGHS_U01'!K29)&lt;1,"OK","ERROR")</f>
      </c>
    </row>
    <row r="23">
      <c r="A23" t="s" s="114">
        <v>121</v>
      </c>
      <c r="B23" t="s" s="113">
        <v>136</v>
      </c>
      <c r="C23" t="s" s="114">
        <v>137</v>
      </c>
      <c r="D23" t="s" s="114">
        <v>138</v>
      </c>
      <c r="E23" t="s" s="114">
        <v>139</v>
      </c>
      <c r="F23" s="114">
        <f>IF('LGHS_U01'!K28&gt;0,"OK","ERROR")</f>
      </c>
    </row>
    <row r="24">
      <c r="A24" t="s" s="114">
        <v>121</v>
      </c>
      <c r="B24" t="s" s="113">
        <v>140</v>
      </c>
      <c r="C24" t="s" s="114">
        <v>141</v>
      </c>
      <c r="D24" t="s" s="114">
        <v>142</v>
      </c>
      <c r="E24" t="s" s="114">
        <v>143</v>
      </c>
      <c r="F24" s="114">
        <f>IF('LGHS_U01'!K32&lt;'LGHS_U01'!K28,"OK","ERROR")</f>
      </c>
    </row>
    <row r="25">
      <c r="A25" t="s" s="114">
        <v>121</v>
      </c>
      <c r="B25" t="s" s="113">
        <v>144</v>
      </c>
      <c r="C25" t="s" s="114">
        <v>141</v>
      </c>
      <c r="D25" t="s" s="114">
        <v>145</v>
      </c>
      <c r="E25" t="s" s="114">
        <v>146</v>
      </c>
      <c r="F25" s="114">
        <f>IF('LGHS_U01'!K33&lt;'LGHS_U01'!K28,"OK","ERROR")</f>
      </c>
    </row>
    <row r="26">
      <c r="A26" t="s" s="114">
        <v>121</v>
      </c>
      <c r="B26" t="s" s="113">
        <v>147</v>
      </c>
      <c r="C26" t="s" s="114">
        <v>141</v>
      </c>
      <c r="D26" t="s" s="114">
        <v>148</v>
      </c>
      <c r="E26" t="s" s="114">
        <v>149</v>
      </c>
      <c r="F26" s="114">
        <f>IF('LGHS_U01'!K34&lt;'LGHS_U01'!K28,"OK","ERROR")</f>
      </c>
    </row>
    <row r="27">
      <c r="A27" t="s" s="114">
        <v>121</v>
      </c>
      <c r="B27" t="s" s="113">
        <v>150</v>
      </c>
      <c r="C27" t="s" s="114">
        <v>137</v>
      </c>
      <c r="D27" t="s" s="114">
        <v>151</v>
      </c>
      <c r="E27" t="s" s="114">
        <v>152</v>
      </c>
      <c r="F27" s="114">
        <f>IF('LGHS_U01'!K34&gt;0,"OK","ERROR")</f>
      </c>
    </row>
    <row r="28">
      <c r="A28" t="s" s="114">
        <v>121</v>
      </c>
      <c r="B28" t="s" s="113">
        <v>153</v>
      </c>
      <c r="C28" t="s" s="114">
        <v>154</v>
      </c>
      <c r="D28" t="s" s="114">
        <v>155</v>
      </c>
      <c r="E28" t="s" s="114">
        <v>156</v>
      </c>
      <c r="F28" s="114">
        <f>IF(ABS('LGHS_U01'!K34-('LGHS_U01'!K28-'LGHS_U01'!K32-'LGHS_U01'!K33))&lt;1,"OK","ERROR")</f>
      </c>
    </row>
    <row r="29">
      <c r="A29" t="s" s="114">
        <v>121</v>
      </c>
      <c r="B29" t="s" s="113">
        <v>157</v>
      </c>
      <c r="C29" t="s" s="114">
        <v>141</v>
      </c>
      <c r="D29" t="s" s="114">
        <v>158</v>
      </c>
      <c r="E29" t="s" s="114">
        <v>159</v>
      </c>
      <c r="F29" s="114">
        <f>IF('LGHS_U01'!K35&lt;'LGHS_U01'!K28,"OK","ERROR")</f>
      </c>
    </row>
    <row r="30">
      <c r="A30" t="s" s="114">
        <v>121</v>
      </c>
      <c r="B30" t="s" s="113">
        <v>160</v>
      </c>
      <c r="C30" t="s" s="114">
        <v>154</v>
      </c>
      <c r="D30" t="s" s="114">
        <v>161</v>
      </c>
      <c r="E30" t="s" s="114">
        <v>162</v>
      </c>
      <c r="F30" s="114">
        <f>IF(ABS('LGHS_U01'!K36-('LGHS_U01'!K34-'LGHS_U01'!K35))&lt;1,"OK","ERROR")</f>
      </c>
    </row>
    <row r="31">
      <c r="A31" t="s" s="114">
        <v>121</v>
      </c>
      <c r="B31" t="s" s="113">
        <v>163</v>
      </c>
      <c r="C31" t="s" s="114">
        <v>137</v>
      </c>
      <c r="D31" t="s" s="114">
        <v>164</v>
      </c>
      <c r="E31" t="s" s="114">
        <v>165</v>
      </c>
      <c r="F31" s="114">
        <f>IF('LGHS_U01'!K36&gt;0,"OK","ERROR")</f>
      </c>
    </row>
    <row r="32">
      <c r="A32" t="s" s="114">
        <v>121</v>
      </c>
      <c r="B32" t="s" s="113">
        <v>166</v>
      </c>
      <c r="C32" t="s" s="114">
        <v>141</v>
      </c>
      <c r="D32" t="s" s="114">
        <v>167</v>
      </c>
      <c r="E32" t="s" s="114">
        <v>168</v>
      </c>
      <c r="F32" s="114">
        <f>IF('LGHS_U01'!K36&lt;'LGHS_U01'!K28,"OK","ERROR")</f>
      </c>
    </row>
    <row r="33">
      <c r="A33" t="s" s="114">
        <v>121</v>
      </c>
      <c r="B33" t="s" s="113">
        <v>169</v>
      </c>
      <c r="C33" t="s" s="114">
        <v>137</v>
      </c>
      <c r="D33" t="s" s="114">
        <v>170</v>
      </c>
      <c r="E33" t="s" s="114">
        <v>171</v>
      </c>
      <c r="F33" s="114">
        <f>IF('LGHS_U01'!K38&gt;0,"OK","ERROR")</f>
      </c>
    </row>
    <row r="34">
      <c r="A34" t="s" s="114">
        <v>172</v>
      </c>
      <c r="B34" t="s" s="114">
        <v>173</v>
      </c>
      <c r="C34" t="s" s="114">
        <v>174</v>
      </c>
      <c r="D34" t="s" s="114">
        <v>175</v>
      </c>
      <c r="E34" t="s" s="114">
        <v>176</v>
      </c>
      <c r="F34" s="114">
        <f>IF(ABS('LGHS_U01'!K28-'LGHS_U02'!K31-'LGHS_U02'!K32-'LGHS_U02'!K33-'LGHS_U02'!K34-'LGHS_U02'!K35)&lt;1,"OK","ERROR")</f>
      </c>
    </row>
    <row r="35">
      <c r="A35" t="s" s="114">
        <v>172</v>
      </c>
      <c r="B35" t="s" s="114">
        <v>177</v>
      </c>
      <c r="C35" t="s" s="114">
        <v>174</v>
      </c>
      <c r="D35" t="s" s="114">
        <v>178</v>
      </c>
      <c r="E35" t="s" s="114">
        <v>179</v>
      </c>
      <c r="F35" s="114">
        <f>IF(ABS('LGHS_U01'!K28-'LGHS_U02'!K22-'LGHS_U02'!K23-'LGHS_U02'!K24-'LGHS_U02'!K25-'LGHS_U02'!K26-'LGHS_U02'!K27-'LGHS_U02'!K28)&lt;1,"OK","ERROR")</f>
      </c>
    </row>
    <row r="36">
      <c r="A36" t="s" s="114">
        <v>172</v>
      </c>
      <c r="B36" t="s" s="114">
        <v>180</v>
      </c>
      <c r="C36" t="s" s="114">
        <v>174</v>
      </c>
      <c r="D36" t="s" s="114">
        <v>181</v>
      </c>
      <c r="E36" t="s" s="114">
        <v>182</v>
      </c>
      <c r="F36" s="114">
        <f>IF(ABS('LGHS_U01'!K36-'LGHS_U02'!L22-'LGHS_U02'!L23-'LGHS_U02'!L24-'LGHS_U02'!L25-'LGHS_U02'!L26-'LGHS_U02'!L27-'LGHS_U02'!L28)&lt;1,"OK","ERROR")</f>
      </c>
    </row>
    <row r="37">
      <c r="A37" t="s" s="114">
        <v>172</v>
      </c>
      <c r="B37" t="s" s="114">
        <v>183</v>
      </c>
      <c r="C37" t="s" s="114">
        <v>174</v>
      </c>
      <c r="D37" t="s" s="114">
        <v>184</v>
      </c>
      <c r="E37" t="s" s="114">
        <v>185</v>
      </c>
      <c r="F37" s="114">
        <f>IF(ABS('LGHS_U01'!K36-'LGHS_U02'!L31-'LGHS_U02'!L32-'LGHS_U02'!L33-'LGHS_U02'!L34-'LGHS_U02'!L35)&lt;1,"OK","ERROR")</f>
      </c>
    </row>
    <row r="38">
      <c r="A38" t="s" s="114">
        <v>186</v>
      </c>
      <c r="B38" t="s" s="114">
        <v>187</v>
      </c>
      <c r="C38" t="s" s="114">
        <v>188</v>
      </c>
      <c r="D38" t="s" s="114">
        <v>189</v>
      </c>
      <c r="E38" t="s" s="114">
        <v>190</v>
      </c>
      <c r="F38" s="114">
        <f>IF('LGHS_U02'!K27+'LGHS_U02'!K28&lt;=0.15*'LGHS_U01'!K28,"OK","ERROR")</f>
      </c>
    </row>
    <row r="39">
      <c r="A39" t="s" s="114">
        <v>122</v>
      </c>
      <c r="B39" t="s" s="113">
        <v>191</v>
      </c>
      <c r="C39" t="s" s="114">
        <v>192</v>
      </c>
      <c r="D39" t="s" s="114">
        <v>193</v>
      </c>
      <c r="E39" t="s" s="114">
        <v>194</v>
      </c>
      <c r="F39" s="114">
        <f>IF('LGHS_U02'!L31&lt;='LGHS_U02'!K31,"OK","ERROR")</f>
      </c>
    </row>
    <row r="40">
      <c r="A40" t="s" s="114">
        <v>122</v>
      </c>
      <c r="B40" t="s" s="113">
        <v>195</v>
      </c>
      <c r="C40" t="s" s="114">
        <v>192</v>
      </c>
      <c r="D40" t="s" s="114">
        <v>196</v>
      </c>
      <c r="E40" t="s" s="114">
        <v>197</v>
      </c>
      <c r="F40" s="114">
        <f>IF('LGHS_U02'!L32&lt;='LGHS_U02'!K32,"OK","ERROR")</f>
      </c>
    </row>
    <row r="41">
      <c r="A41" t="s" s="114">
        <v>122</v>
      </c>
      <c r="B41" t="s" s="113">
        <v>198</v>
      </c>
      <c r="C41" t="s" s="114">
        <v>192</v>
      </c>
      <c r="D41" t="s" s="114">
        <v>199</v>
      </c>
      <c r="E41" t="s" s="114">
        <v>200</v>
      </c>
      <c r="F41" s="114">
        <f>IF('LGHS_U02'!L33&lt;='LGHS_U02'!K33,"OK","ERROR")</f>
      </c>
    </row>
    <row r="42">
      <c r="A42" t="s" s="114">
        <v>186</v>
      </c>
      <c r="B42" t="s" s="114">
        <v>201</v>
      </c>
      <c r="C42" t="s" s="114">
        <v>202</v>
      </c>
      <c r="D42" t="s" s="114">
        <v>203</v>
      </c>
      <c r="E42" t="s" s="114">
        <v>204</v>
      </c>
      <c r="F42" s="114">
        <f>IF('LGHS_U02'!K33&lt;=0.5*'LGHS_U01'!K28,"OK","ERROR")</f>
      </c>
    </row>
    <row r="43">
      <c r="A43" t="s" s="114">
        <v>122</v>
      </c>
      <c r="B43" t="s" s="113">
        <v>205</v>
      </c>
      <c r="C43" t="s" s="114">
        <v>192</v>
      </c>
      <c r="D43" t="s" s="114">
        <v>206</v>
      </c>
      <c r="E43" t="s" s="114">
        <v>207</v>
      </c>
      <c r="F43" s="114">
        <f>IF('LGHS_U02'!L34&lt;='LGHS_U02'!K34,"OK","ERROR")</f>
      </c>
    </row>
    <row r="44">
      <c r="A44" t="s" s="114">
        <v>186</v>
      </c>
      <c r="B44" t="s" s="114">
        <v>208</v>
      </c>
      <c r="C44" t="s" s="114">
        <v>209</v>
      </c>
      <c r="D44" t="s" s="114">
        <v>210</v>
      </c>
      <c r="E44" t="s" s="114">
        <v>211</v>
      </c>
      <c r="F44" s="114">
        <f>IF('LGHS_U02'!K33+'LGHS_U02'!K34&lt;=0.5*'LGHS_U01'!K28,"OK","ERROR")</f>
      </c>
    </row>
    <row r="45">
      <c r="A45" t="s" s="114">
        <v>122</v>
      </c>
      <c r="B45" t="s" s="113">
        <v>212</v>
      </c>
      <c r="C45" t="s" s="114">
        <v>192</v>
      </c>
      <c r="D45" t="s" s="114">
        <v>213</v>
      </c>
      <c r="E45" t="s" s="114">
        <v>214</v>
      </c>
      <c r="F45" s="114">
        <f>IF('LGHS_U02'!L35&lt;='LGHS_U02'!K35,"OK","ERROR")</f>
      </c>
    </row>
    <row r="46">
      <c r="A46" t="s" s="114">
        <v>186</v>
      </c>
      <c r="B46" t="s" s="114">
        <v>215</v>
      </c>
      <c r="C46" t="s" s="114">
        <v>216</v>
      </c>
      <c r="D46" t="s" s="114">
        <v>217</v>
      </c>
      <c r="E46" t="s" s="114">
        <v>218</v>
      </c>
      <c r="F46" s="114">
        <f>IF('LGHS_U02'!K35&lt;=0.1*'LGHS_U01'!K28,"OK","ERROR")</f>
      </c>
    </row>
    <row r="47">
      <c r="A47" t="s" s="114">
        <v>186</v>
      </c>
      <c r="B47" t="s" s="114">
        <v>219</v>
      </c>
      <c r="C47" t="s" s="114">
        <v>220</v>
      </c>
      <c r="D47" t="s" s="114">
        <v>221</v>
      </c>
      <c r="E47" t="s" s="114">
        <v>222</v>
      </c>
      <c r="F47" s="114">
        <f>IF('LGHS_U02'!K34&lt;=0.2*'LGHS_U01'!K28,"OK","ERROR")</f>
      </c>
    </row>
    <row r="48">
      <c r="A48" t="s" s="114">
        <v>122</v>
      </c>
      <c r="B48" t="s" s="113">
        <v>223</v>
      </c>
      <c r="C48" t="s" s="114">
        <v>192</v>
      </c>
      <c r="D48" t="s" s="114">
        <v>224</v>
      </c>
      <c r="E48" t="s" s="114">
        <v>225</v>
      </c>
      <c r="F48" s="114">
        <f>IF('LGHS_U02'!L22&lt;='LGHS_U02'!K22,"OK","ERROR")</f>
      </c>
    </row>
    <row r="49">
      <c r="A49" t="s" s="114">
        <v>122</v>
      </c>
      <c r="B49" t="s" s="113">
        <v>226</v>
      </c>
      <c r="C49" t="s" s="114">
        <v>192</v>
      </c>
      <c r="D49" t="s" s="114">
        <v>227</v>
      </c>
      <c r="E49" t="s" s="114">
        <v>228</v>
      </c>
      <c r="F49" s="114">
        <f>IF('LGHS_U02'!L23&lt;='LGHS_U02'!K23,"OK","ERROR")</f>
      </c>
    </row>
    <row r="50">
      <c r="A50" t="s" s="114">
        <v>122</v>
      </c>
      <c r="B50" t="s" s="113">
        <v>229</v>
      </c>
      <c r="C50" t="s" s="114">
        <v>192</v>
      </c>
      <c r="D50" t="s" s="114">
        <v>230</v>
      </c>
      <c r="E50" t="s" s="114">
        <v>231</v>
      </c>
      <c r="F50" s="114">
        <f>IF('LGHS_U02'!L24&lt;='LGHS_U02'!K24,"OK","ERROR")</f>
      </c>
    </row>
    <row r="51">
      <c r="A51" t="s" s="114">
        <v>122</v>
      </c>
      <c r="B51" t="s" s="113">
        <v>232</v>
      </c>
      <c r="C51" t="s" s="114">
        <v>192</v>
      </c>
      <c r="D51" t="s" s="114">
        <v>233</v>
      </c>
      <c r="E51" t="s" s="114">
        <v>234</v>
      </c>
      <c r="F51" s="114">
        <f>IF('LGHS_U02'!L25&lt;='LGHS_U02'!K25,"OK","ERROR")</f>
      </c>
    </row>
    <row r="52">
      <c r="A52" t="s" s="114">
        <v>122</v>
      </c>
      <c r="B52" t="s" s="113">
        <v>235</v>
      </c>
      <c r="C52" t="s" s="114">
        <v>192</v>
      </c>
      <c r="D52" t="s" s="114">
        <v>236</v>
      </c>
      <c r="E52" t="s" s="114">
        <v>237</v>
      </c>
      <c r="F52" s="114">
        <f>IF('LGHS_U02'!L26&lt;='LGHS_U02'!K26,"OK","ERROR")</f>
      </c>
    </row>
    <row r="53">
      <c r="A53" t="s" s="114">
        <v>122</v>
      </c>
      <c r="B53" t="s" s="113">
        <v>238</v>
      </c>
      <c r="C53" t="s" s="114">
        <v>192</v>
      </c>
      <c r="D53" t="s" s="114">
        <v>239</v>
      </c>
      <c r="E53" t="s" s="114">
        <v>240</v>
      </c>
      <c r="F53" s="114">
        <f>IF('LGHS_U02'!L27&lt;='LGHS_U02'!K27,"OK","ERROR")</f>
      </c>
    </row>
    <row r="54">
      <c r="A54" t="s" s="114">
        <v>122</v>
      </c>
      <c r="B54" t="s" s="113">
        <v>241</v>
      </c>
      <c r="C54" t="s" s="114">
        <v>192</v>
      </c>
      <c r="D54" t="s" s="114">
        <v>242</v>
      </c>
      <c r="E54" t="s" s="114">
        <v>243</v>
      </c>
      <c r="F54" s="114">
        <f>IF('LGHS_U02'!L28&lt;='LGHS_U02'!K28,"OK","ERROR")</f>
      </c>
    </row>
    <row r="55">
      <c r="A55" t="s" s="114">
        <v>123</v>
      </c>
      <c r="B55" t="s" s="113">
        <v>244</v>
      </c>
      <c r="C55" t="s" s="114">
        <v>192</v>
      </c>
      <c r="D55" t="s" s="114">
        <v>224</v>
      </c>
      <c r="E55" t="s" s="114">
        <v>245</v>
      </c>
      <c r="F55" s="114">
        <f>IF('LGHS_U03'!L22&lt;='LGHS_U03'!K22,"OK","ERROR")</f>
      </c>
    </row>
    <row r="56">
      <c r="A56" t="s" s="114">
        <v>246</v>
      </c>
      <c r="B56" t="s" s="114">
        <v>247</v>
      </c>
      <c r="C56" t="s" s="114">
        <v>248</v>
      </c>
      <c r="D56" t="s" s="114">
        <v>249</v>
      </c>
      <c r="E56" t="s" s="114">
        <v>250</v>
      </c>
      <c r="F56" s="114">
        <f>IF('LGHS_U03'!K22&lt;='LGHS_U02'!K31,"OK","ERROR")</f>
      </c>
    </row>
    <row r="57">
      <c r="A57" t="s" s="114">
        <v>246</v>
      </c>
      <c r="B57" t="s" s="114">
        <v>251</v>
      </c>
      <c r="C57" t="s" s="114">
        <v>248</v>
      </c>
      <c r="D57" t="s" s="114">
        <v>252</v>
      </c>
      <c r="E57" t="s" s="114">
        <v>253</v>
      </c>
      <c r="F57" s="114">
        <f>IF('LGHS_U03'!L22&lt;='LGHS_U02'!L31,"OK","ERROR")</f>
      </c>
    </row>
    <row r="58">
      <c r="A58" t="s" s="114">
        <v>123</v>
      </c>
      <c r="B58" t="s" s="113">
        <v>254</v>
      </c>
      <c r="C58" t="s" s="114">
        <v>192</v>
      </c>
      <c r="D58" t="s" s="114">
        <v>227</v>
      </c>
      <c r="E58" t="s" s="114">
        <v>255</v>
      </c>
      <c r="F58" s="114">
        <f>IF('LGHS_U03'!L23&lt;='LGHS_U03'!K23,"OK","ERROR")</f>
      </c>
    </row>
    <row r="59">
      <c r="A59" t="s" s="114">
        <v>246</v>
      </c>
      <c r="B59" t="s" s="114">
        <v>256</v>
      </c>
      <c r="C59" t="s" s="114">
        <v>248</v>
      </c>
      <c r="D59" t="s" s="114">
        <v>257</v>
      </c>
      <c r="E59" t="s" s="114">
        <v>258</v>
      </c>
      <c r="F59" s="114">
        <f>IF('LGHS_U03'!K23&lt;='LGHS_U02'!K32,"OK","ERROR")</f>
      </c>
    </row>
    <row r="60">
      <c r="A60" t="s" s="114">
        <v>246</v>
      </c>
      <c r="B60" t="s" s="114">
        <v>259</v>
      </c>
      <c r="C60" t="s" s="114">
        <v>248</v>
      </c>
      <c r="D60" t="s" s="114">
        <v>260</v>
      </c>
      <c r="E60" t="s" s="114">
        <v>261</v>
      </c>
      <c r="F60" s="114">
        <f>IF('LGHS_U03'!L23&lt;='LGHS_U02'!L32,"OK","ERROR")</f>
      </c>
    </row>
    <row r="61">
      <c r="A61" t="s" s="114">
        <v>123</v>
      </c>
      <c r="B61" t="s" s="113">
        <v>262</v>
      </c>
      <c r="C61" t="s" s="114">
        <v>192</v>
      </c>
      <c r="D61" t="s" s="114">
        <v>230</v>
      </c>
      <c r="E61" t="s" s="114">
        <v>263</v>
      </c>
      <c r="F61" s="114">
        <f>IF('LGHS_U03'!L24&lt;='LGHS_U03'!K24,"OK","ERROR")</f>
      </c>
    </row>
    <row r="62">
      <c r="A62" t="s" s="114">
        <v>246</v>
      </c>
      <c r="B62" t="s" s="114">
        <v>264</v>
      </c>
      <c r="C62" t="s" s="114">
        <v>248</v>
      </c>
      <c r="D62" t="s" s="114">
        <v>265</v>
      </c>
      <c r="E62" t="s" s="114">
        <v>266</v>
      </c>
      <c r="F62" s="114">
        <f>IF('LGHS_U03'!K24&lt;='LGHS_U02'!K33,"OK","ERROR")</f>
      </c>
    </row>
    <row r="63">
      <c r="A63" t="s" s="114">
        <v>246</v>
      </c>
      <c r="B63" t="s" s="114">
        <v>267</v>
      </c>
      <c r="C63" t="s" s="114">
        <v>248</v>
      </c>
      <c r="D63" t="s" s="114">
        <v>268</v>
      </c>
      <c r="E63" t="s" s="114">
        <v>269</v>
      </c>
      <c r="F63" s="114">
        <f>IF('LGHS_U03'!L24&lt;='LGHS_U02'!L33,"OK","ERROR")</f>
      </c>
    </row>
    <row r="64">
      <c r="A64" t="s" s="114">
        <v>123</v>
      </c>
      <c r="B64" t="s" s="113">
        <v>270</v>
      </c>
      <c r="C64" t="s" s="114">
        <v>192</v>
      </c>
      <c r="D64" t="s" s="114">
        <v>233</v>
      </c>
      <c r="E64" t="s" s="114">
        <v>271</v>
      </c>
      <c r="F64" s="114">
        <f>IF('LGHS_U03'!L25&lt;='LGHS_U03'!K25,"OK","ERROR")</f>
      </c>
    </row>
    <row r="65">
      <c r="A65" t="s" s="114">
        <v>246</v>
      </c>
      <c r="B65" t="s" s="114">
        <v>272</v>
      </c>
      <c r="C65" t="s" s="114">
        <v>248</v>
      </c>
      <c r="D65" t="s" s="114">
        <v>273</v>
      </c>
      <c r="E65" t="s" s="114">
        <v>274</v>
      </c>
      <c r="F65" s="114">
        <f>IF('LGHS_U03'!K25&lt;='LGHS_U02'!K34,"OK","ERROR")</f>
      </c>
    </row>
    <row r="66">
      <c r="A66" t="s" s="114">
        <v>246</v>
      </c>
      <c r="B66" t="s" s="114">
        <v>275</v>
      </c>
      <c r="C66" t="s" s="114">
        <v>248</v>
      </c>
      <c r="D66" t="s" s="114">
        <v>276</v>
      </c>
      <c r="E66" t="s" s="114">
        <v>277</v>
      </c>
      <c r="F66" s="114">
        <f>IF('LGHS_U03'!L25&lt;='LGHS_U02'!L34,"OK","ERROR")</f>
      </c>
    </row>
    <row r="67">
      <c r="A67" t="s" s="114">
        <v>123</v>
      </c>
      <c r="B67" t="s" s="113">
        <v>278</v>
      </c>
      <c r="C67" t="s" s="114">
        <v>192</v>
      </c>
      <c r="D67" t="s" s="114">
        <v>236</v>
      </c>
      <c r="E67" t="s" s="114">
        <v>279</v>
      </c>
      <c r="F67" s="114">
        <f>IF('LGHS_U03'!L26&lt;='LGHS_U03'!K26,"OK","ERROR")</f>
      </c>
    </row>
    <row r="68">
      <c r="A68" t="s" s="114">
        <v>246</v>
      </c>
      <c r="B68" t="s" s="114">
        <v>280</v>
      </c>
      <c r="C68" t="s" s="114">
        <v>248</v>
      </c>
      <c r="D68" t="s" s="114">
        <v>281</v>
      </c>
      <c r="E68" t="s" s="114">
        <v>282</v>
      </c>
      <c r="F68" s="114">
        <f>IF('LGHS_U03'!K26&lt;='LGHS_U02'!K35,"OK","ERROR")</f>
      </c>
    </row>
    <row r="69">
      <c r="A69" t="s" s="114">
        <v>246</v>
      </c>
      <c r="B69" t="s" s="114">
        <v>283</v>
      </c>
      <c r="C69" t="s" s="114">
        <v>248</v>
      </c>
      <c r="D69" t="s" s="114">
        <v>284</v>
      </c>
      <c r="E69" t="s" s="114">
        <v>285</v>
      </c>
      <c r="F69" s="114">
        <f>IF('LGHS_U03'!L26&lt;='LGHS_U02'!L35,"OK","ERROR")</f>
      </c>
    </row>
    <row r="70">
      <c r="A70" t="s" s="114">
        <v>123</v>
      </c>
      <c r="B70" t="s" s="113">
        <v>286</v>
      </c>
      <c r="C70" t="s" s="114">
        <v>133</v>
      </c>
      <c r="D70" t="s" s="114">
        <v>287</v>
      </c>
      <c r="E70" t="s" s="114">
        <v>288</v>
      </c>
      <c r="F70" s="114">
        <f>IF(ABS('LGHS_U03'!K27-'LGHS_U03'!K22-'LGHS_U03'!K23-'LGHS_U03'!K24-'LGHS_U03'!K25-'LGHS_U03'!K26)&lt;1,"OK","ERROR")</f>
      </c>
    </row>
    <row r="71">
      <c r="A71" t="s" s="114">
        <v>123</v>
      </c>
      <c r="B71" t="s" s="113">
        <v>289</v>
      </c>
      <c r="C71" t="s" s="114">
        <v>133</v>
      </c>
      <c r="D71" t="s" s="114">
        <v>290</v>
      </c>
      <c r="E71" t="s" s="114">
        <v>291</v>
      </c>
      <c r="F71" s="114">
        <f>IF(ABS('LGHS_U03'!L27-'LGHS_U03'!L22-'LGHS_U03'!L23-'LGHS_U03'!L24-'LGHS_U03'!L25-'LGHS_U03'!L26)&lt;1,"OK","ERROR")</f>
      </c>
    </row>
    <row r="72">
      <c r="A72" t="s" s="114">
        <v>123</v>
      </c>
      <c r="B72" t="s" s="113">
        <v>292</v>
      </c>
      <c r="C72" t="s" s="114">
        <v>192</v>
      </c>
      <c r="D72" t="s" s="114">
        <v>239</v>
      </c>
      <c r="E72" t="s" s="114">
        <v>293</v>
      </c>
      <c r="F72" s="114">
        <f>IF('LGHS_U03'!L27&lt;='LGHS_U03'!K27,"OK","ERROR")</f>
      </c>
    </row>
    <row r="73">
      <c r="A73" t="s" s="114">
        <v>294</v>
      </c>
      <c r="B73" t="s" s="114">
        <v>295</v>
      </c>
      <c r="C73" t="s" s="114">
        <v>296</v>
      </c>
      <c r="D73" t="s" s="114">
        <v>297</v>
      </c>
      <c r="E73" t="s" s="114">
        <v>298</v>
      </c>
      <c r="F73" s="114">
        <f>IF('LGHS_U03'!K27&lt;=0.1*'LGHS_U01'!K28,"OK","ERROR")</f>
      </c>
    </row>
    <row r="74">
      <c r="A74" t="s" s="114">
        <v>124</v>
      </c>
      <c r="B74" t="s" s="113">
        <v>299</v>
      </c>
      <c r="C74" t="s" s="114">
        <v>133</v>
      </c>
      <c r="D74" t="s" s="114">
        <v>300</v>
      </c>
      <c r="E74" t="s" s="114">
        <v>301</v>
      </c>
      <c r="F74" s="114">
        <f>IF(ABS('LGHS_U04'!K22-'LGHS_U04'!L22-'LGHS_U04'!M22)&lt;1,"OK","ERROR")</f>
      </c>
    </row>
    <row r="75">
      <c r="A75" t="s" s="114">
        <v>124</v>
      </c>
      <c r="B75" t="s" s="113">
        <v>302</v>
      </c>
      <c r="C75" t="s" s="114">
        <v>133</v>
      </c>
      <c r="D75" t="s" s="114">
        <v>303</v>
      </c>
      <c r="E75" t="s" s="114">
        <v>304</v>
      </c>
      <c r="F75" s="114">
        <f>IF(ABS('LGHS_U04'!K23-'LGHS_U04'!L23-'LGHS_U04'!M23)&lt;1,"OK","ERROR")</f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21:F75"/>
  <conditionalFormatting sqref="B9 B12 B15 B18 B5">
    <cfRule type="expression" dxfId="3" priority="1">
      <formula>AND(B5=0,NOT(ISBLANK(B5)))</formula>
    </cfRule>
    <cfRule type="expression" dxfId="4" priority="2">
      <formula>B5&gt;0</formula>
    </cfRule>
  </conditionalFormatting>
  <hyperlinks>
    <hyperlink location="Validation_K001_LGHS_U01_K21_0" ref="B22"/>
    <hyperlink location="Validation_K002_LGHS_U01_K28_0" ref="B23"/>
    <hyperlink location="Validation_K003_LGHS_U01_K32_0" ref="B24"/>
    <hyperlink location="Validation_K004_LGHS_U01_K33_0" ref="B25"/>
    <hyperlink location="Validation_K005_LGHS_U01_K34_0" ref="B26"/>
    <hyperlink location="Validation_K006_LGHS_U01_K34_0" ref="B27"/>
    <hyperlink location="Validation_K007_LGHS_U01_K34_0" ref="B28"/>
    <hyperlink location="Validation_K008_LGHS_U01_K35_0" ref="B29"/>
    <hyperlink location="Validation_K009_LGHS_U01_K36_0" ref="B30"/>
    <hyperlink location="Validation_K010_LGHS_U01_K36_0" ref="B31"/>
    <hyperlink location="Validation_K011_LGHS_U01_K36_0" ref="B32"/>
    <hyperlink location="Validation_K012_LGHS_U01_K38_0" ref="B33"/>
    <hyperlink location="Validation_K015_LGHS_U02_L31_0" ref="B39"/>
    <hyperlink location="Validation_K016_LGHS_U02_L32_0" ref="B40"/>
    <hyperlink location="Validation_K017_LGHS_U02_L33_0" ref="B41"/>
    <hyperlink location="Validation_K019_LGHS_U02_L34_0" ref="B43"/>
    <hyperlink location="Validation_K021_LGHS_U02_L35_0" ref="B45"/>
    <hyperlink location="Validation_K024_LGHS_U02_L22_0" ref="B48"/>
    <hyperlink location="Validation_K025_LGHS_U02_L23_0" ref="B49"/>
    <hyperlink location="Validation_K026_LGHS_U02_L24_0" ref="B50"/>
    <hyperlink location="Validation_K027_LGHS_U02_L25_0" ref="B51"/>
    <hyperlink location="Validation_K028_LGHS_U02_L26_0" ref="B52"/>
    <hyperlink location="Validation_K029_LGHS_U02_L27_0" ref="B53"/>
    <hyperlink location="Validation_K030_LGHS_U02_L28_0" ref="B54"/>
    <hyperlink location="Validation_K034_LGHS_U03_L22_0" ref="B55"/>
    <hyperlink location="Validation_K037_LGHS_U03_L23_0" ref="B58"/>
    <hyperlink location="Validation_K040_LGHS_U03_L24_0" ref="B61"/>
    <hyperlink location="Validation_K043_LGHS_U03_L25_0" ref="B64"/>
    <hyperlink location="Validation_K046_LGHS_U03_L26_0" ref="B67"/>
    <hyperlink location="Validation_K049_LGHS_U03_K27_0" ref="B70"/>
    <hyperlink location="Validation_K050_LGHS_U03_L27_0" ref="B71"/>
    <hyperlink location="Validation_K051_LGHS_U03_L27_0" ref="B72"/>
    <hyperlink location="Validation_K053_LGHS_U04_K22_0" ref="B74"/>
    <hyperlink location="Validation_K054_LGHS_U04_K23_0" ref="B75"/>
  </hyperlink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C58"/>
  <sheetViews>
    <sheetView workbookViewId="0"/>
  </sheetViews>
  <sheetFormatPr defaultRowHeight="15.0"/>
  <cols>
    <col min="1" max="1" width="30.78125" customWidth="true"/>
    <col min="2" max="2" width="50.78125" customWidth="true"/>
    <col min="3" max="3" width="30.78125" customWidth="true"/>
  </cols>
  <sheetData>
    <row r="1">
      <c r="A1" t="s" s="120">
        <v>307</v>
      </c>
    </row>
    <row r="3">
      <c r="A3" t="s" s="119">
        <v>308</v>
      </c>
      <c r="B3" t="s" s="119">
        <v>309</v>
      </c>
      <c r="C3" t="s" s="119">
        <v>310</v>
      </c>
    </row>
    <row r="4">
      <c r="A4" t="s" s="0">
        <v>121</v>
      </c>
      <c r="B4" t="s" s="0">
        <v>311</v>
      </c>
      <c r="C4" t="s" s="121">
        <v>312</v>
      </c>
    </row>
    <row r="5">
      <c r="A5" t="s" s="0">
        <v>121</v>
      </c>
      <c r="B5" t="s" s="0">
        <v>313</v>
      </c>
      <c r="C5" t="s" s="121">
        <v>314</v>
      </c>
    </row>
    <row r="6">
      <c r="A6" t="s" s="0">
        <v>121</v>
      </c>
      <c r="B6" t="s" s="0">
        <v>315</v>
      </c>
      <c r="C6" t="s" s="121">
        <v>316</v>
      </c>
    </row>
    <row r="7">
      <c r="A7" t="s" s="0">
        <v>121</v>
      </c>
      <c r="B7" t="s" s="0">
        <v>317</v>
      </c>
      <c r="C7" t="s" s="121">
        <v>318</v>
      </c>
    </row>
    <row r="8">
      <c r="A8" t="s" s="0">
        <v>121</v>
      </c>
      <c r="B8" t="s" s="0">
        <v>319</v>
      </c>
      <c r="C8" t="s" s="121">
        <v>320</v>
      </c>
    </row>
    <row r="9">
      <c r="A9" t="s" s="0">
        <v>121</v>
      </c>
      <c r="B9" t="s" s="0">
        <v>321</v>
      </c>
      <c r="C9" t="s" s="121">
        <v>322</v>
      </c>
    </row>
    <row r="10">
      <c r="A10" t="s" s="0">
        <v>122</v>
      </c>
      <c r="B10" t="s" s="0">
        <v>323</v>
      </c>
      <c r="C10" t="s" s="121">
        <v>324</v>
      </c>
    </row>
    <row r="11">
      <c r="A11" t="s" s="0">
        <v>122</v>
      </c>
      <c r="B11" t="s" s="0">
        <v>325</v>
      </c>
      <c r="C11" t="s" s="121">
        <v>326</v>
      </c>
    </row>
    <row r="12">
      <c r="A12" t="s" s="0">
        <v>122</v>
      </c>
      <c r="B12" t="s" s="0">
        <v>327</v>
      </c>
      <c r="C12" t="s" s="121">
        <v>328</v>
      </c>
    </row>
    <row r="13">
      <c r="A13" t="s" s="0">
        <v>122</v>
      </c>
      <c r="B13" t="s" s="0">
        <v>329</v>
      </c>
      <c r="C13" t="s" s="121">
        <v>330</v>
      </c>
    </row>
    <row r="14">
      <c r="A14" t="s" s="0">
        <v>122</v>
      </c>
      <c r="B14" t="s" s="0">
        <v>331</v>
      </c>
      <c r="C14" t="s" s="121">
        <v>332</v>
      </c>
    </row>
    <row r="15">
      <c r="A15" t="s" s="0">
        <v>122</v>
      </c>
      <c r="B15" t="s" s="0">
        <v>333</v>
      </c>
      <c r="C15" t="s" s="121">
        <v>334</v>
      </c>
    </row>
    <row r="16">
      <c r="A16" t="s" s="0">
        <v>122</v>
      </c>
      <c r="B16" t="s" s="0">
        <v>335</v>
      </c>
      <c r="C16" t="s" s="121">
        <v>314</v>
      </c>
    </row>
    <row r="17">
      <c r="A17" t="s" s="0">
        <v>122</v>
      </c>
      <c r="B17" t="s" s="0">
        <v>336</v>
      </c>
      <c r="C17" t="s" s="121">
        <v>316</v>
      </c>
    </row>
    <row r="18">
      <c r="A18" t="s" s="0">
        <v>122</v>
      </c>
      <c r="B18" t="s" s="0">
        <v>337</v>
      </c>
      <c r="C18" t="s" s="121">
        <v>318</v>
      </c>
    </row>
    <row r="19">
      <c r="A19" t="s" s="0">
        <v>122</v>
      </c>
      <c r="B19" t="s" s="0">
        <v>338</v>
      </c>
      <c r="C19" t="s" s="121">
        <v>320</v>
      </c>
    </row>
    <row r="20">
      <c r="A20" t="s" s="0">
        <v>122</v>
      </c>
      <c r="B20" t="s" s="0">
        <v>339</v>
      </c>
      <c r="C20" t="s" s="121">
        <v>340</v>
      </c>
    </row>
    <row r="21">
      <c r="A21" t="s" s="0">
        <v>122</v>
      </c>
      <c r="B21" t="s" s="0">
        <v>341</v>
      </c>
      <c r="C21" t="s" s="121">
        <v>322</v>
      </c>
    </row>
    <row r="22">
      <c r="A22" t="s" s="0">
        <v>121</v>
      </c>
      <c r="B22" t="s" s="0">
        <v>342</v>
      </c>
      <c r="C22" t="s" s="121">
        <v>324</v>
      </c>
    </row>
    <row r="23">
      <c r="A23" t="s" s="0">
        <v>121</v>
      </c>
      <c r="B23" t="s" s="0">
        <v>343</v>
      </c>
      <c r="C23" t="s" s="121">
        <v>330</v>
      </c>
    </row>
    <row r="24">
      <c r="A24" t="s" s="0">
        <v>121</v>
      </c>
      <c r="B24" t="s" s="0">
        <v>344</v>
      </c>
      <c r="C24" t="s" s="121">
        <v>332</v>
      </c>
    </row>
    <row r="25">
      <c r="A25" t="s" s="0">
        <v>121</v>
      </c>
      <c r="B25" t="s" s="0">
        <v>345</v>
      </c>
      <c r="C25" t="s" s="121">
        <v>326</v>
      </c>
    </row>
    <row r="26">
      <c r="A26" t="s" s="0">
        <v>121</v>
      </c>
      <c r="B26" t="s" s="0">
        <v>346</v>
      </c>
      <c r="C26" t="s" s="121">
        <v>347</v>
      </c>
    </row>
    <row r="27">
      <c r="A27" t="s" s="0">
        <v>122</v>
      </c>
      <c r="B27" t="s" s="0">
        <v>348</v>
      </c>
      <c r="C27" t="s" s="121">
        <v>349</v>
      </c>
    </row>
    <row r="28">
      <c r="A28" t="s" s="0">
        <v>122</v>
      </c>
      <c r="B28" t="s" s="0">
        <v>350</v>
      </c>
      <c r="C28" t="s" s="121">
        <v>351</v>
      </c>
    </row>
    <row r="29">
      <c r="A29" t="s" s="0">
        <v>122</v>
      </c>
      <c r="B29" t="s" s="0">
        <v>352</v>
      </c>
      <c r="C29" t="s" s="121">
        <v>353</v>
      </c>
    </row>
    <row r="30">
      <c r="A30" t="s" s="0">
        <v>122</v>
      </c>
      <c r="B30" t="s" s="0">
        <v>354</v>
      </c>
      <c r="C30" t="s" s="121">
        <v>355</v>
      </c>
    </row>
    <row r="31">
      <c r="A31" t="s" s="0">
        <v>122</v>
      </c>
      <c r="B31" t="s" s="0">
        <v>356</v>
      </c>
      <c r="C31" t="s" s="121">
        <v>357</v>
      </c>
    </row>
    <row r="32">
      <c r="A32" t="s" s="0">
        <v>122</v>
      </c>
      <c r="B32" t="s" s="0">
        <v>358</v>
      </c>
      <c r="C32" t="s" s="121">
        <v>359</v>
      </c>
    </row>
    <row r="33">
      <c r="A33" t="s" s="0">
        <v>122</v>
      </c>
      <c r="B33" t="s" s="0">
        <v>360</v>
      </c>
      <c r="C33" t="s" s="121">
        <v>361</v>
      </c>
    </row>
    <row r="34">
      <c r="A34" t="s" s="0">
        <v>122</v>
      </c>
      <c r="B34" t="s" s="0">
        <v>362</v>
      </c>
      <c r="C34" t="s" s="121">
        <v>363</v>
      </c>
    </row>
    <row r="35">
      <c r="A35" t="s" s="0">
        <v>122</v>
      </c>
      <c r="B35" t="s" s="0">
        <v>364</v>
      </c>
      <c r="C35" t="s" s="121">
        <v>365</v>
      </c>
    </row>
    <row r="36">
      <c r="A36" t="s" s="0">
        <v>122</v>
      </c>
      <c r="B36" t="s" s="0">
        <v>366</v>
      </c>
      <c r="C36" t="s" s="121">
        <v>367</v>
      </c>
    </row>
    <row r="37">
      <c r="A37" t="s" s="0">
        <v>122</v>
      </c>
      <c r="B37" t="s" s="0">
        <v>368</v>
      </c>
      <c r="C37" t="s" s="121">
        <v>369</v>
      </c>
    </row>
    <row r="38">
      <c r="A38" t="s" s="0">
        <v>122</v>
      </c>
      <c r="B38" t="s" s="0">
        <v>370</v>
      </c>
      <c r="C38" t="s" s="121">
        <v>371</v>
      </c>
    </row>
    <row r="39">
      <c r="A39" t="s" s="0">
        <v>123</v>
      </c>
      <c r="B39" t="s" s="0">
        <v>372</v>
      </c>
      <c r="C39" t="s" s="121">
        <v>369</v>
      </c>
    </row>
    <row r="40">
      <c r="A40" t="s" s="0">
        <v>123</v>
      </c>
      <c r="B40" t="s" s="0">
        <v>373</v>
      </c>
      <c r="C40" t="s" s="121">
        <v>361</v>
      </c>
    </row>
    <row r="41">
      <c r="A41" t="s" s="0">
        <v>123</v>
      </c>
      <c r="B41" t="s" s="0">
        <v>374</v>
      </c>
      <c r="C41" t="s" s="121">
        <v>367</v>
      </c>
    </row>
    <row r="42">
      <c r="A42" t="s" s="0">
        <v>123</v>
      </c>
      <c r="B42" t="s" s="0">
        <v>375</v>
      </c>
      <c r="C42" t="s" s="121">
        <v>359</v>
      </c>
    </row>
    <row r="43">
      <c r="A43" t="s" s="0">
        <v>123</v>
      </c>
      <c r="B43" t="s" s="0">
        <v>376</v>
      </c>
      <c r="C43" t="s" s="121">
        <v>363</v>
      </c>
    </row>
    <row r="44">
      <c r="A44" t="s" s="0">
        <v>123</v>
      </c>
      <c r="B44" t="s" s="0">
        <v>377</v>
      </c>
      <c r="C44" t="s" s="121">
        <v>365</v>
      </c>
    </row>
    <row r="45">
      <c r="A45" t="s" s="0">
        <v>123</v>
      </c>
      <c r="B45" t="s" s="0">
        <v>378</v>
      </c>
      <c r="C45" t="s" s="121">
        <v>340</v>
      </c>
    </row>
    <row r="46">
      <c r="A46" t="s" s="0">
        <v>123</v>
      </c>
      <c r="B46" t="s" s="0">
        <v>379</v>
      </c>
      <c r="C46" t="s" s="121">
        <v>314</v>
      </c>
    </row>
    <row r="47">
      <c r="A47" t="s" s="0">
        <v>123</v>
      </c>
      <c r="B47" t="s" s="0">
        <v>380</v>
      </c>
      <c r="C47" t="s" s="121">
        <v>320</v>
      </c>
    </row>
    <row r="48">
      <c r="A48" t="s" s="0">
        <v>123</v>
      </c>
      <c r="B48" t="s" s="0">
        <v>381</v>
      </c>
      <c r="C48" t="s" s="121">
        <v>334</v>
      </c>
    </row>
    <row r="49">
      <c r="A49" t="s" s="0">
        <v>123</v>
      </c>
      <c r="B49" t="s" s="0">
        <v>382</v>
      </c>
      <c r="C49" t="s" s="121">
        <v>316</v>
      </c>
    </row>
    <row r="50">
      <c r="A50" t="s" s="0">
        <v>123</v>
      </c>
      <c r="B50" t="s" s="0">
        <v>383</v>
      </c>
      <c r="C50" t="s" s="121">
        <v>318</v>
      </c>
    </row>
    <row r="51">
      <c r="A51" t="s" s="0">
        <v>121</v>
      </c>
      <c r="B51" t="s" s="0">
        <v>384</v>
      </c>
      <c r="C51" t="s" s="121">
        <v>385</v>
      </c>
    </row>
    <row r="52">
      <c r="A52" t="s" s="0">
        <v>121</v>
      </c>
      <c r="B52" t="s" s="0">
        <v>386</v>
      </c>
      <c r="C52" t="s" s="121">
        <v>387</v>
      </c>
    </row>
    <row r="53">
      <c r="A53" t="s" s="0">
        <v>124</v>
      </c>
      <c r="B53" t="s" s="0">
        <v>388</v>
      </c>
      <c r="C53" t="s" s="121">
        <v>334</v>
      </c>
    </row>
    <row r="54">
      <c r="A54" t="s" s="0">
        <v>124</v>
      </c>
      <c r="B54" t="s" s="0">
        <v>389</v>
      </c>
      <c r="C54" t="s" s="121">
        <v>359</v>
      </c>
    </row>
    <row r="55">
      <c r="A55" t="s" s="0">
        <v>124</v>
      </c>
      <c r="B55" t="s" s="0">
        <v>390</v>
      </c>
      <c r="C55" t="s" s="121">
        <v>391</v>
      </c>
    </row>
    <row r="56">
      <c r="A56" t="s" s="0">
        <v>124</v>
      </c>
      <c r="B56" t="s" s="0">
        <v>392</v>
      </c>
      <c r="C56" t="s" s="121">
        <v>314</v>
      </c>
    </row>
    <row r="57">
      <c r="A57" t="s" s="0">
        <v>124</v>
      </c>
      <c r="B57" t="s" s="0">
        <v>393</v>
      </c>
      <c r="C57" t="s" s="121">
        <v>361</v>
      </c>
    </row>
    <row r="58">
      <c r="A58" t="s" s="0">
        <v>124</v>
      </c>
      <c r="B58" t="s" s="0">
        <v>394</v>
      </c>
      <c r="C58" t="s" s="121">
        <v>395</v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:C58"/>
  <hyperlinks>
    <hyperlink location="'LGHS_U01'!K21" ref="C4"/>
    <hyperlink location="'LGHS_U01'!K23" ref="C5"/>
    <hyperlink location="'LGHS_U01'!K24" ref="C6"/>
    <hyperlink location="'LGHS_U01'!K25" ref="C7"/>
    <hyperlink location="'LGHS_U01'!K26" ref="C8"/>
    <hyperlink location="'LGHS_U01'!K28" ref="C9"/>
    <hyperlink location="'LGHS_U02'!K32" ref="C10"/>
    <hyperlink location="'LGHS_U02'!K35" ref="C11"/>
    <hyperlink location="'LGHS_U02'!K31" ref="C12"/>
    <hyperlink location="'LGHS_U02'!K33" ref="C13"/>
    <hyperlink location="'LGHS_U02'!K34" ref="C14"/>
    <hyperlink location="'LGHS_U02'!K22" ref="C15"/>
    <hyperlink location="'LGHS_U02'!K23" ref="C16"/>
    <hyperlink location="'LGHS_U02'!K24" ref="C17"/>
    <hyperlink location="'LGHS_U02'!K25" ref="C18"/>
    <hyperlink location="'LGHS_U02'!K26" ref="C19"/>
    <hyperlink location="'LGHS_U02'!K27" ref="C20"/>
    <hyperlink location="'LGHS_U02'!K28" ref="C21"/>
    <hyperlink location="'LGHS_U01'!K32" ref="C22"/>
    <hyperlink location="'LGHS_U01'!K33" ref="C23"/>
    <hyperlink location="'LGHS_U01'!K34" ref="C24"/>
    <hyperlink location="'LGHS_U01'!K35" ref="C25"/>
    <hyperlink location="'LGHS_U01'!K36" ref="C26"/>
    <hyperlink location="'LGHS_U02'!L32" ref="C27"/>
    <hyperlink location="'LGHS_U02'!L35" ref="C28"/>
    <hyperlink location="'LGHS_U02'!L31" ref="C29"/>
    <hyperlink location="'LGHS_U02'!L33" ref="C30"/>
    <hyperlink location="'LGHS_U02'!L34" ref="C31"/>
    <hyperlink location="'LGHS_U02'!L22" ref="C32"/>
    <hyperlink location="'LGHS_U02'!L23" ref="C33"/>
    <hyperlink location="'LGHS_U02'!L24" ref="C34"/>
    <hyperlink location="'LGHS_U02'!L25" ref="C35"/>
    <hyperlink location="'LGHS_U02'!L26" ref="C36"/>
    <hyperlink location="'LGHS_U02'!L27" ref="C37"/>
    <hyperlink location="'LGHS_U02'!L28" ref="C38"/>
    <hyperlink location="'LGHS_U03'!L27" ref="C39"/>
    <hyperlink location="'LGHS_U03'!L23" ref="C40"/>
    <hyperlink location="'LGHS_U03'!L26" ref="C41"/>
    <hyperlink location="'LGHS_U03'!L22" ref="C42"/>
    <hyperlink location="'LGHS_U03'!L24" ref="C43"/>
    <hyperlink location="'LGHS_U03'!L25" ref="C44"/>
    <hyperlink location="'LGHS_U03'!K27" ref="C45"/>
    <hyperlink location="'LGHS_U03'!K23" ref="C46"/>
    <hyperlink location="'LGHS_U03'!K26" ref="C47"/>
    <hyperlink location="'LGHS_U03'!K22" ref="C48"/>
    <hyperlink location="'LGHS_U03'!K24" ref="C49"/>
    <hyperlink location="'LGHS_U03'!K25" ref="C50"/>
    <hyperlink location="'LGHS_U01'!K29" ref="C51"/>
    <hyperlink location="'LGHS_U01'!K38" ref="C52"/>
    <hyperlink location="'LGHS_U04'!K22" ref="C53"/>
    <hyperlink location="'LGHS_U04'!L22" ref="C54"/>
    <hyperlink location="'LGHS_U04'!M22" ref="C55"/>
    <hyperlink location="'LGHS_U04'!K23" ref="C56"/>
    <hyperlink location="'LGHS_U04'!L23" ref="C57"/>
    <hyperlink location="'LGHS_U04'!M23" ref="C58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V193"/>
  <sheetViews>
    <sheetView showGridLines="0" showRowColHeaders="0" showZeros="true" topLeftCell="B1" zoomScale="80" zoomScaleNormal="80" workbookViewId="0">
      <pane ySplit="20" topLeftCell="A21" activePane="bottomLeft" state="frozenSplit"/>
      <selection activeCell="B1" sqref="B1"/>
      <selection pane="bottomLeft" activeCell="K21" sqref="K21"/>
    </sheetView>
  </sheetViews>
  <sheetFormatPr baseColWidth="10" defaultColWidth="11.5703125" defaultRowHeight="12.75" x14ac:dyDescent="0.2"/>
  <cols>
    <col min="13" max="13" customWidth="true" style="14" width="21.5703125"/>
    <col min="1" max="1" customWidth="true" hidden="true" style="14" width="1.7109375"/>
    <col min="2" max="2" bestFit="true" customWidth="true" style="14" width="13.42578125"/>
    <col min="3" max="3" customWidth="true" hidden="true" style="14" width="9.7109375"/>
    <col min="4" max="4" customWidth="true" style="14" width="58.7109375"/>
    <col min="5" max="6" customWidth="true" style="14" width="4.7109375"/>
    <col min="7" max="9" customWidth="true" hidden="true" style="36" width="8.7109375"/>
    <col min="10" max="10" customWidth="true" hidden="true" style="14" width="25.7109375"/>
    <col min="11" max="11" customWidth="true" style="14" width="21.5703125"/>
    <col min="12" max="12" customWidth="true" style="14" width="1.7109375"/>
    <col min="14" max="14" customWidth="true" style="14" width="12.78125"/>
    <col min="15" max="21" customWidth="true" style="14" width="11.5703125"/>
    <col min="22" max="22" customWidth="true" width="11.5703125"/>
    <col min="23" max="39" customWidth="true" style="14" width="11.5703125"/>
    <col min="40" max="16384" style="14" width="11.5703125"/>
  </cols>
  <sheetData>
    <row r="1" spans="1:22" ht="22.15" customHeight="1" x14ac:dyDescent="0.25">
      <c r="B1" s="33" t="str">
        <f>I_ReportName</f>
        <v>LGHS_U</v>
      </c>
      <c r="D1" s="11" t="s">
        <v>48</v>
      </c>
      <c r="K1" s="92" t="str">
        <f>P_Title</f>
        <v>Liquidités contre garanties hypothécaires (LGHS)</v>
      </c>
      <c r="L1" s="92"/>
      <c r="M1" s="92"/>
      <c r="N1" s="92"/>
      <c r="O1" s="92"/>
      <c r="P1" s="65"/>
      <c r="Q1" s="65"/>
    </row>
    <row r="2" spans="1:22" ht="22.15" customHeight="1" x14ac:dyDescent="0.25">
      <c r="B2" s="33" t="s">
        <v>121</v>
      </c>
      <c r="D2" s="11" t="s">
        <v>68</v>
      </c>
      <c r="K2" s="92"/>
      <c r="L2" s="92"/>
      <c r="M2" s="92"/>
      <c r="N2" s="92"/>
      <c r="O2" s="92"/>
      <c r="P2" s="65"/>
      <c r="Q2" s="65"/>
    </row>
    <row r="3" spans="1:22" ht="22.15" customHeight="1" x14ac:dyDescent="0.25">
      <c r="B3" s="33" t="str">
        <f>I_SubjectId</f>
        <v>XXXXXX</v>
      </c>
      <c r="D3" s="11" t="s">
        <v>52</v>
      </c>
      <c r="K3" s="105" t="str">
        <f>P_Subtitle</f>
        <v>Entreprise</v>
      </c>
      <c r="L3" s="105"/>
      <c r="M3" s="105"/>
      <c r="N3" s="105"/>
      <c r="O3" s="105"/>
      <c r="P3" s="74"/>
      <c r="Q3" s="74"/>
    </row>
    <row r="4" spans="1:22" ht="22.15" customHeight="1" x14ac:dyDescent="0.2">
      <c r="A4" s="14"/>
      <c r="B4" s="34" t="str">
        <f>I_ReferDate</f>
        <v>jj.mm.aaaa</v>
      </c>
      <c r="D4" s="11" t="s">
        <v>53</v>
      </c>
      <c r="E4" s="14"/>
      <c r="K4" s="104" t="s">
        <v>69</v>
      </c>
      <c r="L4" s="104"/>
      <c r="M4" s="104"/>
      <c r="N4" s="104"/>
      <c r="O4" s="104"/>
      <c r="P4" s="72"/>
    </row>
    <row r="5" spans="1:22" s="18" customFormat="1" ht="20.100000000000001" customHeight="1" x14ac:dyDescent="0.2">
      <c r="A5" s="14"/>
      <c r="B5" s="14">
        <f>COUNTIFS(K42:K53,"*ERROR*")+COUNTIFS(N42:O43,"*ERROR*")</f>
      </c>
      <c r="C5" s="14"/>
      <c r="D5" t="s" s="14">
        <v>58</v>
      </c>
      <c r="E5" s="14"/>
      <c r="F5" s="14"/>
      <c r="G5" s="37"/>
      <c r="H5" s="38"/>
      <c r="I5" s="38"/>
      <c r="J5" s="14"/>
      <c r="K5" s="104"/>
      <c r="L5" s="104"/>
      <c r="M5" s="104"/>
      <c r="N5" s="104"/>
      <c r="O5" s="104"/>
      <c r="P5" s="72"/>
      <c r="S5" s="14"/>
      <c r="T5" s="14"/>
      <c r="U5" s="14"/>
      <c r="V5" s="0"/>
    </row>
    <row r="6" spans="1:22" s="18" customFormat="1" ht="20.100000000000001" customHeight="1" x14ac:dyDescent="0.2">
      <c r="A6" s="14"/>
      <c r="B6" s="14">
        <f>COUNTIFS(K42:K53,"*WARNING*")+COUNTIFS(N42:O43,"*WARNING*")</f>
      </c>
      <c r="C6" s="14"/>
      <c r="D6" t="s" s="14">
        <v>59</v>
      </c>
      <c r="E6" s="14"/>
      <c r="F6" s="14"/>
      <c r="G6" s="37"/>
      <c r="H6" s="38"/>
      <c r="I6" s="38"/>
      <c r="J6" s="14"/>
      <c r="K6" t="s" s="14">
        <v>70</v>
      </c>
      <c r="L6" s="14"/>
      <c r="S6" s="14"/>
      <c r="T6" s="14"/>
      <c r="U6" s="14"/>
      <c r="V6" s="0"/>
    </row>
    <row r="7" spans="1:22" ht="15" hidden="1" customHeight="1" x14ac:dyDescent="0.2">
      <c r="A7" s="14"/>
      <c r="B7" s="14"/>
      <c r="C7" s="14"/>
      <c r="D7" s="14"/>
      <c r="E7" s="14"/>
      <c r="F7" s="14"/>
      <c r="G7" s="38"/>
      <c r="H7" s="38"/>
      <c r="I7" s="38"/>
      <c r="J7" s="14"/>
      <c r="K7" s="14"/>
      <c r="L7" s="14"/>
    </row>
    <row r="8" spans="1:22" ht="15" hidden="1" customHeight="1" x14ac:dyDescent="0.2">
      <c r="A8" s="14"/>
      <c r="B8" s="14"/>
      <c r="C8" s="14"/>
      <c r="D8" s="14"/>
      <c r="E8" s="14"/>
      <c r="F8" s="14"/>
      <c r="G8" s="38"/>
      <c r="H8" s="38"/>
      <c r="I8" s="38"/>
      <c r="J8" s="14"/>
      <c r="K8" s="14"/>
      <c r="L8" s="14"/>
    </row>
    <row r="9" spans="1:22" ht="15" hidden="1" customHeight="1" x14ac:dyDescent="0.2">
      <c r="A9" s="14"/>
      <c r="B9" s="14"/>
      <c r="C9" s="14"/>
      <c r="D9" s="14"/>
      <c r="E9" s="14"/>
      <c r="F9" s="14"/>
      <c r="G9" s="38"/>
      <c r="H9" s="38"/>
      <c r="I9" s="38"/>
      <c r="J9" s="14"/>
      <c r="K9" s="14"/>
      <c r="L9" s="14"/>
    </row>
    <row r="10" spans="1:22" ht="15" hidden="1" customHeight="1" x14ac:dyDescent="0.2">
      <c r="A10" s="14"/>
      <c r="B10" s="14"/>
      <c r="C10" s="14"/>
      <c r="D10" s="14"/>
      <c r="E10" s="14"/>
      <c r="F10" s="14"/>
      <c r="G10" s="38"/>
      <c r="H10" s="38"/>
      <c r="I10" s="38"/>
      <c r="J10" s="14"/>
      <c r="K10" s="14"/>
      <c r="L10" s="14"/>
    </row>
    <row r="11" spans="1:22" ht="15" hidden="1" customHeight="1" x14ac:dyDescent="0.2">
      <c r="A11" s="14"/>
      <c r="B11" s="14"/>
      <c r="C11" s="14"/>
      <c r="D11" s="14"/>
      <c r="E11" s="14"/>
      <c r="F11" s="14"/>
      <c r="G11" s="38"/>
      <c r="H11" s="38"/>
      <c r="I11" s="38"/>
      <c r="J11" s="14"/>
      <c r="K11" s="14"/>
      <c r="L11" s="14"/>
    </row>
    <row r="12" spans="1:22" ht="15" hidden="1" customHeight="1" x14ac:dyDescent="0.2">
      <c r="A12" s="14"/>
      <c r="B12" s="14"/>
      <c r="C12" s="14"/>
      <c r="D12" s="14"/>
      <c r="E12" s="14"/>
      <c r="F12" s="14"/>
      <c r="G12" s="38"/>
      <c r="H12" s="38"/>
      <c r="I12" s="38"/>
      <c r="J12" s="14"/>
      <c r="K12" s="14"/>
      <c r="L12" s="14"/>
    </row>
    <row r="13" spans="1:22" ht="15" hidden="1" customHeight="1" x14ac:dyDescent="0.2">
      <c r="A13" s="14"/>
      <c r="B13" s="14"/>
      <c r="C13" s="14"/>
      <c r="D13" s="14"/>
      <c r="E13" s="14"/>
      <c r="F13" s="14"/>
      <c r="G13" s="38"/>
      <c r="H13" s="38"/>
      <c r="I13" s="38"/>
      <c r="J13" s="14"/>
      <c r="K13" s="14"/>
      <c r="L13" s="14"/>
    </row>
    <row r="14" spans="1:22" ht="15" hidden="1" customHeight="1" x14ac:dyDescent="0.2">
      <c r="A14" s="14"/>
      <c r="B14" s="14"/>
      <c r="C14" s="14"/>
      <c r="D14" s="14"/>
      <c r="E14" s="14"/>
      <c r="F14" s="14"/>
      <c r="G14" s="38"/>
      <c r="H14" s="38"/>
      <c r="I14" s="38"/>
      <c r="J14" s="14"/>
      <c r="K14" s="14"/>
      <c r="L14" s="14"/>
    </row>
    <row r="15" spans="1:22" ht="15" customHeight="1" x14ac:dyDescent="0.2">
      <c r="A15" s="14"/>
      <c r="B15" s="14"/>
      <c r="C15" s="14"/>
      <c r="D15" s="14"/>
      <c r="E15" s="14"/>
      <c r="F15" s="14"/>
      <c r="G15" s="38"/>
      <c r="H15" s="38"/>
      <c r="I15" s="38"/>
      <c r="J15" s="14"/>
      <c r="K15" s="14"/>
      <c r="L15" s="14"/>
    </row>
    <row r="16" spans="1:22" ht="42" customHeight="1" x14ac:dyDescent="0.2">
      <c r="A16" s="22"/>
      <c r="B16" s="22"/>
      <c r="C16" s="22"/>
      <c r="D16" s="23"/>
      <c r="E16" s="22"/>
      <c r="F16" s="29"/>
      <c r="G16" s="39"/>
      <c r="H16" s="39"/>
      <c r="I16" s="39"/>
      <c r="J16" s="23"/>
      <c r="K16" s="62" t="s">
        <v>71</v>
      </c>
      <c r="L16" s="29"/>
    </row>
    <row r="17" spans="1:20" ht="28.5" hidden="1" customHeight="1" x14ac:dyDescent="0.2">
      <c r="A17" s="14"/>
      <c r="B17" s="14"/>
      <c r="C17" s="14"/>
      <c r="D17" s="26"/>
      <c r="E17" s="14"/>
      <c r="F17" s="30"/>
      <c r="G17" s="38"/>
      <c r="H17" s="38"/>
      <c r="I17" s="38"/>
      <c r="J17" s="26"/>
      <c r="K17" s="52"/>
      <c r="L17" s="30"/>
    </row>
    <row r="18" spans="1:20" x14ac:dyDescent="0.2">
      <c r="A18" s="27"/>
      <c r="B18" s="27"/>
      <c r="C18" s="27"/>
      <c r="D18" s="28"/>
      <c r="E18" s="27"/>
      <c r="F18" s="46"/>
      <c r="G18" s="40"/>
      <c r="H18" s="40"/>
      <c r="I18" s="40"/>
      <c r="J18" s="28"/>
      <c r="K18" s="44" t="str">
        <f>SUBSTITUTE(ADDRESS(1,COLUMN(),4),1,)</f>
        <v>K</v>
      </c>
      <c r="L18" s="30"/>
      <c r="T18" s="19"/>
    </row>
    <row r="19" spans="1:20" ht="18" hidden="1" customHeight="1" x14ac:dyDescent="0.2">
      <c r="A19" s="14"/>
      <c r="C19" s="14"/>
      <c r="D19" s="14"/>
      <c r="E19" s="14"/>
      <c r="F19" s="44"/>
      <c r="G19" s="41"/>
      <c r="H19" s="41"/>
      <c r="I19" s="41"/>
      <c r="J19" s="25"/>
      <c r="K19" s="61"/>
      <c r="L19" s="30"/>
    </row>
    <row r="20" spans="1:20" ht="18" hidden="1" customHeight="1" x14ac:dyDescent="0.2">
      <c r="A20" s="14"/>
      <c r="C20" s="14"/>
      <c r="D20" s="14"/>
      <c r="E20" s="14"/>
      <c r="F20" s="44"/>
      <c r="G20" s="43"/>
      <c r="H20" s="43"/>
      <c r="I20" s="43"/>
      <c r="J20" s="25"/>
      <c r="K20" s="25"/>
      <c r="L20" s="30"/>
    </row>
    <row r="21" spans="1:20" ht="25.15" customHeight="1" x14ac:dyDescent="0.2">
      <c r="A21" s="14"/>
      <c r="C21" s="14"/>
      <c r="D21" s="63" t="s">
        <v>72</v>
      </c>
      <c r="E21" s="14"/>
      <c r="F21" s="44">
        <f>ROW()</f>
        <v>21</v>
      </c>
      <c r="G21" s="41"/>
      <c r="H21" s="41"/>
      <c r="I21" s="41"/>
      <c r="J21" s="17"/>
      <c r="K21" s="16"/>
      <c r="L21" s="44"/>
      <c r="T21" s="19"/>
    </row>
    <row r="22" spans="1:20" ht="25.15" customHeight="1" x14ac:dyDescent="0.2">
      <c r="A22" s="14"/>
      <c r="C22" s="14"/>
      <c r="D22" s="90" t="s">
        <v>115</v>
      </c>
      <c r="E22" s="14"/>
      <c r="F22" s="44"/>
      <c r="G22" s="41"/>
      <c r="H22" s="41"/>
      <c r="I22" s="41"/>
      <c r="J22" s="17"/>
      <c r="K22" s="32"/>
      <c r="L22" s="44"/>
      <c r="T22" s="19"/>
    </row>
    <row r="23" spans="1:20" ht="20.25" customHeight="1" x14ac:dyDescent="0.2">
      <c r="A23" s="14"/>
      <c r="C23" s="14"/>
      <c r="D23" s="67" t="s">
        <v>73</v>
      </c>
      <c r="E23" s="14"/>
      <c r="F23" s="44">
        <f>ROW()</f>
        <v>23</v>
      </c>
      <c r="G23" s="41"/>
      <c r="H23" s="41"/>
      <c r="I23" s="41"/>
      <c r="J23" s="17"/>
      <c r="K23" s="31"/>
      <c r="L23" s="44"/>
      <c r="T23" s="14"/>
    </row>
    <row r="24" spans="1:20" ht="20.25" customHeight="1" x14ac:dyDescent="0.2">
      <c r="A24" s="14"/>
      <c r="C24" s="14"/>
      <c r="D24" s="67" t="s">
        <v>74</v>
      </c>
      <c r="E24" s="14"/>
      <c r="F24" s="44">
        <f>ROW()</f>
        <v>24</v>
      </c>
      <c r="G24" s="41"/>
      <c r="H24" s="41"/>
      <c r="I24" s="41"/>
      <c r="J24" s="17"/>
      <c r="K24" s="31"/>
      <c r="L24" s="44"/>
      <c r="T24" s="14"/>
    </row>
    <row r="25" spans="1:20" ht="20.25" customHeight="1" x14ac:dyDescent="0.2">
      <c r="A25" s="14"/>
      <c r="C25" s="14"/>
      <c r="D25" s="67" t="s">
        <v>75</v>
      </c>
      <c r="E25" s="14"/>
      <c r="F25" s="44">
        <f>ROW()</f>
        <v>25</v>
      </c>
      <c r="G25" s="41"/>
      <c r="H25" s="41"/>
      <c r="I25" s="41"/>
      <c r="J25" s="17"/>
      <c r="K25" s="31"/>
      <c r="L25" s="44"/>
      <c r="T25" s="14"/>
    </row>
    <row r="26" spans="1:20" ht="20.25" customHeight="1" x14ac:dyDescent="0.2">
      <c r="A26" s="14"/>
      <c r="C26" s="14"/>
      <c r="D26" s="67" t="s">
        <v>76</v>
      </c>
      <c r="E26" s="14"/>
      <c r="F26" s="44">
        <f>ROW()</f>
        <v>26</v>
      </c>
      <c r="G26" s="41"/>
      <c r="H26" s="41"/>
      <c r="I26" s="41"/>
      <c r="J26" s="17"/>
      <c r="K26" s="31"/>
      <c r="L26" s="44"/>
      <c r="T26" s="14"/>
    </row>
    <row r="27" spans="1:20" ht="25.15" customHeight="1" x14ac:dyDescent="0.2">
      <c r="A27" s="14"/>
      <c r="C27" s="14"/>
      <c r="D27" s="84" t="s">
        <v>116</v>
      </c>
      <c r="E27" s="14"/>
      <c r="F27" s="44"/>
      <c r="G27" s="41"/>
      <c r="H27" s="41"/>
      <c r="I27" s="41"/>
      <c r="J27" s="17"/>
      <c r="K27" s="76"/>
      <c r="L27" s="44"/>
      <c r="T27" s="14"/>
    </row>
    <row r="28" spans="1:20" ht="20.25" customHeight="1" x14ac:dyDescent="0.2">
      <c r="A28" s="14"/>
      <c r="C28" s="14"/>
      <c r="D28" s="67" t="s">
        <v>77</v>
      </c>
      <c r="E28" s="14"/>
      <c r="F28" s="44">
        <f>ROW()</f>
        <v>28</v>
      </c>
      <c r="G28" s="41"/>
      <c r="H28" s="41"/>
      <c r="I28" s="41"/>
      <c r="J28" s="17"/>
      <c r="K28" s="16"/>
      <c r="L28" s="44"/>
      <c r="T28" s="14"/>
    </row>
    <row r="29" spans="1:20" ht="20.25" customHeight="1" x14ac:dyDescent="0.2">
      <c r="A29" s="14"/>
      <c r="C29" s="14"/>
      <c r="D29" s="67" t="s">
        <v>76</v>
      </c>
      <c r="E29" s="14"/>
      <c r="F29" s="44">
        <f>ROW()</f>
        <v>29</v>
      </c>
      <c r="G29" s="41"/>
      <c r="H29" s="41"/>
      <c r="I29" s="41"/>
      <c r="J29" s="17"/>
      <c r="K29" s="31"/>
      <c r="L29" s="44"/>
      <c r="T29" s="14"/>
    </row>
    <row r="30" spans="1:20" ht="20.25" customHeight="1" x14ac:dyDescent="0.2">
      <c r="A30" s="14"/>
      <c r="C30" s="14"/>
      <c r="D30" s="27"/>
      <c r="E30" s="27"/>
      <c r="F30" s="27"/>
      <c r="G30" s="27"/>
      <c r="H30" s="27"/>
      <c r="I30" s="27"/>
      <c r="J30" s="27"/>
      <c r="K30" s="27"/>
      <c r="L30" s="14"/>
      <c r="T30" s="14"/>
    </row>
    <row r="31" spans="1:20" ht="40.35" customHeight="1" x14ac:dyDescent="0.2">
      <c r="A31" s="14"/>
      <c r="C31" s="14"/>
      <c r="D31" s="83" t="s">
        <v>78</v>
      </c>
      <c r="E31" s="14"/>
      <c r="F31" s="44"/>
      <c r="G31" s="43"/>
      <c r="H31" s="41"/>
      <c r="I31" s="41"/>
      <c r="J31" s="17"/>
      <c r="K31" s="80"/>
      <c r="L31" s="44"/>
      <c r="T31" s="14"/>
    </row>
    <row r="32" spans="1:20" ht="25.15" customHeight="1" x14ac:dyDescent="0.2">
      <c r="A32" s="14"/>
      <c r="C32" s="14"/>
      <c r="D32" s="66" t="s">
        <v>79</v>
      </c>
      <c r="E32" s="14"/>
      <c r="F32" s="44">
        <f>ROW()</f>
        <v>32</v>
      </c>
      <c r="G32" s="43"/>
      <c r="H32" s="41"/>
      <c r="I32" s="41"/>
      <c r="J32" s="17"/>
      <c r="K32" s="31"/>
      <c r="L32" s="44"/>
      <c r="T32" s="14"/>
    </row>
    <row r="33" spans="1:20" ht="20.25" customHeight="1" x14ac:dyDescent="0.2">
      <c r="A33" s="14"/>
      <c r="C33" s="14"/>
      <c r="D33" s="66" t="s">
        <v>80</v>
      </c>
      <c r="E33" s="14"/>
      <c r="F33" s="44">
        <f>ROW()</f>
        <v>33</v>
      </c>
      <c r="G33" s="43"/>
      <c r="H33" s="41"/>
      <c r="I33" s="41"/>
      <c r="J33" s="17"/>
      <c r="K33" s="31"/>
      <c r="L33" s="44"/>
      <c r="T33" s="14"/>
    </row>
    <row r="34" spans="1:20" ht="20.25" customHeight="1" x14ac:dyDescent="0.2">
      <c r="A34" s="14"/>
      <c r="C34" s="14"/>
      <c r="D34" s="66" t="s">
        <v>81</v>
      </c>
      <c r="E34" s="14"/>
      <c r="F34" s="44">
        <f>ROW()</f>
        <v>34</v>
      </c>
      <c r="G34" s="43"/>
      <c r="H34" s="41"/>
      <c r="I34" s="41"/>
      <c r="J34" s="17"/>
      <c r="K34" s="31"/>
      <c r="L34" s="44"/>
      <c r="T34" s="14"/>
    </row>
    <row r="35" spans="1:20" ht="20.25" customHeight="1" x14ac:dyDescent="0.2">
      <c r="A35" s="14"/>
      <c r="C35" s="14"/>
      <c r="D35" s="66" t="s">
        <v>82</v>
      </c>
      <c r="E35" s="14"/>
      <c r="F35" s="44">
        <f>ROW()</f>
        <v>35</v>
      </c>
      <c r="G35" s="43"/>
      <c r="H35" s="41"/>
      <c r="I35" s="41"/>
      <c r="J35" s="17"/>
      <c r="K35" s="31"/>
      <c r="L35" s="44"/>
      <c r="T35" s="14"/>
    </row>
    <row r="36" spans="1:20" ht="20.25" customHeight="1" x14ac:dyDescent="0.2">
      <c r="A36" s="14"/>
      <c r="C36" s="14"/>
      <c r="D36" s="66" t="s">
        <v>83</v>
      </c>
      <c r="E36" s="14"/>
      <c r="F36" s="44">
        <f>ROW()</f>
        <v>36</v>
      </c>
      <c r="G36" s="41"/>
      <c r="H36" s="41"/>
      <c r="I36" s="41"/>
      <c r="J36" s="47"/>
      <c r="K36" s="16"/>
      <c r="L36" s="44"/>
      <c r="T36" s="14"/>
    </row>
    <row r="37" spans="1:20" ht="20.25" customHeight="1" x14ac:dyDescent="0.2">
      <c r="A37" s="14"/>
      <c r="C37" s="14"/>
      <c r="D37" s="27"/>
      <c r="E37" s="27"/>
      <c r="F37" s="27"/>
      <c r="G37" s="27"/>
      <c r="H37" s="27"/>
      <c r="I37" s="27"/>
      <c r="J37" s="27"/>
      <c r="K37" s="27"/>
      <c r="L37" s="14"/>
      <c r="T37" s="14"/>
    </row>
    <row r="38" spans="1:20" ht="25.15" customHeight="1" x14ac:dyDescent="0.2">
      <c r="A38" s="14"/>
      <c r="C38" s="14"/>
      <c r="D38" s="71" t="s">
        <v>84</v>
      </c>
      <c r="E38" s="14"/>
      <c r="F38" s="44">
        <f>ROW()</f>
        <v>38</v>
      </c>
      <c r="G38" s="43"/>
      <c r="H38" s="41"/>
      <c r="I38" s="41"/>
      <c r="J38" s="17"/>
      <c r="K38" s="31"/>
      <c r="L38" s="44"/>
      <c r="T38" s="14"/>
    </row>
    <row r="39" spans="1:20" ht="6" customHeight="1" x14ac:dyDescent="0.2">
      <c r="A39" s="15"/>
      <c r="B39" s="15"/>
      <c r="C39" s="15"/>
      <c r="D39" s="15"/>
      <c r="E39" s="15"/>
      <c r="F39" s="15"/>
      <c r="G39" s="42"/>
      <c r="H39" s="42"/>
      <c r="I39" s="42"/>
      <c r="J39" s="15"/>
      <c r="K39" s="15"/>
      <c r="L39" s="15"/>
    </row>
    <row r="41" spans="1:20" customFormat="1" x14ac:dyDescent="0.2"/>
    <row r="42" spans="1:20" customFormat="1" x14ac:dyDescent="0.2" ht="13.0" customHeight="true">
      <c r="K42" s="115">
        <f>IF(ABS(K21-K23-K24-K25-K26-K28-K29)&lt;1,"OK","K21: ERROR")</f>
      </c>
      <c r="N42" s="115">
        <f>IF(ABS('LGHS_U01'!K28-'LGHS_U02'!K22-'LGHS_U02'!K23-'LGHS_U02'!K24-'LGHS_U02'!K25-'LGHS_U02'!K26-'LGHS_U02'!K27-'LGHS_U02'!K28)&lt;1,"OK","K28: ERROR")</f>
      </c>
      <c r="O42" s="115">
        <f>IF(ABS('LGHS_U01'!K28-'LGHS_U02'!K31-'LGHS_U02'!K32-'LGHS_U02'!K33-'LGHS_U02'!K34-'LGHS_U02'!K35)&lt;1,"OK","K28: ERROR")</f>
      </c>
    </row>
    <row r="43" spans="1:20" customFormat="1" x14ac:dyDescent="0.2" ht="13.0" customHeight="true">
      <c r="K43" s="115">
        <f>IF(K28&gt;0,"OK","K28: ERROR")</f>
      </c>
      <c r="N43" s="115">
        <f>IF(ABS('LGHS_U01'!K36-'LGHS_U02'!L22-'LGHS_U02'!L23-'LGHS_U02'!L24-'LGHS_U02'!L25-'LGHS_U02'!L26-'LGHS_U02'!L27-'LGHS_U02'!L28)&lt;1,"OK","K36: ERROR")</f>
      </c>
      <c r="O43" s="115">
        <f>IF(ABS('LGHS_U01'!K36-'LGHS_U02'!L31-'LGHS_U02'!L32-'LGHS_U02'!L33-'LGHS_U02'!L34-'LGHS_U02'!L35)&lt;1,"OK","K36: ERROR")</f>
      </c>
    </row>
    <row r="44" spans="1:20" customFormat="1" x14ac:dyDescent="0.2" ht="13.0" customHeight="true">
      <c r="K44" s="115">
        <f>IF(K32&lt;K28,"OK","K32: ERROR")</f>
      </c>
    </row>
    <row r="45" spans="1:20" customFormat="1" x14ac:dyDescent="0.2" ht="13.0" customHeight="true">
      <c r="K45" s="115">
        <f>IF(K33&lt;K28,"OK","K33: ERROR")</f>
      </c>
    </row>
    <row r="46" spans="1:20" customFormat="1" x14ac:dyDescent="0.2" ht="13.0" customHeight="true">
      <c r="K46" s="115">
        <f>IF(ABS(K34-(K28-K32-K33))&lt;1,"OK","K34: ERROR")</f>
      </c>
    </row>
    <row r="47" spans="1:20" customFormat="1" x14ac:dyDescent="0.2" ht="13.0" customHeight="true">
      <c r="K47" s="115">
        <f>IF(K34&lt;K28,"OK","K34: ERROR")</f>
      </c>
    </row>
    <row r="48" spans="1:20" customFormat="1" x14ac:dyDescent="0.2" ht="13.0" customHeight="true">
      <c r="K48" s="115">
        <f>IF(K34&gt;0,"OK","K34: ERROR")</f>
      </c>
    </row>
    <row r="49" customFormat="1" x14ac:dyDescent="0.2" ht="13.0" customHeight="true">
      <c r="K49" s="115">
        <f>IF(K35&lt;K28,"OK","K35: ERROR")</f>
      </c>
    </row>
    <row r="50" customFormat="1" x14ac:dyDescent="0.2" ht="13.0" customHeight="true">
      <c r="K50" s="115">
        <f>IF(K36&lt;K28,"OK","K36: ERROR")</f>
      </c>
    </row>
    <row r="51" customFormat="1" x14ac:dyDescent="0.2" ht="13.0" customHeight="true">
      <c r="K51" s="115">
        <f>IF(ABS(K36-(K34-K35))&lt;1,"OK","K36: ERROR")</f>
      </c>
    </row>
    <row r="52" customFormat="1" x14ac:dyDescent="0.2" ht="13.0" customHeight="true">
      <c r="K52" s="115">
        <f>IF(K36&gt;0,"OK","K36: ERROR")</f>
      </c>
    </row>
    <row r="53" customFormat="1" x14ac:dyDescent="0.2" ht="13.0" customHeight="true">
      <c r="K53" s="115">
        <f>IF(K38&gt;0,"OK","K38: ERROR")</f>
      </c>
    </row>
    <row r="54" customFormat="1" x14ac:dyDescent="0.2" ht="13.0" customHeight="true"/>
    <row r="55" customFormat="1" x14ac:dyDescent="0.2" ht="13.0" customHeight="true"/>
    <row r="56" customFormat="1" x14ac:dyDescent="0.2" ht="13.0" customHeight="true"/>
    <row r="57" customFormat="1" x14ac:dyDescent="0.2" ht="13.0" customHeight="true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</sheetData>
  <sheetProtection sheet="1" objects="1" scenarios="1"/>
  <mergeCells count="3">
    <mergeCell ref="K1:O2"/>
    <mergeCell ref="K4:O5"/>
    <mergeCell ref="K3:O3"/>
  </mergeCells>
  <conditionalFormatting sqref="K42:K53">
    <cfRule type="expression" dxfId="5" priority="1">
      <formula>ISNUMBER(SEARCH("ERROR",K42))</formula>
    </cfRule>
    <cfRule type="expression" dxfId="6" priority="2">
      <formula>ISNUMBER(SEARCH("WARNING",K42))</formula>
    </cfRule>
    <cfRule type="expression" dxfId="7" priority="3">
      <formula>ISNUMBER(SEARCH("OK",K42))</formula>
    </cfRule>
  </conditionalFormatting>
  <conditionalFormatting sqref="N42:O43">
    <cfRule type="expression" dxfId="8" priority="4">
      <formula>ISNUMBER(SEARCH("ERROR",N42))</formula>
    </cfRule>
    <cfRule type="expression" dxfId="9" priority="5">
      <formula>ISNUMBER(SEARCH("WARNING",N42))</formula>
    </cfRule>
    <cfRule type="expression" dxfId="10" priority="6">
      <formula>ISNUMBER(SEARCH("OK",N42))</formula>
    </cfRule>
  </conditionalFormatting>
  <conditionalFormatting sqref="B5">
    <cfRule type="expression" dxfId="11" priority="7">
      <formula>OR(B5=0,B5="0")</formula>
    </cfRule>
    <cfRule type="expression" dxfId="12" priority="8">
      <formula>B5&gt;0</formula>
    </cfRule>
  </conditionalFormatting>
  <conditionalFormatting sqref="B6">
    <cfRule type="expression" dxfId="13" priority="9">
      <formula>OR(B6=0,B6="0")</formula>
    </cfRule>
    <cfRule type="expression" dxfId="14" priority="10">
      <formula>B6&gt;0</formula>
    </cfRule>
  </conditionalFormatting>
  <hyperlinks>
    <hyperlink location="Validation_K001_LGHS_U01_K21_0" ref="K42"/>
    <hyperlink location="Validation_K002_LGHS_U01_K28_0" ref="K43"/>
    <hyperlink location="Validation_K003_LGHS_U01_K32_0" ref="K44"/>
    <hyperlink location="Validation_K004_LGHS_U01_K33_0" ref="K45"/>
    <hyperlink location="Validation_K007_LGHS_U01_K34_0" ref="K46"/>
    <hyperlink location="Validation_K005_LGHS_U01_K34_0" ref="K47"/>
    <hyperlink location="Validation_K006_LGHS_U01_K34_0" ref="K48"/>
    <hyperlink location="Validation_K008_LGHS_U01_K35_0" ref="K49"/>
    <hyperlink location="Validation_K011_LGHS_U01_K36_0" ref="K50"/>
    <hyperlink location="Validation_K009_LGHS_U01_K36_0" ref="K51"/>
    <hyperlink location="Validation_K010_LGHS_U01_K36_0" ref="K52"/>
    <hyperlink location="Validation_K012_LGHS_U01_K38_0" ref="K53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1"/>
  <headerFooter>
    <oddFooter><![CDATA[&L&G   &"Arial,Fett"vertraulich&C&D&RSeite &P]]></oddFooter>
  </headerFooter>
  <drawing r:id="rId4"/>
  <legacyDrawing r:id="rId6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81"/>
  <sheetViews>
    <sheetView showGridLines="0" showRowColHeaders="0" showZeros="true" topLeftCell="B1" zoomScale="80" zoomScaleNormal="80" workbookViewId="0">
      <pane ySplit="20" topLeftCell="A21" activePane="bottomLeft" state="frozenSplit"/>
      <selection activeCell="P26" sqref="P26"/>
      <selection pane="bottomLeft" activeCell="K22" sqref="K22"/>
    </sheetView>
  </sheetViews>
  <sheetFormatPr baseColWidth="10" defaultColWidth="11.5703125" defaultRowHeight="12.75" x14ac:dyDescent="0.2"/>
  <cols>
    <col min="15" max="15" customWidth="true" style="14" width="21.5703125"/>
    <col min="1" max="1" customWidth="true" hidden="true" style="14" width="1.7109375"/>
    <col min="2" max="2" bestFit="true" customWidth="true" style="14" width="13.42578125"/>
    <col min="3" max="3" customWidth="true" hidden="true" style="14" width="9.7109375"/>
    <col min="4" max="4" customWidth="true" style="14" width="58.7109375"/>
    <col min="5" max="5" customWidth="true" hidden="true" style="14" width="4.7109375"/>
    <col min="6" max="6" customWidth="true" style="14" width="4.7109375"/>
    <col min="7" max="9" customWidth="true" hidden="true" style="36" width="8.7109375"/>
    <col min="10" max="10" customWidth="true" hidden="true" style="14" width="25.7109375"/>
    <col min="11" max="13" customWidth="true" style="14" width="21.5703125"/>
    <col min="14" max="14" customWidth="true" style="14" width="1.7109375"/>
    <col min="16" max="16" customWidth="true" style="14" width="12.78125"/>
    <col min="17" max="23" customWidth="true" style="14" width="11.5703125"/>
    <col min="24" max="24" customWidth="true" width="11.5703125"/>
    <col min="25" max="35" customWidth="true" style="14" width="11.5703125"/>
    <col min="36" max="16384" style="14" width="11.5703125"/>
  </cols>
  <sheetData>
    <row r="1" spans="1:24" ht="22.15" customHeight="1" x14ac:dyDescent="0.25">
      <c r="B1" s="33" t="str">
        <f>I_ReportName</f>
        <v>LGHS_U</v>
      </c>
      <c r="D1" s="11" t="s">
        <v>48</v>
      </c>
      <c r="K1" s="92" t="str">
        <f>P_Title</f>
        <v>Liquidités contre garanties hypothécaires (LGHS)</v>
      </c>
      <c r="L1" s="92"/>
      <c r="M1" s="92"/>
      <c r="N1" s="92"/>
      <c r="O1" s="92"/>
      <c r="P1" s="65"/>
      <c r="Q1" s="65"/>
      <c r="R1" s="65"/>
      <c r="S1" s="20"/>
    </row>
    <row r="2" spans="1:24" ht="22.15" customHeight="1" x14ac:dyDescent="0.25">
      <c r="B2" s="33" t="s">
        <v>122</v>
      </c>
      <c r="D2" s="11" t="s">
        <v>68</v>
      </c>
      <c r="K2" s="92"/>
      <c r="L2" s="92"/>
      <c r="M2" s="92"/>
      <c r="N2" s="92"/>
      <c r="O2" s="92"/>
      <c r="P2" s="65"/>
      <c r="Q2" s="65"/>
      <c r="R2" s="65"/>
      <c r="S2" s="20"/>
    </row>
    <row r="3" spans="1:24" ht="22.15" customHeight="1" x14ac:dyDescent="0.25">
      <c r="B3" s="33" t="str">
        <f>I_SubjectId</f>
        <v>XXXXXX</v>
      </c>
      <c r="D3" s="11" t="s">
        <v>52</v>
      </c>
      <c r="K3" s="106" t="str">
        <f>P_Subtitle</f>
        <v>Entreprise</v>
      </c>
      <c r="L3" s="106"/>
      <c r="M3" s="106"/>
      <c r="N3" s="106"/>
      <c r="O3" s="106"/>
      <c r="P3" s="73"/>
      <c r="Q3" s="73"/>
      <c r="R3" s="21"/>
      <c r="S3" s="21"/>
    </row>
    <row r="4" spans="1:24" ht="22.15" customHeight="1" x14ac:dyDescent="0.2">
      <c r="A4" s="14"/>
      <c r="B4" s="34" t="str">
        <f>I_ReferDate</f>
        <v>jj.mm.aaaa</v>
      </c>
      <c r="D4" s="11" t="s">
        <v>53</v>
      </c>
      <c r="E4" s="14"/>
      <c r="K4" s="104" t="s">
        <v>85</v>
      </c>
      <c r="L4" s="104"/>
      <c r="M4" s="104"/>
      <c r="N4" s="104"/>
      <c r="O4" s="104"/>
      <c r="P4" s="72"/>
      <c r="Q4" s="72"/>
    </row>
    <row r="5" spans="1:24" s="18" customFormat="1" ht="20.100000000000001" customHeight="1" x14ac:dyDescent="0.2">
      <c r="A5" s="14"/>
      <c r="B5" s="14">
        <f>COUNTIFS(P22:P35,"*ERROR*")+COUNTIFS(P39:Q42,"*ERROR*")</f>
      </c>
      <c r="C5" s="14"/>
      <c r="D5" t="s" s="14">
        <v>58</v>
      </c>
      <c r="E5" s="14"/>
      <c r="F5" s="14"/>
      <c r="G5" s="37"/>
      <c r="H5" s="38"/>
      <c r="I5" s="38"/>
      <c r="J5" s="14"/>
      <c r="K5" s="104"/>
      <c r="L5" s="104"/>
      <c r="M5" s="104"/>
      <c r="N5" s="104"/>
      <c r="O5" s="104"/>
      <c r="P5" s="72"/>
      <c r="Q5" s="72"/>
      <c r="U5" s="14"/>
      <c r="V5" s="14"/>
      <c r="W5" s="14"/>
      <c r="X5" s="0"/>
    </row>
    <row r="6" spans="1:24" s="18" customFormat="1" ht="20.100000000000001" customHeight="1" x14ac:dyDescent="0.2">
      <c r="A6" s="14"/>
      <c r="B6" s="14">
        <f>COUNTIFS(P22:P35,"*WARNING*")+COUNTIFS(P39:Q42,"*WARNING*")</f>
      </c>
      <c r="C6" s="14"/>
      <c r="D6" t="s" s="14">
        <v>59</v>
      </c>
      <c r="E6" s="14"/>
      <c r="F6" s="14"/>
      <c r="G6" s="37"/>
      <c r="H6" s="38"/>
      <c r="I6" s="38"/>
      <c r="J6" s="14"/>
      <c r="K6" t="s" s="14">
        <v>70</v>
      </c>
      <c r="L6" s="14"/>
      <c r="M6" s="14"/>
      <c r="N6" s="14"/>
      <c r="U6" s="14"/>
      <c r="V6" s="14"/>
      <c r="W6" s="14"/>
      <c r="X6" s="0"/>
    </row>
    <row r="7" spans="1:24" ht="15" hidden="1" customHeight="1" x14ac:dyDescent="0.2">
      <c r="A7" s="14"/>
      <c r="B7" s="14"/>
      <c r="C7" s="14"/>
      <c r="D7" s="14"/>
      <c r="E7" s="14"/>
      <c r="F7" s="14"/>
      <c r="G7" s="38"/>
      <c r="H7" s="38"/>
      <c r="I7" s="38"/>
      <c r="J7" s="14"/>
      <c r="K7" s="14"/>
      <c r="L7" s="14"/>
      <c r="M7" s="14"/>
      <c r="N7" s="14"/>
    </row>
    <row r="8" spans="1:24" ht="15" hidden="1" customHeight="1" x14ac:dyDescent="0.2">
      <c r="A8" s="14"/>
      <c r="B8" s="14"/>
      <c r="C8" s="14"/>
      <c r="D8" s="14"/>
      <c r="E8" s="14"/>
      <c r="F8" s="14"/>
      <c r="G8" s="38"/>
      <c r="H8" s="38"/>
      <c r="I8" s="38"/>
      <c r="J8" s="14"/>
      <c r="K8" s="14"/>
      <c r="L8" s="14"/>
      <c r="M8" s="14"/>
      <c r="N8" s="14"/>
    </row>
    <row r="9" spans="1:24" ht="15" hidden="1" customHeight="1" x14ac:dyDescent="0.2">
      <c r="A9" s="14"/>
      <c r="B9" s="14"/>
      <c r="C9" s="14"/>
      <c r="D9" s="14"/>
      <c r="E9" s="14"/>
      <c r="F9" s="14"/>
      <c r="G9" s="38"/>
      <c r="H9" s="38"/>
      <c r="I9" s="38"/>
      <c r="J9" s="14"/>
      <c r="K9" s="14"/>
      <c r="L9" s="14"/>
      <c r="M9" s="14"/>
      <c r="N9" s="14"/>
    </row>
    <row r="10" spans="1:24" ht="15" hidden="1" customHeight="1" x14ac:dyDescent="0.2">
      <c r="A10" s="14"/>
      <c r="B10" s="14"/>
      <c r="C10" s="14"/>
      <c r="D10" s="14"/>
      <c r="E10" s="14"/>
      <c r="F10" s="14"/>
      <c r="G10" s="38"/>
      <c r="H10" s="38"/>
      <c r="I10" s="38"/>
      <c r="J10" s="14"/>
      <c r="K10" s="14"/>
      <c r="L10" s="14"/>
      <c r="M10" s="14"/>
      <c r="N10" s="14"/>
    </row>
    <row r="11" spans="1:24" ht="15" hidden="1" customHeight="1" x14ac:dyDescent="0.2">
      <c r="A11" s="14"/>
      <c r="B11" s="14"/>
      <c r="C11" s="14"/>
      <c r="D11" s="14"/>
      <c r="E11" s="14"/>
      <c r="F11" s="14"/>
      <c r="G11" s="38"/>
      <c r="H11" s="38"/>
      <c r="I11" s="38"/>
      <c r="J11" s="14"/>
      <c r="K11" s="14"/>
      <c r="L11" s="14"/>
      <c r="M11" s="14"/>
      <c r="N11" s="14"/>
    </row>
    <row r="12" spans="1:24" ht="15" hidden="1" customHeight="1" x14ac:dyDescent="0.2">
      <c r="A12" s="14"/>
      <c r="B12" s="14"/>
      <c r="C12" s="14"/>
      <c r="D12" s="14"/>
      <c r="E12" s="14"/>
      <c r="F12" s="14"/>
      <c r="G12" s="38"/>
      <c r="H12" s="38"/>
      <c r="I12" s="38"/>
      <c r="J12" s="14"/>
      <c r="K12" s="14"/>
      <c r="L12" s="14"/>
      <c r="M12" s="14"/>
      <c r="N12" s="14"/>
    </row>
    <row r="13" spans="1:24" ht="15" hidden="1" customHeight="1" x14ac:dyDescent="0.2">
      <c r="A13" s="14"/>
      <c r="B13" s="14"/>
      <c r="C13" s="14"/>
      <c r="D13" s="14"/>
      <c r="E13" s="14"/>
      <c r="F13" s="14"/>
      <c r="G13" s="38"/>
      <c r="H13" s="38"/>
      <c r="I13" s="38"/>
      <c r="J13" s="14"/>
      <c r="K13" s="14"/>
      <c r="L13" s="14"/>
      <c r="M13" s="14"/>
      <c r="N13" s="14"/>
    </row>
    <row r="14" spans="1:24" ht="15" hidden="1" customHeight="1" x14ac:dyDescent="0.2">
      <c r="A14" s="14"/>
      <c r="B14" s="14"/>
      <c r="C14" s="14"/>
      <c r="D14" s="14"/>
      <c r="E14" s="14"/>
      <c r="F14" s="14"/>
      <c r="G14" s="38"/>
      <c r="H14" s="38"/>
      <c r="I14" s="38"/>
      <c r="J14" s="14"/>
      <c r="K14" s="14"/>
      <c r="L14" s="14"/>
      <c r="M14" s="14"/>
      <c r="N14" s="14"/>
    </row>
    <row r="15" spans="1:24" ht="15" customHeight="1" x14ac:dyDescent="0.2">
      <c r="A15" s="14"/>
      <c r="B15" s="14"/>
      <c r="C15" s="14"/>
      <c r="D15" s="14"/>
      <c r="E15" s="14"/>
      <c r="F15" s="14"/>
      <c r="G15" s="38"/>
      <c r="H15" s="38"/>
      <c r="I15" s="38"/>
      <c r="J15" s="14"/>
      <c r="K15" s="14"/>
      <c r="L15" s="14"/>
      <c r="M15" s="14"/>
      <c r="N15" s="14"/>
    </row>
    <row r="16" spans="1:24" ht="42" customHeight="1" x14ac:dyDescent="0.2">
      <c r="A16" s="22"/>
      <c r="B16" s="22"/>
      <c r="C16" s="22"/>
      <c r="D16" s="23"/>
      <c r="E16" s="22"/>
      <c r="F16" s="29"/>
      <c r="G16" s="39"/>
      <c r="H16" s="39"/>
      <c r="I16" s="39"/>
      <c r="J16" s="23"/>
      <c r="K16" s="79" t="s">
        <v>86</v>
      </c>
      <c r="L16" s="52" t="s">
        <v>83</v>
      </c>
      <c r="M16" s="52" t="s">
        <v>87</v>
      </c>
      <c r="N16" s="29"/>
    </row>
    <row r="17" spans="1:22" ht="28.5" hidden="1" customHeight="1" x14ac:dyDescent="0.2">
      <c r="A17" s="14"/>
      <c r="B17" s="14"/>
      <c r="C17" s="14"/>
      <c r="D17" s="26"/>
      <c r="E17" s="14"/>
      <c r="F17" s="30"/>
      <c r="G17" s="38"/>
      <c r="H17" s="38"/>
      <c r="I17" s="38"/>
      <c r="J17" s="26"/>
      <c r="K17" s="52"/>
      <c r="L17" s="52"/>
      <c r="M17" s="52"/>
      <c r="N17" s="30"/>
    </row>
    <row r="18" spans="1:22" x14ac:dyDescent="0.2">
      <c r="A18" s="27"/>
      <c r="B18" s="27"/>
      <c r="C18" s="27"/>
      <c r="D18" s="28"/>
      <c r="E18" s="27"/>
      <c r="F18" s="46"/>
      <c r="G18" s="40"/>
      <c r="H18" s="40"/>
      <c r="I18" s="40"/>
      <c r="J18" s="28"/>
      <c r="K18" s="44" t="str">
        <f>SUBSTITUTE(ADDRESS(1,COLUMN(),4),1,)</f>
        <v>K</v>
      </c>
      <c r="L18" s="44" t="str">
        <f>SUBSTITUTE(ADDRESS(1,COLUMN(),4),1,)</f>
        <v>L</v>
      </c>
      <c r="M18" s="44" t="str">
        <f t="shared" ref="M18" si="0">SUBSTITUTE(ADDRESS(1,COLUMN(),4),1,)</f>
        <v>M</v>
      </c>
      <c r="N18" s="30"/>
      <c r="V18" s="19"/>
    </row>
    <row r="19" spans="1:22" ht="18" hidden="1" customHeight="1" x14ac:dyDescent="0.2">
      <c r="A19" s="14"/>
      <c r="C19" s="14"/>
      <c r="D19" s="23"/>
      <c r="E19" s="14"/>
      <c r="F19" s="44"/>
      <c r="G19" s="41"/>
      <c r="H19" s="41"/>
      <c r="I19" s="41"/>
      <c r="J19" s="25"/>
      <c r="K19" s="87"/>
      <c r="L19" s="88"/>
      <c r="M19" s="89"/>
      <c r="N19" s="30"/>
    </row>
    <row r="20" spans="1:22" ht="18" hidden="1" customHeight="1" x14ac:dyDescent="0.2">
      <c r="A20" s="14"/>
      <c r="C20" s="14"/>
      <c r="D20" s="26"/>
      <c r="E20" s="14"/>
      <c r="F20" s="44"/>
      <c r="G20" s="43"/>
      <c r="H20" s="43"/>
      <c r="I20" s="43"/>
      <c r="J20" s="25"/>
      <c r="K20" s="25"/>
      <c r="L20" s="25"/>
      <c r="M20" s="48"/>
      <c r="N20" s="30"/>
    </row>
    <row r="21" spans="1:22" ht="25.15" customHeight="1" x14ac:dyDescent="0.2">
      <c r="A21" s="14"/>
      <c r="C21" s="14"/>
      <c r="D21" s="85" t="s">
        <v>88</v>
      </c>
      <c r="E21" s="26"/>
      <c r="F21" s="45"/>
      <c r="G21" s="53"/>
      <c r="H21" s="53"/>
      <c r="I21" s="53"/>
      <c r="J21" s="49"/>
      <c r="K21" s="78"/>
      <c r="L21" s="32"/>
      <c r="M21" s="81"/>
      <c r="N21" s="45"/>
      <c r="V21" s="19"/>
    </row>
    <row r="22" spans="1:22" ht="25.15" customHeight="1" x14ac:dyDescent="0.2">
      <c r="A22" s="14"/>
      <c r="C22" s="14"/>
      <c r="D22" s="66" t="s">
        <v>89</v>
      </c>
      <c r="E22" s="14"/>
      <c r="F22" s="45">
        <f>ROW()</f>
        <v>22</v>
      </c>
      <c r="G22" s="17"/>
      <c r="H22" s="17"/>
      <c r="I22" s="17"/>
      <c r="J22" s="17"/>
      <c r="K22" s="31"/>
      <c r="L22" s="31"/>
      <c r="M22" s="82" t="e">
        <f>L22/SUM($L$22:$L$28)</f>
        <v>#DIV/0!</v>
      </c>
      <c r="N22" s="45"/>
      <c r="P22" s="116">
        <f>IF(L22&lt;=K22,"OK","L22: ERROR")</f>
      </c>
      <c r="V22"/>
    </row>
    <row r="23" spans="1:22" ht="20.25" customHeight="1" x14ac:dyDescent="0.2">
      <c r="A23" s="14"/>
      <c r="C23" s="14"/>
      <c r="D23" s="66" t="s">
        <v>90</v>
      </c>
      <c r="E23" s="14"/>
      <c r="F23" s="45">
        <f>ROW()</f>
        <v>23</v>
      </c>
      <c r="G23" s="17"/>
      <c r="H23" s="17"/>
      <c r="I23" s="17"/>
      <c r="J23" s="17"/>
      <c r="K23" s="31"/>
      <c r="L23" s="31"/>
      <c r="M23" s="82" t="e">
        <f t="shared" ref="M23:M28" si="1">L23/SUM($L$22:$L$28)</f>
        <v>#DIV/0!</v>
      </c>
      <c r="N23" s="45"/>
      <c r="P23" s="116">
        <f>IF(L23&lt;=K23,"OK","L23: ERROR")</f>
      </c>
      <c r="V23"/>
    </row>
    <row r="24" spans="1:22" ht="20.25" customHeight="1" x14ac:dyDescent="0.2">
      <c r="A24" s="14"/>
      <c r="C24" s="14"/>
      <c r="D24" s="66" t="s">
        <v>91</v>
      </c>
      <c r="E24" s="14"/>
      <c r="F24" s="45">
        <f>ROW()</f>
        <v>24</v>
      </c>
      <c r="G24" s="17"/>
      <c r="H24" s="17"/>
      <c r="I24" s="17"/>
      <c r="J24" s="17"/>
      <c r="K24" s="31"/>
      <c r="L24" s="31"/>
      <c r="M24" s="82" t="e">
        <f t="shared" si="1"/>
        <v>#DIV/0!</v>
      </c>
      <c r="N24" s="45"/>
      <c r="P24" s="116">
        <f>IF(L24&lt;=K24,"OK","L24: ERROR")</f>
      </c>
      <c r="V24"/>
    </row>
    <row r="25" spans="1:22" ht="20.25" customHeight="1" x14ac:dyDescent="0.2">
      <c r="A25" s="14"/>
      <c r="C25" s="14"/>
      <c r="D25" s="66" t="s">
        <v>92</v>
      </c>
      <c r="E25" s="14"/>
      <c r="F25" s="45">
        <f>ROW()</f>
        <v>25</v>
      </c>
      <c r="G25" s="17"/>
      <c r="H25" s="17"/>
      <c r="I25" s="17"/>
      <c r="J25" s="17"/>
      <c r="K25" s="31"/>
      <c r="L25" s="31"/>
      <c r="M25" s="82" t="e">
        <f t="shared" si="1"/>
        <v>#DIV/0!</v>
      </c>
      <c r="N25" s="45"/>
      <c r="P25" s="116">
        <f>IF(L25&lt;=K25,"OK","L25: ERROR")</f>
      </c>
      <c r="V25"/>
    </row>
    <row r="26" spans="1:22" ht="20.25" customHeight="1" x14ac:dyDescent="0.2">
      <c r="A26" s="14"/>
      <c r="C26" s="14"/>
      <c r="D26" s="66" t="s">
        <v>93</v>
      </c>
      <c r="E26" s="14"/>
      <c r="F26" s="45">
        <f>ROW()</f>
        <v>26</v>
      </c>
      <c r="G26" s="17"/>
      <c r="H26" s="17"/>
      <c r="I26" s="17"/>
      <c r="J26" s="17"/>
      <c r="K26" s="31"/>
      <c r="L26" s="31"/>
      <c r="M26" s="82" t="e">
        <f t="shared" si="1"/>
        <v>#DIV/0!</v>
      </c>
      <c r="N26" s="45"/>
      <c r="P26" s="116">
        <f>IF(L26&lt;=K26,"OK","L26: ERROR")</f>
      </c>
      <c r="V26"/>
    </row>
    <row r="27" spans="1:22" ht="20.25" customHeight="1" x14ac:dyDescent="0.2">
      <c r="A27" s="14"/>
      <c r="C27" s="14"/>
      <c r="D27" s="66" t="s">
        <v>94</v>
      </c>
      <c r="E27" s="14"/>
      <c r="F27" s="45">
        <f>ROW()</f>
        <v>27</v>
      </c>
      <c r="G27" s="17"/>
      <c r="H27" s="17"/>
      <c r="I27" s="17"/>
      <c r="J27" s="17"/>
      <c r="K27" s="31"/>
      <c r="L27" s="31"/>
      <c r="M27" s="82" t="e">
        <f t="shared" si="1"/>
        <v>#DIV/0!</v>
      </c>
      <c r="N27" s="45"/>
      <c r="P27" s="116">
        <f>IF(L27&lt;=K27,"OK","L27: ERROR")</f>
      </c>
      <c r="V27"/>
    </row>
    <row r="28" spans="1:22" ht="20.25" customHeight="1" x14ac:dyDescent="0.2">
      <c r="A28" s="14"/>
      <c r="C28" s="14"/>
      <c r="D28" s="66" t="s">
        <v>95</v>
      </c>
      <c r="E28" s="14"/>
      <c r="F28" s="45">
        <f>ROW()</f>
        <v>28</v>
      </c>
      <c r="G28" s="17"/>
      <c r="H28" s="17"/>
      <c r="I28" s="17"/>
      <c r="J28" s="17"/>
      <c r="K28" s="31"/>
      <c r="L28" s="31"/>
      <c r="M28" s="82" t="e">
        <f t="shared" si="1"/>
        <v>#DIV/0!</v>
      </c>
      <c r="N28" s="45"/>
      <c r="P28" s="116">
        <f>IF(L28&lt;=K28,"OK","L28: ERROR")</f>
      </c>
      <c r="V28"/>
    </row>
    <row r="29" spans="1:22" ht="20.25" customHeight="1" x14ac:dyDescent="0.2">
      <c r="A29" s="14"/>
      <c r="C29" s="14"/>
      <c r="D29" s="27"/>
      <c r="E29" s="27"/>
      <c r="F29" s="27"/>
      <c r="G29" s="27"/>
      <c r="H29" s="27"/>
      <c r="I29" s="27"/>
      <c r="J29" s="27"/>
      <c r="K29" s="27"/>
      <c r="L29" s="27"/>
      <c r="M29" s="64"/>
      <c r="N29" s="27"/>
      <c r="V29" s="14"/>
    </row>
    <row r="30" spans="1:22" ht="25.15" customHeight="1" x14ac:dyDescent="0.2">
      <c r="A30" s="14"/>
      <c r="C30" s="14"/>
      <c r="D30" s="83" t="s">
        <v>96</v>
      </c>
      <c r="E30" s="14"/>
      <c r="F30" s="45"/>
      <c r="G30" s="53"/>
      <c r="H30" s="53"/>
      <c r="I30" s="53"/>
      <c r="J30" s="50"/>
      <c r="K30" s="32"/>
      <c r="L30" s="32"/>
      <c r="M30" s="81"/>
      <c r="N30" s="45"/>
      <c r="V30" s="14"/>
    </row>
    <row r="31" spans="1:22" ht="25.15" customHeight="1" x14ac:dyDescent="0.2">
      <c r="A31" s="14"/>
      <c r="C31" s="14"/>
      <c r="D31" s="66" t="s">
        <v>97</v>
      </c>
      <c r="E31" s="14"/>
      <c r="F31" s="45">
        <f>ROW()</f>
        <v>31</v>
      </c>
      <c r="G31" s="17"/>
      <c r="H31" s="17"/>
      <c r="I31" s="17"/>
      <c r="J31" s="17"/>
      <c r="K31" s="31"/>
      <c r="L31" s="31"/>
      <c r="M31" s="82" t="e">
        <f>L31/SUM($L$31:$L$35)</f>
        <v>#DIV/0!</v>
      </c>
      <c r="N31" s="45"/>
      <c r="P31" s="116">
        <f>IF(L31&lt;=K31,"OK","L31: ERROR")</f>
      </c>
      <c r="V31"/>
    </row>
    <row r="32" spans="1:22" ht="20.25" customHeight="1" x14ac:dyDescent="0.2">
      <c r="A32" s="14"/>
      <c r="C32" s="14"/>
      <c r="D32" s="66" t="s">
        <v>98</v>
      </c>
      <c r="E32" s="14"/>
      <c r="F32" s="45">
        <f>ROW()</f>
        <v>32</v>
      </c>
      <c r="G32" s="17"/>
      <c r="H32" s="17"/>
      <c r="I32" s="17"/>
      <c r="J32" s="17"/>
      <c r="K32" s="31"/>
      <c r="L32" s="31"/>
      <c r="M32" s="82" t="e">
        <f t="shared" ref="M32:M35" si="2">L32/SUM($L$31:$L$35)</f>
        <v>#DIV/0!</v>
      </c>
      <c r="N32" s="45"/>
      <c r="P32" s="116">
        <f>IF(L32&lt;=K32,"OK","L32: ERROR")</f>
      </c>
      <c r="V32"/>
    </row>
    <row r="33" spans="1:22" ht="20.25" customHeight="1" x14ac:dyDescent="0.2">
      <c r="A33" s="14"/>
      <c r="C33" s="14"/>
      <c r="D33" s="66" t="s">
        <v>99</v>
      </c>
      <c r="E33" s="14"/>
      <c r="F33" s="45">
        <f>ROW()</f>
        <v>33</v>
      </c>
      <c r="G33" s="17"/>
      <c r="H33" s="17"/>
      <c r="I33" s="17"/>
      <c r="J33" s="17"/>
      <c r="K33" s="31"/>
      <c r="L33" s="31"/>
      <c r="M33" s="82" t="e">
        <f t="shared" si="2"/>
        <v>#DIV/0!</v>
      </c>
      <c r="N33" s="45"/>
      <c r="P33" s="116">
        <f>IF(L33&lt;=K33,"OK","L33: ERROR")</f>
      </c>
      <c r="V33"/>
    </row>
    <row r="34" spans="1:22" ht="20.25" customHeight="1" x14ac:dyDescent="0.2">
      <c r="A34" s="14"/>
      <c r="C34" s="14"/>
      <c r="D34" s="66" t="s">
        <v>100</v>
      </c>
      <c r="E34" s="14"/>
      <c r="F34" s="45">
        <f>ROW()</f>
        <v>34</v>
      </c>
      <c r="G34" s="17"/>
      <c r="H34" s="17"/>
      <c r="I34" s="17"/>
      <c r="J34" s="17"/>
      <c r="K34" s="31"/>
      <c r="L34" s="31"/>
      <c r="M34" s="82" t="e">
        <f t="shared" si="2"/>
        <v>#DIV/0!</v>
      </c>
      <c r="N34" s="45"/>
      <c r="P34" s="116">
        <f>IF(L34&lt;=K34,"OK","L34: ERROR")</f>
      </c>
      <c r="V34"/>
    </row>
    <row r="35" spans="1:22" ht="20.25" customHeight="1" x14ac:dyDescent="0.2">
      <c r="A35" s="14"/>
      <c r="C35" s="14"/>
      <c r="D35" s="66" t="s">
        <v>101</v>
      </c>
      <c r="E35" s="14"/>
      <c r="F35" s="45">
        <f>ROW()</f>
        <v>35</v>
      </c>
      <c r="G35" s="17"/>
      <c r="H35" s="17"/>
      <c r="I35" s="17"/>
      <c r="J35" s="17"/>
      <c r="K35" s="31"/>
      <c r="L35" s="31"/>
      <c r="M35" s="82" t="e">
        <f t="shared" si="2"/>
        <v>#DIV/0!</v>
      </c>
      <c r="N35" s="45"/>
      <c r="P35" s="116">
        <f>IF(L35&lt;=K35,"OK","L35: ERROR")</f>
      </c>
      <c r="V35"/>
    </row>
    <row r="36" spans="1:22" ht="6" customHeight="1" x14ac:dyDescent="0.2">
      <c r="A36" s="15"/>
      <c r="B36" s="15"/>
      <c r="C36" s="15"/>
      <c r="D36" s="15"/>
      <c r="E36" s="15"/>
      <c r="F36" s="15"/>
      <c r="G36" s="42"/>
      <c r="H36" s="42"/>
      <c r="I36" s="42"/>
      <c r="J36" s="15"/>
      <c r="K36" s="15"/>
      <c r="L36" s="15"/>
      <c r="M36" s="15"/>
      <c r="N36" s="15"/>
    </row>
    <row r="39" spans="1:22" customFormat="1" x14ac:dyDescent="0.2" ht="13.0" customHeight="true">
      <c r="P39" s="116">
        <f>IF('LGHS_U02'!K27+'LGHS_U02'!K28&lt;=0.15*'LGHS_U01'!K28,"OK","K27: ERROR")</f>
      </c>
    </row>
    <row r="40" spans="1:22" customFormat="1" x14ac:dyDescent="0.2" ht="13.0" customHeight="true">
      <c r="P40" s="116">
        <f>IF('LGHS_U02'!K33&lt;=0.5*'LGHS_U01'!K28,"OK","K33: ERROR")</f>
      </c>
      <c r="Q40" s="116">
        <f>IF('LGHS_U02'!K33+'LGHS_U02'!K34&lt;=0.5*'LGHS_U01'!K28,"OK","K33: ERROR")</f>
      </c>
    </row>
    <row r="41" spans="1:22" customFormat="1" x14ac:dyDescent="0.2" ht="13.0" customHeight="true">
      <c r="P41" s="116">
        <f>IF('LGHS_U02'!K34&lt;=0.2*'LGHS_U01'!K28,"OK","K34: ERROR")</f>
      </c>
    </row>
    <row r="42" spans="1:22" customFormat="1" x14ac:dyDescent="0.2" ht="13.0" customHeight="true">
      <c r="P42" s="116">
        <f>IF('LGHS_U02'!K35&lt;=0.1*'LGHS_U01'!K28,"OK","K35: ERROR")</f>
      </c>
    </row>
    <row r="43" spans="1:22" customFormat="1" x14ac:dyDescent="0.2" ht="13.0" customHeight="true"/>
    <row r="44" spans="1:22" customFormat="1" x14ac:dyDescent="0.2" ht="13.0" customHeight="true"/>
    <row r="45" spans="1:22" customFormat="1" x14ac:dyDescent="0.2" ht="13.0" customHeight="true"/>
    <row r="46" spans="1:22" customFormat="1" x14ac:dyDescent="0.2" ht="13.0" customHeight="true"/>
    <row r="47" spans="1:22" customFormat="1" x14ac:dyDescent="0.2"/>
    <row r="48" spans="1:22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rowBreaks count="1" manualBreakCount="1">
        <brk id="67" min="10" max="25" man="1"/>
      </rowBreaks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3">
    <mergeCell ref="K1:O2"/>
    <mergeCell ref="K4:O5"/>
    <mergeCell ref="K3:O3"/>
  </mergeCells>
  <conditionalFormatting sqref="P22:P35">
    <cfRule type="expression" dxfId="15" priority="1">
      <formula>ISNUMBER(SEARCH("ERROR",P22))</formula>
    </cfRule>
    <cfRule type="expression" dxfId="16" priority="2">
      <formula>ISNUMBER(SEARCH("WARNING",P22))</formula>
    </cfRule>
    <cfRule type="expression" dxfId="17" priority="3">
      <formula>ISNUMBER(SEARCH("OK",P22))</formula>
    </cfRule>
  </conditionalFormatting>
  <conditionalFormatting sqref="P39:Q42">
    <cfRule type="expression" dxfId="18" priority="4">
      <formula>ISNUMBER(SEARCH("ERROR",P39))</formula>
    </cfRule>
    <cfRule type="expression" dxfId="19" priority="5">
      <formula>ISNUMBER(SEARCH("WARNING",P39))</formula>
    </cfRule>
    <cfRule type="expression" dxfId="20" priority="6">
      <formula>ISNUMBER(SEARCH("OK",P39))</formula>
    </cfRule>
  </conditionalFormatting>
  <conditionalFormatting sqref="B5">
    <cfRule type="expression" dxfId="21" priority="7">
      <formula>OR(B5=0,B5="0")</formula>
    </cfRule>
    <cfRule type="expression" dxfId="22" priority="8">
      <formula>B5&gt;0</formula>
    </cfRule>
  </conditionalFormatting>
  <conditionalFormatting sqref="B6">
    <cfRule type="expression" dxfId="23" priority="9">
      <formula>OR(B6=0,B6="0")</formula>
    </cfRule>
    <cfRule type="expression" dxfId="24" priority="10">
      <formula>B6&gt;0</formula>
    </cfRule>
  </conditionalFormatting>
  <hyperlinks>
    <hyperlink location="Validation_K024_LGHS_U02_L22_0" ref="P22"/>
    <hyperlink location="Validation_K025_LGHS_U02_L23_0" ref="P23"/>
    <hyperlink location="Validation_K026_LGHS_U02_L24_0" ref="P24"/>
    <hyperlink location="Validation_K027_LGHS_U02_L25_0" ref="P25"/>
    <hyperlink location="Validation_K028_LGHS_U02_L26_0" ref="P26"/>
    <hyperlink location="Validation_K029_LGHS_U02_L27_0" ref="P27"/>
    <hyperlink location="Validation_K030_LGHS_U02_L28_0" ref="P28"/>
    <hyperlink location="Validation_K015_LGHS_U02_L31_0" ref="P31"/>
    <hyperlink location="Validation_K016_LGHS_U02_L32_0" ref="P32"/>
    <hyperlink location="Validation_K017_LGHS_U02_L33_0" ref="P33"/>
    <hyperlink location="Validation_K019_LGHS_U02_L34_0" ref="P34"/>
    <hyperlink location="Validation_K021_LGHS_U02_L35_0" ref="P35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drawing r:id="rId5"/>
  <legacyDrawing r:id="rId7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F18F-DC22-4C1F-B5F0-8481DDBF7660}">
  <dimension ref="A1:X73"/>
  <sheetViews>
    <sheetView showGridLines="0" showRowColHeaders="0" showZeros="true" topLeftCell="B1" zoomScale="80" zoomScaleNormal="80" workbookViewId="0">
      <pane ySplit="20" topLeftCell="A21" activePane="bottomLeft" state="frozenSplit"/>
      <selection activeCell="P26" sqref="P26"/>
      <selection pane="bottomLeft" activeCell="K22" sqref="K22"/>
    </sheetView>
  </sheetViews>
  <sheetFormatPr baseColWidth="10" defaultColWidth="11.5703125" defaultRowHeight="12.75" x14ac:dyDescent="0.2"/>
  <cols>
    <col min="15" max="15" customWidth="true" style="14" width="21.5703125"/>
    <col min="1" max="1" customWidth="true" hidden="true" style="14" width="1.7109375"/>
    <col min="2" max="2" bestFit="true" customWidth="true" style="14" width="13.42578125"/>
    <col min="3" max="3" customWidth="true" hidden="true" style="14" width="9.7109375"/>
    <col min="4" max="4" customWidth="true" style="14" width="58.7109375"/>
    <col min="5" max="5" customWidth="true" hidden="true" style="14" width="4.7109375"/>
    <col min="6" max="6" customWidth="true" style="14" width="4.7109375"/>
    <col min="7" max="9" customWidth="true" hidden="true" style="36" width="8.7109375"/>
    <col min="10" max="10" customWidth="true" hidden="true" style="14" width="25.7109375"/>
    <col min="11" max="13" customWidth="true" style="14" width="21.5703125"/>
    <col min="14" max="14" customWidth="true" style="14" width="1.7109375"/>
    <col min="16" max="16" customWidth="true" style="14" width="12.78125"/>
    <col min="17" max="23" customWidth="true" style="14" width="11.5703125"/>
    <col min="24" max="24" customWidth="true" width="11.5703125"/>
    <col min="25" max="35" customWidth="true" style="14" width="11.5703125"/>
    <col min="36" max="16384" style="14" width="11.5703125"/>
  </cols>
  <sheetData>
    <row r="1" spans="1:24" ht="22.15" customHeight="1" x14ac:dyDescent="0.25">
      <c r="B1" s="33" t="str">
        <f>I_ReportName</f>
        <v>LGHS_U</v>
      </c>
      <c r="D1" s="11" t="s">
        <v>48</v>
      </c>
      <c r="K1" s="92" t="str">
        <f>P_Title</f>
        <v>Liquidités contre garanties hypothécaires (LGHS)</v>
      </c>
      <c r="L1" s="92"/>
      <c r="M1" s="92"/>
      <c r="N1" s="92"/>
      <c r="O1" s="92"/>
      <c r="P1" s="65"/>
      <c r="Q1" s="65"/>
      <c r="R1" s="65"/>
      <c r="S1" s="20"/>
    </row>
    <row r="2" spans="1:24" ht="22.15" customHeight="1" x14ac:dyDescent="0.25">
      <c r="B2" s="33" t="s">
        <v>123</v>
      </c>
      <c r="D2" s="11" t="s">
        <v>68</v>
      </c>
      <c r="K2" s="92"/>
      <c r="L2" s="92"/>
      <c r="M2" s="92"/>
      <c r="N2" s="92"/>
      <c r="O2" s="92"/>
      <c r="P2" s="65"/>
      <c r="Q2" s="65"/>
      <c r="R2" s="65"/>
      <c r="S2" s="20"/>
    </row>
    <row r="3" spans="1:24" ht="22.15" customHeight="1" x14ac:dyDescent="0.25">
      <c r="B3" s="33" t="str">
        <f>I_SubjectId</f>
        <v>XXXXXX</v>
      </c>
      <c r="D3" s="11" t="s">
        <v>52</v>
      </c>
      <c r="K3" s="106" t="str">
        <f>P_Subtitle</f>
        <v>Entreprise</v>
      </c>
      <c r="L3" s="106"/>
      <c r="M3" s="106"/>
      <c r="N3" s="106"/>
      <c r="O3" s="106"/>
      <c r="P3" s="73"/>
      <c r="Q3" s="73"/>
      <c r="R3" s="21"/>
      <c r="S3" s="21"/>
    </row>
    <row r="4" spans="1:24" ht="22.15" customHeight="1" x14ac:dyDescent="0.2">
      <c r="A4" s="14"/>
      <c r="B4" s="34" t="str">
        <f>I_ReferDate</f>
        <v>jj.mm.aaaa</v>
      </c>
      <c r="D4" s="11" t="s">
        <v>53</v>
      </c>
      <c r="E4" s="14"/>
      <c r="K4" s="104" t="s">
        <v>111</v>
      </c>
      <c r="L4" s="104"/>
      <c r="M4" s="104"/>
      <c r="N4" s="104"/>
      <c r="O4" s="104"/>
      <c r="P4" s="72"/>
      <c r="Q4" s="72"/>
    </row>
    <row r="5" spans="1:24" s="18" customFormat="1" ht="20.100000000000001" customHeight="1" x14ac:dyDescent="0.2">
      <c r="A5" s="14"/>
      <c r="B5" s="14">
        <f>COUNTIFS(P22:P27,"*ERROR*")+COUNTIFS(K31:L31,"*ERROR*")+COUNTIFS(P31:Q36,"*ERROR*")</f>
      </c>
      <c r="C5" s="14"/>
      <c r="D5" t="s" s="14">
        <v>58</v>
      </c>
      <c r="E5" s="14"/>
      <c r="F5" s="14"/>
      <c r="G5" s="37"/>
      <c r="H5" s="38"/>
      <c r="I5" s="38"/>
      <c r="J5" s="14"/>
      <c r="K5" s="104"/>
      <c r="L5" s="104"/>
      <c r="M5" s="104"/>
      <c r="N5" s="104"/>
      <c r="O5" s="104"/>
      <c r="P5" s="72"/>
      <c r="Q5" s="72"/>
      <c r="U5" s="14"/>
      <c r="V5" s="14"/>
      <c r="W5" s="14"/>
      <c r="X5" s="0"/>
    </row>
    <row r="6" spans="1:24" s="18" customFormat="1" ht="20.100000000000001" customHeight="1" x14ac:dyDescent="0.2">
      <c r="A6" s="14"/>
      <c r="B6" s="14">
        <f>COUNTIFS(P22:P27,"*WARNING*")+COUNTIFS(K31:L31,"*WARNING*")+COUNTIFS(P31:Q36,"*WARNING*")</f>
      </c>
      <c r="C6" s="14"/>
      <c r="D6" t="s" s="14">
        <v>59</v>
      </c>
      <c r="E6" s="14"/>
      <c r="F6" s="14"/>
      <c r="G6" s="37"/>
      <c r="H6" s="38"/>
      <c r="I6" s="38"/>
      <c r="J6" s="14"/>
      <c r="K6" t="s" s="14">
        <v>70</v>
      </c>
      <c r="L6" s="14"/>
      <c r="M6" s="14"/>
      <c r="N6" s="14"/>
      <c r="U6" s="14"/>
      <c r="V6" s="14"/>
      <c r="W6" s="14"/>
      <c r="X6" s="0"/>
    </row>
    <row r="7" spans="1:24" ht="15" hidden="1" customHeight="1" x14ac:dyDescent="0.2">
      <c r="A7" s="14"/>
      <c r="B7" s="14"/>
      <c r="C7" s="14"/>
      <c r="D7" s="14"/>
      <c r="E7" s="14"/>
      <c r="F7" s="14"/>
      <c r="G7" s="38"/>
      <c r="H7" s="38"/>
      <c r="I7" s="38"/>
      <c r="J7" s="14"/>
      <c r="K7" s="14"/>
      <c r="L7" s="14"/>
      <c r="M7" s="14"/>
      <c r="N7" s="14"/>
    </row>
    <row r="8" spans="1:24" ht="15" hidden="1" customHeight="1" x14ac:dyDescent="0.2">
      <c r="A8" s="14"/>
      <c r="B8" s="14"/>
      <c r="C8" s="14"/>
      <c r="D8" s="14"/>
      <c r="E8" s="14"/>
      <c r="F8" s="14"/>
      <c r="G8" s="38"/>
      <c r="H8" s="38"/>
      <c r="I8" s="38"/>
      <c r="J8" s="14"/>
      <c r="K8" s="14"/>
      <c r="L8" s="14"/>
      <c r="M8" s="14"/>
      <c r="N8" s="14"/>
    </row>
    <row r="9" spans="1:24" ht="15" hidden="1" customHeight="1" x14ac:dyDescent="0.2">
      <c r="A9" s="14"/>
      <c r="B9" s="14"/>
      <c r="C9" s="14"/>
      <c r="D9" s="14"/>
      <c r="E9" s="14"/>
      <c r="F9" s="14"/>
      <c r="G9" s="38"/>
      <c r="H9" s="38"/>
      <c r="I9" s="38"/>
      <c r="J9" s="14"/>
      <c r="K9" s="14"/>
      <c r="L9" s="14"/>
      <c r="M9" s="14"/>
      <c r="N9" s="14"/>
    </row>
    <row r="10" spans="1:24" ht="15" hidden="1" customHeight="1" x14ac:dyDescent="0.2">
      <c r="A10" s="14"/>
      <c r="B10" s="14"/>
      <c r="C10" s="14"/>
      <c r="D10" s="14"/>
      <c r="E10" s="14"/>
      <c r="F10" s="14"/>
      <c r="G10" s="38"/>
      <c r="H10" s="38"/>
      <c r="I10" s="38"/>
      <c r="J10" s="14"/>
      <c r="K10" s="14"/>
      <c r="L10" s="14"/>
      <c r="M10" s="14"/>
      <c r="N10" s="14"/>
    </row>
    <row r="11" spans="1:24" ht="15" hidden="1" customHeight="1" x14ac:dyDescent="0.2">
      <c r="A11" s="14"/>
      <c r="B11" s="14"/>
      <c r="C11" s="14"/>
      <c r="D11" s="14"/>
      <c r="E11" s="14"/>
      <c r="F11" s="14"/>
      <c r="G11" s="38"/>
      <c r="H11" s="38"/>
      <c r="I11" s="38"/>
      <c r="J11" s="14"/>
      <c r="K11" s="14"/>
      <c r="L11" s="14"/>
      <c r="M11" s="14"/>
      <c r="N11" s="14"/>
    </row>
    <row r="12" spans="1:24" ht="15" hidden="1" customHeight="1" x14ac:dyDescent="0.2">
      <c r="A12" s="14"/>
      <c r="B12" s="14"/>
      <c r="C12" s="14"/>
      <c r="D12" s="14"/>
      <c r="E12" s="14"/>
      <c r="F12" s="14"/>
      <c r="G12" s="38"/>
      <c r="H12" s="38"/>
      <c r="I12" s="38"/>
      <c r="J12" s="14"/>
      <c r="K12" s="14"/>
      <c r="L12" s="14"/>
      <c r="M12" s="14"/>
      <c r="N12" s="14"/>
    </row>
    <row r="13" spans="1:24" ht="15" hidden="1" customHeight="1" x14ac:dyDescent="0.2">
      <c r="A13" s="14"/>
      <c r="B13" s="14"/>
      <c r="C13" s="14"/>
      <c r="D13" s="14"/>
      <c r="E13" s="14"/>
      <c r="F13" s="14"/>
      <c r="G13" s="38"/>
      <c r="H13" s="38"/>
      <c r="I13" s="38"/>
      <c r="J13" s="14"/>
      <c r="K13" s="14"/>
      <c r="L13" s="14"/>
      <c r="M13" s="14"/>
      <c r="N13" s="14"/>
    </row>
    <row r="14" spans="1:24" ht="15" hidden="1" customHeight="1" x14ac:dyDescent="0.2">
      <c r="A14" s="14"/>
      <c r="B14" s="14"/>
      <c r="C14" s="14"/>
      <c r="D14" s="14"/>
      <c r="E14" s="14"/>
      <c r="F14" s="14"/>
      <c r="G14" s="38"/>
      <c r="H14" s="38"/>
      <c r="I14" s="38"/>
      <c r="J14" s="14"/>
      <c r="K14" s="14"/>
      <c r="L14" s="14"/>
      <c r="M14" s="14"/>
      <c r="N14" s="14"/>
    </row>
    <row r="15" spans="1:24" ht="15" customHeight="1" x14ac:dyDescent="0.2">
      <c r="A15" s="14"/>
      <c r="B15" s="14"/>
      <c r="C15" s="14"/>
      <c r="D15" s="14"/>
      <c r="E15" s="14"/>
      <c r="F15" s="14"/>
      <c r="G15" s="38"/>
      <c r="H15" s="38"/>
      <c r="I15" s="38"/>
      <c r="J15" s="14"/>
      <c r="K15" s="14"/>
      <c r="L15" s="14"/>
      <c r="M15" s="14"/>
      <c r="N15" s="14"/>
    </row>
    <row r="16" spans="1:24" ht="42" customHeight="1" x14ac:dyDescent="0.2">
      <c r="A16" s="22"/>
      <c r="B16" s="22"/>
      <c r="C16" s="22"/>
      <c r="D16" s="23"/>
      <c r="E16" s="22"/>
      <c r="F16" s="29"/>
      <c r="G16" s="39"/>
      <c r="H16" s="39"/>
      <c r="I16" s="39"/>
      <c r="J16" s="23"/>
      <c r="K16" s="79" t="s">
        <v>86</v>
      </c>
      <c r="L16" s="52" t="s">
        <v>83</v>
      </c>
      <c r="M16" s="52" t="s">
        <v>87</v>
      </c>
      <c r="N16" s="29"/>
    </row>
    <row r="17" spans="1:22" ht="28.5" hidden="1" customHeight="1" x14ac:dyDescent="0.2">
      <c r="A17" s="14"/>
      <c r="B17" s="14"/>
      <c r="C17" s="14"/>
      <c r="D17" s="26"/>
      <c r="E17" s="14"/>
      <c r="F17" s="30"/>
      <c r="G17" s="38"/>
      <c r="H17" s="38"/>
      <c r="I17" s="38"/>
      <c r="J17" s="26"/>
      <c r="K17" s="52"/>
      <c r="L17" s="52"/>
      <c r="M17" s="52"/>
      <c r="N17" s="30"/>
    </row>
    <row r="18" spans="1:22" x14ac:dyDescent="0.2">
      <c r="A18" s="27"/>
      <c r="B18" s="27"/>
      <c r="C18" s="27"/>
      <c r="D18" s="28"/>
      <c r="E18" s="27"/>
      <c r="F18" s="46"/>
      <c r="G18" s="40"/>
      <c r="H18" s="40"/>
      <c r="I18" s="40"/>
      <c r="J18" s="28"/>
      <c r="K18" s="44" t="str">
        <f>SUBSTITUTE(ADDRESS(1,COLUMN(),4),1,)</f>
        <v>K</v>
      </c>
      <c r="L18" s="44" t="str">
        <f>SUBSTITUTE(ADDRESS(1,COLUMN(),4),1,)</f>
        <v>L</v>
      </c>
      <c r="M18" s="44" t="str">
        <f t="shared" ref="M18" si="0">SUBSTITUTE(ADDRESS(1,COLUMN(),4),1,)</f>
        <v>M</v>
      </c>
      <c r="N18" s="30"/>
      <c r="V18" s="19"/>
    </row>
    <row r="19" spans="1:22" ht="18" hidden="1" customHeight="1" x14ac:dyDescent="0.2">
      <c r="A19" s="14"/>
      <c r="C19" s="14"/>
      <c r="D19" s="23"/>
      <c r="E19" s="14"/>
      <c r="F19" s="44"/>
      <c r="G19" s="41"/>
      <c r="H19" s="41"/>
      <c r="I19" s="41"/>
      <c r="J19" s="25"/>
      <c r="K19" s="87"/>
      <c r="L19" s="88"/>
      <c r="M19" s="89"/>
      <c r="N19" s="30"/>
    </row>
    <row r="20" spans="1:22" ht="18" hidden="1" customHeight="1" x14ac:dyDescent="0.2">
      <c r="A20" s="14"/>
      <c r="C20" s="14"/>
      <c r="D20" s="26"/>
      <c r="E20" s="14"/>
      <c r="F20" s="44"/>
      <c r="G20" s="43"/>
      <c r="H20" s="43"/>
      <c r="I20" s="43"/>
      <c r="J20" s="25"/>
      <c r="K20" s="25"/>
      <c r="L20" s="25"/>
      <c r="M20" s="48"/>
      <c r="N20" s="30"/>
    </row>
    <row r="21" spans="1:22" ht="25.15" customHeight="1" x14ac:dyDescent="0.2">
      <c r="A21" s="14"/>
      <c r="C21" s="14"/>
      <c r="D21" s="85" t="s">
        <v>102</v>
      </c>
      <c r="E21" s="14"/>
      <c r="F21" s="45"/>
      <c r="G21" s="53"/>
      <c r="H21" s="53"/>
      <c r="I21" s="53"/>
      <c r="J21" s="50"/>
      <c r="K21" s="77"/>
      <c r="L21" s="32"/>
      <c r="M21" s="81"/>
      <c r="N21" s="45"/>
      <c r="V21" s="14"/>
    </row>
    <row r="22" spans="1:22" ht="25.15" customHeight="1" x14ac:dyDescent="0.2">
      <c r="A22" s="14"/>
      <c r="C22" s="14"/>
      <c r="D22" s="66" t="s">
        <v>97</v>
      </c>
      <c r="E22" s="14"/>
      <c r="F22" s="45">
        <f>ROW()</f>
        <v>22</v>
      </c>
      <c r="G22" s="17"/>
      <c r="H22" s="17"/>
      <c r="I22" s="17"/>
      <c r="J22" s="17"/>
      <c r="K22" s="31"/>
      <c r="L22" s="31"/>
      <c r="M22" s="82" t="e">
        <f>L22/SUM($L$22:$L$26)</f>
        <v>#DIV/0!</v>
      </c>
      <c r="N22" s="45"/>
      <c r="P22" s="117">
        <f>IF(L22&lt;=K22,"OK","L22: ERROR")</f>
      </c>
      <c r="V22"/>
    </row>
    <row r="23" spans="1:22" ht="20.25" customHeight="1" x14ac:dyDescent="0.2">
      <c r="A23" s="14"/>
      <c r="C23" s="14"/>
      <c r="D23" s="66" t="s">
        <v>98</v>
      </c>
      <c r="E23" s="14"/>
      <c r="F23" s="45">
        <f>ROW()</f>
        <v>23</v>
      </c>
      <c r="G23" s="17"/>
      <c r="H23" s="17"/>
      <c r="I23" s="17"/>
      <c r="J23" s="17"/>
      <c r="K23" s="31"/>
      <c r="L23" s="31"/>
      <c r="M23" s="82" t="e">
        <f t="shared" ref="M23:M26" si="1">L23/SUM($L$22:$L$26)</f>
        <v>#DIV/0!</v>
      </c>
      <c r="N23" s="45"/>
      <c r="P23" s="117">
        <f>IF(L23&lt;=K23,"OK","L23: ERROR")</f>
      </c>
      <c r="V23"/>
    </row>
    <row r="24" spans="1:22" ht="20.25" customHeight="1" x14ac:dyDescent="0.2">
      <c r="A24" s="14"/>
      <c r="C24" s="14"/>
      <c r="D24" s="66" t="s">
        <v>99</v>
      </c>
      <c r="E24" s="14"/>
      <c r="F24" s="45">
        <f>ROW()</f>
        <v>24</v>
      </c>
      <c r="G24" s="17"/>
      <c r="H24" s="17"/>
      <c r="I24" s="17"/>
      <c r="J24" s="17"/>
      <c r="K24" s="31"/>
      <c r="L24" s="31"/>
      <c r="M24" s="82" t="e">
        <f t="shared" si="1"/>
        <v>#DIV/0!</v>
      </c>
      <c r="N24" s="45"/>
      <c r="P24" s="117">
        <f>IF(L24&lt;=K24,"OK","L24: ERROR")</f>
      </c>
      <c r="V24"/>
    </row>
    <row r="25" spans="1:22" ht="20.25" customHeight="1" x14ac:dyDescent="0.2">
      <c r="A25" s="14"/>
      <c r="C25" s="14"/>
      <c r="D25" s="66" t="s">
        <v>100</v>
      </c>
      <c r="E25" s="14"/>
      <c r="F25" s="45">
        <f>ROW()</f>
        <v>25</v>
      </c>
      <c r="G25" s="17"/>
      <c r="H25" s="17"/>
      <c r="I25" s="17"/>
      <c r="J25" s="17"/>
      <c r="K25" s="31"/>
      <c r="L25" s="31"/>
      <c r="M25" s="82" t="e">
        <f t="shared" si="1"/>
        <v>#DIV/0!</v>
      </c>
      <c r="N25" s="45"/>
      <c r="P25" s="117">
        <f>IF(L25&lt;=K25,"OK","L25: ERROR")</f>
      </c>
      <c r="V25"/>
    </row>
    <row r="26" spans="1:22" ht="20.25" customHeight="1" x14ac:dyDescent="0.2">
      <c r="A26" s="14"/>
      <c r="C26" s="14"/>
      <c r="D26" s="66" t="s">
        <v>101</v>
      </c>
      <c r="E26" s="14"/>
      <c r="F26" s="45">
        <f>ROW()</f>
        <v>26</v>
      </c>
      <c r="G26" s="17"/>
      <c r="H26" s="17"/>
      <c r="I26" s="17"/>
      <c r="J26" s="17"/>
      <c r="K26" s="31"/>
      <c r="L26" s="31"/>
      <c r="M26" s="82" t="e">
        <f t="shared" si="1"/>
        <v>#DIV/0!</v>
      </c>
      <c r="N26" s="45"/>
      <c r="P26" s="117">
        <f>IF(L26&lt;=K26,"OK","L26: ERROR")</f>
      </c>
      <c r="V26"/>
    </row>
    <row r="27" spans="1:22" ht="20.25" customHeight="1" x14ac:dyDescent="0.25">
      <c r="A27" s="14"/>
      <c r="C27" s="14"/>
      <c r="D27" s="70" t="s">
        <v>1</v>
      </c>
      <c r="E27" s="14"/>
      <c r="F27" s="45">
        <f>ROW()</f>
        <v>27</v>
      </c>
      <c r="G27" s="17"/>
      <c r="H27" s="17"/>
      <c r="I27" s="17"/>
      <c r="J27" s="17"/>
      <c r="K27" s="16"/>
      <c r="L27" s="16"/>
      <c r="M27" s="81"/>
      <c r="N27" s="45"/>
      <c r="P27" s="117">
        <f>IF(L27&lt;=K27,"OK","L27: ERROR")</f>
      </c>
      <c r="V27"/>
    </row>
    <row r="28" spans="1:22" ht="6" customHeight="1" x14ac:dyDescent="0.2">
      <c r="A28" s="15"/>
      <c r="B28" s="15"/>
      <c r="C28" s="15"/>
      <c r="D28" s="15"/>
      <c r="E28" s="15"/>
      <c r="F28" s="15"/>
      <c r="G28" s="42"/>
      <c r="H28" s="42"/>
      <c r="I28" s="42"/>
      <c r="J28" s="15"/>
      <c r="K28" s="15"/>
      <c r="L28" s="15"/>
      <c r="M28" s="15"/>
      <c r="N28" s="15"/>
    </row>
    <row r="31" spans="1:22" customFormat="1" x14ac:dyDescent="0.2" ht="13.0" customHeight="true">
      <c r="K31" s="117">
        <f>IF(ABS(K27-K22-K23-K24-K25-K26)&lt;1,"OK","K27: ERROR")</f>
      </c>
      <c r="L31" s="117">
        <f>IF(ABS(L27-L22-L23-L24-L25-L26)&lt;1,"OK","L27: ERROR")</f>
      </c>
      <c r="P31" s="117">
        <f>IF('LGHS_U03'!K22&lt;='LGHS_U02'!K31,"OK","K22: ERROR")</f>
      </c>
      <c r="Q31" s="117">
        <f>IF('LGHS_U03'!L22&lt;='LGHS_U02'!L31,"OK","L22: ERROR")</f>
      </c>
    </row>
    <row r="32" spans="1:22" customFormat="1" x14ac:dyDescent="0.2" ht="13.0" customHeight="true">
      <c r="P32" s="117">
        <f>IF('LGHS_U03'!K23&lt;='LGHS_U02'!K32,"OK","K23: ERROR")</f>
      </c>
      <c r="Q32" s="117">
        <f>IF('LGHS_U03'!L23&lt;='LGHS_U02'!L32,"OK","L23: ERROR")</f>
      </c>
    </row>
    <row r="33" customFormat="1" x14ac:dyDescent="0.2" ht="13.0" customHeight="true">
      <c r="P33" s="117">
        <f>IF('LGHS_U03'!K24&lt;='LGHS_U02'!K33,"OK","K24: ERROR")</f>
      </c>
      <c r="Q33" s="117">
        <f>IF('LGHS_U03'!L24&lt;='LGHS_U02'!L33,"OK","L24: ERROR")</f>
      </c>
    </row>
    <row r="34" customFormat="1" x14ac:dyDescent="0.2" ht="13.0" customHeight="true">
      <c r="P34" s="117">
        <f>IF('LGHS_U03'!K25&lt;='LGHS_U02'!K34,"OK","K25: ERROR")</f>
      </c>
      <c r="Q34" s="117">
        <f>IF('LGHS_U03'!L25&lt;='LGHS_U02'!L34,"OK","L25: ERROR")</f>
      </c>
    </row>
    <row r="35" customFormat="1" x14ac:dyDescent="0.2" ht="13.0" customHeight="true">
      <c r="P35" s="117">
        <f>IF('LGHS_U03'!K26&lt;='LGHS_U02'!K35,"OK","K26: ERROR")</f>
      </c>
      <c r="Q35" s="117">
        <f>IF('LGHS_U03'!L26&lt;='LGHS_U02'!L35,"OK","L26: ERROR")</f>
      </c>
    </row>
    <row r="36" customFormat="1" x14ac:dyDescent="0.2" ht="13.0" customHeight="true">
      <c r="P36" s="117">
        <f>IF('LGHS_U03'!K27&lt;=0.1*'LGHS_U01'!K28,"OK","K27: ERROR")</f>
      </c>
    </row>
    <row r="37" customFormat="1" x14ac:dyDescent="0.2" ht="13.0" customHeight="true"/>
    <row r="38" customFormat="1" x14ac:dyDescent="0.2" ht="13.0" customHeight="true"/>
    <row r="39" customFormat="1" x14ac:dyDescent="0.2" ht="13.0" customHeight="true"/>
    <row r="40" customFormat="1" x14ac:dyDescent="0.2" ht="13.0" customHeight="true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</sheetData>
  <sheetProtection sheet="1" objects="1" scenarios="1"/>
  <mergeCells count="3">
    <mergeCell ref="K1:O2"/>
    <mergeCell ref="K3:O3"/>
    <mergeCell ref="K4:O5"/>
  </mergeCells>
  <conditionalFormatting sqref="K31:L31">
    <cfRule type="expression" dxfId="25" priority="1">
      <formula>ISNUMBER(SEARCH("ERROR",K31))</formula>
    </cfRule>
    <cfRule type="expression" dxfId="26" priority="2">
      <formula>ISNUMBER(SEARCH("WARNING",K31))</formula>
    </cfRule>
    <cfRule type="expression" dxfId="27" priority="3">
      <formula>ISNUMBER(SEARCH("OK",K31))</formula>
    </cfRule>
  </conditionalFormatting>
  <conditionalFormatting sqref="P22:P27">
    <cfRule type="expression" dxfId="28" priority="4">
      <formula>ISNUMBER(SEARCH("ERROR",P22))</formula>
    </cfRule>
    <cfRule type="expression" dxfId="29" priority="5">
      <formula>ISNUMBER(SEARCH("WARNING",P22))</formula>
    </cfRule>
    <cfRule type="expression" dxfId="30" priority="6">
      <formula>ISNUMBER(SEARCH("OK",P22))</formula>
    </cfRule>
  </conditionalFormatting>
  <conditionalFormatting sqref="P31:Q36">
    <cfRule type="expression" dxfId="31" priority="7">
      <formula>ISNUMBER(SEARCH("ERROR",P31))</formula>
    </cfRule>
    <cfRule type="expression" dxfId="32" priority="8">
      <formula>ISNUMBER(SEARCH("WARNING",P31))</formula>
    </cfRule>
    <cfRule type="expression" dxfId="33" priority="9">
      <formula>ISNUMBER(SEARCH("OK",P31))</formula>
    </cfRule>
  </conditionalFormatting>
  <conditionalFormatting sqref="B5">
    <cfRule type="expression" dxfId="34" priority="10">
      <formula>OR(B5=0,B5="0")</formula>
    </cfRule>
    <cfRule type="expression" dxfId="35" priority="11">
      <formula>B5&gt;0</formula>
    </cfRule>
  </conditionalFormatting>
  <conditionalFormatting sqref="B6">
    <cfRule type="expression" dxfId="36" priority="12">
      <formula>OR(B6=0,B6="0")</formula>
    </cfRule>
    <cfRule type="expression" dxfId="37" priority="13">
      <formula>B6&gt;0</formula>
    </cfRule>
  </conditionalFormatting>
  <hyperlinks>
    <hyperlink location="Validation_K034_LGHS_U03_L22_0" ref="P22"/>
    <hyperlink location="Validation_K037_LGHS_U03_L23_0" ref="P23"/>
    <hyperlink location="Validation_K040_LGHS_U03_L24_0" ref="P24"/>
    <hyperlink location="Validation_K043_LGHS_U03_L25_0" ref="P25"/>
    <hyperlink location="Validation_K046_LGHS_U03_L26_0" ref="P26"/>
    <hyperlink location="Validation_K051_LGHS_U03_L27_0" ref="P27"/>
    <hyperlink location="Validation_K049_LGHS_U03_K27_0" ref="K31"/>
    <hyperlink location="Validation_K050_LGHS_U03_L27_0" ref="L31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1"/>
  <headerFooter>
    <oddFooter><![CDATA[&L&G   &"Arial,Fett"vertraulich&C&D&RSeite &P]]></oddFooter>
  </headerFooter>
  <drawing r:id="rId4"/>
  <legacyDrawing r:id="rId6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8589E-F073-44B9-8116-95BE5537EF3F}">
  <dimension ref="A1:X69"/>
  <sheetViews>
    <sheetView showGridLines="0" showRowColHeaders="0" showZeros="true" topLeftCell="B1" zoomScale="80" zoomScaleNormal="80" workbookViewId="0">
      <pane ySplit="20" topLeftCell="A21" activePane="bottomLeft" state="frozenSplit"/>
      <selection activeCell="P26" sqref="P26"/>
      <selection pane="bottomLeft" activeCell="K22" sqref="K22"/>
    </sheetView>
  </sheetViews>
  <sheetFormatPr baseColWidth="10" defaultColWidth="11.5703125" defaultRowHeight="12.75" x14ac:dyDescent="0.2"/>
  <cols>
    <col min="1" max="1" customWidth="true" hidden="true" style="14" width="1.7109375"/>
    <col min="2" max="2" bestFit="true" customWidth="true" style="14" width="13.42578125"/>
    <col min="3" max="3" customWidth="true" hidden="true" style="14" width="9.7109375"/>
    <col min="4" max="4" customWidth="true" style="14" width="58.7109375"/>
    <col min="5" max="5" customWidth="true" hidden="true" style="14" width="4.7109375"/>
    <col min="6" max="6" customWidth="true" style="14" width="4.7109375"/>
    <col min="7" max="9" customWidth="true" hidden="true" style="36" width="8.7109375"/>
    <col min="10" max="10" customWidth="true" hidden="true" style="14" width="25.7109375"/>
    <col min="11" max="13" customWidth="true" style="14" width="21.5703125"/>
    <col min="14" max="14" customWidth="true" style="14" width="1.7109375"/>
    <col min="15" max="16" customWidth="true" style="14" width="21.5703125"/>
    <col min="17" max="23" customWidth="true" style="14" width="11.5703125"/>
    <col min="24" max="24" customWidth="true" width="11.5703125"/>
    <col min="25" max="35" customWidth="true" style="14" width="11.5703125"/>
    <col min="36" max="16384" style="14" width="11.5703125"/>
  </cols>
  <sheetData>
    <row r="1" spans="1:24" ht="22.15" customHeight="1" x14ac:dyDescent="0.25">
      <c r="B1" s="33" t="str">
        <f>I_ReportName</f>
        <v>LGHS_U</v>
      </c>
      <c r="D1" s="11" t="s">
        <v>48</v>
      </c>
      <c r="K1" s="92" t="str">
        <f>P_Title</f>
        <v>Liquidités contre garanties hypothécaires (LGHS)</v>
      </c>
      <c r="L1" s="92"/>
      <c r="M1" s="92"/>
      <c r="N1" s="92"/>
      <c r="O1" s="92"/>
      <c r="P1" s="65"/>
      <c r="Q1" s="65"/>
      <c r="R1" s="65"/>
      <c r="S1" s="20"/>
    </row>
    <row r="2" spans="1:24" ht="22.15" customHeight="1" x14ac:dyDescent="0.25">
      <c r="B2" s="33" t="s">
        <v>124</v>
      </c>
      <c r="D2" s="11" t="s">
        <v>68</v>
      </c>
      <c r="K2" s="92"/>
      <c r="L2" s="92"/>
      <c r="M2" s="92"/>
      <c r="N2" s="92"/>
      <c r="O2" s="92"/>
      <c r="P2" s="65"/>
      <c r="Q2" s="65"/>
      <c r="R2" s="65"/>
      <c r="S2" s="20"/>
    </row>
    <row r="3" spans="1:24" ht="22.15" customHeight="1" x14ac:dyDescent="0.25">
      <c r="B3" s="33" t="str">
        <f>I_SubjectId</f>
        <v>XXXXXX</v>
      </c>
      <c r="D3" s="11" t="s">
        <v>52</v>
      </c>
      <c r="K3" s="106" t="str">
        <f>P_Subtitle</f>
        <v>Entreprise</v>
      </c>
      <c r="L3" s="106"/>
      <c r="M3" s="106"/>
      <c r="N3" s="106"/>
      <c r="O3" s="106"/>
      <c r="P3" s="73"/>
      <c r="Q3" s="73"/>
      <c r="R3" s="21"/>
      <c r="S3" s="21"/>
    </row>
    <row r="4" spans="1:24" ht="22.15" customHeight="1" x14ac:dyDescent="0.2">
      <c r="A4" s="14"/>
      <c r="B4" s="34" t="str">
        <f>I_ReferDate</f>
        <v>jj.mm.aaaa</v>
      </c>
      <c r="D4" s="11" t="s">
        <v>53</v>
      </c>
      <c r="E4" s="14"/>
      <c r="K4" s="104" t="s">
        <v>103</v>
      </c>
      <c r="L4" s="104"/>
      <c r="M4" s="104"/>
      <c r="N4" s="104"/>
      <c r="O4" s="104"/>
      <c r="P4" s="72"/>
      <c r="Q4" s="72"/>
    </row>
    <row r="5" spans="1:24" s="18" customFormat="1" ht="20.100000000000001" customHeight="1" x14ac:dyDescent="0.2">
      <c r="A5" s="14"/>
      <c r="B5" s="14">
        <f>COUNTIFS(P22:P23,"*ERROR*")</f>
      </c>
      <c r="C5" s="14"/>
      <c r="D5" t="s" s="14">
        <v>58</v>
      </c>
      <c r="E5" s="14"/>
      <c r="F5" s="14"/>
      <c r="G5" s="37"/>
      <c r="H5" s="38"/>
      <c r="I5" s="38"/>
      <c r="J5" s="14"/>
      <c r="K5" s="104"/>
      <c r="L5" s="104"/>
      <c r="M5" s="104"/>
      <c r="N5" s="104"/>
      <c r="O5" s="104"/>
      <c r="P5" s="72"/>
      <c r="Q5" s="72"/>
      <c r="U5" s="14"/>
      <c r="V5" s="14"/>
      <c r="W5" s="14"/>
      <c r="X5" s="0"/>
    </row>
    <row r="6" spans="1:24" s="18" customFormat="1" ht="20.100000000000001" customHeight="1" x14ac:dyDescent="0.2">
      <c r="A6" s="14"/>
      <c r="B6" s="14">
        <f>COUNTIFS(P22:P23,"*WARNING*")</f>
      </c>
      <c r="C6" s="14"/>
      <c r="D6" t="s" s="14">
        <v>59</v>
      </c>
      <c r="E6" s="14"/>
      <c r="F6" s="14"/>
      <c r="G6" s="37"/>
      <c r="H6" s="38"/>
      <c r="I6" s="38"/>
      <c r="J6" s="14"/>
      <c r="K6" s="14"/>
      <c r="L6" s="14"/>
      <c r="M6" s="14"/>
      <c r="N6" s="14"/>
      <c r="U6" s="14"/>
      <c r="V6" s="14"/>
      <c r="W6" s="14"/>
      <c r="X6" s="0"/>
    </row>
    <row r="7" spans="1:24" ht="15" hidden="1" customHeight="1" x14ac:dyDescent="0.2">
      <c r="A7" s="14"/>
      <c r="B7" s="14"/>
      <c r="C7" s="14"/>
      <c r="D7" s="14"/>
      <c r="E7" s="14"/>
      <c r="F7" s="14"/>
      <c r="G7" s="38"/>
      <c r="H7" s="38"/>
      <c r="I7" s="38"/>
      <c r="J7" s="14"/>
      <c r="K7" s="14"/>
      <c r="L7" s="14"/>
      <c r="M7" s="14"/>
      <c r="N7" s="14"/>
    </row>
    <row r="8" spans="1:24" ht="15" hidden="1" customHeight="1" x14ac:dyDescent="0.2">
      <c r="A8" s="14"/>
      <c r="B8" s="14"/>
      <c r="C8" s="14"/>
      <c r="D8" s="14"/>
      <c r="E8" s="14"/>
      <c r="F8" s="14"/>
      <c r="G8" s="38"/>
      <c r="H8" s="38"/>
      <c r="I8" s="38"/>
      <c r="J8" s="14"/>
      <c r="K8" s="14"/>
      <c r="L8" s="14"/>
      <c r="M8" s="14"/>
      <c r="N8" s="14"/>
    </row>
    <row r="9" spans="1:24" ht="15" hidden="1" customHeight="1" x14ac:dyDescent="0.2">
      <c r="A9" s="14"/>
      <c r="B9" s="14"/>
      <c r="C9" s="14"/>
      <c r="D9" s="14"/>
      <c r="E9" s="14"/>
      <c r="F9" s="14"/>
      <c r="G9" s="38"/>
      <c r="H9" s="38"/>
      <c r="I9" s="38"/>
      <c r="J9" s="14"/>
      <c r="K9" s="14"/>
      <c r="L9" s="14"/>
      <c r="M9" s="14"/>
      <c r="N9" s="14"/>
    </row>
    <row r="10" spans="1:24" ht="15" hidden="1" customHeight="1" x14ac:dyDescent="0.2">
      <c r="A10" s="14"/>
      <c r="B10" s="14"/>
      <c r="C10" s="14"/>
      <c r="D10" s="14"/>
      <c r="E10" s="14"/>
      <c r="F10" s="14"/>
      <c r="G10" s="38"/>
      <c r="H10" s="38"/>
      <c r="I10" s="38"/>
      <c r="J10" s="14"/>
      <c r="K10" s="14"/>
      <c r="L10" s="14"/>
      <c r="M10" s="14"/>
      <c r="N10" s="14"/>
    </row>
    <row r="11" spans="1:24" ht="15" hidden="1" customHeight="1" x14ac:dyDescent="0.2">
      <c r="A11" s="14"/>
      <c r="B11" s="14"/>
      <c r="C11" s="14"/>
      <c r="D11" s="14"/>
      <c r="E11" s="14"/>
      <c r="F11" s="14"/>
      <c r="G11" s="38"/>
      <c r="H11" s="38"/>
      <c r="I11" s="38"/>
      <c r="J11" s="14"/>
      <c r="K11" s="14"/>
      <c r="L11" s="14"/>
      <c r="M11" s="14"/>
      <c r="N11" s="14"/>
    </row>
    <row r="12" spans="1:24" ht="15" hidden="1" customHeight="1" x14ac:dyDescent="0.2">
      <c r="A12" s="14"/>
      <c r="B12" s="14"/>
      <c r="C12" s="14"/>
      <c r="D12" s="14"/>
      <c r="E12" s="14"/>
      <c r="F12" s="14"/>
      <c r="G12" s="38"/>
      <c r="H12" s="38"/>
      <c r="I12" s="38"/>
      <c r="J12" s="14"/>
      <c r="K12" s="14"/>
      <c r="L12" s="14"/>
      <c r="M12" s="14"/>
      <c r="N12" s="14"/>
    </row>
    <row r="13" spans="1:24" ht="15" hidden="1" customHeight="1" x14ac:dyDescent="0.2">
      <c r="A13" s="14"/>
      <c r="B13" s="14"/>
      <c r="C13" s="14"/>
      <c r="D13" s="14"/>
      <c r="E13" s="14"/>
      <c r="F13" s="14"/>
      <c r="G13" s="38"/>
      <c r="H13" s="38"/>
      <c r="I13" s="38"/>
      <c r="J13" s="14"/>
      <c r="K13" s="14"/>
      <c r="L13" s="14"/>
      <c r="M13" s="14"/>
      <c r="N13" s="14"/>
    </row>
    <row r="14" spans="1:24" ht="15" hidden="1" customHeight="1" x14ac:dyDescent="0.2">
      <c r="A14" s="14"/>
      <c r="B14" s="14"/>
      <c r="C14" s="14"/>
      <c r="D14" s="14"/>
      <c r="E14" s="14"/>
      <c r="F14" s="14"/>
      <c r="G14" s="38"/>
      <c r="H14" s="38"/>
      <c r="I14" s="38"/>
      <c r="J14" s="14"/>
      <c r="K14" s="14"/>
      <c r="L14" s="14"/>
      <c r="M14" s="14"/>
      <c r="N14" s="14"/>
    </row>
    <row r="15" spans="1:24" ht="15" customHeight="1" x14ac:dyDescent="0.2">
      <c r="A15" s="14"/>
      <c r="B15" s="14"/>
      <c r="C15" s="14"/>
      <c r="D15" s="14"/>
      <c r="E15" s="14"/>
      <c r="F15" s="14"/>
      <c r="G15" s="38"/>
      <c r="H15" s="38"/>
      <c r="I15" s="38"/>
      <c r="J15" s="14"/>
      <c r="K15" s="14"/>
      <c r="L15" s="14"/>
      <c r="M15" s="14"/>
      <c r="N15" s="14"/>
    </row>
    <row r="16" spans="1:24" ht="42" customHeight="1" x14ac:dyDescent="0.2">
      <c r="A16" s="22"/>
      <c r="B16" s="22"/>
      <c r="C16" s="22"/>
      <c r="D16" s="23"/>
      <c r="E16" s="22"/>
      <c r="F16" s="29"/>
      <c r="G16" s="39"/>
      <c r="H16" s="39"/>
      <c r="I16" s="39"/>
      <c r="J16" s="23"/>
      <c r="K16" s="79" t="s">
        <v>1</v>
      </c>
      <c r="L16" s="52" t="s">
        <v>104</v>
      </c>
      <c r="M16" s="52" t="s">
        <v>105</v>
      </c>
      <c r="N16" s="29"/>
    </row>
    <row r="17" spans="1:22" ht="28.5" hidden="1" customHeight="1" x14ac:dyDescent="0.2">
      <c r="A17" s="14"/>
      <c r="B17" s="14"/>
      <c r="C17" s="14"/>
      <c r="D17" s="26"/>
      <c r="E17" s="14"/>
      <c r="F17" s="30"/>
      <c r="G17" s="38"/>
      <c r="H17" s="38"/>
      <c r="I17" s="38"/>
      <c r="J17" s="26"/>
      <c r="K17" s="52"/>
      <c r="L17" s="52"/>
      <c r="M17" s="52"/>
      <c r="N17" s="30"/>
    </row>
    <row r="18" spans="1:22" x14ac:dyDescent="0.2">
      <c r="A18" s="27"/>
      <c r="B18" s="27"/>
      <c r="C18" s="27"/>
      <c r="D18" s="28"/>
      <c r="E18" s="27"/>
      <c r="F18" s="46"/>
      <c r="G18" s="40"/>
      <c r="H18" s="40"/>
      <c r="I18" s="40"/>
      <c r="J18" s="28"/>
      <c r="K18" s="44" t="str">
        <f>SUBSTITUTE(ADDRESS(1,COLUMN(),4),1,)</f>
        <v>K</v>
      </c>
      <c r="L18" s="44" t="str">
        <f>SUBSTITUTE(ADDRESS(1,COLUMN(),4),1,)</f>
        <v>L</v>
      </c>
      <c r="M18" s="44" t="str">
        <f t="shared" ref="M18" si="0">SUBSTITUTE(ADDRESS(1,COLUMN(),4),1,)</f>
        <v>M</v>
      </c>
      <c r="N18" s="30"/>
      <c r="V18" s="19"/>
    </row>
    <row r="19" spans="1:22" ht="18" hidden="1" customHeight="1" x14ac:dyDescent="0.2">
      <c r="A19" s="14"/>
      <c r="C19" s="14"/>
      <c r="D19" s="23"/>
      <c r="E19" s="14"/>
      <c r="F19" s="44"/>
      <c r="G19" s="41"/>
      <c r="H19" s="41"/>
      <c r="I19" s="41"/>
      <c r="J19" s="25"/>
      <c r="K19" s="87"/>
      <c r="L19" s="88"/>
      <c r="M19" s="89"/>
      <c r="N19" s="30"/>
    </row>
    <row r="20" spans="1:22" ht="18" hidden="1" customHeight="1" x14ac:dyDescent="0.2">
      <c r="A20" s="14"/>
      <c r="C20" s="14"/>
      <c r="D20" s="26"/>
      <c r="E20" s="14"/>
      <c r="F20" s="44"/>
      <c r="G20" s="43"/>
      <c r="H20" s="43"/>
      <c r="I20" s="43"/>
      <c r="J20" s="25"/>
      <c r="K20" s="25"/>
      <c r="L20" s="25"/>
      <c r="M20" s="48"/>
      <c r="N20" s="30"/>
    </row>
    <row r="21" spans="1:22" ht="40.15" customHeight="1" x14ac:dyDescent="0.2">
      <c r="A21" s="14"/>
      <c r="C21" s="14"/>
      <c r="D21" s="85" t="s">
        <v>106</v>
      </c>
      <c r="E21" s="14"/>
      <c r="F21" s="45"/>
      <c r="G21" s="53"/>
      <c r="H21" s="53"/>
      <c r="I21" s="53"/>
      <c r="J21" s="50"/>
      <c r="K21" s="77"/>
      <c r="L21" s="32"/>
      <c r="M21" s="81"/>
      <c r="N21" s="45"/>
      <c r="V21" s="14"/>
    </row>
    <row r="22" spans="1:22" ht="25.15" customHeight="1" x14ac:dyDescent="0.2">
      <c r="A22" s="14"/>
      <c r="C22" s="14"/>
      <c r="D22" s="66" t="s">
        <v>107</v>
      </c>
      <c r="E22" s="14"/>
      <c r="F22" s="45">
        <f>ROW()</f>
        <v>22</v>
      </c>
      <c r="G22" s="17"/>
      <c r="H22" s="17"/>
      <c r="I22" s="17"/>
      <c r="J22" s="17"/>
      <c r="K22" s="31"/>
      <c r="L22" s="31"/>
      <c r="M22" s="86"/>
      <c r="N22" s="45"/>
      <c r="P22" s="118">
        <f>IF(ABS(K22-L22-M22)&lt;1,"OK","K22: ERROR")</f>
      </c>
      <c r="V22"/>
    </row>
    <row r="23" spans="1:22" ht="20.25" customHeight="1" x14ac:dyDescent="0.2">
      <c r="A23" s="14"/>
      <c r="C23" s="14"/>
      <c r="D23" s="66" t="s">
        <v>108</v>
      </c>
      <c r="E23" s="14"/>
      <c r="F23" s="45">
        <f>ROW()</f>
        <v>23</v>
      </c>
      <c r="G23" s="17"/>
      <c r="H23" s="17"/>
      <c r="I23" s="17"/>
      <c r="J23" s="17"/>
      <c r="K23" s="31"/>
      <c r="L23" s="31"/>
      <c r="M23" s="86"/>
      <c r="N23" s="45"/>
      <c r="P23" s="118">
        <f>IF(ABS(K23-L23-M23)&lt;1,"OK","K23: ERROR")</f>
      </c>
      <c r="V23"/>
    </row>
    <row r="24" spans="1:22" ht="6" customHeight="1" x14ac:dyDescent="0.2">
      <c r="A24" s="15"/>
      <c r="B24" s="15"/>
      <c r="C24" s="15"/>
      <c r="D24" s="15"/>
      <c r="E24" s="15"/>
      <c r="F24" s="15"/>
      <c r="G24" s="42"/>
      <c r="H24" s="42"/>
      <c r="I24" s="42"/>
      <c r="J24" s="15"/>
      <c r="K24" s="15"/>
      <c r="L24" s="15"/>
      <c r="M24" s="15"/>
      <c r="N24" s="15"/>
    </row>
    <row r="27" spans="1:22" customFormat="1" x14ac:dyDescent="0.2"/>
    <row r="28" spans="1:22" customFormat="1" x14ac:dyDescent="0.2"/>
    <row r="29" spans="1:22" customFormat="1" x14ac:dyDescent="0.2"/>
    <row r="30" spans="1:22" customFormat="1" x14ac:dyDescent="0.2"/>
    <row r="31" spans="1:22" customFormat="1" x14ac:dyDescent="0.2"/>
    <row r="32" spans="1:2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</sheetData>
  <sheetProtection sheet="1" objects="1" scenarios="1"/>
  <mergeCells count="3">
    <mergeCell ref="K1:O2"/>
    <mergeCell ref="K3:O3"/>
    <mergeCell ref="K4:O5"/>
  </mergeCells>
  <conditionalFormatting sqref="P22:P23">
    <cfRule type="expression" dxfId="38" priority="1">
      <formula>ISNUMBER(SEARCH("ERROR",P22))</formula>
    </cfRule>
    <cfRule type="expression" dxfId="39" priority="2">
      <formula>ISNUMBER(SEARCH("WARNING",P22))</formula>
    </cfRule>
    <cfRule type="expression" dxfId="40" priority="3">
      <formula>ISNUMBER(SEARCH("OK",P22))</formula>
    </cfRule>
  </conditionalFormatting>
  <conditionalFormatting sqref="B5">
    <cfRule type="expression" dxfId="41" priority="4">
      <formula>OR(B5=0,B5="0")</formula>
    </cfRule>
    <cfRule type="expression" dxfId="42" priority="5">
      <formula>B5&gt;0</formula>
    </cfRule>
  </conditionalFormatting>
  <conditionalFormatting sqref="B6">
    <cfRule type="expression" dxfId="43" priority="6">
      <formula>OR(B6=0,B6="0")</formula>
    </cfRule>
    <cfRule type="expression" dxfId="44" priority="7">
      <formula>B6&gt;0</formula>
    </cfRule>
  </conditionalFormatting>
  <hyperlinks>
    <hyperlink location="Validation_K053_LGHS_U04_K22_0" ref="P22"/>
    <hyperlink location="Validation_K054_LGHS_U04_K23_0" ref="P23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1"/>
  <headerFooter>
    <oddFooter><![CDATA[&L&G   &"Arial,Fett"vertraulich&C&D&RSeite &P]]></oddFooter>
  </headerFooter>
  <drawing r:id="rId4"/>
  <legacyDrawing r:id="rId6"/>
  <legacyDrawingHF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ded30a4c-2856-4edc-b239-cb3ecee15ba7">05_zur Kontrolle</Status>
    <Erhebung xmlns="ded30a4c-2856-4edc-b239-cb3ecee15ba7">LGHS</Erhebung>
    <Abschluss_x0020_bis xmlns="ded30a4c-2856-4edc-b239-cb3ecee15ba7" xsi:nil="true"/>
    <Kommentare xmlns="ded30a4c-2856-4edc-b239-cb3ecee15ba7">Excel-EHM mit Annotationen (ohne Konsi) zur ersten Ansicht durch MV</Kommentare>
    <Thema xmlns="ded30a4c-2856-4edc-b239-cb3ecee15ba7">25_Formulare</Thema>
    <Thema0 xmlns="ded30a4c-2856-4edc-b239-cb3ecee15ba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344600A795043960EF878C0CF9997" ma:contentTypeVersion="8" ma:contentTypeDescription="Create a new document." ma:contentTypeScope="" ma:versionID="720256f4ab2a45060057e2f06fe55e84">
  <xsd:schema xmlns:xsd="http://www.w3.org/2001/XMLSchema" xmlns:xs="http://www.w3.org/2001/XMLSchema" xmlns:p="http://schemas.microsoft.com/office/2006/metadata/properties" xmlns:ns2="ded30a4c-2856-4edc-b239-cb3ecee15ba7" xmlns:ns3="0d96647b-f9ad-4bbf-868a-1da536342ba3" targetNamespace="http://schemas.microsoft.com/office/2006/metadata/properties" ma:root="true" ma:fieldsID="da4d110441462b04c3f7d0985bc3146b" ns2:_="" ns3:_="">
    <xsd:import namespace="ded30a4c-2856-4edc-b239-cb3ecee15ba7"/>
    <xsd:import namespace="0d96647b-f9ad-4bbf-868a-1da536342ba3"/>
    <xsd:element name="properties">
      <xsd:complexType>
        <xsd:sequence>
          <xsd:element name="documentManagement">
            <xsd:complexType>
              <xsd:all>
                <xsd:element ref="ns2:Erhebung" minOccurs="0"/>
                <xsd:element ref="ns2:Kommentare" minOccurs="0"/>
                <xsd:element ref="ns2:Status" minOccurs="0"/>
                <xsd:element ref="ns2:Thema" minOccurs="0"/>
                <xsd:element ref="ns2:Abschluss_x0020_bis" minOccurs="0"/>
                <xsd:element ref="ns3:SharedWithUsers" minOccurs="0"/>
                <xsd:element ref="ns2:Thema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30a4c-2856-4edc-b239-cb3ecee15ba7" elementFormDefault="qualified">
    <xsd:import namespace="http://schemas.microsoft.com/office/2006/documentManagement/types"/>
    <xsd:import namespace="http://schemas.microsoft.com/office/infopath/2007/PartnerControls"/>
    <xsd:element name="Erhebung" ma:index="8" nillable="true" ma:displayName="Erhebung" ma:internalName="Erhebung">
      <xsd:simpleType>
        <xsd:restriction base="dms:Text">
          <xsd:maxLength value="255"/>
        </xsd:restriction>
      </xsd:simpleType>
    </xsd:element>
    <xsd:element name="Kommentare" ma:index="9" nillable="true" ma:displayName="Kommentare" ma:internalName="Kommentare">
      <xsd:simpleType>
        <xsd:restriction base="dms:Note">
          <xsd:maxLength value="255"/>
        </xsd:restriction>
      </xsd:simpleType>
    </xsd:element>
    <xsd:element name="Status" ma:index="10" nillable="true" ma:displayName="Status" ma:format="Dropdown" ma:internalName="Status">
      <xsd:simpleType>
        <xsd:union memberTypes="dms:Text">
          <xsd:simpleType>
            <xsd:restriction base="dms:Choice">
              <xsd:enumeration value="01_Eingang"/>
              <xsd:enumeration value="02_Vorlage"/>
              <xsd:enumeration value="03_umzusetzen"/>
              <xsd:enumeration value="04_Entwurf"/>
              <xsd:enumeration value="05_zur Kontrolle"/>
              <xsd:enumeration value="06_mit Korrekturen"/>
              <xsd:enumeration value="07_zum Testen"/>
              <xsd:enumeration value="08_kontrolliert"/>
              <xsd:enumeration value="09_bereit für die Publikation"/>
              <xsd:enumeration value="10_abgeschlossen"/>
              <xsd:enumeration value="30_obsolet"/>
            </xsd:restriction>
          </xsd:simpleType>
        </xsd:union>
      </xsd:simpleType>
    </xsd:element>
    <xsd:element name="Thema" ma:index="11" nillable="true" ma:displayName="Artefakte" ma:format="Dropdown" ma:internalName="Thema">
      <xsd:simpleType>
        <xsd:restriction base="dms:Choice">
          <xsd:enumeration value="10_Vorlage"/>
          <xsd:enumeration value="11_Maileingang"/>
          <xsd:enumeration value="12_Spec-Sheet"/>
          <xsd:enumeration value="13_Prozessüberwachung"/>
          <xsd:enumeration value="14_Meldepflichtige"/>
          <xsd:enumeration value="15_Modell"/>
          <xsd:enumeration value="16_Konsiregeln"/>
          <xsd:enumeration value="17_Erhebungsbeschreibung"/>
          <xsd:enumeration value="18_Briefe"/>
          <xsd:enumeration value="19_Serienbriefe"/>
          <xsd:enumeration value="20_Serienmail"/>
          <xsd:enumeration value="21_Mail-Adressen"/>
          <xsd:enumeration value="22_Erläuterungen"/>
          <xsd:enumeration value="23_ReleaseNotes"/>
          <xsd:enumeration value="24_INFO_Release"/>
          <xsd:enumeration value="25_Formulare"/>
          <xsd:enumeration value="26_XML-Schema"/>
          <xsd:enumeration value="27_andere"/>
          <xsd:enumeration value="28_DPA-Checkliste"/>
          <xsd:enumeration value="99_obsolet"/>
        </xsd:restriction>
      </xsd:simpleType>
    </xsd:element>
    <xsd:element name="Abschluss_x0020_bis" ma:index="12" nillable="true" ma:displayName="Abschluss bis" ma:format="DateOnly" ma:internalName="Abschluss_x0020_bis">
      <xsd:simpleType>
        <xsd:restriction base="dms:DateTime"/>
      </xsd:simpleType>
    </xsd:element>
    <xsd:element name="Thema0" ma:index="15" nillable="true" ma:displayName="Thema" ma:format="Dropdown" ma:internalName="Thema0">
      <xsd:simpleType>
        <xsd:restriction base="dms:Choice">
          <xsd:enumeration value="01_abgeschlossen"/>
          <xsd:enumeration value="02_Vorlagen"/>
          <xsd:enumeration value="03_Neue Erhebung"/>
          <xsd:enumeration value="04_Erhebungsänderung"/>
          <xsd:enumeration value="05_Erhebungskorrektur"/>
          <xsd:enumeration value="06_BSTA"/>
          <xsd:enumeration value="07_Ande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6647b-f9ad-4bbf-868a-1da536342ba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FC5656-F348-4A13-BDB4-F9E433B823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3F75D8-521E-4F5D-AF92-2EB21101E50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2C873DE-49C1-48C6-9BF0-2EE6EE7606A6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0d96647b-f9ad-4bbf-868a-1da536342ba3"/>
    <ds:schemaRef ds:uri="ded30a4c-2856-4edc-b239-cb3ecee15ba7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3E3D00A2-AC93-497E-86A2-75C759A95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30a4c-2856-4edc-b239-cb3ecee15ba7"/>
    <ds:schemaRef ds:uri="0d96647b-f9ad-4bbf-868a-1da536342b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88</vt:i4>
      </vt:variant>
    </vt:vector>
  </HeadingPairs>
  <TitlesOfParts>
    <vt:vector size="93" baseType="lpstr">
      <vt:lpstr>Start</vt:lpstr>
      <vt:lpstr>LGHS_U01</vt:lpstr>
      <vt:lpstr>LGHS_U02</vt:lpstr>
      <vt:lpstr>LGHS_U03</vt:lpstr>
      <vt:lpstr>LGHS_U04</vt:lpstr>
      <vt:lpstr>LGHS_U01!C_HYP</vt:lpstr>
      <vt:lpstr>LGHS_U01!C_HYP.GBU.COB</vt:lpstr>
      <vt:lpstr>LGHS_U01!C_HYP.GBU.FNB</vt:lpstr>
      <vt:lpstr>LGHS_U01!C_HYP.GBU.SPB</vt:lpstr>
      <vt:lpstr>LGHS_U01!C_HYP.GBU.UBR</vt:lpstr>
      <vt:lpstr>LGHS_U01!C_HYP.UBU.LHS</vt:lpstr>
      <vt:lpstr>LGHS_U02!C_HYP.UBU.LHS</vt:lpstr>
      <vt:lpstr>LGHS_U03!C_HYP.UBU.LHS.GRK</vt:lpstr>
      <vt:lpstr>LGHS_U01!C_HYP.UBU.LHS.LQW</vt:lpstr>
      <vt:lpstr>LGHS_U02!C_HYP.UBU.LHS.LQW</vt:lpstr>
      <vt:lpstr>LGHS_U03!C_HYP.UBU.LHS.LQW.GRK</vt:lpstr>
      <vt:lpstr>LGHS_U01!C_HYP.UBU.LHS.LTV</vt:lpstr>
      <vt:lpstr>LGHS_U01!C_HYP.UBU.LHS.NPK</vt:lpstr>
      <vt:lpstr>LGHS_U01!C_HYP.UBU.LHS.PAU</vt:lpstr>
      <vt:lpstr>LGHS_U01!C_HYP.UBU.LHS.SAW</vt:lpstr>
      <vt:lpstr>LGHS_U01!C_HYP.UBU.UBR</vt:lpstr>
      <vt:lpstr>LGHS_U01!C_HYP.VMN</vt:lpstr>
      <vt:lpstr>LGHS_U04!C_HYP.ZSB</vt:lpstr>
      <vt:lpstr>LGHS_U04!D1_ANZ</vt:lpstr>
      <vt:lpstr>LGHS_U02!D1_B02</vt:lpstr>
      <vt:lpstr>LGHS_U02!D1_B24</vt:lpstr>
      <vt:lpstr>LGHS_U02!D1_B46</vt:lpstr>
      <vt:lpstr>LGHS_U02!D1_B67</vt:lpstr>
      <vt:lpstr>LGHS_U02!D1_B78</vt:lpstr>
      <vt:lpstr>LGHS_U02!D1_B89</vt:lpstr>
      <vt:lpstr>LGHS_U02!D1_B91</vt:lpstr>
      <vt:lpstr>LGHS_U03!D1_BAU</vt:lpstr>
      <vt:lpstr>LGHS_U03!D1_EFH</vt:lpstr>
      <vt:lpstr>LGHS_U03!D1_ETW</vt:lpstr>
      <vt:lpstr>LGHS_U03!D1_GLG</vt:lpstr>
      <vt:lpstr>LGHS_U03!D1_MFH</vt:lpstr>
      <vt:lpstr>LGHS_U04!D1_NML</vt:lpstr>
      <vt:lpstr>LGHS_U01!D1_T</vt:lpstr>
      <vt:lpstr>LGHS_U02!D1_T</vt:lpstr>
      <vt:lpstr>LGHS_U03!D1_T</vt:lpstr>
      <vt:lpstr>LGHS_U02!D2_BAU</vt:lpstr>
      <vt:lpstr>LGHS_U02!D2_EFH</vt:lpstr>
      <vt:lpstr>LGHS_U02!D2_ETW</vt:lpstr>
      <vt:lpstr>LGHS_U02!D2_GLG</vt:lpstr>
      <vt:lpstr>LGHS_U02!D2_MFH</vt:lpstr>
      <vt:lpstr>LGHS_U04!D2_SBP</vt:lpstr>
      <vt:lpstr>LGHS_U04!D2_SBR</vt:lpstr>
      <vt:lpstr>LGHS_U01!D2_T</vt:lpstr>
      <vt:lpstr>LGHS_U02!D2_T</vt:lpstr>
      <vt:lpstr>LGHS_U04!D2_T</vt:lpstr>
      <vt:lpstr>LGHS_U01!Druckbereich</vt:lpstr>
      <vt:lpstr>LGHS_U02!Druckbereich</vt:lpstr>
      <vt:lpstr>LGHS_U03!Druckbereich</vt:lpstr>
      <vt:lpstr>LGHS_U04!Druckbereich</vt:lpstr>
      <vt:lpstr>Start!Druckbereich</vt:lpstr>
      <vt:lpstr>LGHS_U01!Drucktitel</vt:lpstr>
      <vt:lpstr>LGHS_U02!Drucktitel</vt:lpstr>
      <vt:lpstr>LGHS_U03!Drucktitel</vt:lpstr>
      <vt:lpstr>LGHS_U04!Drucktitel</vt:lpstr>
      <vt:lpstr>I_Language</vt:lpstr>
      <vt:lpstr>I_ReferDate</vt:lpstr>
      <vt:lpstr>I_ReportName</vt:lpstr>
      <vt:lpstr>I_Revision</vt:lpstr>
      <vt:lpstr>I_SubjectId</vt:lpstr>
      <vt:lpstr>I_TechNumber</vt:lpstr>
      <vt:lpstr>I_Version</vt:lpstr>
      <vt:lpstr>LGHS_U01!INTERNAL</vt:lpstr>
      <vt:lpstr>LGHS_U02!INTERNAL</vt:lpstr>
      <vt:lpstr>LGHS_U03!INTERNAL</vt:lpstr>
      <vt:lpstr>LGHS_U04!INTERNAL</vt:lpstr>
      <vt:lpstr>P_Subtitle</vt:lpstr>
      <vt:lpstr>P_Title</vt:lpstr>
      <vt:lpstr>LGHS_U01!T_Konsi_Errors</vt:lpstr>
      <vt:lpstr>LGHS_U02!T_Konsi_Errors</vt:lpstr>
      <vt:lpstr>LGHS_U03!T_Konsi_Errors</vt:lpstr>
      <vt:lpstr>LGHS_U04!T_Konsi_Errors</vt:lpstr>
      <vt:lpstr>LGHS_U01!T_Konsi_Rules_Column</vt:lpstr>
      <vt:lpstr>LGHS_U02!T_Konsi_Rules_Column</vt:lpstr>
      <vt:lpstr>LGHS_U03!T_Konsi_Rules_Column</vt:lpstr>
      <vt:lpstr>LGHS_U04!T_Konsi_Rules_Column</vt:lpstr>
      <vt:lpstr>LGHS_U01!T_Konsi_Rules_Cross</vt:lpstr>
      <vt:lpstr>LGHS_U02!T_Konsi_Rules_Cross</vt:lpstr>
      <vt:lpstr>LGHS_U03!T_Konsi_Rules_Cross</vt:lpstr>
      <vt:lpstr>LGHS_U04!T_Konsi_Rules_Cross</vt:lpstr>
      <vt:lpstr>LGHS_U01!T_Konsi_Rules_Row</vt:lpstr>
      <vt:lpstr>LGHS_U02!T_Konsi_Rules_Row</vt:lpstr>
      <vt:lpstr>LGHS_U03!T_Konsi_Rules_Row</vt:lpstr>
      <vt:lpstr>LGHS_U04!T_Konsi_Rules_Row</vt:lpstr>
      <vt:lpstr>Start!T_Konsi_Summary</vt:lpstr>
      <vt:lpstr>LGHS_U01!T_Konsi_Warnings</vt:lpstr>
      <vt:lpstr>LGHS_U02!T_Konsi_Warnings</vt:lpstr>
      <vt:lpstr>LGHS_U03!T_Konsi_Warnings</vt:lpstr>
      <vt:lpstr>LGHS_U04!T_Konsi_Warnings</vt:lpstr>
    </vt:vector>
  </TitlesOfParts>
  <Manager/>
  <Company>SNB BNS;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Liquidités contre garanties hypothécaires (LGHS)</dc:title>
  <dc:subject>document d'enquête</dc:subject>
  <dc:creator>SNB BNS</dc:creator>
  <cp:keywords>statistique, document d'enquête</cp:keywords>
  <cp:lastPrinted>2026-07-03T06:34:28Z</cp:lastPrinted>
  <dcterms:created xsi:type="dcterms:W3CDTF">2009-02-17T07:47:47Z</dcterms:created>
  <dcterms:modified xsi:type="dcterms:W3CDTF">2026-08-06T12:57:05Z</dcterms:modified>
  <cp:category>document d'enquête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>Vorlage der Excel Lieferscheine in d/e/f</vt:lpwstr>
  </property>
  <property fmtid="{D5CDD505-2E9C-101B-9397-08002B2CF9AE}" pid="3" name="Kategorie">
    <vt:lpwstr>Vorlagen</vt:lpwstr>
  </property>
  <property fmtid="{D5CDD505-2E9C-101B-9397-08002B2CF9AE}" pid="4" name="Owner">
    <vt:lpwstr/>
  </property>
  <property fmtid="{D5CDD505-2E9C-101B-9397-08002B2CF9AE}" pid="5" name="ContentType">
    <vt:lpwstr>Document</vt:lpwstr>
  </property>
  <property fmtid="{D5CDD505-2E9C-101B-9397-08002B2CF9AE}" pid="6" name="ZIP Anzeige">
    <vt:lpwstr>0</vt:lpwstr>
  </property>
  <property fmtid="{D5CDD505-2E9C-101B-9397-08002B2CF9AE}" pid="7" name="Titel">
    <vt:lpwstr>Ausführliche Monatsbilanz, Bankstelle</vt:lpwstr>
  </property>
  <property fmtid="{D5CDD505-2E9C-101B-9397-08002B2CF9AE}" pid="8" name="In Arbeit">
    <vt:lpwstr>in Arbeit</vt:lpwstr>
  </property>
  <property fmtid="{D5CDD505-2E9C-101B-9397-08002B2CF9AE}" pid="9" name="Beschreibung">
    <vt:lpwstr>Release</vt:lpwstr>
  </property>
  <property fmtid="{D5CDD505-2E9C-101B-9397-08002B2CF9AE}" pid="10" name="Version0">
    <vt:lpwstr/>
  </property>
  <property fmtid="{D5CDD505-2E9C-101B-9397-08002B2CF9AE}" pid="11" name="Beschreibung0">
    <vt:lpwstr>&lt;div&gt;&lt;/div&gt;</vt:lpwstr>
  </property>
  <property fmtid="{D5CDD505-2E9C-101B-9397-08002B2CF9AE}" pid="12" name="Beschreibung1">
    <vt:lpwstr>forms</vt:lpwstr>
  </property>
  <property fmtid="{D5CDD505-2E9C-101B-9397-08002B2CF9AE}" pid="13" name="zuArchivieren">
    <vt:lpwstr>no</vt:lpwstr>
  </property>
  <property fmtid="{D5CDD505-2E9C-101B-9397-08002B2CF9AE}" pid="14" name="Order">
    <vt:lpwstr>3840700.00000000</vt:lpwstr>
  </property>
  <property fmtid="{D5CDD505-2E9C-101B-9397-08002B2CF9AE}" pid="15" name="PublikationBis">
    <vt:lpwstr/>
  </property>
  <property fmtid="{D5CDD505-2E9C-101B-9397-08002B2CF9AE}" pid="16" name="PublikationVon">
    <vt:lpwstr/>
  </property>
  <property fmtid="{D5CDD505-2E9C-101B-9397-08002B2CF9AE}" pid="17" name="GültigkeitsdatumBis">
    <vt:lpwstr/>
  </property>
  <property fmtid="{D5CDD505-2E9C-101B-9397-08002B2CF9AE}" pid="18" name="ContentTypeId">
    <vt:lpwstr>0x010100FAE344600A795043960EF878C0CF9997</vt:lpwstr>
  </property>
</Properties>
</file>