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jpeg" Extension="jpe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drawing+xml" PartName="/xl/drawings/drawing2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mc:Choice Requires="x15">
      <x15ac:absPath xmlns:x15ac="http://schemas.microsoft.com/office/spreadsheetml/2010/11/ac" url="\\snb.ch\daten\appsdata\PRIMA\Templates für PRIMA\Koordinatenbasierte EHM\ZAST\INQ\2025.10.01\"/>
    </mc:Choice>
  </mc:AlternateContent>
  <xr:revisionPtr revIDLastSave="0" documentId="13_ncr:1_{35285AA6-07A1-4AFB-A9C1-72C33E1F79CA}" xr6:coauthVersionLast="47" xr6:coauthVersionMax="47" xr10:uidLastSave="{00000000-0000-0000-0000-000000000000}"/>
  <bookViews>
    <workbookView xWindow="-108" yWindow="-108" windowWidth="46296" windowHeight="18696" tabRatio="854" xr2:uid="{00000000-000D-0000-FFFF-FFFF00000000}"/>
  </bookViews>
  <sheets>
    <sheet name="Instructions" sheetId="9" r:id="rId1"/>
    <sheet name="Start" sheetId="4" r:id="rId2"/>
    <sheet name="Metadata" sheetId="21" r:id="rId3"/>
    <sheet name="Overview" sheetId="23" r:id="rId4"/>
    <sheet name="INQ-A10.MELD" sheetId="7" r:id="rId5"/>
    <sheet name="INQ-A20.MELD" sheetId="25" r:id="rId6"/>
    <sheet name="INQ-A30.MELD" sheetId="12" r:id="rId7"/>
    <sheet name="INQ-A31.MELD" sheetId="29" r:id="rId8"/>
    <sheet name="INQ-A32.MELD" sheetId="30" r:id="rId9"/>
    <sheet name="INQ-A33.MELD" sheetId="31" r:id="rId10"/>
    <sheet name="INQ-A34.MELD" sheetId="32" r:id="rId11"/>
    <sheet name="INQ-A35.MELD" sheetId="33" r:id="rId12"/>
    <sheet name="INQ-A40.MELD" sheetId="26" r:id="rId13"/>
    <sheet name="INQ-A41.MELD" sheetId="34" r:id="rId14"/>
    <sheet name="INQ-A42.MELD" sheetId="35" r:id="rId15"/>
    <sheet name="INQ-A43.MELD" sheetId="36" r:id="rId16"/>
    <sheet name="INQ-A44.MELD" sheetId="37" r:id="rId17"/>
    <sheet name="INQ-A45.MELD" sheetId="38" r:id="rId18"/>
    <sheet name="INQ-A50.MELD" sheetId="27" r:id="rId19"/>
    <sheet name="INQ-A60.MELD" sheetId="28" r:id="rId20"/>
    <sheet name="Notes" sheetId="41" r:id="rId21"/>
    <sheet name="CNTR_List" sheetId="8" r:id="rId22"/>
    <sheet name="BRNCH_Codes" sheetId="22" r:id="rId23"/>
  </sheets>
  <definedNames>
    <definedName name="_xlnm._FilterDatabase" localSheetId="4" hidden="1">'INQ-A10.MELD'!$B$17:$C$263</definedName>
    <definedName name="_xlnm._FilterDatabase" localSheetId="5" hidden="1">'INQ-A20.MELD'!$B$17:$C$263</definedName>
    <definedName name="_xlnm._FilterDatabase" localSheetId="6" hidden="1">'INQ-A30.MELD'!$B$17:$C$263</definedName>
    <definedName name="_xlnm._FilterDatabase" localSheetId="7" hidden="1">'INQ-A31.MELD'!$B$17:$C$263</definedName>
    <definedName name="_xlnm._FilterDatabase" localSheetId="8" hidden="1">'INQ-A32.MELD'!$B$17:$C$263</definedName>
    <definedName name="_xlnm._FilterDatabase" localSheetId="9" hidden="1">'INQ-A33.MELD'!$B$17:$C$263</definedName>
    <definedName name="_xlnm._FilterDatabase" localSheetId="10" hidden="1">'INQ-A34.MELD'!$B$17:$C$263</definedName>
    <definedName name="_xlnm._FilterDatabase" localSheetId="11" hidden="1">'INQ-A35.MELD'!$B$17:$C$263</definedName>
    <definedName name="_xlnm._FilterDatabase" localSheetId="12" hidden="1">'INQ-A40.MELD'!$B$17:$C$263</definedName>
    <definedName name="_xlnm._FilterDatabase" localSheetId="13" hidden="1">'INQ-A41.MELD'!$B$17:$C$263</definedName>
    <definedName name="_xlnm._FilterDatabase" localSheetId="14" hidden="1">'INQ-A42.MELD'!$B$17:$C$263</definedName>
    <definedName name="_xlnm._FilterDatabase" localSheetId="15" hidden="1">'INQ-A43.MELD'!$B$17:$C$263</definedName>
    <definedName name="_xlnm._FilterDatabase" localSheetId="16" hidden="1">'INQ-A44.MELD'!$B$17:$C$263</definedName>
    <definedName name="_xlnm._FilterDatabase" localSheetId="17" hidden="1">'INQ-A45.MELD'!$B$17:$C$263</definedName>
    <definedName name="_xlnm._FilterDatabase" localSheetId="18" hidden="1">'INQ-A50.MELD'!$B$17:$C$263</definedName>
    <definedName name="_xlnm._FilterDatabase" localSheetId="0" hidden="1">Instructions!$C$98:$G$99</definedName>
    <definedName name="CNTR_AE">CNTR_List!$B$58</definedName>
    <definedName name="CNTR_AIOrg_F">CNTR_List!$A$137</definedName>
    <definedName name="CNTR_AIOrg_NF">CNTR_List!$A$174</definedName>
    <definedName name="CNTR_AO">CNTR_List!$B$33</definedName>
    <definedName name="CNTR_CD">CNTR_List!$B$36</definedName>
    <definedName name="CNTR_DE">CNTR_List!$B$20</definedName>
    <definedName name="CNTR_EC">CNTR_List!$B$51</definedName>
    <definedName name="CNTR_ES">CNTR_List!$B$27</definedName>
    <definedName name="CNTR_EZB">CNTR_List!$A$135</definedName>
    <definedName name="CNTR_FI">CNTR_List!$B$21</definedName>
    <definedName name="CNTR_FM">CNTR_List!$B$68</definedName>
    <definedName name="CNTR_FR">CNTR_List!$B$22</definedName>
    <definedName name="CNTR_GB">CNTR_List!$B$28</definedName>
    <definedName name="CNTR_GD">CNTR_List!$B$45</definedName>
    <definedName name="CNTR_HN">CNTR_List!$B$46</definedName>
    <definedName name="CNTR_IEU">CNTR_List!$A$108</definedName>
    <definedName name="CNTR_IN">CNTR_List!$B$59</definedName>
    <definedName name="CNTR_IO">CNTR_List!$B$34</definedName>
    <definedName name="CNTR_IOrg">CNTR_List!$A$82</definedName>
    <definedName name="CNTR_IOrg_o_IEU">CNTR_List!$A$197</definedName>
    <definedName name="CNTR_IT">CNTR_List!$B$23</definedName>
    <definedName name="CNTR_KM">CNTR_List!$B$35</definedName>
    <definedName name="CNTR_Laender">CNTR_List!$A$14</definedName>
    <definedName name="CNTR_MA">CNTR_List!$B$32</definedName>
    <definedName name="CNTR_Metadata">Metadata!$B$7</definedName>
    <definedName name="CNTR_MP">CNTR_List!$B$74</definedName>
    <definedName name="CNTR_MT">CNTR_List!$B$24</definedName>
    <definedName name="CNTR_MU">CNTR_List!$B$37</definedName>
    <definedName name="CNTR_MY">CNTR_List!$B$61</definedName>
    <definedName name="CNTR_NC">CNTR_List!$B$72</definedName>
    <definedName name="CNTR_NI">CNTR_List!$B$47</definedName>
    <definedName name="CNTR_NO">CNTR_List!$B$25</definedName>
    <definedName name="CNTR_NZ">CNTR_List!$B$73</definedName>
    <definedName name="CNTR_OM">CNTR_List!$B$56</definedName>
    <definedName name="CNTR_Org_VN">CNTR_List!$A$84</definedName>
    <definedName name="CNTR_PA">CNTR_List!$B$48</definedName>
    <definedName name="CNTR_PF">CNTR_List!$B$70</definedName>
    <definedName name="CNTR_PG">CNTR_List!$B$75</definedName>
    <definedName name="CNTR_PN">CNTR_List!$B$76</definedName>
    <definedName name="CNTR_PS">CNTR_List!$B$57</definedName>
    <definedName name="CNTR_PT">CNTR_List!$B$26</definedName>
    <definedName name="CNTR_SB">CNTR_List!$B$77</definedName>
    <definedName name="CNTR_SC">CNTR_List!$B$38</definedName>
    <definedName name="CNTR_SH">CNTR_List!$B$39</definedName>
    <definedName name="CNTR_SX">CNTR_List!$B$49</definedName>
    <definedName name="CNTR_TF">CNTR_List!$B$69</definedName>
    <definedName name="CNTR_TL">CNTR_List!$B$64</definedName>
    <definedName name="CNTR_TW">CNTR_List!$B$63</definedName>
    <definedName name="CNTR_TZ">CNTR_List!$B$40</definedName>
    <definedName name="CNTR_UM">CNTR_List!$B$71</definedName>
    <definedName name="CNTR_US">CNTR_List!$B$44</definedName>
    <definedName name="CNTR_VC">CNTR_List!$B$50</definedName>
    <definedName name="CNTR_WF">CNTR_List!$B$78</definedName>
    <definedName name="CNTR_YE">CNTR_List!$B$55</definedName>
    <definedName name="Form_List">Start!$B$29:$B$48</definedName>
    <definedName name="Grunddaten_1">Metadata!$B$8</definedName>
    <definedName name="Grunddaten_2">Metadata!$B$25</definedName>
    <definedName name="Grunddaten_2.3">Metadata!$B$29</definedName>
    <definedName name="Grunddaten_2.4">Metadata!$B$33</definedName>
    <definedName name="Grunddaten_2.5">Metadata!$B$40</definedName>
    <definedName name="Grunddaten_2.6">Metadata!$B$47</definedName>
    <definedName name="Grunddaten_2.7">Metadata!$B$58</definedName>
    <definedName name="Grunddaten_2.8">Metadata!$B$69</definedName>
    <definedName name="List_branches">BRNCH_Codes!$C$10:$C$103</definedName>
    <definedName name="Manual_1">Instructions!$B$21</definedName>
    <definedName name="Manual_2">Instructions!$B$24</definedName>
    <definedName name="Manual_3">Instructions!$B$28</definedName>
    <definedName name="Manual_4">Instructions!$B$64</definedName>
    <definedName name="Manual_5">Instructions!$B$79</definedName>
    <definedName name="Manual_6">Instructions!$B$106</definedName>
    <definedName name="Manual_7">Instructions!$B$114</definedName>
    <definedName name="Note_1.0" localSheetId="20">Notes!$B$5</definedName>
    <definedName name="Note_2.0" localSheetId="20">Notes!$B$36</definedName>
    <definedName name="Note_2.3" localSheetId="20">Notes!$B$74</definedName>
    <definedName name="Note_2.4" localSheetId="20">Notes!$B$79</definedName>
    <definedName name="Note_2.5" localSheetId="20">Notes!$B$84</definedName>
    <definedName name="Note_2.6" localSheetId="20">Notes!$B$95</definedName>
    <definedName name="Note_2.7" localSheetId="20">Notes!$B$99</definedName>
    <definedName name="Note_2.8" localSheetId="20">Notes!$B$102</definedName>
    <definedName name="Note_3.0" localSheetId="20">Notes!$B$116</definedName>
    <definedName name="Note_4.0" localSheetId="20">Notes!$B$121</definedName>
    <definedName name="Note_4.1_4.2" localSheetId="20">Notes!$B$136</definedName>
    <definedName name="Note_4.3" localSheetId="20">Notes!$B$142</definedName>
    <definedName name="Note_5.0" localSheetId="20">Notes!$B$156</definedName>
    <definedName name="Note_5.1_5.2" localSheetId="20">Notes!$B$189</definedName>
    <definedName name="Note_5.3" localSheetId="20">Notes!$B$197</definedName>
    <definedName name="Note_6.0" localSheetId="20">Notes!$B$211</definedName>
    <definedName name="Note_6.1" localSheetId="20">Notes!$B$255</definedName>
    <definedName name="Note_6.2" localSheetId="20">Notes!$B$258</definedName>
    <definedName name="Note_6.3" localSheetId="20">Notes!$B$262</definedName>
    <definedName name="Note_6.4" localSheetId="20">Notes!$B$265</definedName>
    <definedName name="Note_6.5" localSheetId="20">Notes!$B$268</definedName>
    <definedName name="Note_6.6" localSheetId="20">Notes!$B$277</definedName>
    <definedName name="Note_7.0" localSheetId="20">Notes!$B$281</definedName>
    <definedName name="Note_7.1" localSheetId="20">Notes!$B$283</definedName>
    <definedName name="Note_7.2" localSheetId="20">Notes!$B$288</definedName>
    <definedName name="Note_7.3" localSheetId="20">Notes!$B$295</definedName>
    <definedName name="Note_7.4" localSheetId="20">Notes!$B$305</definedName>
    <definedName name="Note_7.5" localSheetId="20">Notes!$B$312</definedName>
    <definedName name="Note_7.6" localSheetId="20">Notes!$B$323</definedName>
    <definedName name="Note_7.7" localSheetId="20">Notes!$B$326</definedName>
    <definedName name="Note_8.0" localSheetId="20">Notes!$B$331</definedName>
    <definedName name="Note_8.1" localSheetId="20">Notes!$B$335</definedName>
    <definedName name="Note_9.0" localSheetId="20">Notes!$B$339</definedName>
    <definedName name="Note_9.1" localSheetId="20">Notes!$B$341</definedName>
    <definedName name="P_Subtitle">Start!$B$7</definedName>
    <definedName name="P_Title">Start!$B$6</definedName>
    <definedName name="_xlnm.Print_Area" localSheetId="22">BRNCH_Codes!$A$10:$B$103</definedName>
    <definedName name="_xlnm.Print_Area" localSheetId="21">CNTR_List!$A$14:$D$197</definedName>
    <definedName name="_xlnm.Print_Area" localSheetId="4">'INQ-A10.MELD'!$F$18:$K$276</definedName>
    <definedName name="_xlnm.Print_Area" localSheetId="5">'INQ-A20.MELD'!$F$18:$K$276</definedName>
    <definedName name="_xlnm.Print_Area" localSheetId="6">'INQ-A30.MELD'!$F$18:$S$276</definedName>
    <definedName name="_xlnm.Print_Area" localSheetId="7">'INQ-A31.MELD'!$F$18:$S$276</definedName>
    <definedName name="_xlnm.Print_Area" localSheetId="8">'INQ-A32.MELD'!$F$18:$S$276</definedName>
    <definedName name="_xlnm.Print_Area" localSheetId="9">'INQ-A33.MELD'!$F$18:$S$276</definedName>
    <definedName name="_xlnm.Print_Area" localSheetId="10">'INQ-A34.MELD'!$F$18:$S$276</definedName>
    <definedName name="_xlnm.Print_Area" localSheetId="11">'INQ-A35.MELD'!$F$18:$S$276</definedName>
    <definedName name="_xlnm.Print_Area" localSheetId="12">'INQ-A40.MELD'!$F$18:$T$276</definedName>
    <definedName name="_xlnm.Print_Area" localSheetId="13">'INQ-A41.MELD'!$F$18:$T$276</definedName>
    <definedName name="_xlnm.Print_Area" localSheetId="14">'INQ-A42.MELD'!$F$18:$T$276</definedName>
    <definedName name="_xlnm.Print_Area" localSheetId="15">'INQ-A43.MELD'!$F$18:$T$276</definedName>
    <definedName name="_xlnm.Print_Area" localSheetId="16">'INQ-A44.MELD'!$F$18:$T$276</definedName>
    <definedName name="_xlnm.Print_Area" localSheetId="17">'INQ-A45.MELD'!$F$18:$T$276</definedName>
    <definedName name="_xlnm.Print_Area" localSheetId="18">'INQ-A50.MELD'!$F$18:$O$276</definedName>
    <definedName name="_xlnm.Print_Area" localSheetId="19">'INQ-A60.MELD'!$F$18:$M$26</definedName>
    <definedName name="_xlnm.Print_Area" localSheetId="0">Instructions!$A$8:$N$119</definedName>
    <definedName name="_xlnm.Print_Area" localSheetId="2">Metadata!$A$8:$I$74</definedName>
    <definedName name="_xlnm.Print_Area" localSheetId="20">Notes!$A$5:$AB$356</definedName>
    <definedName name="_xlnm.Print_Area" localSheetId="3">Overview!$B$8:$J$65</definedName>
    <definedName name="_xlnm.Print_Area" localSheetId="1">Start!$A$8:$H$67</definedName>
    <definedName name="_xlnm.Print_Titles" localSheetId="22">BRNCH_Codes!$3:$9</definedName>
    <definedName name="_xlnm.Print_Titles" localSheetId="21">CNTR_List!$1:$12</definedName>
    <definedName name="_xlnm.Print_Titles" localSheetId="4">'INQ-A10.MELD'!$B:$E,'INQ-A10.MELD'!$1:$17</definedName>
    <definedName name="_xlnm.Print_Titles" localSheetId="5">'INQ-A20.MELD'!$B:$E,'INQ-A20.MELD'!$1:$17</definedName>
    <definedName name="_xlnm.Print_Titles" localSheetId="6">'INQ-A30.MELD'!$B:$E,'INQ-A30.MELD'!$1:$17</definedName>
    <definedName name="_xlnm.Print_Titles" localSheetId="7">'INQ-A31.MELD'!$B:$E,'INQ-A31.MELD'!$1:$17</definedName>
    <definedName name="_xlnm.Print_Titles" localSheetId="8">'INQ-A32.MELD'!$B:$E,'INQ-A32.MELD'!$1:$17</definedName>
    <definedName name="_xlnm.Print_Titles" localSheetId="9">'INQ-A33.MELD'!$B:$E,'INQ-A33.MELD'!$1:$17</definedName>
    <definedName name="_xlnm.Print_Titles" localSheetId="10">'INQ-A34.MELD'!$B:$E,'INQ-A34.MELD'!$1:$17</definedName>
    <definedName name="_xlnm.Print_Titles" localSheetId="11">'INQ-A35.MELD'!$B:$E,'INQ-A35.MELD'!$1:$17</definedName>
    <definedName name="_xlnm.Print_Titles" localSheetId="12">'INQ-A40.MELD'!$B:$E,'INQ-A40.MELD'!$1:$17</definedName>
    <definedName name="_xlnm.Print_Titles" localSheetId="13">'INQ-A41.MELD'!$B:$E,'INQ-A41.MELD'!$1:$17</definedName>
    <definedName name="_xlnm.Print_Titles" localSheetId="14">'INQ-A42.MELD'!$B:$E,'INQ-A42.MELD'!$1:$17</definedName>
    <definedName name="_xlnm.Print_Titles" localSheetId="15">'INQ-A43.MELD'!$B:$E,'INQ-A43.MELD'!$1:$17</definedName>
    <definedName name="_xlnm.Print_Titles" localSheetId="16">'INQ-A44.MELD'!$B:$E,'INQ-A44.MELD'!$1:$17</definedName>
    <definedName name="_xlnm.Print_Titles" localSheetId="17">'INQ-A45.MELD'!$B:$E,'INQ-A45.MELD'!$1:$17</definedName>
    <definedName name="_xlnm.Print_Titles" localSheetId="18">'INQ-A50.MELD'!$B:$E,'INQ-A50.MELD'!$1:$17</definedName>
    <definedName name="_xlnm.Print_Titles" localSheetId="19">'INQ-A60.MELD'!$B:$E,'INQ-A60.MELD'!$1:$17</definedName>
    <definedName name="_xlnm.Print_Titles" localSheetId="0">Instructions!$1:$7</definedName>
    <definedName name="_xlnm.Print_Titles" localSheetId="2">Metadata!$1:$7</definedName>
    <definedName name="_xlnm.Print_Titles" localSheetId="20">Notes!$1:$4</definedName>
    <definedName name="_xlnm.Print_Titles" localSheetId="3">Overview!$1:$7</definedName>
    <definedName name="_xlnm.Print_Titles" localSheetId="1">Start!$1:$7</definedName>
    <definedName name="Question_1.2">Metadata!$B$98:$B$103</definedName>
    <definedName name="Question_1.3">Metadata!$B$105:$B$106</definedName>
    <definedName name="Question_1.4">Metadata!$B$108:$B$114</definedName>
    <definedName name="Question_A1">Metadata!$E$10</definedName>
    <definedName name="Question_A2">Metadata!$E$18</definedName>
    <definedName name="Question_B1">Metadata!$E$30</definedName>
    <definedName name="Question_B2">Metadata!$E$34</definedName>
    <definedName name="Question_B3">Metadata!$E$41</definedName>
    <definedName name="Question_B4">Metadata!$E$48</definedName>
    <definedName name="Question_B5">Metadata!$E$59</definedName>
    <definedName name="Question_B6">Metadata!$E$70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1" i="4" l="1"/>
  <c r="S307" i="34" l="1"/>
  <c r="S307" i="35"/>
  <c r="S307" i="36"/>
  <c r="S307" i="37"/>
  <c r="S307" i="38"/>
  <c r="S307" i="26"/>
  <c r="N307" i="27"/>
  <c r="M307" i="27"/>
  <c r="L307" i="27"/>
  <c r="K307" i="27"/>
  <c r="I307" i="27"/>
  <c r="H307" i="27"/>
  <c r="G307" i="27"/>
  <c r="F307" i="27"/>
  <c r="R307" i="29"/>
  <c r="R307" i="30"/>
  <c r="R307" i="31"/>
  <c r="R307" i="32"/>
  <c r="R307" i="33"/>
  <c r="R307" i="12"/>
  <c r="Q307" i="29"/>
  <c r="Q307" i="30"/>
  <c r="Q307" i="31"/>
  <c r="Q307" i="32"/>
  <c r="Q307" i="33"/>
  <c r="Q307" i="12"/>
  <c r="P307" i="29"/>
  <c r="P307" i="30"/>
  <c r="P307" i="31"/>
  <c r="P307" i="32"/>
  <c r="P307" i="33"/>
  <c r="P307" i="12"/>
  <c r="O307" i="29"/>
  <c r="O307" i="30"/>
  <c r="O307" i="31"/>
  <c r="O307" i="32"/>
  <c r="O307" i="33"/>
  <c r="O307" i="12"/>
  <c r="N307" i="29"/>
  <c r="N307" i="30"/>
  <c r="N307" i="31"/>
  <c r="N307" i="32"/>
  <c r="N307" i="33"/>
  <c r="N307" i="12"/>
  <c r="M307" i="29"/>
  <c r="M307" i="30"/>
  <c r="M307" i="31"/>
  <c r="M307" i="32"/>
  <c r="M307" i="33"/>
  <c r="M307" i="12"/>
  <c r="K307" i="29"/>
  <c r="K307" i="30"/>
  <c r="K307" i="31"/>
  <c r="K307" i="32"/>
  <c r="K307" i="33"/>
  <c r="K307" i="12"/>
  <c r="J307" i="29"/>
  <c r="J307" i="30"/>
  <c r="J307" i="31"/>
  <c r="J307" i="32"/>
  <c r="J307" i="33"/>
  <c r="J307" i="12"/>
  <c r="I307" i="29"/>
  <c r="I307" i="30"/>
  <c r="I307" i="31"/>
  <c r="I307" i="32"/>
  <c r="I307" i="33"/>
  <c r="I307" i="12"/>
  <c r="H307" i="29"/>
  <c r="H307" i="30"/>
  <c r="H307" i="31"/>
  <c r="H307" i="32"/>
  <c r="H307" i="33"/>
  <c r="H307" i="12"/>
  <c r="G307" i="29"/>
  <c r="G307" i="30"/>
  <c r="G307" i="31"/>
  <c r="G307" i="32"/>
  <c r="G307" i="33"/>
  <c r="G307" i="12"/>
  <c r="F307" i="29"/>
  <c r="F307" i="30"/>
  <c r="F307" i="31"/>
  <c r="F307" i="32"/>
  <c r="F307" i="33"/>
  <c r="F307" i="12"/>
  <c r="G44" i="21"/>
  <c r="G38" i="21"/>
  <c r="R307" i="34"/>
  <c r="Q307" i="34"/>
  <c r="P307" i="34"/>
  <c r="R307" i="35"/>
  <c r="Q307" i="35"/>
  <c r="P307" i="35"/>
  <c r="R307" i="36"/>
  <c r="Q307" i="36"/>
  <c r="P307" i="36"/>
  <c r="R307" i="37"/>
  <c r="Q307" i="37"/>
  <c r="P307" i="37"/>
  <c r="R307" i="38"/>
  <c r="Q307" i="38"/>
  <c r="P307" i="38"/>
  <c r="R307" i="26"/>
  <c r="Q307" i="26"/>
  <c r="P307" i="26"/>
  <c r="G307" i="34"/>
  <c r="H307" i="34"/>
  <c r="I307" i="34"/>
  <c r="J307" i="34"/>
  <c r="K307" i="34"/>
  <c r="L307" i="34"/>
  <c r="M307" i="34"/>
  <c r="G307" i="35"/>
  <c r="H307" i="35"/>
  <c r="I307" i="35"/>
  <c r="J307" i="35"/>
  <c r="K307" i="35"/>
  <c r="L307" i="35"/>
  <c r="M307" i="35"/>
  <c r="G307" i="36"/>
  <c r="H307" i="36"/>
  <c r="I307" i="36"/>
  <c r="J307" i="36"/>
  <c r="K307" i="36"/>
  <c r="L307" i="36"/>
  <c r="M307" i="36"/>
  <c r="G307" i="37"/>
  <c r="H307" i="37"/>
  <c r="I307" i="37"/>
  <c r="J307" i="37"/>
  <c r="K307" i="37"/>
  <c r="L307" i="37"/>
  <c r="M307" i="37"/>
  <c r="G307" i="38"/>
  <c r="H307" i="38"/>
  <c r="I307" i="38"/>
  <c r="J307" i="38"/>
  <c r="K307" i="38"/>
  <c r="L307" i="38"/>
  <c r="M307" i="38"/>
  <c r="G307" i="26"/>
  <c r="H307" i="26"/>
  <c r="I307" i="26"/>
  <c r="J307" i="26"/>
  <c r="K307" i="26"/>
  <c r="L307" i="26"/>
  <c r="M307" i="26"/>
  <c r="F307" i="34"/>
  <c r="F307" i="35"/>
  <c r="F307" i="36"/>
  <c r="F307" i="37"/>
  <c r="F307" i="38"/>
  <c r="F307" i="26"/>
  <c r="N307" i="26"/>
  <c r="N307" i="34"/>
  <c r="N307" i="35"/>
  <c r="N307" i="36"/>
  <c r="N307" i="37"/>
  <c r="N307" i="38"/>
  <c r="N308" i="12"/>
  <c r="M308" i="12"/>
  <c r="O308" i="12" s="1"/>
  <c r="N308" i="29"/>
  <c r="M308" i="29"/>
  <c r="O308" i="29" s="1"/>
  <c r="N308" i="30"/>
  <c r="M308" i="30"/>
  <c r="N308" i="31"/>
  <c r="M308" i="31"/>
  <c r="N308" i="32"/>
  <c r="M308" i="32"/>
  <c r="N308" i="33"/>
  <c r="M308" i="33"/>
  <c r="L308" i="26"/>
  <c r="L308" i="34"/>
  <c r="L308" i="35"/>
  <c r="L308" i="36"/>
  <c r="L308" i="37"/>
  <c r="I308" i="26"/>
  <c r="I308" i="34"/>
  <c r="I308" i="35"/>
  <c r="D308" i="35" s="1"/>
  <c r="I308" i="36"/>
  <c r="I308" i="37"/>
  <c r="K308" i="26"/>
  <c r="K308" i="34"/>
  <c r="K308" i="35"/>
  <c r="K308" i="36"/>
  <c r="K308" i="37"/>
  <c r="L308" i="38"/>
  <c r="K308" i="38"/>
  <c r="I308" i="38"/>
  <c r="L308" i="27"/>
  <c r="K308" i="27"/>
  <c r="F308" i="27"/>
  <c r="H308" i="34"/>
  <c r="H308" i="35"/>
  <c r="H308" i="36"/>
  <c r="H308" i="37"/>
  <c r="H308" i="38"/>
  <c r="H308" i="26"/>
  <c r="F308" i="29"/>
  <c r="F308" i="30"/>
  <c r="F308" i="31"/>
  <c r="F308" i="32"/>
  <c r="F308" i="33"/>
  <c r="F308" i="12"/>
  <c r="F308" i="7"/>
  <c r="G37" i="21"/>
  <c r="C75" i="22"/>
  <c r="C76" i="22"/>
  <c r="Q252" i="27"/>
  <c r="R252" i="27"/>
  <c r="S252" i="27"/>
  <c r="T252" i="27"/>
  <c r="V252" i="27"/>
  <c r="W252" i="27"/>
  <c r="X252" i="27"/>
  <c r="Y252" i="27"/>
  <c r="Q253" i="27"/>
  <c r="R253" i="27"/>
  <c r="S253" i="27"/>
  <c r="T253" i="27"/>
  <c r="V253" i="27"/>
  <c r="W253" i="27"/>
  <c r="X253" i="27"/>
  <c r="Y253" i="27"/>
  <c r="Q254" i="27"/>
  <c r="R254" i="27"/>
  <c r="S254" i="27"/>
  <c r="T254" i="27"/>
  <c r="V254" i="27"/>
  <c r="W254" i="27"/>
  <c r="X254" i="27"/>
  <c r="Y254" i="27"/>
  <c r="Q255" i="27"/>
  <c r="R255" i="27"/>
  <c r="S255" i="27"/>
  <c r="T255" i="27"/>
  <c r="V255" i="27"/>
  <c r="W255" i="27"/>
  <c r="X255" i="27"/>
  <c r="Y255" i="27"/>
  <c r="Q256" i="27"/>
  <c r="R256" i="27"/>
  <c r="S256" i="27"/>
  <c r="T256" i="27"/>
  <c r="V256" i="27"/>
  <c r="W256" i="27"/>
  <c r="X256" i="27"/>
  <c r="Y256" i="27"/>
  <c r="Q257" i="27"/>
  <c r="R257" i="27"/>
  <c r="S257" i="27"/>
  <c r="T257" i="27"/>
  <c r="V257" i="27"/>
  <c r="W257" i="27"/>
  <c r="X257" i="27"/>
  <c r="Y257" i="27"/>
  <c r="Q258" i="27"/>
  <c r="R258" i="27"/>
  <c r="S258" i="27"/>
  <c r="T258" i="27"/>
  <c r="V258" i="27"/>
  <c r="W258" i="27"/>
  <c r="X258" i="27"/>
  <c r="Y258" i="27"/>
  <c r="Q259" i="27"/>
  <c r="R259" i="27"/>
  <c r="S259" i="27"/>
  <c r="T259" i="27"/>
  <c r="V259" i="27"/>
  <c r="W259" i="27"/>
  <c r="X259" i="27"/>
  <c r="Y259" i="27"/>
  <c r="Q260" i="27"/>
  <c r="R260" i="27"/>
  <c r="S260" i="27"/>
  <c r="T260" i="27"/>
  <c r="V260" i="27"/>
  <c r="W260" i="27"/>
  <c r="X260" i="27"/>
  <c r="Y260" i="27"/>
  <c r="Q261" i="27"/>
  <c r="R261" i="27"/>
  <c r="S261" i="27"/>
  <c r="T261" i="27"/>
  <c r="V261" i="27"/>
  <c r="W261" i="27"/>
  <c r="X261" i="27"/>
  <c r="Y261" i="27"/>
  <c r="Q262" i="27"/>
  <c r="R262" i="27"/>
  <c r="S262" i="27"/>
  <c r="T262" i="27"/>
  <c r="V262" i="27"/>
  <c r="W262" i="27"/>
  <c r="X262" i="27"/>
  <c r="Y262" i="27"/>
  <c r="Q263" i="27"/>
  <c r="R263" i="27"/>
  <c r="S263" i="27"/>
  <c r="T263" i="27"/>
  <c r="V263" i="27"/>
  <c r="W263" i="27"/>
  <c r="X263" i="27"/>
  <c r="Y263" i="27"/>
  <c r="Q232" i="27"/>
  <c r="R232" i="27"/>
  <c r="S232" i="27"/>
  <c r="T232" i="27"/>
  <c r="V232" i="27"/>
  <c r="W232" i="27"/>
  <c r="X232" i="27"/>
  <c r="Y232" i="27"/>
  <c r="Q233" i="27"/>
  <c r="R233" i="27"/>
  <c r="S233" i="27"/>
  <c r="T233" i="27"/>
  <c r="V233" i="27"/>
  <c r="W233" i="27"/>
  <c r="X233" i="27"/>
  <c r="Y233" i="27"/>
  <c r="Q234" i="27"/>
  <c r="R234" i="27"/>
  <c r="S234" i="27"/>
  <c r="T234" i="27"/>
  <c r="V234" i="27"/>
  <c r="W234" i="27"/>
  <c r="X234" i="27"/>
  <c r="Y234" i="27"/>
  <c r="Q235" i="27"/>
  <c r="R235" i="27"/>
  <c r="S235" i="27"/>
  <c r="T235" i="27"/>
  <c r="V235" i="27"/>
  <c r="W235" i="27"/>
  <c r="X235" i="27"/>
  <c r="Y235" i="27"/>
  <c r="Q236" i="27"/>
  <c r="R236" i="27"/>
  <c r="S236" i="27"/>
  <c r="T236" i="27"/>
  <c r="V236" i="27"/>
  <c r="W236" i="27"/>
  <c r="X236" i="27"/>
  <c r="Y236" i="27"/>
  <c r="Q237" i="27"/>
  <c r="R237" i="27"/>
  <c r="S237" i="27"/>
  <c r="T237" i="27"/>
  <c r="V237" i="27"/>
  <c r="W237" i="27"/>
  <c r="X237" i="27"/>
  <c r="Y237" i="27"/>
  <c r="Q238" i="27"/>
  <c r="R238" i="27"/>
  <c r="S238" i="27"/>
  <c r="T238" i="27"/>
  <c r="V238" i="27"/>
  <c r="W238" i="27"/>
  <c r="X238" i="27"/>
  <c r="Y238" i="27"/>
  <c r="Q239" i="27"/>
  <c r="R239" i="27"/>
  <c r="S239" i="27"/>
  <c r="T239" i="27"/>
  <c r="V239" i="27"/>
  <c r="W239" i="27"/>
  <c r="X239" i="27"/>
  <c r="Y239" i="27"/>
  <c r="Q240" i="27"/>
  <c r="R240" i="27"/>
  <c r="S240" i="27"/>
  <c r="T240" i="27"/>
  <c r="V240" i="27"/>
  <c r="W240" i="27"/>
  <c r="X240" i="27"/>
  <c r="Y240" i="27"/>
  <c r="Q241" i="27"/>
  <c r="R241" i="27"/>
  <c r="S241" i="27"/>
  <c r="T241" i="27"/>
  <c r="V241" i="27"/>
  <c r="W241" i="27"/>
  <c r="X241" i="27"/>
  <c r="Y241" i="27"/>
  <c r="Q242" i="27"/>
  <c r="R242" i="27"/>
  <c r="S242" i="27"/>
  <c r="T242" i="27"/>
  <c r="V242" i="27"/>
  <c r="W242" i="27"/>
  <c r="X242" i="27"/>
  <c r="Y242" i="27"/>
  <c r="Q243" i="27"/>
  <c r="R243" i="27"/>
  <c r="S243" i="27"/>
  <c r="T243" i="27"/>
  <c r="V243" i="27"/>
  <c r="W243" i="27"/>
  <c r="X243" i="27"/>
  <c r="Y243" i="27"/>
  <c r="Q244" i="27"/>
  <c r="R244" i="27"/>
  <c r="S244" i="27"/>
  <c r="T244" i="27"/>
  <c r="V244" i="27"/>
  <c r="W244" i="27"/>
  <c r="X244" i="27"/>
  <c r="Y244" i="27"/>
  <c r="Q245" i="27"/>
  <c r="R245" i="27"/>
  <c r="S245" i="27"/>
  <c r="T245" i="27"/>
  <c r="V245" i="27"/>
  <c r="W245" i="27"/>
  <c r="X245" i="27"/>
  <c r="Y245" i="27"/>
  <c r="Q246" i="27"/>
  <c r="R246" i="27"/>
  <c r="S246" i="27"/>
  <c r="T246" i="27"/>
  <c r="V246" i="27"/>
  <c r="W246" i="27"/>
  <c r="X246" i="27"/>
  <c r="Y246" i="27"/>
  <c r="Q247" i="27"/>
  <c r="R247" i="27"/>
  <c r="S247" i="27"/>
  <c r="T247" i="27"/>
  <c r="V247" i="27"/>
  <c r="W247" i="27"/>
  <c r="X247" i="27"/>
  <c r="Y247" i="27"/>
  <c r="Q248" i="27"/>
  <c r="R248" i="27"/>
  <c r="S248" i="27"/>
  <c r="T248" i="27"/>
  <c r="V248" i="27"/>
  <c r="W248" i="27"/>
  <c r="X248" i="27"/>
  <c r="Y248" i="27"/>
  <c r="Q249" i="27"/>
  <c r="R249" i="27"/>
  <c r="S249" i="27"/>
  <c r="T249" i="27"/>
  <c r="V249" i="27"/>
  <c r="W249" i="27"/>
  <c r="X249" i="27"/>
  <c r="Y249" i="27"/>
  <c r="Q250" i="27"/>
  <c r="R250" i="27"/>
  <c r="S250" i="27"/>
  <c r="T250" i="27"/>
  <c r="V250" i="27"/>
  <c r="W250" i="27"/>
  <c r="X250" i="27"/>
  <c r="Y250" i="27"/>
  <c r="Q251" i="27"/>
  <c r="R251" i="27"/>
  <c r="S251" i="27"/>
  <c r="T251" i="27"/>
  <c r="V251" i="27"/>
  <c r="W251" i="27"/>
  <c r="X251" i="27"/>
  <c r="Y251" i="27"/>
  <c r="I286" i="34"/>
  <c r="I286" i="35"/>
  <c r="I286" i="36"/>
  <c r="I286" i="37"/>
  <c r="I286" i="38"/>
  <c r="I286" i="26"/>
  <c r="Q205" i="27"/>
  <c r="R205" i="27"/>
  <c r="S205" i="27"/>
  <c r="T205" i="27"/>
  <c r="V205" i="27"/>
  <c r="W205" i="27"/>
  <c r="X205" i="27"/>
  <c r="Y205" i="27"/>
  <c r="S268" i="34"/>
  <c r="S286" i="34" s="1"/>
  <c r="S268" i="35"/>
  <c r="S286" i="35" s="1"/>
  <c r="S268" i="36"/>
  <c r="S286" i="36" s="1"/>
  <c r="S268" i="37"/>
  <c r="S286" i="37" s="1"/>
  <c r="S268" i="38"/>
  <c r="S286" i="38"/>
  <c r="S268" i="26"/>
  <c r="S286" i="26" s="1"/>
  <c r="N268" i="34"/>
  <c r="N268" i="35"/>
  <c r="N268" i="36"/>
  <c r="N268" i="37"/>
  <c r="N268" i="38"/>
  <c r="N268" i="26"/>
  <c r="N286" i="35"/>
  <c r="N286" i="36"/>
  <c r="N286" i="37"/>
  <c r="N286" i="38"/>
  <c r="N286" i="34"/>
  <c r="N286" i="26"/>
  <c r="L286" i="27"/>
  <c r="M286" i="27"/>
  <c r="N286" i="27"/>
  <c r="K286" i="27"/>
  <c r="G286" i="27"/>
  <c r="H286" i="27"/>
  <c r="I286" i="27"/>
  <c r="F286" i="27"/>
  <c r="R286" i="26"/>
  <c r="R286" i="34"/>
  <c r="R286" i="35"/>
  <c r="R286" i="36"/>
  <c r="R286" i="37"/>
  <c r="R286" i="38"/>
  <c r="Q286" i="26"/>
  <c r="Q286" i="34"/>
  <c r="Q286" i="35"/>
  <c r="Q286" i="36"/>
  <c r="Q286" i="37"/>
  <c r="Q286" i="38"/>
  <c r="P286" i="26"/>
  <c r="P286" i="34"/>
  <c r="P286" i="35"/>
  <c r="P286" i="36"/>
  <c r="P286" i="37"/>
  <c r="P286" i="38"/>
  <c r="M286" i="26"/>
  <c r="M286" i="34"/>
  <c r="M286" i="35"/>
  <c r="M286" i="36"/>
  <c r="M286" i="37"/>
  <c r="M286" i="38"/>
  <c r="L286" i="26"/>
  <c r="L286" i="34"/>
  <c r="L286" i="35"/>
  <c r="L286" i="36"/>
  <c r="L286" i="37"/>
  <c r="L286" i="38"/>
  <c r="K286" i="26"/>
  <c r="K286" i="34"/>
  <c r="K286" i="35"/>
  <c r="K286" i="36"/>
  <c r="K286" i="37"/>
  <c r="K286" i="38"/>
  <c r="J286" i="26"/>
  <c r="J286" i="34"/>
  <c r="J286" i="35"/>
  <c r="J286" i="36"/>
  <c r="J286" i="37"/>
  <c r="J286" i="38"/>
  <c r="H286" i="26"/>
  <c r="H286" i="34"/>
  <c r="H286" i="35"/>
  <c r="H286" i="36"/>
  <c r="H286" i="37"/>
  <c r="H286" i="38"/>
  <c r="G286" i="26"/>
  <c r="G286" i="34"/>
  <c r="G286" i="35"/>
  <c r="G286" i="36"/>
  <c r="G286" i="37"/>
  <c r="G286" i="38"/>
  <c r="F286" i="26"/>
  <c r="F286" i="34"/>
  <c r="F286" i="35"/>
  <c r="F286" i="36"/>
  <c r="F286" i="37"/>
  <c r="F286" i="38"/>
  <c r="R286" i="12"/>
  <c r="R286" i="29"/>
  <c r="R286" i="30"/>
  <c r="R286" i="31"/>
  <c r="R286" i="32"/>
  <c r="R286" i="33"/>
  <c r="Q286" i="12"/>
  <c r="Q286" i="29"/>
  <c r="Q286" i="30"/>
  <c r="Q286" i="31"/>
  <c r="Q286" i="32"/>
  <c r="Q286" i="33"/>
  <c r="P286" i="12"/>
  <c r="P286" i="29"/>
  <c r="P286" i="30"/>
  <c r="P286" i="31"/>
  <c r="P286" i="32"/>
  <c r="P286" i="33"/>
  <c r="O286" i="12"/>
  <c r="O286" i="29"/>
  <c r="O286" i="30"/>
  <c r="O286" i="31"/>
  <c r="O286" i="32"/>
  <c r="O286" i="33"/>
  <c r="N286" i="12"/>
  <c r="N286" i="29"/>
  <c r="N286" i="30"/>
  <c r="N286" i="31"/>
  <c r="N286" i="32"/>
  <c r="N286" i="33"/>
  <c r="M286" i="12"/>
  <c r="M286" i="29"/>
  <c r="M286" i="30"/>
  <c r="M286" i="31"/>
  <c r="M286" i="32"/>
  <c r="M286" i="33"/>
  <c r="K286" i="12"/>
  <c r="K286" i="29"/>
  <c r="K286" i="30"/>
  <c r="K286" i="31"/>
  <c r="K286" i="32"/>
  <c r="K286" i="33"/>
  <c r="J286" i="12"/>
  <c r="J286" i="29"/>
  <c r="J286" i="30"/>
  <c r="J286" i="31"/>
  <c r="J286" i="32"/>
  <c r="J286" i="33"/>
  <c r="I286" i="12"/>
  <c r="I286" i="29"/>
  <c r="I286" i="30"/>
  <c r="I286" i="31"/>
  <c r="I286" i="32"/>
  <c r="I286" i="33"/>
  <c r="H286" i="12"/>
  <c r="H286" i="29"/>
  <c r="H286" i="30"/>
  <c r="H286" i="31"/>
  <c r="H286" i="32"/>
  <c r="H286" i="33"/>
  <c r="G286" i="12"/>
  <c r="G286" i="29"/>
  <c r="G286" i="30"/>
  <c r="G286" i="31"/>
  <c r="G286" i="32"/>
  <c r="G286" i="33"/>
  <c r="F286" i="12"/>
  <c r="F286" i="29"/>
  <c r="F286" i="30"/>
  <c r="F286" i="31"/>
  <c r="F286" i="32"/>
  <c r="F286" i="33"/>
  <c r="J2" i="23"/>
  <c r="G2" i="21"/>
  <c r="G57" i="28"/>
  <c r="F57" i="28"/>
  <c r="G58" i="23"/>
  <c r="F58" i="23"/>
  <c r="C69" i="28"/>
  <c r="G36" i="28"/>
  <c r="F36" i="28"/>
  <c r="C70" i="28" s="1"/>
  <c r="E48" i="4" s="1"/>
  <c r="H18" i="25"/>
  <c r="G18" i="25"/>
  <c r="F18" i="25"/>
  <c r="Y231" i="27"/>
  <c r="X231" i="27"/>
  <c r="W231" i="27"/>
  <c r="V231" i="27"/>
  <c r="T231" i="27"/>
  <c r="S231" i="27"/>
  <c r="R231" i="27"/>
  <c r="Q231" i="27"/>
  <c r="Y229" i="27"/>
  <c r="X229" i="27"/>
  <c r="W229" i="27"/>
  <c r="V229" i="27"/>
  <c r="T229" i="27"/>
  <c r="S229" i="27"/>
  <c r="R229" i="27"/>
  <c r="Q229" i="27"/>
  <c r="Y228" i="27"/>
  <c r="X228" i="27"/>
  <c r="W228" i="27"/>
  <c r="V228" i="27"/>
  <c r="T228" i="27"/>
  <c r="S228" i="27"/>
  <c r="R228" i="27"/>
  <c r="Q228" i="27"/>
  <c r="Y227" i="27"/>
  <c r="X227" i="27"/>
  <c r="W227" i="27"/>
  <c r="V227" i="27"/>
  <c r="T227" i="27"/>
  <c r="S227" i="27"/>
  <c r="R227" i="27"/>
  <c r="Q227" i="27"/>
  <c r="Y226" i="27"/>
  <c r="X226" i="27"/>
  <c r="W226" i="27"/>
  <c r="V226" i="27"/>
  <c r="T226" i="27"/>
  <c r="S226" i="27"/>
  <c r="R226" i="27"/>
  <c r="Q226" i="27"/>
  <c r="Y225" i="27"/>
  <c r="X225" i="27"/>
  <c r="W225" i="27"/>
  <c r="V225" i="27"/>
  <c r="T225" i="27"/>
  <c r="S225" i="27"/>
  <c r="R225" i="27"/>
  <c r="Q225" i="27"/>
  <c r="Y224" i="27"/>
  <c r="X224" i="27"/>
  <c r="W224" i="27"/>
  <c r="V224" i="27"/>
  <c r="T224" i="27"/>
  <c r="S224" i="27"/>
  <c r="R224" i="27"/>
  <c r="Q224" i="27"/>
  <c r="Y223" i="27"/>
  <c r="X223" i="27"/>
  <c r="W223" i="27"/>
  <c r="V223" i="27"/>
  <c r="T223" i="27"/>
  <c r="S223" i="27"/>
  <c r="R223" i="27"/>
  <c r="Q223" i="27"/>
  <c r="Y222" i="27"/>
  <c r="X222" i="27"/>
  <c r="W222" i="27"/>
  <c r="V222" i="27"/>
  <c r="T222" i="27"/>
  <c r="S222" i="27"/>
  <c r="R222" i="27"/>
  <c r="Q222" i="27"/>
  <c r="Y221" i="27"/>
  <c r="X221" i="27"/>
  <c r="W221" i="27"/>
  <c r="V221" i="27"/>
  <c r="T221" i="27"/>
  <c r="S221" i="27"/>
  <c r="R221" i="27"/>
  <c r="Q221" i="27"/>
  <c r="Y220" i="27"/>
  <c r="X220" i="27"/>
  <c r="W220" i="27"/>
  <c r="V220" i="27"/>
  <c r="T220" i="27"/>
  <c r="S220" i="27"/>
  <c r="R220" i="27"/>
  <c r="Q220" i="27"/>
  <c r="Y219" i="27"/>
  <c r="X219" i="27"/>
  <c r="W219" i="27"/>
  <c r="V219" i="27"/>
  <c r="T219" i="27"/>
  <c r="S219" i="27"/>
  <c r="R219" i="27"/>
  <c r="Q219" i="27"/>
  <c r="Y218" i="27"/>
  <c r="X218" i="27"/>
  <c r="W218" i="27"/>
  <c r="V218" i="27"/>
  <c r="T218" i="27"/>
  <c r="S218" i="27"/>
  <c r="R218" i="27"/>
  <c r="Q218" i="27"/>
  <c r="Y217" i="27"/>
  <c r="X217" i="27"/>
  <c r="W217" i="27"/>
  <c r="V217" i="27"/>
  <c r="T217" i="27"/>
  <c r="S217" i="27"/>
  <c r="R217" i="27"/>
  <c r="Q217" i="27"/>
  <c r="Y216" i="27"/>
  <c r="X216" i="27"/>
  <c r="W216" i="27"/>
  <c r="V216" i="27"/>
  <c r="T216" i="27"/>
  <c r="S216" i="27"/>
  <c r="R216" i="27"/>
  <c r="Q216" i="27"/>
  <c r="Y215" i="27"/>
  <c r="X215" i="27"/>
  <c r="W215" i="27"/>
  <c r="V215" i="27"/>
  <c r="T215" i="27"/>
  <c r="S215" i="27"/>
  <c r="R215" i="27"/>
  <c r="Q215" i="27"/>
  <c r="Y214" i="27"/>
  <c r="X214" i="27"/>
  <c r="W214" i="27"/>
  <c r="V214" i="27"/>
  <c r="T214" i="27"/>
  <c r="S214" i="27"/>
  <c r="R214" i="27"/>
  <c r="Q214" i="27"/>
  <c r="Y213" i="27"/>
  <c r="X213" i="27"/>
  <c r="W213" i="27"/>
  <c r="V213" i="27"/>
  <c r="T213" i="27"/>
  <c r="S213" i="27"/>
  <c r="R213" i="27"/>
  <c r="Q213" i="27"/>
  <c r="Y212" i="27"/>
  <c r="X212" i="27"/>
  <c r="W212" i="27"/>
  <c r="V212" i="27"/>
  <c r="T212" i="27"/>
  <c r="S212" i="27"/>
  <c r="R212" i="27"/>
  <c r="Q212" i="27"/>
  <c r="Y211" i="27"/>
  <c r="X211" i="27"/>
  <c r="W211" i="27"/>
  <c r="V211" i="27"/>
  <c r="T211" i="27"/>
  <c r="S211" i="27"/>
  <c r="R211" i="27"/>
  <c r="Q211" i="27"/>
  <c r="Y210" i="27"/>
  <c r="X210" i="27"/>
  <c r="W210" i="27"/>
  <c r="V210" i="27"/>
  <c r="T210" i="27"/>
  <c r="S210" i="27"/>
  <c r="R210" i="27"/>
  <c r="Q210" i="27"/>
  <c r="Y209" i="27"/>
  <c r="X209" i="27"/>
  <c r="W209" i="27"/>
  <c r="V209" i="27"/>
  <c r="T209" i="27"/>
  <c r="S209" i="27"/>
  <c r="R209" i="27"/>
  <c r="Q209" i="27"/>
  <c r="Y208" i="27"/>
  <c r="X208" i="27"/>
  <c r="W208" i="27"/>
  <c r="V208" i="27"/>
  <c r="T208" i="27"/>
  <c r="S208" i="27"/>
  <c r="R208" i="27"/>
  <c r="Q208" i="27"/>
  <c r="Y207" i="27"/>
  <c r="X207" i="27"/>
  <c r="W207" i="27"/>
  <c r="V207" i="27"/>
  <c r="T207" i="27"/>
  <c r="S207" i="27"/>
  <c r="R207" i="27"/>
  <c r="Q207" i="27"/>
  <c r="Y206" i="27"/>
  <c r="X206" i="27"/>
  <c r="W206" i="27"/>
  <c r="V206" i="27"/>
  <c r="T206" i="27"/>
  <c r="S206" i="27"/>
  <c r="R206" i="27"/>
  <c r="Q206" i="27"/>
  <c r="Y204" i="27"/>
  <c r="X204" i="27"/>
  <c r="W204" i="27"/>
  <c r="V204" i="27"/>
  <c r="T204" i="27"/>
  <c r="S204" i="27"/>
  <c r="R204" i="27"/>
  <c r="Q204" i="27"/>
  <c r="Y203" i="27"/>
  <c r="X203" i="27"/>
  <c r="W203" i="27"/>
  <c r="V203" i="27"/>
  <c r="T203" i="27"/>
  <c r="S203" i="27"/>
  <c r="R203" i="27"/>
  <c r="Q203" i="27"/>
  <c r="Y202" i="27"/>
  <c r="X202" i="27"/>
  <c r="W202" i="27"/>
  <c r="V202" i="27"/>
  <c r="T202" i="27"/>
  <c r="S202" i="27"/>
  <c r="R202" i="27"/>
  <c r="Q202" i="27"/>
  <c r="Y201" i="27"/>
  <c r="X201" i="27"/>
  <c r="W201" i="27"/>
  <c r="V201" i="27"/>
  <c r="T201" i="27"/>
  <c r="S201" i="27"/>
  <c r="R201" i="27"/>
  <c r="Q201" i="27"/>
  <c r="Y200" i="27"/>
  <c r="X200" i="27"/>
  <c r="W200" i="27"/>
  <c r="V200" i="27"/>
  <c r="T200" i="27"/>
  <c r="S200" i="27"/>
  <c r="R200" i="27"/>
  <c r="Q200" i="27"/>
  <c r="Y199" i="27"/>
  <c r="X199" i="27"/>
  <c r="W199" i="27"/>
  <c r="V199" i="27"/>
  <c r="T199" i="27"/>
  <c r="S199" i="27"/>
  <c r="R199" i="27"/>
  <c r="Q199" i="27"/>
  <c r="Y198" i="27"/>
  <c r="X198" i="27"/>
  <c r="W198" i="27"/>
  <c r="V198" i="27"/>
  <c r="T198" i="27"/>
  <c r="S198" i="27"/>
  <c r="R198" i="27"/>
  <c r="Q198" i="27"/>
  <c r="Y197" i="27"/>
  <c r="X197" i="27"/>
  <c r="W197" i="27"/>
  <c r="V197" i="27"/>
  <c r="T197" i="27"/>
  <c r="S197" i="27"/>
  <c r="R197" i="27"/>
  <c r="Q197" i="27"/>
  <c r="Y195" i="27"/>
  <c r="X195" i="27"/>
  <c r="W195" i="27"/>
  <c r="V195" i="27"/>
  <c r="T195" i="27"/>
  <c r="S195" i="27"/>
  <c r="R195" i="27"/>
  <c r="Q195" i="27"/>
  <c r="Y194" i="27"/>
  <c r="X194" i="27"/>
  <c r="W194" i="27"/>
  <c r="V194" i="27"/>
  <c r="T194" i="27"/>
  <c r="S194" i="27"/>
  <c r="R194" i="27"/>
  <c r="Q194" i="27"/>
  <c r="Y193" i="27"/>
  <c r="X193" i="27"/>
  <c r="W193" i="27"/>
  <c r="V193" i="27"/>
  <c r="T193" i="27"/>
  <c r="S193" i="27"/>
  <c r="R193" i="27"/>
  <c r="Q193" i="27"/>
  <c r="Y192" i="27"/>
  <c r="X192" i="27"/>
  <c r="W192" i="27"/>
  <c r="V192" i="27"/>
  <c r="T192" i="27"/>
  <c r="S192" i="27"/>
  <c r="R192" i="27"/>
  <c r="Q192" i="27"/>
  <c r="Y191" i="27"/>
  <c r="X191" i="27"/>
  <c r="W191" i="27"/>
  <c r="V191" i="27"/>
  <c r="T191" i="27"/>
  <c r="S191" i="27"/>
  <c r="R191" i="27"/>
  <c r="Q191" i="27"/>
  <c r="Y190" i="27"/>
  <c r="X190" i="27"/>
  <c r="W190" i="27"/>
  <c r="V190" i="27"/>
  <c r="T190" i="27"/>
  <c r="S190" i="27"/>
  <c r="R190" i="27"/>
  <c r="Q190" i="27"/>
  <c r="Y189" i="27"/>
  <c r="X189" i="27"/>
  <c r="W189" i="27"/>
  <c r="V189" i="27"/>
  <c r="T189" i="27"/>
  <c r="S189" i="27"/>
  <c r="R189" i="27"/>
  <c r="Q189" i="27"/>
  <c r="Y188" i="27"/>
  <c r="X188" i="27"/>
  <c r="W188" i="27"/>
  <c r="V188" i="27"/>
  <c r="T188" i="27"/>
  <c r="S188" i="27"/>
  <c r="R188" i="27"/>
  <c r="Q188" i="27"/>
  <c r="Y187" i="27"/>
  <c r="X187" i="27"/>
  <c r="W187" i="27"/>
  <c r="V187" i="27"/>
  <c r="T187" i="27"/>
  <c r="S187" i="27"/>
  <c r="R187" i="27"/>
  <c r="Q187" i="27"/>
  <c r="Y186" i="27"/>
  <c r="X186" i="27"/>
  <c r="W186" i="27"/>
  <c r="V186" i="27"/>
  <c r="T186" i="27"/>
  <c r="S186" i="27"/>
  <c r="R186" i="27"/>
  <c r="Q186" i="27"/>
  <c r="Y185" i="27"/>
  <c r="X185" i="27"/>
  <c r="W185" i="27"/>
  <c r="V185" i="27"/>
  <c r="T185" i="27"/>
  <c r="S185" i="27"/>
  <c r="R185" i="27"/>
  <c r="Q185" i="27"/>
  <c r="Y184" i="27"/>
  <c r="X184" i="27"/>
  <c r="W184" i="27"/>
  <c r="V184" i="27"/>
  <c r="T184" i="27"/>
  <c r="S184" i="27"/>
  <c r="R184" i="27"/>
  <c r="Q184" i="27"/>
  <c r="Y183" i="27"/>
  <c r="X183" i="27"/>
  <c r="W183" i="27"/>
  <c r="V183" i="27"/>
  <c r="T183" i="27"/>
  <c r="S183" i="27"/>
  <c r="R183" i="27"/>
  <c r="Q183" i="27"/>
  <c r="Y182" i="27"/>
  <c r="X182" i="27"/>
  <c r="W182" i="27"/>
  <c r="V182" i="27"/>
  <c r="T182" i="27"/>
  <c r="S182" i="27"/>
  <c r="R182" i="27"/>
  <c r="Q182" i="27"/>
  <c r="Y181" i="27"/>
  <c r="X181" i="27"/>
  <c r="W181" i="27"/>
  <c r="V181" i="27"/>
  <c r="T181" i="27"/>
  <c r="S181" i="27"/>
  <c r="R181" i="27"/>
  <c r="Q181" i="27"/>
  <c r="Y180" i="27"/>
  <c r="X180" i="27"/>
  <c r="W180" i="27"/>
  <c r="V180" i="27"/>
  <c r="T180" i="27"/>
  <c r="S180" i="27"/>
  <c r="R180" i="27"/>
  <c r="Q180" i="27"/>
  <c r="Y177" i="27"/>
  <c r="X177" i="27"/>
  <c r="W177" i="27"/>
  <c r="V177" i="27"/>
  <c r="T177" i="27"/>
  <c r="S177" i="27"/>
  <c r="R177" i="27"/>
  <c r="Q177" i="27"/>
  <c r="Y176" i="27"/>
  <c r="X176" i="27"/>
  <c r="W176" i="27"/>
  <c r="V176" i="27"/>
  <c r="T176" i="27"/>
  <c r="S176" i="27"/>
  <c r="R176" i="27"/>
  <c r="Q176" i="27"/>
  <c r="Y175" i="27"/>
  <c r="X175" i="27"/>
  <c r="W175" i="27"/>
  <c r="V175" i="27"/>
  <c r="T175" i="27"/>
  <c r="S175" i="27"/>
  <c r="R175" i="27"/>
  <c r="Q175" i="27"/>
  <c r="Y174" i="27"/>
  <c r="X174" i="27"/>
  <c r="W174" i="27"/>
  <c r="V174" i="27"/>
  <c r="T174" i="27"/>
  <c r="S174" i="27"/>
  <c r="R174" i="27"/>
  <c r="Q174" i="27"/>
  <c r="Y173" i="27"/>
  <c r="X173" i="27"/>
  <c r="W173" i="27"/>
  <c r="V173" i="27"/>
  <c r="T173" i="27"/>
  <c r="S173" i="27"/>
  <c r="R173" i="27"/>
  <c r="Q173" i="27"/>
  <c r="Y172" i="27"/>
  <c r="X172" i="27"/>
  <c r="W172" i="27"/>
  <c r="V172" i="27"/>
  <c r="T172" i="27"/>
  <c r="S172" i="27"/>
  <c r="R172" i="27"/>
  <c r="Q172" i="27"/>
  <c r="Y171" i="27"/>
  <c r="X171" i="27"/>
  <c r="W171" i="27"/>
  <c r="V171" i="27"/>
  <c r="T171" i="27"/>
  <c r="S171" i="27"/>
  <c r="R171" i="27"/>
  <c r="Q171" i="27"/>
  <c r="Y170" i="27"/>
  <c r="X170" i="27"/>
  <c r="W170" i="27"/>
  <c r="V170" i="27"/>
  <c r="T170" i="27"/>
  <c r="S170" i="27"/>
  <c r="R170" i="27"/>
  <c r="Q170" i="27"/>
  <c r="Y169" i="27"/>
  <c r="X169" i="27"/>
  <c r="W169" i="27"/>
  <c r="V169" i="27"/>
  <c r="T169" i="27"/>
  <c r="S169" i="27"/>
  <c r="R169" i="27"/>
  <c r="Q169" i="27"/>
  <c r="Y168" i="27"/>
  <c r="X168" i="27"/>
  <c r="W168" i="27"/>
  <c r="V168" i="27"/>
  <c r="T168" i="27"/>
  <c r="S168" i="27"/>
  <c r="R168" i="27"/>
  <c r="Q168" i="27"/>
  <c r="Y167" i="27"/>
  <c r="X167" i="27"/>
  <c r="W167" i="27"/>
  <c r="V167" i="27"/>
  <c r="T167" i="27"/>
  <c r="S167" i="27"/>
  <c r="R167" i="27"/>
  <c r="Q167" i="27"/>
  <c r="Y166" i="27"/>
  <c r="X166" i="27"/>
  <c r="W166" i="27"/>
  <c r="V166" i="27"/>
  <c r="T166" i="27"/>
  <c r="S166" i="27"/>
  <c r="R166" i="27"/>
  <c r="Q166" i="27"/>
  <c r="Y165" i="27"/>
  <c r="X165" i="27"/>
  <c r="W165" i="27"/>
  <c r="V165" i="27"/>
  <c r="T165" i="27"/>
  <c r="S165" i="27"/>
  <c r="R165" i="27"/>
  <c r="Q165" i="27"/>
  <c r="Y163" i="27"/>
  <c r="X163" i="27"/>
  <c r="W163" i="27"/>
  <c r="V163" i="27"/>
  <c r="T163" i="27"/>
  <c r="S163" i="27"/>
  <c r="R163" i="27"/>
  <c r="Q163" i="27"/>
  <c r="Y162" i="27"/>
  <c r="X162" i="27"/>
  <c r="W162" i="27"/>
  <c r="V162" i="27"/>
  <c r="T162" i="27"/>
  <c r="S162" i="27"/>
  <c r="R162" i="27"/>
  <c r="Q162" i="27"/>
  <c r="Y161" i="27"/>
  <c r="X161" i="27"/>
  <c r="W161" i="27"/>
  <c r="V161" i="27"/>
  <c r="T161" i="27"/>
  <c r="S161" i="27"/>
  <c r="R161" i="27"/>
  <c r="Q161" i="27"/>
  <c r="Y160" i="27"/>
  <c r="X160" i="27"/>
  <c r="W160" i="27"/>
  <c r="V160" i="27"/>
  <c r="T160" i="27"/>
  <c r="S160" i="27"/>
  <c r="R160" i="27"/>
  <c r="Q160" i="27"/>
  <c r="Y159" i="27"/>
  <c r="X159" i="27"/>
  <c r="W159" i="27"/>
  <c r="V159" i="27"/>
  <c r="T159" i="27"/>
  <c r="S159" i="27"/>
  <c r="R159" i="27"/>
  <c r="Q159" i="27"/>
  <c r="Y158" i="27"/>
  <c r="X158" i="27"/>
  <c r="W158" i="27"/>
  <c r="V158" i="27"/>
  <c r="T158" i="27"/>
  <c r="S158" i="27"/>
  <c r="R158" i="27"/>
  <c r="Q158" i="27"/>
  <c r="Y157" i="27"/>
  <c r="X157" i="27"/>
  <c r="W157" i="27"/>
  <c r="V157" i="27"/>
  <c r="T157" i="27"/>
  <c r="S157" i="27"/>
  <c r="R157" i="27"/>
  <c r="Q157" i="27"/>
  <c r="Y156" i="27"/>
  <c r="X156" i="27"/>
  <c r="W156" i="27"/>
  <c r="V156" i="27"/>
  <c r="T156" i="27"/>
  <c r="S156" i="27"/>
  <c r="R156" i="27"/>
  <c r="Q156" i="27"/>
  <c r="Y155" i="27"/>
  <c r="X155" i="27"/>
  <c r="W155" i="27"/>
  <c r="V155" i="27"/>
  <c r="T155" i="27"/>
  <c r="S155" i="27"/>
  <c r="R155" i="27"/>
  <c r="Q155" i="27"/>
  <c r="Y154" i="27"/>
  <c r="X154" i="27"/>
  <c r="W154" i="27"/>
  <c r="V154" i="27"/>
  <c r="T154" i="27"/>
  <c r="S154" i="27"/>
  <c r="R154" i="27"/>
  <c r="Q154" i="27"/>
  <c r="Y153" i="27"/>
  <c r="X153" i="27"/>
  <c r="W153" i="27"/>
  <c r="V153" i="27"/>
  <c r="T153" i="27"/>
  <c r="S153" i="27"/>
  <c r="R153" i="27"/>
  <c r="Q153" i="27"/>
  <c r="Y152" i="27"/>
  <c r="X152" i="27"/>
  <c r="W152" i="27"/>
  <c r="V152" i="27"/>
  <c r="T152" i="27"/>
  <c r="S152" i="27"/>
  <c r="R152" i="27"/>
  <c r="Q152" i="27"/>
  <c r="Y151" i="27"/>
  <c r="X151" i="27"/>
  <c r="W151" i="27"/>
  <c r="V151" i="27"/>
  <c r="T151" i="27"/>
  <c r="S151" i="27"/>
  <c r="R151" i="27"/>
  <c r="Q151" i="27"/>
  <c r="Y150" i="27"/>
  <c r="X150" i="27"/>
  <c r="W150" i="27"/>
  <c r="V150" i="27"/>
  <c r="T150" i="27"/>
  <c r="S150" i="27"/>
  <c r="R150" i="27"/>
  <c r="Q150" i="27"/>
  <c r="Y149" i="27"/>
  <c r="X149" i="27"/>
  <c r="W149" i="27"/>
  <c r="V149" i="27"/>
  <c r="T149" i="27"/>
  <c r="S149" i="27"/>
  <c r="R149" i="27"/>
  <c r="Q149" i="27"/>
  <c r="Y148" i="27"/>
  <c r="X148" i="27"/>
  <c r="W148" i="27"/>
  <c r="V148" i="27"/>
  <c r="T148" i="27"/>
  <c r="S148" i="27"/>
  <c r="R148" i="27"/>
  <c r="Q148" i="27"/>
  <c r="Y147" i="27"/>
  <c r="X147" i="27"/>
  <c r="W147" i="27"/>
  <c r="V147" i="27"/>
  <c r="T147" i="27"/>
  <c r="S147" i="27"/>
  <c r="R147" i="27"/>
  <c r="Q147" i="27"/>
  <c r="Y146" i="27"/>
  <c r="X146" i="27"/>
  <c r="W146" i="27"/>
  <c r="V146" i="27"/>
  <c r="T146" i="27"/>
  <c r="S146" i="27"/>
  <c r="R146" i="27"/>
  <c r="Q146" i="27"/>
  <c r="Y145" i="27"/>
  <c r="X145" i="27"/>
  <c r="W145" i="27"/>
  <c r="V145" i="27"/>
  <c r="T145" i="27"/>
  <c r="S145" i="27"/>
  <c r="R145" i="27"/>
  <c r="Q145" i="27"/>
  <c r="Y144" i="27"/>
  <c r="X144" i="27"/>
  <c r="W144" i="27"/>
  <c r="V144" i="27"/>
  <c r="T144" i="27"/>
  <c r="S144" i="27"/>
  <c r="R144" i="27"/>
  <c r="Q144" i="27"/>
  <c r="Y143" i="27"/>
  <c r="X143" i="27"/>
  <c r="W143" i="27"/>
  <c r="V143" i="27"/>
  <c r="T143" i="27"/>
  <c r="S143" i="27"/>
  <c r="R143" i="27"/>
  <c r="Q143" i="27"/>
  <c r="Y142" i="27"/>
  <c r="X142" i="27"/>
  <c r="W142" i="27"/>
  <c r="V142" i="27"/>
  <c r="T142" i="27"/>
  <c r="S142" i="27"/>
  <c r="R142" i="27"/>
  <c r="Q142" i="27"/>
  <c r="Y141" i="27"/>
  <c r="X141" i="27"/>
  <c r="W141" i="27"/>
  <c r="V141" i="27"/>
  <c r="T141" i="27"/>
  <c r="S141" i="27"/>
  <c r="R141" i="27"/>
  <c r="Q141" i="27"/>
  <c r="Y140" i="27"/>
  <c r="X140" i="27"/>
  <c r="W140" i="27"/>
  <c r="V140" i="27"/>
  <c r="T140" i="27"/>
  <c r="S140" i="27"/>
  <c r="R140" i="27"/>
  <c r="Q140" i="27"/>
  <c r="Y139" i="27"/>
  <c r="X139" i="27"/>
  <c r="W139" i="27"/>
  <c r="V139" i="27"/>
  <c r="T139" i="27"/>
  <c r="S139" i="27"/>
  <c r="R139" i="27"/>
  <c r="Q139" i="27"/>
  <c r="Y138" i="27"/>
  <c r="X138" i="27"/>
  <c r="W138" i="27"/>
  <c r="V138" i="27"/>
  <c r="T138" i="27"/>
  <c r="S138" i="27"/>
  <c r="R138" i="27"/>
  <c r="Q138" i="27"/>
  <c r="Y137" i="27"/>
  <c r="X137" i="27"/>
  <c r="W137" i="27"/>
  <c r="V137" i="27"/>
  <c r="T137" i="27"/>
  <c r="S137" i="27"/>
  <c r="R137" i="27"/>
  <c r="Q137" i="27"/>
  <c r="Y136" i="27"/>
  <c r="X136" i="27"/>
  <c r="W136" i="27"/>
  <c r="V136" i="27"/>
  <c r="T136" i="27"/>
  <c r="S136" i="27"/>
  <c r="R136" i="27"/>
  <c r="Q136" i="27"/>
  <c r="Y135" i="27"/>
  <c r="X135" i="27"/>
  <c r="W135" i="27"/>
  <c r="V135" i="27"/>
  <c r="T135" i="27"/>
  <c r="S135" i="27"/>
  <c r="R135" i="27"/>
  <c r="Q135" i="27"/>
  <c r="Y134" i="27"/>
  <c r="X134" i="27"/>
  <c r="W134" i="27"/>
  <c r="V134" i="27"/>
  <c r="T134" i="27"/>
  <c r="S134" i="27"/>
  <c r="R134" i="27"/>
  <c r="Q134" i="27"/>
  <c r="Y133" i="27"/>
  <c r="X133" i="27"/>
  <c r="W133" i="27"/>
  <c r="V133" i="27"/>
  <c r="T133" i="27"/>
  <c r="S133" i="27"/>
  <c r="R133" i="27"/>
  <c r="Q133" i="27"/>
  <c r="Y132" i="27"/>
  <c r="X132" i="27"/>
  <c r="W132" i="27"/>
  <c r="V132" i="27"/>
  <c r="T132" i="27"/>
  <c r="S132" i="27"/>
  <c r="R132" i="27"/>
  <c r="Q132" i="27"/>
  <c r="Y130" i="27"/>
  <c r="X130" i="27"/>
  <c r="W130" i="27"/>
  <c r="V130" i="27"/>
  <c r="T130" i="27"/>
  <c r="S130" i="27"/>
  <c r="R130" i="27"/>
  <c r="Q130" i="27"/>
  <c r="Y129" i="27"/>
  <c r="X129" i="27"/>
  <c r="W129" i="27"/>
  <c r="V129" i="27"/>
  <c r="T129" i="27"/>
  <c r="S129" i="27"/>
  <c r="R129" i="27"/>
  <c r="Q129" i="27"/>
  <c r="Y128" i="27"/>
  <c r="X128" i="27"/>
  <c r="W128" i="27"/>
  <c r="V128" i="27"/>
  <c r="T128" i="27"/>
  <c r="S128" i="27"/>
  <c r="R128" i="27"/>
  <c r="Q128" i="27"/>
  <c r="Y125" i="27"/>
  <c r="X125" i="27"/>
  <c r="W125" i="27"/>
  <c r="V125" i="27"/>
  <c r="T125" i="27"/>
  <c r="S125" i="27"/>
  <c r="R125" i="27"/>
  <c r="Q125" i="27"/>
  <c r="Y124" i="27"/>
  <c r="X124" i="27"/>
  <c r="W124" i="27"/>
  <c r="V124" i="27"/>
  <c r="T124" i="27"/>
  <c r="S124" i="27"/>
  <c r="R124" i="27"/>
  <c r="Q124" i="27"/>
  <c r="Y123" i="27"/>
  <c r="X123" i="27"/>
  <c r="W123" i="27"/>
  <c r="V123" i="27"/>
  <c r="T123" i="27"/>
  <c r="S123" i="27"/>
  <c r="R123" i="27"/>
  <c r="Q123" i="27"/>
  <c r="Y122" i="27"/>
  <c r="X122" i="27"/>
  <c r="W122" i="27"/>
  <c r="V122" i="27"/>
  <c r="T122" i="27"/>
  <c r="S122" i="27"/>
  <c r="R122" i="27"/>
  <c r="Q122" i="27"/>
  <c r="Y121" i="27"/>
  <c r="X121" i="27"/>
  <c r="W121" i="27"/>
  <c r="V121" i="27"/>
  <c r="T121" i="27"/>
  <c r="S121" i="27"/>
  <c r="R121" i="27"/>
  <c r="Q121" i="27"/>
  <c r="Y120" i="27"/>
  <c r="X120" i="27"/>
  <c r="W120" i="27"/>
  <c r="V120" i="27"/>
  <c r="T120" i="27"/>
  <c r="S120" i="27"/>
  <c r="R120" i="27"/>
  <c r="Q120" i="27"/>
  <c r="Y119" i="27"/>
  <c r="X119" i="27"/>
  <c r="W119" i="27"/>
  <c r="V119" i="27"/>
  <c r="T119" i="27"/>
  <c r="S119" i="27"/>
  <c r="R119" i="27"/>
  <c r="Q119" i="27"/>
  <c r="Y118" i="27"/>
  <c r="X118" i="27"/>
  <c r="W118" i="27"/>
  <c r="V118" i="27"/>
  <c r="T118" i="27"/>
  <c r="S118" i="27"/>
  <c r="R118" i="27"/>
  <c r="Q118" i="27"/>
  <c r="Y117" i="27"/>
  <c r="X117" i="27"/>
  <c r="W117" i="27"/>
  <c r="V117" i="27"/>
  <c r="T117" i="27"/>
  <c r="S117" i="27"/>
  <c r="R117" i="27"/>
  <c r="Q117" i="27"/>
  <c r="Y116" i="27"/>
  <c r="X116" i="27"/>
  <c r="W116" i="27"/>
  <c r="V116" i="27"/>
  <c r="T116" i="27"/>
  <c r="S116" i="27"/>
  <c r="R116" i="27"/>
  <c r="Q116" i="27"/>
  <c r="Y115" i="27"/>
  <c r="X115" i="27"/>
  <c r="W115" i="27"/>
  <c r="V115" i="27"/>
  <c r="T115" i="27"/>
  <c r="S115" i="27"/>
  <c r="R115" i="27"/>
  <c r="Q115" i="27"/>
  <c r="Y114" i="27"/>
  <c r="X114" i="27"/>
  <c r="W114" i="27"/>
  <c r="V114" i="27"/>
  <c r="T114" i="27"/>
  <c r="S114" i="27"/>
  <c r="R114" i="27"/>
  <c r="Q114" i="27"/>
  <c r="Y113" i="27"/>
  <c r="X113" i="27"/>
  <c r="W113" i="27"/>
  <c r="V113" i="27"/>
  <c r="T113" i="27"/>
  <c r="S113" i="27"/>
  <c r="R113" i="27"/>
  <c r="Q113" i="27"/>
  <c r="Y112" i="27"/>
  <c r="X112" i="27"/>
  <c r="W112" i="27"/>
  <c r="V112" i="27"/>
  <c r="T112" i="27"/>
  <c r="S112" i="27"/>
  <c r="R112" i="27"/>
  <c r="Q112" i="27"/>
  <c r="Y111" i="27"/>
  <c r="X111" i="27"/>
  <c r="W111" i="27"/>
  <c r="V111" i="27"/>
  <c r="T111" i="27"/>
  <c r="S111" i="27"/>
  <c r="R111" i="27"/>
  <c r="Q111" i="27"/>
  <c r="Y110" i="27"/>
  <c r="X110" i="27"/>
  <c r="W110" i="27"/>
  <c r="V110" i="27"/>
  <c r="T110" i="27"/>
  <c r="S110" i="27"/>
  <c r="R110" i="27"/>
  <c r="Q110" i="27"/>
  <c r="Y109" i="27"/>
  <c r="X109" i="27"/>
  <c r="W109" i="27"/>
  <c r="V109" i="27"/>
  <c r="T109" i="27"/>
  <c r="S109" i="27"/>
  <c r="R109" i="27"/>
  <c r="Q109" i="27"/>
  <c r="Y108" i="27"/>
  <c r="X108" i="27"/>
  <c r="W108" i="27"/>
  <c r="V108" i="27"/>
  <c r="T108" i="27"/>
  <c r="S108" i="27"/>
  <c r="R108" i="27"/>
  <c r="Q108" i="27"/>
  <c r="Y107" i="27"/>
  <c r="X107" i="27"/>
  <c r="W107" i="27"/>
  <c r="V107" i="27"/>
  <c r="T107" i="27"/>
  <c r="S107" i="27"/>
  <c r="R107" i="27"/>
  <c r="Q107" i="27"/>
  <c r="Y106" i="27"/>
  <c r="X106" i="27"/>
  <c r="W106" i="27"/>
  <c r="V106" i="27"/>
  <c r="T106" i="27"/>
  <c r="S106" i="27"/>
  <c r="R106" i="27"/>
  <c r="Q106" i="27"/>
  <c r="Y105" i="27"/>
  <c r="X105" i="27"/>
  <c r="W105" i="27"/>
  <c r="V105" i="27"/>
  <c r="T105" i="27"/>
  <c r="S105" i="27"/>
  <c r="R105" i="27"/>
  <c r="Q105" i="27"/>
  <c r="Y104" i="27"/>
  <c r="X104" i="27"/>
  <c r="W104" i="27"/>
  <c r="V104" i="27"/>
  <c r="T104" i="27"/>
  <c r="S104" i="27"/>
  <c r="R104" i="27"/>
  <c r="Q104" i="27"/>
  <c r="Y103" i="27"/>
  <c r="X103" i="27"/>
  <c r="W103" i="27"/>
  <c r="V103" i="27"/>
  <c r="T103" i="27"/>
  <c r="S103" i="27"/>
  <c r="R103" i="27"/>
  <c r="Q103" i="27"/>
  <c r="Y102" i="27"/>
  <c r="X102" i="27"/>
  <c r="W102" i="27"/>
  <c r="V102" i="27"/>
  <c r="T102" i="27"/>
  <c r="S102" i="27"/>
  <c r="R102" i="27"/>
  <c r="Q102" i="27"/>
  <c r="Y101" i="27"/>
  <c r="X101" i="27"/>
  <c r="W101" i="27"/>
  <c r="V101" i="27"/>
  <c r="T101" i="27"/>
  <c r="S101" i="27"/>
  <c r="R101" i="27"/>
  <c r="Q101" i="27"/>
  <c r="Y100" i="27"/>
  <c r="X100" i="27"/>
  <c r="W100" i="27"/>
  <c r="V100" i="27"/>
  <c r="T100" i="27"/>
  <c r="S100" i="27"/>
  <c r="R100" i="27"/>
  <c r="Q100" i="27"/>
  <c r="Y99" i="27"/>
  <c r="X99" i="27"/>
  <c r="W99" i="27"/>
  <c r="V99" i="27"/>
  <c r="T99" i="27"/>
  <c r="S99" i="27"/>
  <c r="R99" i="27"/>
  <c r="Q99" i="27"/>
  <c r="Y98" i="27"/>
  <c r="X98" i="27"/>
  <c r="W98" i="27"/>
  <c r="V98" i="27"/>
  <c r="T98" i="27"/>
  <c r="S98" i="27"/>
  <c r="R98" i="27"/>
  <c r="Q98" i="27"/>
  <c r="Y97" i="27"/>
  <c r="X97" i="27"/>
  <c r="W97" i="27"/>
  <c r="V97" i="27"/>
  <c r="T97" i="27"/>
  <c r="S97" i="27"/>
  <c r="R97" i="27"/>
  <c r="Q97" i="27"/>
  <c r="Y96" i="27"/>
  <c r="X96" i="27"/>
  <c r="W96" i="27"/>
  <c r="V96" i="27"/>
  <c r="T96" i="27"/>
  <c r="S96" i="27"/>
  <c r="R96" i="27"/>
  <c r="Q96" i="27"/>
  <c r="Y95" i="27"/>
  <c r="X95" i="27"/>
  <c r="W95" i="27"/>
  <c r="V95" i="27"/>
  <c r="T95" i="27"/>
  <c r="S95" i="27"/>
  <c r="R95" i="27"/>
  <c r="Q95" i="27"/>
  <c r="Y94" i="27"/>
  <c r="X94" i="27"/>
  <c r="W94" i="27"/>
  <c r="V94" i="27"/>
  <c r="T94" i="27"/>
  <c r="S94" i="27"/>
  <c r="R94" i="27"/>
  <c r="Q94" i="27"/>
  <c r="Y93" i="27"/>
  <c r="X93" i="27"/>
  <c r="W93" i="27"/>
  <c r="V93" i="27"/>
  <c r="T93" i="27"/>
  <c r="S93" i="27"/>
  <c r="R93" i="27"/>
  <c r="Q93" i="27"/>
  <c r="Y92" i="27"/>
  <c r="X92" i="27"/>
  <c r="W92" i="27"/>
  <c r="V92" i="27"/>
  <c r="T92" i="27"/>
  <c r="S92" i="27"/>
  <c r="R92" i="27"/>
  <c r="Q92" i="27"/>
  <c r="Y91" i="27"/>
  <c r="X91" i="27"/>
  <c r="W91" i="27"/>
  <c r="V91" i="27"/>
  <c r="T91" i="27"/>
  <c r="S91" i="27"/>
  <c r="R91" i="27"/>
  <c r="Q91" i="27"/>
  <c r="Y90" i="27"/>
  <c r="X90" i="27"/>
  <c r="W90" i="27"/>
  <c r="V90" i="27"/>
  <c r="T90" i="27"/>
  <c r="S90" i="27"/>
  <c r="R90" i="27"/>
  <c r="Q90" i="27"/>
  <c r="Y89" i="27"/>
  <c r="X89" i="27"/>
  <c r="W89" i="27"/>
  <c r="V89" i="27"/>
  <c r="T89" i="27"/>
  <c r="S89" i="27"/>
  <c r="R89" i="27"/>
  <c r="Q89" i="27"/>
  <c r="Y88" i="27"/>
  <c r="X88" i="27"/>
  <c r="W88" i="27"/>
  <c r="V88" i="27"/>
  <c r="T88" i="27"/>
  <c r="S88" i="27"/>
  <c r="R88" i="27"/>
  <c r="Q88" i="27"/>
  <c r="Y87" i="27"/>
  <c r="X87" i="27"/>
  <c r="W87" i="27"/>
  <c r="V87" i="27"/>
  <c r="T87" i="27"/>
  <c r="S87" i="27"/>
  <c r="R87" i="27"/>
  <c r="Q87" i="27"/>
  <c r="Y86" i="27"/>
  <c r="X86" i="27"/>
  <c r="W86" i="27"/>
  <c r="V86" i="27"/>
  <c r="T86" i="27"/>
  <c r="S86" i="27"/>
  <c r="R86" i="27"/>
  <c r="Q86" i="27"/>
  <c r="Y85" i="27"/>
  <c r="X85" i="27"/>
  <c r="W85" i="27"/>
  <c r="V85" i="27"/>
  <c r="T85" i="27"/>
  <c r="S85" i="27"/>
  <c r="R85" i="27"/>
  <c r="Q85" i="27"/>
  <c r="Y84" i="27"/>
  <c r="X84" i="27"/>
  <c r="W84" i="27"/>
  <c r="V84" i="27"/>
  <c r="T84" i="27"/>
  <c r="S84" i="27"/>
  <c r="R84" i="27"/>
  <c r="Q84" i="27"/>
  <c r="Y83" i="27"/>
  <c r="X83" i="27"/>
  <c r="W83" i="27"/>
  <c r="V83" i="27"/>
  <c r="T83" i="27"/>
  <c r="S83" i="27"/>
  <c r="R83" i="27"/>
  <c r="Q83" i="27"/>
  <c r="Y82" i="27"/>
  <c r="X82" i="27"/>
  <c r="W82" i="27"/>
  <c r="V82" i="27"/>
  <c r="T82" i="27"/>
  <c r="S82" i="27"/>
  <c r="R82" i="27"/>
  <c r="Q82" i="27"/>
  <c r="Y81" i="27"/>
  <c r="X81" i="27"/>
  <c r="W81" i="27"/>
  <c r="V81" i="27"/>
  <c r="T81" i="27"/>
  <c r="S81" i="27"/>
  <c r="R81" i="27"/>
  <c r="Q81" i="27"/>
  <c r="Y80" i="27"/>
  <c r="X80" i="27"/>
  <c r="W80" i="27"/>
  <c r="V80" i="27"/>
  <c r="T80" i="27"/>
  <c r="S80" i="27"/>
  <c r="R80" i="27"/>
  <c r="Q80" i="27"/>
  <c r="Y79" i="27"/>
  <c r="X79" i="27"/>
  <c r="W79" i="27"/>
  <c r="V79" i="27"/>
  <c r="T79" i="27"/>
  <c r="S79" i="27"/>
  <c r="R79" i="27"/>
  <c r="Q79" i="27"/>
  <c r="Y78" i="27"/>
  <c r="X78" i="27"/>
  <c r="W78" i="27"/>
  <c r="V78" i="27"/>
  <c r="T78" i="27"/>
  <c r="S78" i="27"/>
  <c r="R78" i="27"/>
  <c r="Q78" i="27"/>
  <c r="Y77" i="27"/>
  <c r="X77" i="27"/>
  <c r="W77" i="27"/>
  <c r="V77" i="27"/>
  <c r="T77" i="27"/>
  <c r="S77" i="27"/>
  <c r="R77" i="27"/>
  <c r="Q77" i="27"/>
  <c r="Y76" i="27"/>
  <c r="X76" i="27"/>
  <c r="W76" i="27"/>
  <c r="V76" i="27"/>
  <c r="T76" i="27"/>
  <c r="S76" i="27"/>
  <c r="R76" i="27"/>
  <c r="Q76" i="27"/>
  <c r="Y75" i="27"/>
  <c r="X75" i="27"/>
  <c r="W75" i="27"/>
  <c r="V75" i="27"/>
  <c r="T75" i="27"/>
  <c r="S75" i="27"/>
  <c r="R75" i="27"/>
  <c r="Q75" i="27"/>
  <c r="Y73" i="27"/>
  <c r="X73" i="27"/>
  <c r="W73" i="27"/>
  <c r="V73" i="27"/>
  <c r="T73" i="27"/>
  <c r="S73" i="27"/>
  <c r="R73" i="27"/>
  <c r="Q73" i="27"/>
  <c r="Y72" i="27"/>
  <c r="X72" i="27"/>
  <c r="W72" i="27"/>
  <c r="V72" i="27"/>
  <c r="T72" i="27"/>
  <c r="S72" i="27"/>
  <c r="R72" i="27"/>
  <c r="Q72" i="27"/>
  <c r="Y71" i="27"/>
  <c r="X71" i="27"/>
  <c r="W71" i="27"/>
  <c r="V71" i="27"/>
  <c r="T71" i="27"/>
  <c r="S71" i="27"/>
  <c r="R71" i="27"/>
  <c r="Q71" i="27"/>
  <c r="Y70" i="27"/>
  <c r="X70" i="27"/>
  <c r="W70" i="27"/>
  <c r="V70" i="27"/>
  <c r="T70" i="27"/>
  <c r="S70" i="27"/>
  <c r="R70" i="27"/>
  <c r="Q70" i="27"/>
  <c r="Y69" i="27"/>
  <c r="X69" i="27"/>
  <c r="W69" i="27"/>
  <c r="V69" i="27"/>
  <c r="T69" i="27"/>
  <c r="S69" i="27"/>
  <c r="R69" i="27"/>
  <c r="Q69" i="27"/>
  <c r="Y66" i="27"/>
  <c r="X66" i="27"/>
  <c r="W66" i="27"/>
  <c r="V66" i="27"/>
  <c r="T66" i="27"/>
  <c r="S66" i="27"/>
  <c r="R66" i="27"/>
  <c r="Q66" i="27"/>
  <c r="Y65" i="27"/>
  <c r="X65" i="27"/>
  <c r="W65" i="27"/>
  <c r="V65" i="27"/>
  <c r="T65" i="27"/>
  <c r="S65" i="27"/>
  <c r="R65" i="27"/>
  <c r="Q65" i="27"/>
  <c r="Y64" i="27"/>
  <c r="X64" i="27"/>
  <c r="W64" i="27"/>
  <c r="V64" i="27"/>
  <c r="T64" i="27"/>
  <c r="S64" i="27"/>
  <c r="R64" i="27"/>
  <c r="Q64" i="27"/>
  <c r="Y63" i="27"/>
  <c r="X63" i="27"/>
  <c r="W63" i="27"/>
  <c r="V63" i="27"/>
  <c r="T63" i="27"/>
  <c r="S63" i="27"/>
  <c r="R63" i="27"/>
  <c r="Q63" i="27"/>
  <c r="Y62" i="27"/>
  <c r="X62" i="27"/>
  <c r="W62" i="27"/>
  <c r="V62" i="27"/>
  <c r="T62" i="27"/>
  <c r="S62" i="27"/>
  <c r="R62" i="27"/>
  <c r="Q62" i="27"/>
  <c r="Y61" i="27"/>
  <c r="X61" i="27"/>
  <c r="W61" i="27"/>
  <c r="V61" i="27"/>
  <c r="T61" i="27"/>
  <c r="S61" i="27"/>
  <c r="R61" i="27"/>
  <c r="Q61" i="27"/>
  <c r="Y60" i="27"/>
  <c r="X60" i="27"/>
  <c r="W60" i="27"/>
  <c r="V60" i="27"/>
  <c r="T60" i="27"/>
  <c r="S60" i="27"/>
  <c r="R60" i="27"/>
  <c r="Q60" i="27"/>
  <c r="Y59" i="27"/>
  <c r="X59" i="27"/>
  <c r="W59" i="27"/>
  <c r="V59" i="27"/>
  <c r="T59" i="27"/>
  <c r="S59" i="27"/>
  <c r="R59" i="27"/>
  <c r="Q59" i="27"/>
  <c r="Y58" i="27"/>
  <c r="X58" i="27"/>
  <c r="W58" i="27"/>
  <c r="V58" i="27"/>
  <c r="T58" i="27"/>
  <c r="S58" i="27"/>
  <c r="R58" i="27"/>
  <c r="Q58" i="27"/>
  <c r="Y57" i="27"/>
  <c r="X57" i="27"/>
  <c r="W57" i="27"/>
  <c r="V57" i="27"/>
  <c r="T57" i="27"/>
  <c r="S57" i="27"/>
  <c r="R57" i="27"/>
  <c r="Q57" i="27"/>
  <c r="Y56" i="27"/>
  <c r="X56" i="27"/>
  <c r="W56" i="27"/>
  <c r="V56" i="27"/>
  <c r="T56" i="27"/>
  <c r="S56" i="27"/>
  <c r="R56" i="27"/>
  <c r="Q56" i="27"/>
  <c r="Y55" i="27"/>
  <c r="X55" i="27"/>
  <c r="W55" i="27"/>
  <c r="V55" i="27"/>
  <c r="T55" i="27"/>
  <c r="S55" i="27"/>
  <c r="R55" i="27"/>
  <c r="Q55" i="27"/>
  <c r="Y54" i="27"/>
  <c r="X54" i="27"/>
  <c r="W54" i="27"/>
  <c r="V54" i="27"/>
  <c r="T54" i="27"/>
  <c r="S54" i="27"/>
  <c r="R54" i="27"/>
  <c r="Q54" i="27"/>
  <c r="Y53" i="27"/>
  <c r="X53" i="27"/>
  <c r="W53" i="27"/>
  <c r="V53" i="27"/>
  <c r="T53" i="27"/>
  <c r="S53" i="27"/>
  <c r="R53" i="27"/>
  <c r="Q53" i="27"/>
  <c r="Y52" i="27"/>
  <c r="X52" i="27"/>
  <c r="W52" i="27"/>
  <c r="V52" i="27"/>
  <c r="T52" i="27"/>
  <c r="S52" i="27"/>
  <c r="R52" i="27"/>
  <c r="Q52" i="27"/>
  <c r="Y51" i="27"/>
  <c r="X51" i="27"/>
  <c r="W51" i="27"/>
  <c r="V51" i="27"/>
  <c r="T51" i="27"/>
  <c r="S51" i="27"/>
  <c r="R51" i="27"/>
  <c r="Q51" i="27"/>
  <c r="Y50" i="27"/>
  <c r="X50" i="27"/>
  <c r="W50" i="27"/>
  <c r="V50" i="27"/>
  <c r="T50" i="27"/>
  <c r="S50" i="27"/>
  <c r="R50" i="27"/>
  <c r="Q50" i="27"/>
  <c r="Y49" i="27"/>
  <c r="X49" i="27"/>
  <c r="W49" i="27"/>
  <c r="V49" i="27"/>
  <c r="T49" i="27"/>
  <c r="S49" i="27"/>
  <c r="R49" i="27"/>
  <c r="Q49" i="27"/>
  <c r="Y48" i="27"/>
  <c r="X48" i="27"/>
  <c r="W48" i="27"/>
  <c r="V48" i="27"/>
  <c r="T48" i="27"/>
  <c r="S48" i="27"/>
  <c r="R48" i="27"/>
  <c r="Q48" i="27"/>
  <c r="Y47" i="27"/>
  <c r="X47" i="27"/>
  <c r="W47" i="27"/>
  <c r="V47" i="27"/>
  <c r="T47" i="27"/>
  <c r="S47" i="27"/>
  <c r="R47" i="27"/>
  <c r="Q47" i="27"/>
  <c r="Y46" i="27"/>
  <c r="X46" i="27"/>
  <c r="W46" i="27"/>
  <c r="V46" i="27"/>
  <c r="T46" i="27"/>
  <c r="S46" i="27"/>
  <c r="R46" i="27"/>
  <c r="Q46" i="27"/>
  <c r="Y45" i="27"/>
  <c r="X45" i="27"/>
  <c r="W45" i="27"/>
  <c r="V45" i="27"/>
  <c r="T45" i="27"/>
  <c r="S45" i="27"/>
  <c r="R45" i="27"/>
  <c r="Q45" i="27"/>
  <c r="Y44" i="27"/>
  <c r="X44" i="27"/>
  <c r="W44" i="27"/>
  <c r="V44" i="27"/>
  <c r="T44" i="27"/>
  <c r="S44" i="27"/>
  <c r="R44" i="27"/>
  <c r="Q44" i="27"/>
  <c r="Y43" i="27"/>
  <c r="X43" i="27"/>
  <c r="W43" i="27"/>
  <c r="V43" i="27"/>
  <c r="T43" i="27"/>
  <c r="S43" i="27"/>
  <c r="R43" i="27"/>
  <c r="Q43" i="27"/>
  <c r="Y42" i="27"/>
  <c r="X42" i="27"/>
  <c r="W42" i="27"/>
  <c r="V42" i="27"/>
  <c r="T42" i="27"/>
  <c r="S42" i="27"/>
  <c r="R42" i="27"/>
  <c r="Q42" i="27"/>
  <c r="Y41" i="27"/>
  <c r="X41" i="27"/>
  <c r="W41" i="27"/>
  <c r="V41" i="27"/>
  <c r="T41" i="27"/>
  <c r="S41" i="27"/>
  <c r="R41" i="27"/>
  <c r="Q41" i="27"/>
  <c r="Y40" i="27"/>
  <c r="X40" i="27"/>
  <c r="W40" i="27"/>
  <c r="V40" i="27"/>
  <c r="T40" i="27"/>
  <c r="S40" i="27"/>
  <c r="R40" i="27"/>
  <c r="Q40" i="27"/>
  <c r="Y39" i="27"/>
  <c r="X39" i="27"/>
  <c r="W39" i="27"/>
  <c r="V39" i="27"/>
  <c r="T39" i="27"/>
  <c r="S39" i="27"/>
  <c r="R39" i="27"/>
  <c r="Q39" i="27"/>
  <c r="Y38" i="27"/>
  <c r="X38" i="27"/>
  <c r="W38" i="27"/>
  <c r="V38" i="27"/>
  <c r="T38" i="27"/>
  <c r="S38" i="27"/>
  <c r="R38" i="27"/>
  <c r="Q38" i="27"/>
  <c r="Y37" i="27"/>
  <c r="X37" i="27"/>
  <c r="W37" i="27"/>
  <c r="V37" i="27"/>
  <c r="T37" i="27"/>
  <c r="S37" i="27"/>
  <c r="R37" i="27"/>
  <c r="Q37" i="27"/>
  <c r="Y36" i="27"/>
  <c r="X36" i="27"/>
  <c r="W36" i="27"/>
  <c r="V36" i="27"/>
  <c r="T36" i="27"/>
  <c r="S36" i="27"/>
  <c r="R36" i="27"/>
  <c r="Q36" i="27"/>
  <c r="Y35" i="27"/>
  <c r="X35" i="27"/>
  <c r="W35" i="27"/>
  <c r="V35" i="27"/>
  <c r="T35" i="27"/>
  <c r="S35" i="27"/>
  <c r="R35" i="27"/>
  <c r="Q35" i="27"/>
  <c r="Y34" i="27"/>
  <c r="X34" i="27"/>
  <c r="W34" i="27"/>
  <c r="V34" i="27"/>
  <c r="T34" i="27"/>
  <c r="S34" i="27"/>
  <c r="R34" i="27"/>
  <c r="Q34" i="27"/>
  <c r="Y33" i="27"/>
  <c r="X33" i="27"/>
  <c r="W33" i="27"/>
  <c r="V33" i="27"/>
  <c r="T33" i="27"/>
  <c r="S33" i="27"/>
  <c r="R33" i="27"/>
  <c r="Q33" i="27"/>
  <c r="Y32" i="27"/>
  <c r="X32" i="27"/>
  <c r="W32" i="27"/>
  <c r="V32" i="27"/>
  <c r="T32" i="27"/>
  <c r="S32" i="27"/>
  <c r="R32" i="27"/>
  <c r="Q32" i="27"/>
  <c r="Y31" i="27"/>
  <c r="X31" i="27"/>
  <c r="W31" i="27"/>
  <c r="V31" i="27"/>
  <c r="T31" i="27"/>
  <c r="S31" i="27"/>
  <c r="R31" i="27"/>
  <c r="Q31" i="27"/>
  <c r="Y30" i="27"/>
  <c r="X30" i="27"/>
  <c r="W30" i="27"/>
  <c r="V30" i="27"/>
  <c r="T30" i="27"/>
  <c r="S30" i="27"/>
  <c r="R30" i="27"/>
  <c r="Q30" i="27"/>
  <c r="Y29" i="27"/>
  <c r="X29" i="27"/>
  <c r="W29" i="27"/>
  <c r="V29" i="27"/>
  <c r="T29" i="27"/>
  <c r="S29" i="27"/>
  <c r="R29" i="27"/>
  <c r="Q29" i="27"/>
  <c r="Y28" i="27"/>
  <c r="X28" i="27"/>
  <c r="W28" i="27"/>
  <c r="V28" i="27"/>
  <c r="T28" i="27"/>
  <c r="S28" i="27"/>
  <c r="R28" i="27"/>
  <c r="Q28" i="27"/>
  <c r="Y27" i="27"/>
  <c r="X27" i="27"/>
  <c r="W27" i="27"/>
  <c r="V27" i="27"/>
  <c r="T27" i="27"/>
  <c r="S27" i="27"/>
  <c r="R27" i="27"/>
  <c r="Q27" i="27"/>
  <c r="Y26" i="27"/>
  <c r="X26" i="27"/>
  <c r="W26" i="27"/>
  <c r="V26" i="27"/>
  <c r="T26" i="27"/>
  <c r="S26" i="27"/>
  <c r="R26" i="27"/>
  <c r="Q26" i="27"/>
  <c r="Y25" i="27"/>
  <c r="X25" i="27"/>
  <c r="W25" i="27"/>
  <c r="V25" i="27"/>
  <c r="T25" i="27"/>
  <c r="S25" i="27"/>
  <c r="R25" i="27"/>
  <c r="Q25" i="27"/>
  <c r="Y24" i="27"/>
  <c r="X24" i="27"/>
  <c r="W24" i="27"/>
  <c r="V24" i="27"/>
  <c r="T24" i="27"/>
  <c r="S24" i="27"/>
  <c r="R24" i="27"/>
  <c r="Q24" i="27"/>
  <c r="Y23" i="27"/>
  <c r="X23" i="27"/>
  <c r="W23" i="27"/>
  <c r="V23" i="27"/>
  <c r="T23" i="27"/>
  <c r="S23" i="27"/>
  <c r="R23" i="27"/>
  <c r="Q23" i="27"/>
  <c r="Y22" i="27"/>
  <c r="X22" i="27"/>
  <c r="W22" i="27"/>
  <c r="V22" i="27"/>
  <c r="T22" i="27"/>
  <c r="S22" i="27"/>
  <c r="R22" i="27"/>
  <c r="Q22" i="27"/>
  <c r="Y21" i="27"/>
  <c r="X21" i="27"/>
  <c r="W21" i="27"/>
  <c r="V21" i="27"/>
  <c r="T21" i="27"/>
  <c r="S21" i="27"/>
  <c r="R21" i="27"/>
  <c r="Q21" i="27"/>
  <c r="Y20" i="27"/>
  <c r="X20" i="27"/>
  <c r="W20" i="27"/>
  <c r="V20" i="27"/>
  <c r="T20" i="27"/>
  <c r="S20" i="27"/>
  <c r="R20" i="27"/>
  <c r="Q20" i="27"/>
  <c r="D39" i="9"/>
  <c r="D38" i="9"/>
  <c r="D20" i="23"/>
  <c r="D19" i="23"/>
  <c r="F58" i="28"/>
  <c r="F308" i="25"/>
  <c r="M230" i="27"/>
  <c r="L230" i="27"/>
  <c r="K230" i="27"/>
  <c r="M196" i="27"/>
  <c r="L196" i="27"/>
  <c r="L178" i="27" s="1"/>
  <c r="K196" i="27"/>
  <c r="M179" i="27"/>
  <c r="M178" i="27" s="1"/>
  <c r="L179" i="27"/>
  <c r="K179" i="27"/>
  <c r="M164" i="27"/>
  <c r="L164" i="27"/>
  <c r="K164" i="27"/>
  <c r="M131" i="27"/>
  <c r="L131" i="27"/>
  <c r="K131" i="27"/>
  <c r="M127" i="27"/>
  <c r="L127" i="27"/>
  <c r="K127" i="27"/>
  <c r="M74" i="27"/>
  <c r="L74" i="27"/>
  <c r="K74" i="27"/>
  <c r="M68" i="27"/>
  <c r="M67" i="27" s="1"/>
  <c r="L68" i="27"/>
  <c r="K68" i="27"/>
  <c r="M18" i="27"/>
  <c r="L18" i="27"/>
  <c r="K18" i="27"/>
  <c r="G308" i="27"/>
  <c r="H308" i="27" s="1"/>
  <c r="L230" i="38"/>
  <c r="K230" i="38"/>
  <c r="L196" i="38"/>
  <c r="L178" i="38" s="1"/>
  <c r="K196" i="38"/>
  <c r="L179" i="38"/>
  <c r="K179" i="38"/>
  <c r="L164" i="38"/>
  <c r="K164" i="38"/>
  <c r="L131" i="38"/>
  <c r="K131" i="38"/>
  <c r="L127" i="38"/>
  <c r="K127" i="38"/>
  <c r="L74" i="38"/>
  <c r="K74" i="38"/>
  <c r="L68" i="38"/>
  <c r="L67" i="38" s="1"/>
  <c r="K68" i="38"/>
  <c r="L18" i="38"/>
  <c r="K18" i="38"/>
  <c r="I230" i="38"/>
  <c r="H230" i="38"/>
  <c r="I196" i="38"/>
  <c r="H196" i="38"/>
  <c r="I179" i="38"/>
  <c r="H179" i="38"/>
  <c r="I164" i="38"/>
  <c r="H164" i="38"/>
  <c r="I131" i="38"/>
  <c r="H131" i="38"/>
  <c r="I127" i="38"/>
  <c r="H127" i="38"/>
  <c r="I74" i="38"/>
  <c r="H74" i="38"/>
  <c r="I68" i="38"/>
  <c r="H68" i="38"/>
  <c r="I18" i="38"/>
  <c r="H18" i="38"/>
  <c r="L230" i="37"/>
  <c r="K230" i="37"/>
  <c r="L196" i="37"/>
  <c r="K196" i="37"/>
  <c r="L179" i="37"/>
  <c r="L178" i="37" s="1"/>
  <c r="K179" i="37"/>
  <c r="L164" i="37"/>
  <c r="K164" i="37"/>
  <c r="L131" i="37"/>
  <c r="K131" i="37"/>
  <c r="L127" i="37"/>
  <c r="K127" i="37"/>
  <c r="L74" i="37"/>
  <c r="K74" i="37"/>
  <c r="L68" i="37"/>
  <c r="K68" i="37"/>
  <c r="K67" i="37" s="1"/>
  <c r="L18" i="37"/>
  <c r="K18" i="37"/>
  <c r="I230" i="37"/>
  <c r="H230" i="37"/>
  <c r="I196" i="37"/>
  <c r="H196" i="37"/>
  <c r="I179" i="37"/>
  <c r="I178" i="37" s="1"/>
  <c r="H179" i="37"/>
  <c r="I164" i="37"/>
  <c r="H164" i="37"/>
  <c r="I131" i="37"/>
  <c r="H131" i="37"/>
  <c r="I127" i="37"/>
  <c r="H127" i="37"/>
  <c r="I74" i="37"/>
  <c r="I67" i="37" s="1"/>
  <c r="H74" i="37"/>
  <c r="I68" i="37"/>
  <c r="H68" i="37"/>
  <c r="I18" i="37"/>
  <c r="H18" i="37"/>
  <c r="L230" i="36"/>
  <c r="K230" i="36"/>
  <c r="L196" i="36"/>
  <c r="L178" i="36" s="1"/>
  <c r="K196" i="36"/>
  <c r="L179" i="36"/>
  <c r="K179" i="36"/>
  <c r="K178" i="36"/>
  <c r="L164" i="36"/>
  <c r="K164" i="36"/>
  <c r="L131" i="36"/>
  <c r="K131" i="36"/>
  <c r="L127" i="36"/>
  <c r="K127" i="36"/>
  <c r="L74" i="36"/>
  <c r="K74" i="36"/>
  <c r="L68" i="36"/>
  <c r="L67" i="36" s="1"/>
  <c r="K68" i="36"/>
  <c r="K67" i="36" s="1"/>
  <c r="L18" i="36"/>
  <c r="K18" i="36"/>
  <c r="I230" i="36"/>
  <c r="H230" i="36"/>
  <c r="I196" i="36"/>
  <c r="H196" i="36"/>
  <c r="I179" i="36"/>
  <c r="H179" i="36"/>
  <c r="I164" i="36"/>
  <c r="H164" i="36"/>
  <c r="I131" i="36"/>
  <c r="I126" i="36" s="1"/>
  <c r="H131" i="36"/>
  <c r="I127" i="36"/>
  <c r="H127" i="36"/>
  <c r="H126" i="36" s="1"/>
  <c r="I74" i="36"/>
  <c r="H74" i="36"/>
  <c r="I68" i="36"/>
  <c r="H68" i="36"/>
  <c r="I18" i="36"/>
  <c r="H18" i="36"/>
  <c r="L230" i="35"/>
  <c r="K230" i="35"/>
  <c r="L196" i="35"/>
  <c r="L178" i="35" s="1"/>
  <c r="K196" i="35"/>
  <c r="L179" i="35"/>
  <c r="K179" i="35"/>
  <c r="L164" i="35"/>
  <c r="K164" i="35"/>
  <c r="L131" i="35"/>
  <c r="K131" i="35"/>
  <c r="L127" i="35"/>
  <c r="K127" i="35"/>
  <c r="L74" i="35"/>
  <c r="K74" i="35"/>
  <c r="L68" i="35"/>
  <c r="K68" i="35"/>
  <c r="L18" i="35"/>
  <c r="K18" i="35"/>
  <c r="I230" i="35"/>
  <c r="H230" i="35"/>
  <c r="I196" i="35"/>
  <c r="H196" i="35"/>
  <c r="I179" i="35"/>
  <c r="H179" i="35"/>
  <c r="I164" i="35"/>
  <c r="H164" i="35"/>
  <c r="I131" i="35"/>
  <c r="H131" i="35"/>
  <c r="I127" i="35"/>
  <c r="H127" i="35"/>
  <c r="I74" i="35"/>
  <c r="H74" i="35"/>
  <c r="I68" i="35"/>
  <c r="H68" i="35"/>
  <c r="I18" i="35"/>
  <c r="H18" i="35"/>
  <c r="L230" i="34"/>
  <c r="K230" i="34"/>
  <c r="L196" i="34"/>
  <c r="K196" i="34"/>
  <c r="L179" i="34"/>
  <c r="K179" i="34"/>
  <c r="K178" i="34" s="1"/>
  <c r="L164" i="34"/>
  <c r="K164" i="34"/>
  <c r="L131" i="34"/>
  <c r="K131" i="34"/>
  <c r="L127" i="34"/>
  <c r="K127" i="34"/>
  <c r="L74" i="34"/>
  <c r="K74" i="34"/>
  <c r="L68" i="34"/>
  <c r="K68" i="34"/>
  <c r="L18" i="34"/>
  <c r="K18" i="34"/>
  <c r="I230" i="34"/>
  <c r="H230" i="34"/>
  <c r="I196" i="34"/>
  <c r="H196" i="34"/>
  <c r="I179" i="34"/>
  <c r="I178" i="34" s="1"/>
  <c r="H179" i="34"/>
  <c r="I164" i="34"/>
  <c r="H164" i="34"/>
  <c r="H126" i="34" s="1"/>
  <c r="I131" i="34"/>
  <c r="H131" i="34"/>
  <c r="I127" i="34"/>
  <c r="I126" i="34" s="1"/>
  <c r="H127" i="34"/>
  <c r="I74" i="34"/>
  <c r="H74" i="34"/>
  <c r="I68" i="34"/>
  <c r="H68" i="34"/>
  <c r="I18" i="34"/>
  <c r="H18" i="34"/>
  <c r="L230" i="26"/>
  <c r="K230" i="26"/>
  <c r="L196" i="26"/>
  <c r="K196" i="26"/>
  <c r="L179" i="26"/>
  <c r="L178" i="26" s="1"/>
  <c r="K179" i="26"/>
  <c r="K178" i="26" s="1"/>
  <c r="L164" i="26"/>
  <c r="K164" i="26"/>
  <c r="L131" i="26"/>
  <c r="K131" i="26"/>
  <c r="L127" i="26"/>
  <c r="K127" i="26"/>
  <c r="L74" i="26"/>
  <c r="K74" i="26"/>
  <c r="L68" i="26"/>
  <c r="K68" i="26"/>
  <c r="K67" i="26" s="1"/>
  <c r="L18" i="26"/>
  <c r="K18" i="26"/>
  <c r="O230" i="33"/>
  <c r="N230" i="33"/>
  <c r="M230" i="33"/>
  <c r="O196" i="33"/>
  <c r="N196" i="33"/>
  <c r="M196" i="33"/>
  <c r="M178" i="33" s="1"/>
  <c r="O179" i="33"/>
  <c r="N179" i="33"/>
  <c r="N178" i="33" s="1"/>
  <c r="M179" i="33"/>
  <c r="O164" i="33"/>
  <c r="N164" i="33"/>
  <c r="M164" i="33"/>
  <c r="O131" i="33"/>
  <c r="N131" i="33"/>
  <c r="M131" i="33"/>
  <c r="O127" i="33"/>
  <c r="N127" i="33"/>
  <c r="M127" i="33"/>
  <c r="O74" i="33"/>
  <c r="N74" i="33"/>
  <c r="M74" i="33"/>
  <c r="O68" i="33"/>
  <c r="O67" i="33" s="1"/>
  <c r="N68" i="33"/>
  <c r="M68" i="33"/>
  <c r="M67" i="33" s="1"/>
  <c r="O18" i="33"/>
  <c r="N18" i="33"/>
  <c r="M18" i="33"/>
  <c r="H230" i="33"/>
  <c r="G230" i="33"/>
  <c r="F230" i="33"/>
  <c r="H196" i="33"/>
  <c r="G196" i="33"/>
  <c r="F196" i="33"/>
  <c r="H179" i="33"/>
  <c r="G179" i="33"/>
  <c r="G178" i="33" s="1"/>
  <c r="F179" i="33"/>
  <c r="F178" i="33"/>
  <c r="H164" i="33"/>
  <c r="H126" i="33" s="1"/>
  <c r="G164" i="33"/>
  <c r="F164" i="33"/>
  <c r="H131" i="33"/>
  <c r="G131" i="33"/>
  <c r="F131" i="33"/>
  <c r="H127" i="33"/>
  <c r="G127" i="33"/>
  <c r="F127" i="33"/>
  <c r="H74" i="33"/>
  <c r="G74" i="33"/>
  <c r="F74" i="33"/>
  <c r="H68" i="33"/>
  <c r="G68" i="33"/>
  <c r="G67" i="33" s="1"/>
  <c r="F68" i="33"/>
  <c r="H18" i="33"/>
  <c r="G18" i="33"/>
  <c r="F18" i="33"/>
  <c r="O230" i="32"/>
  <c r="N230" i="32"/>
  <c r="M230" i="32"/>
  <c r="O196" i="32"/>
  <c r="N196" i="32"/>
  <c r="M196" i="32"/>
  <c r="O179" i="32"/>
  <c r="O178" i="32" s="1"/>
  <c r="N179" i="32"/>
  <c r="M179" i="32"/>
  <c r="O164" i="32"/>
  <c r="N164" i="32"/>
  <c r="M164" i="32"/>
  <c r="O131" i="32"/>
  <c r="N131" i="32"/>
  <c r="M131" i="32"/>
  <c r="O127" i="32"/>
  <c r="N127" i="32"/>
  <c r="M127" i="32"/>
  <c r="M126" i="32" s="1"/>
  <c r="O74" i="32"/>
  <c r="N74" i="32"/>
  <c r="M74" i="32"/>
  <c r="O68" i="32"/>
  <c r="O67" i="32" s="1"/>
  <c r="N68" i="32"/>
  <c r="N67" i="32" s="1"/>
  <c r="M68" i="32"/>
  <c r="O18" i="32"/>
  <c r="N18" i="32"/>
  <c r="M18" i="32"/>
  <c r="H230" i="32"/>
  <c r="G230" i="32"/>
  <c r="F230" i="32"/>
  <c r="H196" i="32"/>
  <c r="G196" i="32"/>
  <c r="F196" i="32"/>
  <c r="H179" i="32"/>
  <c r="G179" i="32"/>
  <c r="G178" i="32" s="1"/>
  <c r="F179" i="32"/>
  <c r="H164" i="32"/>
  <c r="G164" i="32"/>
  <c r="F164" i="32"/>
  <c r="H131" i="32"/>
  <c r="G131" i="32"/>
  <c r="F131" i="32"/>
  <c r="F126" i="32" s="1"/>
  <c r="H127" i="32"/>
  <c r="G127" i="32"/>
  <c r="F127" i="32"/>
  <c r="H74" i="32"/>
  <c r="G74" i="32"/>
  <c r="F74" i="32"/>
  <c r="H68" i="32"/>
  <c r="H67" i="32" s="1"/>
  <c r="G68" i="32"/>
  <c r="G67" i="32" s="1"/>
  <c r="F68" i="32"/>
  <c r="F67" i="32" s="1"/>
  <c r="H18" i="32"/>
  <c r="G18" i="32"/>
  <c r="F18" i="32"/>
  <c r="O230" i="31"/>
  <c r="N230" i="31"/>
  <c r="M230" i="31"/>
  <c r="O196" i="31"/>
  <c r="N196" i="31"/>
  <c r="M196" i="31"/>
  <c r="O179" i="31"/>
  <c r="N179" i="31"/>
  <c r="M179" i="31"/>
  <c r="M178" i="31" s="1"/>
  <c r="O164" i="31"/>
  <c r="N164" i="31"/>
  <c r="M164" i="31"/>
  <c r="O131" i="31"/>
  <c r="N131" i="31"/>
  <c r="M131" i="31"/>
  <c r="O127" i="31"/>
  <c r="N127" i="31"/>
  <c r="M127" i="31"/>
  <c r="O74" i="31"/>
  <c r="N74" i="31"/>
  <c r="N67" i="31" s="1"/>
  <c r="M74" i="31"/>
  <c r="O68" i="31"/>
  <c r="O67" i="31" s="1"/>
  <c r="N68" i="31"/>
  <c r="M68" i="31"/>
  <c r="O18" i="31"/>
  <c r="N18" i="31"/>
  <c r="M18" i="31"/>
  <c r="H230" i="31"/>
  <c r="G230" i="31"/>
  <c r="F230" i="31"/>
  <c r="H196" i="31"/>
  <c r="G196" i="31"/>
  <c r="F196" i="31"/>
  <c r="H179" i="31"/>
  <c r="G179" i="31"/>
  <c r="F179" i="31"/>
  <c r="F178" i="31" s="1"/>
  <c r="H164" i="31"/>
  <c r="G164" i="31"/>
  <c r="F164" i="31"/>
  <c r="H131" i="31"/>
  <c r="G131" i="31"/>
  <c r="F131" i="31"/>
  <c r="F126" i="31"/>
  <c r="H127" i="31"/>
  <c r="H126" i="31" s="1"/>
  <c r="G127" i="31"/>
  <c r="F127" i="31"/>
  <c r="H74" i="31"/>
  <c r="G74" i="31"/>
  <c r="F74" i="31"/>
  <c r="H68" i="31"/>
  <c r="H67" i="31"/>
  <c r="G68" i="31"/>
  <c r="G67" i="31" s="1"/>
  <c r="F68" i="31"/>
  <c r="H18" i="31"/>
  <c r="G18" i="31"/>
  <c r="F18" i="31"/>
  <c r="O230" i="30"/>
  <c r="N230" i="30"/>
  <c r="M230" i="30"/>
  <c r="O196" i="30"/>
  <c r="O178" i="30" s="1"/>
  <c r="N196" i="30"/>
  <c r="M196" i="30"/>
  <c r="O179" i="30"/>
  <c r="N179" i="30"/>
  <c r="M179" i="30"/>
  <c r="O164" i="30"/>
  <c r="N164" i="30"/>
  <c r="M164" i="30"/>
  <c r="O131" i="30"/>
  <c r="N131" i="30"/>
  <c r="M131" i="30"/>
  <c r="O127" i="30"/>
  <c r="N127" i="30"/>
  <c r="M127" i="30"/>
  <c r="O74" i="30"/>
  <c r="N74" i="30"/>
  <c r="N67" i="30" s="1"/>
  <c r="M74" i="30"/>
  <c r="O68" i="30"/>
  <c r="N68" i="30"/>
  <c r="M68" i="30"/>
  <c r="M67" i="30" s="1"/>
  <c r="O18" i="30"/>
  <c r="N18" i="30"/>
  <c r="M18" i="30"/>
  <c r="H230" i="30"/>
  <c r="G230" i="30"/>
  <c r="F230" i="30"/>
  <c r="H196" i="30"/>
  <c r="G196" i="30"/>
  <c r="F196" i="30"/>
  <c r="H179" i="30"/>
  <c r="H178" i="30" s="1"/>
  <c r="G179" i="30"/>
  <c r="G178" i="30" s="1"/>
  <c r="F179" i="30"/>
  <c r="F178" i="30" s="1"/>
  <c r="H164" i="30"/>
  <c r="G164" i="30"/>
  <c r="F164" i="30"/>
  <c r="H131" i="30"/>
  <c r="G131" i="30"/>
  <c r="F131" i="30"/>
  <c r="H127" i="30"/>
  <c r="H126" i="30" s="1"/>
  <c r="G127" i="30"/>
  <c r="F127" i="30"/>
  <c r="H74" i="30"/>
  <c r="G74" i="30"/>
  <c r="F74" i="30"/>
  <c r="F67" i="30"/>
  <c r="H68" i="30"/>
  <c r="H67" i="30" s="1"/>
  <c r="G68" i="30"/>
  <c r="F68" i="30"/>
  <c r="H18" i="30"/>
  <c r="G18" i="30"/>
  <c r="F18" i="30"/>
  <c r="O230" i="29"/>
  <c r="N230" i="29"/>
  <c r="M230" i="29"/>
  <c r="O196" i="29"/>
  <c r="N196" i="29"/>
  <c r="M196" i="29"/>
  <c r="O179" i="29"/>
  <c r="O178" i="29" s="1"/>
  <c r="N179" i="29"/>
  <c r="M179" i="29"/>
  <c r="M178" i="29" s="1"/>
  <c r="O164" i="29"/>
  <c r="O126" i="29" s="1"/>
  <c r="N164" i="29"/>
  <c r="M164" i="29"/>
  <c r="O131" i="29"/>
  <c r="N131" i="29"/>
  <c r="M131" i="29"/>
  <c r="O127" i="29"/>
  <c r="N127" i="29"/>
  <c r="M127" i="29"/>
  <c r="O74" i="29"/>
  <c r="N74" i="29"/>
  <c r="M74" i="29"/>
  <c r="O68" i="29"/>
  <c r="N68" i="29"/>
  <c r="M68" i="29"/>
  <c r="O18" i="29"/>
  <c r="N18" i="29"/>
  <c r="M18" i="29"/>
  <c r="H230" i="29"/>
  <c r="G230" i="29"/>
  <c r="F230" i="29"/>
  <c r="H196" i="29"/>
  <c r="G196" i="29"/>
  <c r="F196" i="29"/>
  <c r="H179" i="29"/>
  <c r="H178" i="29" s="1"/>
  <c r="G179" i="29"/>
  <c r="G178" i="29" s="1"/>
  <c r="F179" i="29"/>
  <c r="H164" i="29"/>
  <c r="G164" i="29"/>
  <c r="F164" i="29"/>
  <c r="H131" i="29"/>
  <c r="G131" i="29"/>
  <c r="F131" i="29"/>
  <c r="H127" i="29"/>
  <c r="G127" i="29"/>
  <c r="G126" i="29" s="1"/>
  <c r="F127" i="29"/>
  <c r="H74" i="29"/>
  <c r="G74" i="29"/>
  <c r="F74" i="29"/>
  <c r="H68" i="29"/>
  <c r="H67" i="29" s="1"/>
  <c r="G68" i="29"/>
  <c r="G67" i="29" s="1"/>
  <c r="F68" i="29"/>
  <c r="H18" i="29"/>
  <c r="G18" i="29"/>
  <c r="F18" i="29"/>
  <c r="O230" i="12"/>
  <c r="N230" i="12"/>
  <c r="M230" i="12"/>
  <c r="O196" i="12"/>
  <c r="O178" i="12" s="1"/>
  <c r="N196" i="12"/>
  <c r="M196" i="12"/>
  <c r="O179" i="12"/>
  <c r="N179" i="12"/>
  <c r="M179" i="12"/>
  <c r="O164" i="12"/>
  <c r="N164" i="12"/>
  <c r="M164" i="12"/>
  <c r="O131" i="12"/>
  <c r="N131" i="12"/>
  <c r="M131" i="12"/>
  <c r="O127" i="12"/>
  <c r="O126" i="12" s="1"/>
  <c r="N127" i="12"/>
  <c r="M127" i="12"/>
  <c r="M126" i="12" s="1"/>
  <c r="O74" i="12"/>
  <c r="N74" i="12"/>
  <c r="N67" i="12"/>
  <c r="M74" i="12"/>
  <c r="O68" i="12"/>
  <c r="N68" i="12"/>
  <c r="M68" i="12"/>
  <c r="M67" i="12" s="1"/>
  <c r="O18" i="12"/>
  <c r="N18" i="12"/>
  <c r="M18" i="12"/>
  <c r="G308" i="29"/>
  <c r="G308" i="30"/>
  <c r="H308" i="30" s="1"/>
  <c r="G308" i="31"/>
  <c r="G308" i="32"/>
  <c r="H308" i="32" s="1"/>
  <c r="G308" i="33"/>
  <c r="G308" i="12"/>
  <c r="G107" i="21"/>
  <c r="G66" i="21" s="1"/>
  <c r="C34" i="23" s="1"/>
  <c r="Y19" i="27"/>
  <c r="W19" i="27"/>
  <c r="X19" i="27"/>
  <c r="V19" i="27"/>
  <c r="T19" i="27"/>
  <c r="R19" i="27"/>
  <c r="S19" i="27"/>
  <c r="Q19" i="27"/>
  <c r="C319" i="38"/>
  <c r="C316" i="38"/>
  <c r="C283" i="38"/>
  <c r="R230" i="38"/>
  <c r="Q230" i="38"/>
  <c r="P230" i="38"/>
  <c r="M230" i="38"/>
  <c r="J230" i="38"/>
  <c r="G230" i="38"/>
  <c r="F230" i="38"/>
  <c r="R196" i="38"/>
  <c r="Q196" i="38"/>
  <c r="P196" i="38"/>
  <c r="P178" i="38" s="1"/>
  <c r="M196" i="38"/>
  <c r="J196" i="38"/>
  <c r="G196" i="38"/>
  <c r="F196" i="38"/>
  <c r="R179" i="38"/>
  <c r="R178" i="38" s="1"/>
  <c r="Q179" i="38"/>
  <c r="Q178" i="38" s="1"/>
  <c r="P179" i="38"/>
  <c r="M179" i="38"/>
  <c r="M178" i="38" s="1"/>
  <c r="J179" i="38"/>
  <c r="G179" i="38"/>
  <c r="F179" i="38"/>
  <c r="F178" i="38"/>
  <c r="R164" i="38"/>
  <c r="Q164" i="38"/>
  <c r="P164" i="38"/>
  <c r="M164" i="38"/>
  <c r="J164" i="38"/>
  <c r="G164" i="38"/>
  <c r="F164" i="38"/>
  <c r="R131" i="38"/>
  <c r="Q131" i="38"/>
  <c r="P131" i="38"/>
  <c r="M131" i="38"/>
  <c r="J131" i="38"/>
  <c r="G131" i="38"/>
  <c r="F131" i="38"/>
  <c r="R127" i="38"/>
  <c r="R126" i="38" s="1"/>
  <c r="Q127" i="38"/>
  <c r="P127" i="38"/>
  <c r="P126" i="38" s="1"/>
  <c r="M127" i="38"/>
  <c r="J127" i="38"/>
  <c r="J126" i="38" s="1"/>
  <c r="G127" i="38"/>
  <c r="F127" i="38"/>
  <c r="F126" i="38" s="1"/>
  <c r="R74" i="38"/>
  <c r="Q74" i="38"/>
  <c r="P74" i="38"/>
  <c r="M74" i="38"/>
  <c r="J74" i="38"/>
  <c r="G74" i="38"/>
  <c r="F74" i="38"/>
  <c r="R68" i="38"/>
  <c r="R67" i="38" s="1"/>
  <c r="Q68" i="38"/>
  <c r="Q67" i="38" s="1"/>
  <c r="P68" i="38"/>
  <c r="M68" i="38"/>
  <c r="J68" i="38"/>
  <c r="G68" i="38"/>
  <c r="F68" i="38"/>
  <c r="R18" i="38"/>
  <c r="Q18" i="38"/>
  <c r="P18" i="38"/>
  <c r="M18" i="38"/>
  <c r="J18" i="38"/>
  <c r="G18" i="38"/>
  <c r="F18" i="38"/>
  <c r="S3" i="38"/>
  <c r="C317" i="38" s="1"/>
  <c r="S2" i="38"/>
  <c r="C315" i="38" s="1"/>
  <c r="C319" i="37"/>
  <c r="C316" i="37"/>
  <c r="C283" i="37"/>
  <c r="R230" i="37"/>
  <c r="Q230" i="37"/>
  <c r="P230" i="37"/>
  <c r="M230" i="37"/>
  <c r="J230" i="37"/>
  <c r="G230" i="37"/>
  <c r="F230" i="37"/>
  <c r="R196" i="37"/>
  <c r="Q196" i="37"/>
  <c r="P196" i="37"/>
  <c r="M196" i="37"/>
  <c r="J196" i="37"/>
  <c r="G196" i="37"/>
  <c r="F196" i="37"/>
  <c r="R179" i="37"/>
  <c r="Q179" i="37"/>
  <c r="P179" i="37"/>
  <c r="M179" i="37"/>
  <c r="M178" i="37" s="1"/>
  <c r="J179" i="37"/>
  <c r="G179" i="37"/>
  <c r="F179" i="37"/>
  <c r="F178" i="37" s="1"/>
  <c r="R164" i="37"/>
  <c r="Q164" i="37"/>
  <c r="P164" i="37"/>
  <c r="M164" i="37"/>
  <c r="J164" i="37"/>
  <c r="G164" i="37"/>
  <c r="F164" i="37"/>
  <c r="R131" i="37"/>
  <c r="R126" i="37" s="1"/>
  <c r="Q131" i="37"/>
  <c r="P131" i="37"/>
  <c r="P126" i="37" s="1"/>
  <c r="M131" i="37"/>
  <c r="J131" i="37"/>
  <c r="G131" i="37"/>
  <c r="F131" i="37"/>
  <c r="R127" i="37"/>
  <c r="Q127" i="37"/>
  <c r="P127" i="37"/>
  <c r="M127" i="37"/>
  <c r="J127" i="37"/>
  <c r="G127" i="37"/>
  <c r="F127" i="37"/>
  <c r="R74" i="37"/>
  <c r="Q74" i="37"/>
  <c r="P74" i="37"/>
  <c r="M74" i="37"/>
  <c r="J74" i="37"/>
  <c r="G74" i="37"/>
  <c r="F74" i="37"/>
  <c r="R68" i="37"/>
  <c r="Q68" i="37"/>
  <c r="P68" i="37"/>
  <c r="M68" i="37"/>
  <c r="J68" i="37"/>
  <c r="G68" i="37"/>
  <c r="G67" i="37" s="1"/>
  <c r="F68" i="37"/>
  <c r="R18" i="37"/>
  <c r="Q18" i="37"/>
  <c r="P18" i="37"/>
  <c r="M18" i="37"/>
  <c r="J18" i="37"/>
  <c r="G18" i="37"/>
  <c r="F18" i="37"/>
  <c r="S3" i="37"/>
  <c r="C317" i="37" s="1"/>
  <c r="S2" i="37"/>
  <c r="C315" i="37" s="1"/>
  <c r="C319" i="36"/>
  <c r="C316" i="36"/>
  <c r="C283" i="36"/>
  <c r="R230" i="36"/>
  <c r="Q230" i="36"/>
  <c r="P230" i="36"/>
  <c r="M230" i="36"/>
  <c r="J230" i="36"/>
  <c r="G230" i="36"/>
  <c r="F230" i="36"/>
  <c r="R196" i="36"/>
  <c r="Q196" i="36"/>
  <c r="P196" i="36"/>
  <c r="M196" i="36"/>
  <c r="J196" i="36"/>
  <c r="J178" i="36" s="1"/>
  <c r="G196" i="36"/>
  <c r="F196" i="36"/>
  <c r="R179" i="36"/>
  <c r="Q179" i="36"/>
  <c r="P179" i="36"/>
  <c r="P178" i="36" s="1"/>
  <c r="M179" i="36"/>
  <c r="J179" i="36"/>
  <c r="G179" i="36"/>
  <c r="G178" i="36" s="1"/>
  <c r="F179" i="36"/>
  <c r="F178" i="36" s="1"/>
  <c r="R164" i="36"/>
  <c r="Q164" i="36"/>
  <c r="P164" i="36"/>
  <c r="M164" i="36"/>
  <c r="J164" i="36"/>
  <c r="G164" i="36"/>
  <c r="F164" i="36"/>
  <c r="R131" i="36"/>
  <c r="Q131" i="36"/>
  <c r="P131" i="36"/>
  <c r="M131" i="36"/>
  <c r="J131" i="36"/>
  <c r="G131" i="36"/>
  <c r="F131" i="36"/>
  <c r="R127" i="36"/>
  <c r="Q127" i="36"/>
  <c r="P127" i="36"/>
  <c r="M127" i="36"/>
  <c r="M126" i="36" s="1"/>
  <c r="J127" i="36"/>
  <c r="G127" i="36"/>
  <c r="F127" i="36"/>
  <c r="R74" i="36"/>
  <c r="Q74" i="36"/>
  <c r="P74" i="36"/>
  <c r="M74" i="36"/>
  <c r="J74" i="36"/>
  <c r="G74" i="36"/>
  <c r="F74" i="36"/>
  <c r="R68" i="36"/>
  <c r="Q68" i="36"/>
  <c r="Q67" i="36" s="1"/>
  <c r="P68" i="36"/>
  <c r="M68" i="36"/>
  <c r="J68" i="36"/>
  <c r="G68" i="36"/>
  <c r="F68" i="36"/>
  <c r="R18" i="36"/>
  <c r="Q18" i="36"/>
  <c r="P18" i="36"/>
  <c r="M18" i="36"/>
  <c r="J18" i="36"/>
  <c r="G18" i="36"/>
  <c r="F18" i="36"/>
  <c r="S3" i="36"/>
  <c r="C317" i="36" s="1"/>
  <c r="S2" i="36"/>
  <c r="C315" i="36" s="1"/>
  <c r="C319" i="35"/>
  <c r="C316" i="35"/>
  <c r="C283" i="35"/>
  <c r="R230" i="35"/>
  <c r="Q230" i="35"/>
  <c r="P230" i="35"/>
  <c r="M230" i="35"/>
  <c r="J230" i="35"/>
  <c r="G230" i="35"/>
  <c r="F230" i="35"/>
  <c r="R196" i="35"/>
  <c r="Q196" i="35"/>
  <c r="Q178" i="35" s="1"/>
  <c r="P196" i="35"/>
  <c r="M196" i="35"/>
  <c r="J196" i="35"/>
  <c r="G196" i="35"/>
  <c r="F196" i="35"/>
  <c r="R179" i="35"/>
  <c r="Q179" i="35"/>
  <c r="P179" i="35"/>
  <c r="P178" i="35" s="1"/>
  <c r="M179" i="35"/>
  <c r="M178" i="35"/>
  <c r="J179" i="35"/>
  <c r="G179" i="35"/>
  <c r="F179" i="35"/>
  <c r="R164" i="35"/>
  <c r="Q164" i="35"/>
  <c r="P164" i="35"/>
  <c r="M164" i="35"/>
  <c r="J164" i="35"/>
  <c r="G164" i="35"/>
  <c r="F164" i="35"/>
  <c r="R131" i="35"/>
  <c r="Q131" i="35"/>
  <c r="P131" i="35"/>
  <c r="M131" i="35"/>
  <c r="J131" i="35"/>
  <c r="G131" i="35"/>
  <c r="G126" i="35" s="1"/>
  <c r="F131" i="35"/>
  <c r="R127" i="35"/>
  <c r="Q127" i="35"/>
  <c r="P127" i="35"/>
  <c r="M127" i="35"/>
  <c r="J127" i="35"/>
  <c r="G127" i="35"/>
  <c r="F127" i="35"/>
  <c r="F126" i="35" s="1"/>
  <c r="R74" i="35"/>
  <c r="Q74" i="35"/>
  <c r="P74" i="35"/>
  <c r="M74" i="35"/>
  <c r="J74" i="35"/>
  <c r="G74" i="35"/>
  <c r="F74" i="35"/>
  <c r="R68" i="35"/>
  <c r="Q68" i="35"/>
  <c r="P68" i="35"/>
  <c r="P67" i="35"/>
  <c r="M68" i="35"/>
  <c r="J68" i="35"/>
  <c r="G68" i="35"/>
  <c r="F68" i="35"/>
  <c r="R18" i="35"/>
  <c r="Q18" i="35"/>
  <c r="P18" i="35"/>
  <c r="M18" i="35"/>
  <c r="J18" i="35"/>
  <c r="G18" i="35"/>
  <c r="F18" i="35"/>
  <c r="S3" i="35"/>
  <c r="C317" i="35" s="1"/>
  <c r="S2" i="35"/>
  <c r="C315" i="35" s="1"/>
  <c r="C319" i="34"/>
  <c r="C316" i="34"/>
  <c r="C283" i="34"/>
  <c r="R230" i="34"/>
  <c r="Q230" i="34"/>
  <c r="P230" i="34"/>
  <c r="M230" i="34"/>
  <c r="J230" i="34"/>
  <c r="G230" i="34"/>
  <c r="F230" i="34"/>
  <c r="R196" i="34"/>
  <c r="Q196" i="34"/>
  <c r="P196" i="34"/>
  <c r="M196" i="34"/>
  <c r="J196" i="34"/>
  <c r="G196" i="34"/>
  <c r="F196" i="34"/>
  <c r="R179" i="34"/>
  <c r="Q179" i="34"/>
  <c r="Q178" i="34" s="1"/>
  <c r="P179" i="34"/>
  <c r="M179" i="34"/>
  <c r="M178" i="34" s="1"/>
  <c r="J179" i="34"/>
  <c r="G179" i="34"/>
  <c r="F179" i="34"/>
  <c r="F178" i="34" s="1"/>
  <c r="R164" i="34"/>
  <c r="Q164" i="34"/>
  <c r="P164" i="34"/>
  <c r="M164" i="34"/>
  <c r="J164" i="34"/>
  <c r="G164" i="34"/>
  <c r="F164" i="34"/>
  <c r="R131" i="34"/>
  <c r="Q131" i="34"/>
  <c r="Q126" i="34" s="1"/>
  <c r="P131" i="34"/>
  <c r="P126" i="34"/>
  <c r="M131" i="34"/>
  <c r="J131" i="34"/>
  <c r="G131" i="34"/>
  <c r="F131" i="34"/>
  <c r="R127" i="34"/>
  <c r="R126" i="34" s="1"/>
  <c r="Q127" i="34"/>
  <c r="P127" i="34"/>
  <c r="M127" i="34"/>
  <c r="J127" i="34"/>
  <c r="J126" i="34"/>
  <c r="G127" i="34"/>
  <c r="G126" i="34" s="1"/>
  <c r="F127" i="34"/>
  <c r="R74" i="34"/>
  <c r="Q74" i="34"/>
  <c r="P74" i="34"/>
  <c r="M74" i="34"/>
  <c r="J74" i="34"/>
  <c r="G74" i="34"/>
  <c r="F74" i="34"/>
  <c r="R68" i="34"/>
  <c r="Q68" i="34"/>
  <c r="Q67" i="34" s="1"/>
  <c r="P68" i="34"/>
  <c r="M68" i="34"/>
  <c r="J68" i="34"/>
  <c r="G68" i="34"/>
  <c r="F68" i="34"/>
  <c r="R18" i="34"/>
  <c r="Q18" i="34"/>
  <c r="Q266" i="34" s="1"/>
  <c r="Q268" i="34" s="1"/>
  <c r="P18" i="34"/>
  <c r="M18" i="34"/>
  <c r="J18" i="34"/>
  <c r="G18" i="34"/>
  <c r="F18" i="34"/>
  <c r="S3" i="34"/>
  <c r="C317" i="34" s="1"/>
  <c r="S2" i="34"/>
  <c r="C315" i="34" s="1"/>
  <c r="C319" i="33"/>
  <c r="C316" i="33"/>
  <c r="C283" i="33"/>
  <c r="R230" i="33"/>
  <c r="Q230" i="33"/>
  <c r="P230" i="33"/>
  <c r="K230" i="33"/>
  <c r="J230" i="33"/>
  <c r="I230" i="33"/>
  <c r="R196" i="33"/>
  <c r="Q196" i="33"/>
  <c r="P196" i="33"/>
  <c r="K196" i="33"/>
  <c r="J196" i="33"/>
  <c r="I196" i="33"/>
  <c r="R179" i="33"/>
  <c r="Q179" i="33"/>
  <c r="Q178" i="33" s="1"/>
  <c r="P179" i="33"/>
  <c r="K179" i="33"/>
  <c r="J179" i="33"/>
  <c r="J178" i="33" s="1"/>
  <c r="I179" i="33"/>
  <c r="R164" i="33"/>
  <c r="Q164" i="33"/>
  <c r="P164" i="33"/>
  <c r="K164" i="33"/>
  <c r="J164" i="33"/>
  <c r="I164" i="33"/>
  <c r="R131" i="33"/>
  <c r="Q131" i="33"/>
  <c r="P131" i="33"/>
  <c r="K131" i="33"/>
  <c r="J131" i="33"/>
  <c r="I131" i="33"/>
  <c r="R127" i="33"/>
  <c r="Q127" i="33"/>
  <c r="P127" i="33"/>
  <c r="K127" i="33"/>
  <c r="J127" i="33"/>
  <c r="I127" i="33"/>
  <c r="R74" i="33"/>
  <c r="Q74" i="33"/>
  <c r="P74" i="33"/>
  <c r="P67" i="33" s="1"/>
  <c r="K74" i="33"/>
  <c r="J74" i="33"/>
  <c r="I74" i="33"/>
  <c r="R68" i="33"/>
  <c r="Q68" i="33"/>
  <c r="P68" i="33"/>
  <c r="K68" i="33"/>
  <c r="K67" i="33" s="1"/>
  <c r="J68" i="33"/>
  <c r="I68" i="33"/>
  <c r="R18" i="33"/>
  <c r="Q18" i="33"/>
  <c r="P18" i="33"/>
  <c r="K18" i="33"/>
  <c r="J18" i="33"/>
  <c r="I18" i="33"/>
  <c r="R3" i="33"/>
  <c r="C317" i="33" s="1"/>
  <c r="R2" i="33"/>
  <c r="C315" i="33" s="1"/>
  <c r="C319" i="32"/>
  <c r="C316" i="32"/>
  <c r="C283" i="32"/>
  <c r="R230" i="32"/>
  <c r="Q230" i="32"/>
  <c r="P230" i="32"/>
  <c r="K230" i="32"/>
  <c r="J230" i="32"/>
  <c r="I230" i="32"/>
  <c r="R196" i="32"/>
  <c r="Q196" i="32"/>
  <c r="P196" i="32"/>
  <c r="K196" i="32"/>
  <c r="J196" i="32"/>
  <c r="I196" i="32"/>
  <c r="R179" i="32"/>
  <c r="Q179" i="32"/>
  <c r="Q178" i="32" s="1"/>
  <c r="P179" i="32"/>
  <c r="K179" i="32"/>
  <c r="J179" i="32"/>
  <c r="I179" i="32"/>
  <c r="R164" i="32"/>
  <c r="Q164" i="32"/>
  <c r="P164" i="32"/>
  <c r="K164" i="32"/>
  <c r="J164" i="32"/>
  <c r="I164" i="32"/>
  <c r="R131" i="32"/>
  <c r="Q131" i="32"/>
  <c r="P131" i="32"/>
  <c r="K131" i="32"/>
  <c r="J131" i="32"/>
  <c r="I131" i="32"/>
  <c r="R127" i="32"/>
  <c r="R126" i="32" s="1"/>
  <c r="Q127" i="32"/>
  <c r="P127" i="32"/>
  <c r="K127" i="32"/>
  <c r="J127" i="32"/>
  <c r="I127" i="32"/>
  <c r="R74" i="32"/>
  <c r="Q74" i="32"/>
  <c r="P74" i="32"/>
  <c r="K74" i="32"/>
  <c r="J74" i="32"/>
  <c r="I74" i="32"/>
  <c r="R68" i="32"/>
  <c r="Q68" i="32"/>
  <c r="Q67" i="32" s="1"/>
  <c r="P68" i="32"/>
  <c r="K68" i="32"/>
  <c r="K67" i="32"/>
  <c r="J68" i="32"/>
  <c r="I68" i="32"/>
  <c r="I67" i="32" s="1"/>
  <c r="R18" i="32"/>
  <c r="Q18" i="32"/>
  <c r="P18" i="32"/>
  <c r="K18" i="32"/>
  <c r="J18" i="32"/>
  <c r="I18" i="32"/>
  <c r="R3" i="32"/>
  <c r="C317" i="32" s="1"/>
  <c r="R2" i="32"/>
  <c r="C315" i="32" s="1"/>
  <c r="C319" i="31"/>
  <c r="C316" i="31"/>
  <c r="C283" i="31"/>
  <c r="R230" i="31"/>
  <c r="Q230" i="31"/>
  <c r="P230" i="31"/>
  <c r="K230" i="31"/>
  <c r="J230" i="31"/>
  <c r="I230" i="31"/>
  <c r="R196" i="31"/>
  <c r="Q196" i="31"/>
  <c r="P196" i="31"/>
  <c r="K196" i="31"/>
  <c r="J196" i="31"/>
  <c r="I196" i="31"/>
  <c r="R179" i="31"/>
  <c r="Q179" i="31"/>
  <c r="Q178" i="31"/>
  <c r="P179" i="31"/>
  <c r="P178" i="31" s="1"/>
  <c r="K179" i="31"/>
  <c r="K178" i="31" s="1"/>
  <c r="J179" i="31"/>
  <c r="I179" i="31"/>
  <c r="I178" i="31" s="1"/>
  <c r="R164" i="31"/>
  <c r="Q164" i="31"/>
  <c r="P164" i="31"/>
  <c r="K164" i="31"/>
  <c r="J164" i="31"/>
  <c r="I164" i="31"/>
  <c r="R131" i="31"/>
  <c r="Q131" i="31"/>
  <c r="P131" i="31"/>
  <c r="K131" i="31"/>
  <c r="K126" i="31" s="1"/>
  <c r="J131" i="31"/>
  <c r="I131" i="31"/>
  <c r="R127" i="31"/>
  <c r="R126" i="31" s="1"/>
  <c r="Q127" i="31"/>
  <c r="Q126" i="31" s="1"/>
  <c r="P127" i="31"/>
  <c r="K127" i="31"/>
  <c r="J127" i="31"/>
  <c r="I127" i="31"/>
  <c r="I126" i="31" s="1"/>
  <c r="R74" i="31"/>
  <c r="Q74" i="31"/>
  <c r="P74" i="31"/>
  <c r="P67" i="31" s="1"/>
  <c r="K74" i="31"/>
  <c r="J74" i="31"/>
  <c r="J67" i="31" s="1"/>
  <c r="I74" i="31"/>
  <c r="R68" i="31"/>
  <c r="R67" i="31" s="1"/>
  <c r="Q68" i="31"/>
  <c r="Q67" i="31" s="1"/>
  <c r="P68" i="31"/>
  <c r="K68" i="31"/>
  <c r="K67" i="31" s="1"/>
  <c r="J68" i="31"/>
  <c r="I68" i="31"/>
  <c r="R18" i="31"/>
  <c r="Q18" i="31"/>
  <c r="P18" i="31"/>
  <c r="K18" i="31"/>
  <c r="J18" i="31"/>
  <c r="I18" i="31"/>
  <c r="R3" i="31"/>
  <c r="C317" i="31" s="1"/>
  <c r="R2" i="31"/>
  <c r="C315" i="31" s="1"/>
  <c r="C319" i="30"/>
  <c r="C316" i="30"/>
  <c r="C283" i="30"/>
  <c r="R230" i="30"/>
  <c r="Q230" i="30"/>
  <c r="P230" i="30"/>
  <c r="K230" i="30"/>
  <c r="J230" i="30"/>
  <c r="I230" i="30"/>
  <c r="R196" i="30"/>
  <c r="Q196" i="30"/>
  <c r="P196" i="30"/>
  <c r="K196" i="30"/>
  <c r="J196" i="30"/>
  <c r="I196" i="30"/>
  <c r="I178" i="30" s="1"/>
  <c r="R179" i="30"/>
  <c r="Q179" i="30"/>
  <c r="Q178" i="30" s="1"/>
  <c r="P179" i="30"/>
  <c r="P178" i="30" s="1"/>
  <c r="K179" i="30"/>
  <c r="J179" i="30"/>
  <c r="I179" i="30"/>
  <c r="R164" i="30"/>
  <c r="Q164" i="30"/>
  <c r="P164" i="30"/>
  <c r="K164" i="30"/>
  <c r="J164" i="30"/>
  <c r="I164" i="30"/>
  <c r="R131" i="30"/>
  <c r="Q131" i="30"/>
  <c r="Q126" i="30" s="1"/>
  <c r="P131" i="30"/>
  <c r="K131" i="30"/>
  <c r="J131" i="30"/>
  <c r="I131" i="30"/>
  <c r="R127" i="30"/>
  <c r="Q127" i="30"/>
  <c r="P127" i="30"/>
  <c r="K127" i="30"/>
  <c r="J127" i="30"/>
  <c r="I127" i="30"/>
  <c r="R74" i="30"/>
  <c r="Q74" i="30"/>
  <c r="P74" i="30"/>
  <c r="K74" i="30"/>
  <c r="J74" i="30"/>
  <c r="I74" i="30"/>
  <c r="R68" i="30"/>
  <c r="R67" i="30" s="1"/>
  <c r="Q68" i="30"/>
  <c r="P68" i="30"/>
  <c r="P67" i="30" s="1"/>
  <c r="K68" i="30"/>
  <c r="J68" i="30"/>
  <c r="I68" i="30"/>
  <c r="R18" i="30"/>
  <c r="Q18" i="30"/>
  <c r="P18" i="30"/>
  <c r="K18" i="30"/>
  <c r="J18" i="30"/>
  <c r="I18" i="30"/>
  <c r="R3" i="30"/>
  <c r="C317" i="30" s="1"/>
  <c r="R2" i="30"/>
  <c r="C315" i="30"/>
  <c r="C319" i="29"/>
  <c r="C316" i="29"/>
  <c r="C283" i="29"/>
  <c r="R230" i="29"/>
  <c r="Q230" i="29"/>
  <c r="P230" i="29"/>
  <c r="K230" i="29"/>
  <c r="J230" i="29"/>
  <c r="I230" i="29"/>
  <c r="R196" i="29"/>
  <c r="Q196" i="29"/>
  <c r="P196" i="29"/>
  <c r="K196" i="29"/>
  <c r="J196" i="29"/>
  <c r="I196" i="29"/>
  <c r="R179" i="29"/>
  <c r="R178" i="29" s="1"/>
  <c r="Q179" i="29"/>
  <c r="P179" i="29"/>
  <c r="P178" i="29" s="1"/>
  <c r="K179" i="29"/>
  <c r="K178" i="29" s="1"/>
  <c r="J179" i="29"/>
  <c r="I179" i="29"/>
  <c r="I178" i="29" s="1"/>
  <c r="R164" i="29"/>
  <c r="Q164" i="29"/>
  <c r="Q126" i="29" s="1"/>
  <c r="P164" i="29"/>
  <c r="K164" i="29"/>
  <c r="J164" i="29"/>
  <c r="I164" i="29"/>
  <c r="R131" i="29"/>
  <c r="Q131" i="29"/>
  <c r="P131" i="29"/>
  <c r="K131" i="29"/>
  <c r="J131" i="29"/>
  <c r="I131" i="29"/>
  <c r="R127" i="29"/>
  <c r="R126" i="29" s="1"/>
  <c r="Q127" i="29"/>
  <c r="P127" i="29"/>
  <c r="K127" i="29"/>
  <c r="J127" i="29"/>
  <c r="I127" i="29"/>
  <c r="R74" i="29"/>
  <c r="Q74" i="29"/>
  <c r="P74" i="29"/>
  <c r="K74" i="29"/>
  <c r="J74" i="29"/>
  <c r="I74" i="29"/>
  <c r="R68" i="29"/>
  <c r="Q68" i="29"/>
  <c r="P68" i="29"/>
  <c r="K68" i="29"/>
  <c r="K67" i="29" s="1"/>
  <c r="J68" i="29"/>
  <c r="J67" i="29" s="1"/>
  <c r="I68" i="29"/>
  <c r="R18" i="29"/>
  <c r="Q18" i="29"/>
  <c r="P18" i="29"/>
  <c r="K18" i="29"/>
  <c r="J18" i="29"/>
  <c r="I18" i="29"/>
  <c r="R3" i="29"/>
  <c r="C317" i="29" s="1"/>
  <c r="R2" i="29"/>
  <c r="C315" i="29"/>
  <c r="S2" i="26"/>
  <c r="C315" i="26" s="1"/>
  <c r="R2" i="12"/>
  <c r="C315" i="12" s="1"/>
  <c r="H286" i="25"/>
  <c r="G286" i="25"/>
  <c r="F286" i="25"/>
  <c r="G286" i="7"/>
  <c r="H286" i="7"/>
  <c r="F286" i="7"/>
  <c r="J1" i="23"/>
  <c r="N230" i="27"/>
  <c r="N196" i="27"/>
  <c r="N179" i="27"/>
  <c r="N178" i="27" s="1"/>
  <c r="N164" i="27"/>
  <c r="N131" i="27"/>
  <c r="N127" i="27"/>
  <c r="N74" i="27"/>
  <c r="N68" i="27"/>
  <c r="N67" i="27" s="1"/>
  <c r="N18" i="27"/>
  <c r="I230" i="27"/>
  <c r="H230" i="27"/>
  <c r="G230" i="27"/>
  <c r="F230" i="27"/>
  <c r="I196" i="27"/>
  <c r="H196" i="27"/>
  <c r="G196" i="27"/>
  <c r="F196" i="27"/>
  <c r="I179" i="27"/>
  <c r="H179" i="27"/>
  <c r="H178" i="27" s="1"/>
  <c r="G179" i="27"/>
  <c r="F179" i="27"/>
  <c r="F178" i="27" s="1"/>
  <c r="I164" i="27"/>
  <c r="H164" i="27"/>
  <c r="G164" i="27"/>
  <c r="F164" i="27"/>
  <c r="I131" i="27"/>
  <c r="H131" i="27"/>
  <c r="H126" i="27" s="1"/>
  <c r="G131" i="27"/>
  <c r="F131" i="27"/>
  <c r="I127" i="27"/>
  <c r="H127" i="27"/>
  <c r="G127" i="27"/>
  <c r="F127" i="27"/>
  <c r="I74" i="27"/>
  <c r="H74" i="27"/>
  <c r="G74" i="27"/>
  <c r="F74" i="27"/>
  <c r="I68" i="27"/>
  <c r="I67" i="27" s="1"/>
  <c r="H68" i="27"/>
  <c r="G68" i="27"/>
  <c r="F68" i="27"/>
  <c r="F67" i="27" s="1"/>
  <c r="I18" i="27"/>
  <c r="H18" i="27"/>
  <c r="G18" i="27"/>
  <c r="F18" i="27"/>
  <c r="R230" i="26"/>
  <c r="Q230" i="26"/>
  <c r="P230" i="26"/>
  <c r="R196" i="26"/>
  <c r="Q196" i="26"/>
  <c r="Q178" i="26" s="1"/>
  <c r="P196" i="26"/>
  <c r="R179" i="26"/>
  <c r="R178" i="26" s="1"/>
  <c r="Q179" i="26"/>
  <c r="P179" i="26"/>
  <c r="R164" i="26"/>
  <c r="Q164" i="26"/>
  <c r="P164" i="26"/>
  <c r="R131" i="26"/>
  <c r="Q131" i="26"/>
  <c r="P131" i="26"/>
  <c r="R127" i="26"/>
  <c r="Q127" i="26"/>
  <c r="P127" i="26"/>
  <c r="R74" i="26"/>
  <c r="Q74" i="26"/>
  <c r="P74" i="26"/>
  <c r="R68" i="26"/>
  <c r="Q68" i="26"/>
  <c r="Q67" i="26" s="1"/>
  <c r="P68" i="26"/>
  <c r="R18" i="26"/>
  <c r="Q18" i="26"/>
  <c r="P18" i="26"/>
  <c r="M230" i="26"/>
  <c r="J230" i="26"/>
  <c r="I230" i="26"/>
  <c r="H230" i="26"/>
  <c r="G230" i="26"/>
  <c r="F230" i="26"/>
  <c r="M196" i="26"/>
  <c r="J196" i="26"/>
  <c r="I196" i="26"/>
  <c r="H196" i="26"/>
  <c r="G196" i="26"/>
  <c r="F196" i="26"/>
  <c r="M179" i="26"/>
  <c r="J179" i="26"/>
  <c r="I179" i="26"/>
  <c r="H179" i="26"/>
  <c r="H178" i="26" s="1"/>
  <c r="G179" i="26"/>
  <c r="F179" i="26"/>
  <c r="M164" i="26"/>
  <c r="J164" i="26"/>
  <c r="I164" i="26"/>
  <c r="H164" i="26"/>
  <c r="G164" i="26"/>
  <c r="F164" i="26"/>
  <c r="M131" i="26"/>
  <c r="J131" i="26"/>
  <c r="I131" i="26"/>
  <c r="H131" i="26"/>
  <c r="G131" i="26"/>
  <c r="F131" i="26"/>
  <c r="M127" i="26"/>
  <c r="J127" i="26"/>
  <c r="I127" i="26"/>
  <c r="H127" i="26"/>
  <c r="G127" i="26"/>
  <c r="F127" i="26"/>
  <c r="M74" i="26"/>
  <c r="J74" i="26"/>
  <c r="I74" i="26"/>
  <c r="H74" i="26"/>
  <c r="G74" i="26"/>
  <c r="F74" i="26"/>
  <c r="M68" i="26"/>
  <c r="M67" i="26" s="1"/>
  <c r="J68" i="26"/>
  <c r="I68" i="26"/>
  <c r="H68" i="26"/>
  <c r="G68" i="26"/>
  <c r="F68" i="26"/>
  <c r="M18" i="26"/>
  <c r="J18" i="26"/>
  <c r="I18" i="26"/>
  <c r="H18" i="26"/>
  <c r="G18" i="26"/>
  <c r="F18" i="26"/>
  <c r="R230" i="12"/>
  <c r="Q230" i="12"/>
  <c r="P230" i="12"/>
  <c r="R196" i="12"/>
  <c r="Q196" i="12"/>
  <c r="P196" i="12"/>
  <c r="R179" i="12"/>
  <c r="Q179" i="12"/>
  <c r="Q178" i="12" s="1"/>
  <c r="P179" i="12"/>
  <c r="R164" i="12"/>
  <c r="Q164" i="12"/>
  <c r="P164" i="12"/>
  <c r="R131" i="12"/>
  <c r="Q131" i="12"/>
  <c r="P131" i="12"/>
  <c r="R127" i="12"/>
  <c r="Q127" i="12"/>
  <c r="P127" i="12"/>
  <c r="R74" i="12"/>
  <c r="Q74" i="12"/>
  <c r="P74" i="12"/>
  <c r="R68" i="12"/>
  <c r="Q68" i="12"/>
  <c r="P68" i="12"/>
  <c r="R18" i="12"/>
  <c r="Q18" i="12"/>
  <c r="P18" i="12"/>
  <c r="K230" i="12"/>
  <c r="J230" i="12"/>
  <c r="I230" i="12"/>
  <c r="H230" i="12"/>
  <c r="G230" i="12"/>
  <c r="F230" i="12"/>
  <c r="K196" i="12"/>
  <c r="J196" i="12"/>
  <c r="I196" i="12"/>
  <c r="H196" i="12"/>
  <c r="G196" i="12"/>
  <c r="F196" i="12"/>
  <c r="K179" i="12"/>
  <c r="K178" i="12"/>
  <c r="J179" i="12"/>
  <c r="J178" i="12" s="1"/>
  <c r="I179" i="12"/>
  <c r="I178" i="12" s="1"/>
  <c r="H179" i="12"/>
  <c r="H178" i="12" s="1"/>
  <c r="G179" i="12"/>
  <c r="G178" i="12" s="1"/>
  <c r="F179" i="12"/>
  <c r="K164" i="12"/>
  <c r="J164" i="12"/>
  <c r="I164" i="12"/>
  <c r="H164" i="12"/>
  <c r="G164" i="12"/>
  <c r="F164" i="12"/>
  <c r="K131" i="12"/>
  <c r="J131" i="12"/>
  <c r="I131" i="12"/>
  <c r="H131" i="12"/>
  <c r="G131" i="12"/>
  <c r="F131" i="12"/>
  <c r="K127" i="12"/>
  <c r="J127" i="12"/>
  <c r="J126" i="12" s="1"/>
  <c r="I127" i="12"/>
  <c r="H127" i="12"/>
  <c r="G127" i="12"/>
  <c r="F127" i="12"/>
  <c r="K74" i="12"/>
  <c r="J74" i="12"/>
  <c r="I74" i="12"/>
  <c r="H74" i="12"/>
  <c r="G74" i="12"/>
  <c r="F74" i="12"/>
  <c r="K68" i="12"/>
  <c r="J68" i="12"/>
  <c r="J67" i="12" s="1"/>
  <c r="I68" i="12"/>
  <c r="H68" i="12"/>
  <c r="G68" i="12"/>
  <c r="G67" i="12" s="1"/>
  <c r="F68" i="12"/>
  <c r="F67" i="12" s="1"/>
  <c r="K18" i="12"/>
  <c r="J18" i="12"/>
  <c r="I18" i="12"/>
  <c r="H18" i="12"/>
  <c r="G18" i="12"/>
  <c r="F18" i="12"/>
  <c r="H230" i="25"/>
  <c r="H196" i="25"/>
  <c r="H179" i="25"/>
  <c r="H164" i="25"/>
  <c r="H131" i="25"/>
  <c r="H127" i="25"/>
  <c r="H126" i="25" s="1"/>
  <c r="H74" i="25"/>
  <c r="H68" i="25"/>
  <c r="G230" i="25"/>
  <c r="G196" i="25"/>
  <c r="G179" i="25"/>
  <c r="G178" i="25" s="1"/>
  <c r="G164" i="25"/>
  <c r="G131" i="25"/>
  <c r="G127" i="25"/>
  <c r="G74" i="25"/>
  <c r="G68" i="25"/>
  <c r="G67" i="25" s="1"/>
  <c r="F230" i="25"/>
  <c r="F196" i="25"/>
  <c r="F179" i="25"/>
  <c r="F164" i="25"/>
  <c r="F131" i="25"/>
  <c r="F127" i="25"/>
  <c r="F74" i="25"/>
  <c r="F68" i="25"/>
  <c r="H230" i="7"/>
  <c r="H196" i="7"/>
  <c r="H178" i="7"/>
  <c r="H179" i="7"/>
  <c r="H164" i="7"/>
  <c r="H131" i="7"/>
  <c r="H127" i="7"/>
  <c r="H74" i="7"/>
  <c r="H67" i="7" s="1"/>
  <c r="H68" i="7"/>
  <c r="H18" i="7"/>
  <c r="G230" i="7"/>
  <c r="G196" i="7"/>
  <c r="G179" i="7"/>
  <c r="G164" i="7"/>
  <c r="G131" i="7"/>
  <c r="G126" i="7" s="1"/>
  <c r="G127" i="7"/>
  <c r="G74" i="7"/>
  <c r="G68" i="7"/>
  <c r="G18" i="7"/>
  <c r="H307" i="25"/>
  <c r="G307" i="25"/>
  <c r="F307" i="25"/>
  <c r="H307" i="7"/>
  <c r="G307" i="7"/>
  <c r="F307" i="7"/>
  <c r="D17" i="23"/>
  <c r="D16" i="23"/>
  <c r="G15" i="21"/>
  <c r="G23" i="21"/>
  <c r="G19" i="21"/>
  <c r="J4" i="23"/>
  <c r="J3" i="23"/>
  <c r="G43" i="21"/>
  <c r="C20" i="23" s="1"/>
  <c r="G36" i="21"/>
  <c r="C19" i="23" s="1"/>
  <c r="G31" i="21"/>
  <c r="C66" i="28"/>
  <c r="M3" i="28"/>
  <c r="C67" i="28" s="1"/>
  <c r="M2" i="28"/>
  <c r="C65" i="28" s="1"/>
  <c r="C319" i="27"/>
  <c r="C316" i="27"/>
  <c r="C283" i="27"/>
  <c r="N3" i="27"/>
  <c r="C317" i="27"/>
  <c r="N2" i="27"/>
  <c r="C315" i="27" s="1"/>
  <c r="C319" i="26"/>
  <c r="C316" i="26"/>
  <c r="C283" i="26"/>
  <c r="S3" i="26"/>
  <c r="C317" i="26" s="1"/>
  <c r="R3" i="12"/>
  <c r="C317" i="12" s="1"/>
  <c r="C316" i="12"/>
  <c r="C319" i="25"/>
  <c r="C316" i="25"/>
  <c r="C283" i="25"/>
  <c r="J3" i="25"/>
  <c r="C317" i="25" s="1"/>
  <c r="J2" i="25"/>
  <c r="C315" i="25" s="1"/>
  <c r="J3" i="7"/>
  <c r="C317" i="7" s="1"/>
  <c r="J2" i="7"/>
  <c r="C315" i="7" s="1"/>
  <c r="C103" i="22"/>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4"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G4" i="21"/>
  <c r="G3" i="21"/>
  <c r="G1" i="21"/>
  <c r="C283" i="12"/>
  <c r="C283" i="7"/>
  <c r="H66" i="4"/>
  <c r="E29" i="4"/>
  <c r="H24" i="9"/>
  <c r="F230" i="7"/>
  <c r="F196" i="7"/>
  <c r="F178" i="7" s="1"/>
  <c r="F179" i="7"/>
  <c r="F164" i="7"/>
  <c r="F131" i="7"/>
  <c r="F74" i="7"/>
  <c r="F68" i="7"/>
  <c r="F18" i="7"/>
  <c r="F127" i="7"/>
  <c r="C319" i="12"/>
  <c r="C316" i="7"/>
  <c r="C319" i="7"/>
  <c r="K178" i="30"/>
  <c r="J67" i="33"/>
  <c r="H67" i="37"/>
  <c r="G178" i="7"/>
  <c r="F35" i="28"/>
  <c r="G35" i="28"/>
  <c r="F178" i="12"/>
  <c r="J178" i="30"/>
  <c r="H178" i="37"/>
  <c r="P67" i="34"/>
  <c r="F67" i="38"/>
  <c r="Q126" i="38"/>
  <c r="I126" i="37"/>
  <c r="O126" i="31"/>
  <c r="H67" i="34"/>
  <c r="P126" i="31"/>
  <c r="R178" i="12"/>
  <c r="R67" i="29"/>
  <c r="J126" i="35"/>
  <c r="M67" i="38"/>
  <c r="J178" i="38"/>
  <c r="L67" i="34"/>
  <c r="H126" i="38"/>
  <c r="P67" i="32"/>
  <c r="N67" i="29"/>
  <c r="N178" i="32"/>
  <c r="G67" i="21"/>
  <c r="D307" i="32"/>
  <c r="I26" i="23" s="1"/>
  <c r="D307" i="33"/>
  <c r="I27" i="23" s="1"/>
  <c r="D307" i="12"/>
  <c r="I22" i="23" s="1"/>
  <c r="O308" i="32"/>
  <c r="D308" i="32" s="1"/>
  <c r="M308" i="27"/>
  <c r="H308" i="12"/>
  <c r="D308" i="12" s="1"/>
  <c r="Q266" i="31" l="1"/>
  <c r="Q268" i="31" s="1"/>
  <c r="Q285" i="31" s="1"/>
  <c r="R67" i="26"/>
  <c r="R178" i="37"/>
  <c r="K178" i="38"/>
  <c r="G52" i="21"/>
  <c r="C24" i="23" s="1"/>
  <c r="G56" i="21"/>
  <c r="C36" i="23" s="1"/>
  <c r="D307" i="7"/>
  <c r="I19" i="23" s="1"/>
  <c r="H126" i="7"/>
  <c r="K126" i="29"/>
  <c r="R67" i="34"/>
  <c r="F67" i="35"/>
  <c r="P126" i="36"/>
  <c r="J67" i="37"/>
  <c r="J266" i="37" s="1"/>
  <c r="J268" i="37" s="1"/>
  <c r="N67" i="33"/>
  <c r="N266" i="33" s="1"/>
  <c r="N268" i="33" s="1"/>
  <c r="H126" i="35"/>
  <c r="G62" i="21"/>
  <c r="C30" i="23" s="1"/>
  <c r="G53" i="21"/>
  <c r="C25" i="23" s="1"/>
  <c r="J126" i="30"/>
  <c r="I67" i="31"/>
  <c r="I178" i="32"/>
  <c r="M126" i="35"/>
  <c r="R178" i="36"/>
  <c r="M67" i="37"/>
  <c r="O178" i="33"/>
  <c r="H178" i="36"/>
  <c r="G64" i="21"/>
  <c r="C32" i="23" s="1"/>
  <c r="G126" i="27"/>
  <c r="I126" i="29"/>
  <c r="G178" i="38"/>
  <c r="M126" i="29"/>
  <c r="Q67" i="33"/>
  <c r="G63" i="21"/>
  <c r="C31" i="23" s="1"/>
  <c r="G126" i="25"/>
  <c r="F126" i="12"/>
  <c r="F266" i="12" s="1"/>
  <c r="F268" i="12" s="1"/>
  <c r="R126" i="12"/>
  <c r="J67" i="32"/>
  <c r="M126" i="34"/>
  <c r="P178" i="34"/>
  <c r="Q67" i="37"/>
  <c r="G178" i="37"/>
  <c r="G126" i="38"/>
  <c r="H308" i="33"/>
  <c r="D308" i="33" s="1"/>
  <c r="O308" i="33"/>
  <c r="D307" i="30"/>
  <c r="I24" i="23" s="1"/>
  <c r="J24" i="23" s="1"/>
  <c r="H67" i="33"/>
  <c r="I178" i="36"/>
  <c r="I266" i="36" s="1"/>
  <c r="I268" i="36" s="1"/>
  <c r="I67" i="36"/>
  <c r="P178" i="32"/>
  <c r="H57" i="21"/>
  <c r="J178" i="29"/>
  <c r="K67" i="30"/>
  <c r="I126" i="32"/>
  <c r="R178" i="34"/>
  <c r="Q126" i="35"/>
  <c r="J67" i="38"/>
  <c r="N178" i="12"/>
  <c r="O126" i="32"/>
  <c r="I67" i="35"/>
  <c r="K67" i="38"/>
  <c r="G61" i="21"/>
  <c r="C29" i="23" s="1"/>
  <c r="Q126" i="26"/>
  <c r="I126" i="27"/>
  <c r="I266" i="27" s="1"/>
  <c r="I268" i="27" s="1"/>
  <c r="G55" i="21"/>
  <c r="C27" i="23" s="1"/>
  <c r="I126" i="12"/>
  <c r="I126" i="30"/>
  <c r="Q67" i="35"/>
  <c r="G178" i="35"/>
  <c r="O67" i="30"/>
  <c r="M126" i="33"/>
  <c r="L126" i="37"/>
  <c r="I126" i="38"/>
  <c r="G51" i="21"/>
  <c r="C23" i="23" s="1"/>
  <c r="F67" i="25"/>
  <c r="H67" i="25"/>
  <c r="R67" i="35"/>
  <c r="J178" i="35"/>
  <c r="P67" i="38"/>
  <c r="P266" i="38" s="1"/>
  <c r="P268" i="38" s="1"/>
  <c r="M67" i="32"/>
  <c r="M266" i="32" s="1"/>
  <c r="M268" i="32" s="1"/>
  <c r="N126" i="33"/>
  <c r="I126" i="35"/>
  <c r="H67" i="36"/>
  <c r="K126" i="38"/>
  <c r="O308" i="31"/>
  <c r="G50" i="21"/>
  <c r="C22" i="23" s="1"/>
  <c r="J22" i="23" s="1"/>
  <c r="G178" i="26"/>
  <c r="P67" i="29"/>
  <c r="J126" i="29"/>
  <c r="Q178" i="29"/>
  <c r="R178" i="30"/>
  <c r="K178" i="32"/>
  <c r="G99" i="21"/>
  <c r="J266" i="12"/>
  <c r="J268" i="12" s="1"/>
  <c r="J285" i="12" s="1"/>
  <c r="M126" i="26"/>
  <c r="H67" i="27"/>
  <c r="H266" i="27" s="1"/>
  <c r="H268" i="27" s="1"/>
  <c r="G67" i="34"/>
  <c r="P67" i="36"/>
  <c r="G73" i="21"/>
  <c r="Q67" i="12"/>
  <c r="H67" i="26"/>
  <c r="P178" i="26"/>
  <c r="I178" i="33"/>
  <c r="F126" i="36"/>
  <c r="G67" i="38"/>
  <c r="I67" i="26"/>
  <c r="M178" i="26"/>
  <c r="P67" i="26"/>
  <c r="Q67" i="30"/>
  <c r="Q266" i="30" s="1"/>
  <c r="Q268" i="30" s="1"/>
  <c r="M67" i="34"/>
  <c r="F178" i="35"/>
  <c r="F266" i="35" s="1"/>
  <c r="F268" i="35" s="1"/>
  <c r="G126" i="37"/>
  <c r="G126" i="33"/>
  <c r="L178" i="34"/>
  <c r="K126" i="27"/>
  <c r="D308" i="26"/>
  <c r="K126" i="12"/>
  <c r="I67" i="33"/>
  <c r="Q126" i="33"/>
  <c r="M178" i="36"/>
  <c r="J126" i="37"/>
  <c r="N178" i="31"/>
  <c r="K126" i="26"/>
  <c r="K266" i="26" s="1"/>
  <c r="K268" i="26" s="1"/>
  <c r="K266" i="31"/>
  <c r="K268" i="31" s="1"/>
  <c r="R126" i="35"/>
  <c r="M67" i="36"/>
  <c r="M266" i="36" s="1"/>
  <c r="M268" i="36" s="1"/>
  <c r="N126" i="12"/>
  <c r="N266" i="12" s="1"/>
  <c r="G266" i="29"/>
  <c r="G268" i="29" s="1"/>
  <c r="F178" i="32"/>
  <c r="F67" i="7"/>
  <c r="J19" i="23"/>
  <c r="R67" i="12"/>
  <c r="J178" i="31"/>
  <c r="Q178" i="36"/>
  <c r="G72" i="21"/>
  <c r="C38" i="23" s="1"/>
  <c r="G65" i="21"/>
  <c r="C33" i="23" s="1"/>
  <c r="G54" i="21"/>
  <c r="C26" i="23" s="1"/>
  <c r="O266" i="12"/>
  <c r="O268" i="12" s="1"/>
  <c r="F67" i="29"/>
  <c r="M266" i="33"/>
  <c r="M268" i="33" s="1"/>
  <c r="L67" i="27"/>
  <c r="H65" i="4"/>
  <c r="F67" i="26"/>
  <c r="G178" i="27"/>
  <c r="K126" i="30"/>
  <c r="F126" i="30"/>
  <c r="O266" i="32"/>
  <c r="O268" i="32" s="1"/>
  <c r="M178" i="30"/>
  <c r="F126" i="7"/>
  <c r="K67" i="12"/>
  <c r="K266" i="12" s="1"/>
  <c r="K268" i="12" s="1"/>
  <c r="I67" i="12"/>
  <c r="I266" i="12" s="1"/>
  <c r="G126" i="12"/>
  <c r="Q126" i="12"/>
  <c r="J67" i="26"/>
  <c r="J266" i="26" s="1"/>
  <c r="J268" i="26" s="1"/>
  <c r="G67" i="26"/>
  <c r="I126" i="26"/>
  <c r="R126" i="26"/>
  <c r="P126" i="26"/>
  <c r="F126" i="27"/>
  <c r="F266" i="27" s="1"/>
  <c r="F268" i="27" s="1"/>
  <c r="I67" i="30"/>
  <c r="P126" i="30"/>
  <c r="R67" i="32"/>
  <c r="P126" i="32"/>
  <c r="P266" i="32" s="1"/>
  <c r="J178" i="32"/>
  <c r="R178" i="32"/>
  <c r="R126" i="33"/>
  <c r="J126" i="33"/>
  <c r="K178" i="33"/>
  <c r="K266" i="33" s="1"/>
  <c r="K268" i="33" s="1"/>
  <c r="R178" i="33"/>
  <c r="J67" i="34"/>
  <c r="G126" i="36"/>
  <c r="J126" i="36"/>
  <c r="P67" i="37"/>
  <c r="J178" i="37"/>
  <c r="F126" i="29"/>
  <c r="N178" i="29"/>
  <c r="N178" i="30"/>
  <c r="M67" i="31"/>
  <c r="N126" i="31"/>
  <c r="N266" i="31" s="1"/>
  <c r="N268" i="31" s="1"/>
  <c r="N126" i="32"/>
  <c r="N266" i="32" s="1"/>
  <c r="N268" i="32" s="1"/>
  <c r="M178" i="32"/>
  <c r="O126" i="33"/>
  <c r="O266" i="33" s="1"/>
  <c r="O268" i="33" s="1"/>
  <c r="L126" i="26"/>
  <c r="L126" i="34"/>
  <c r="L266" i="34" s="1"/>
  <c r="L268" i="34" s="1"/>
  <c r="H178" i="35"/>
  <c r="K67" i="35"/>
  <c r="K126" i="35"/>
  <c r="L126" i="36"/>
  <c r="L67" i="37"/>
  <c r="I67" i="38"/>
  <c r="H178" i="38"/>
  <c r="M126" i="27"/>
  <c r="M266" i="27" s="1"/>
  <c r="F178" i="25"/>
  <c r="H67" i="12"/>
  <c r="J126" i="26"/>
  <c r="J178" i="26"/>
  <c r="G67" i="27"/>
  <c r="I178" i="27"/>
  <c r="N126" i="27"/>
  <c r="N266" i="27" s="1"/>
  <c r="J67" i="30"/>
  <c r="J266" i="30" s="1"/>
  <c r="J268" i="30" s="1"/>
  <c r="R178" i="31"/>
  <c r="R266" i="31" s="1"/>
  <c r="R268" i="31" s="1"/>
  <c r="Q126" i="32"/>
  <c r="P126" i="33"/>
  <c r="K126" i="33"/>
  <c r="F126" i="34"/>
  <c r="Q266" i="35"/>
  <c r="Q268" i="35" s="1"/>
  <c r="G67" i="35"/>
  <c r="G266" i="35" s="1"/>
  <c r="G67" i="36"/>
  <c r="R126" i="36"/>
  <c r="R67" i="37"/>
  <c r="M126" i="37"/>
  <c r="O67" i="12"/>
  <c r="M178" i="12"/>
  <c r="O67" i="29"/>
  <c r="O266" i="29" s="1"/>
  <c r="O268" i="29" s="1"/>
  <c r="N126" i="29"/>
  <c r="N266" i="29" s="1"/>
  <c r="N268" i="29" s="1"/>
  <c r="G67" i="30"/>
  <c r="G266" i="30" s="1"/>
  <c r="G268" i="30" s="1"/>
  <c r="M126" i="30"/>
  <c r="G126" i="31"/>
  <c r="H178" i="31"/>
  <c r="H266" i="31" s="1"/>
  <c r="H268" i="31" s="1"/>
  <c r="H178" i="32"/>
  <c r="H178" i="34"/>
  <c r="H266" i="34" s="1"/>
  <c r="H268" i="34" s="1"/>
  <c r="K67" i="34"/>
  <c r="K126" i="34"/>
  <c r="I178" i="35"/>
  <c r="L67" i="35"/>
  <c r="L126" i="35"/>
  <c r="K178" i="35"/>
  <c r="K126" i="36"/>
  <c r="K178" i="37"/>
  <c r="I178" i="38"/>
  <c r="L126" i="27"/>
  <c r="L266" i="27" s="1"/>
  <c r="L268" i="27" s="1"/>
  <c r="D308" i="36"/>
  <c r="D308" i="38"/>
  <c r="D308" i="34"/>
  <c r="F126" i="25"/>
  <c r="F266" i="25" s="1"/>
  <c r="F268" i="25" s="1"/>
  <c r="G55" i="23" s="1"/>
  <c r="P178" i="12"/>
  <c r="P126" i="29"/>
  <c r="P266" i="29" s="1"/>
  <c r="P268" i="29" s="1"/>
  <c r="J126" i="31"/>
  <c r="I266" i="32"/>
  <c r="I268" i="32" s="1"/>
  <c r="I126" i="33"/>
  <c r="I266" i="33" s="1"/>
  <c r="I268" i="33" s="1"/>
  <c r="M67" i="35"/>
  <c r="F126" i="37"/>
  <c r="R266" i="38"/>
  <c r="R268" i="38" s="1"/>
  <c r="O126" i="30"/>
  <c r="M126" i="31"/>
  <c r="M266" i="31" s="1"/>
  <c r="M268" i="31" s="1"/>
  <c r="O178" i="31"/>
  <c r="G126" i="32"/>
  <c r="G266" i="32" s="1"/>
  <c r="F126" i="33"/>
  <c r="K178" i="27"/>
  <c r="C71" i="28"/>
  <c r="F48" i="4" s="1"/>
  <c r="G48" i="4" s="1"/>
  <c r="D57" i="28"/>
  <c r="I38" i="23" s="1"/>
  <c r="O308" i="30"/>
  <c r="D308" i="30" s="1"/>
  <c r="D307" i="34"/>
  <c r="I30" i="23" s="1"/>
  <c r="J30" i="23" s="1"/>
  <c r="D307" i="31"/>
  <c r="I25" i="23" s="1"/>
  <c r="D307" i="29"/>
  <c r="I23" i="23" s="1"/>
  <c r="J23" i="23" s="1"/>
  <c r="D307" i="27"/>
  <c r="I36" i="23" s="1"/>
  <c r="J36" i="23" s="1"/>
  <c r="J67" i="36"/>
  <c r="G103" i="21"/>
  <c r="I285" i="32"/>
  <c r="R266" i="32"/>
  <c r="R268" i="32" s="1"/>
  <c r="K266" i="30"/>
  <c r="K268" i="30" s="1"/>
  <c r="M266" i="34"/>
  <c r="M268" i="34" s="1"/>
  <c r="G266" i="38"/>
  <c r="G268" i="38" s="1"/>
  <c r="J266" i="38"/>
  <c r="J268" i="38" s="1"/>
  <c r="J285" i="38"/>
  <c r="K266" i="29"/>
  <c r="K268" i="29" s="1"/>
  <c r="P266" i="31"/>
  <c r="P268" i="31" s="1"/>
  <c r="P285" i="31"/>
  <c r="Q285" i="35"/>
  <c r="P266" i="30"/>
  <c r="P268" i="30" s="1"/>
  <c r="Q178" i="37"/>
  <c r="M266" i="12"/>
  <c r="M268" i="12" s="1"/>
  <c r="F266" i="32"/>
  <c r="F268" i="32" s="1"/>
  <c r="K285" i="26"/>
  <c r="K266" i="34"/>
  <c r="K268" i="34" s="1"/>
  <c r="I16" i="23"/>
  <c r="J16" i="23"/>
  <c r="H266" i="30"/>
  <c r="H268" i="30" s="1"/>
  <c r="J25" i="23"/>
  <c r="F178" i="26"/>
  <c r="H308" i="31"/>
  <c r="D308" i="31"/>
  <c r="D307" i="36"/>
  <c r="I32" i="23" s="1"/>
  <c r="J32" i="23" s="1"/>
  <c r="D308" i="27"/>
  <c r="G266" i="36"/>
  <c r="G268" i="36" s="1"/>
  <c r="J266" i="29"/>
  <c r="J268" i="29" s="1"/>
  <c r="J285" i="29"/>
  <c r="R266" i="37"/>
  <c r="R268" i="37" s="1"/>
  <c r="J27" i="23"/>
  <c r="R266" i="12"/>
  <c r="R268" i="12" s="1"/>
  <c r="P285" i="29"/>
  <c r="P126" i="35"/>
  <c r="P266" i="35" s="1"/>
  <c r="P268" i="35" s="1"/>
  <c r="J26" i="23"/>
  <c r="G266" i="25"/>
  <c r="G268" i="25" s="1"/>
  <c r="F55" i="23" s="1"/>
  <c r="H178" i="25"/>
  <c r="O285" i="29"/>
  <c r="J266" i="33"/>
  <c r="J268" i="33" s="1"/>
  <c r="G285" i="29"/>
  <c r="D307" i="37"/>
  <c r="I33" i="23" s="1"/>
  <c r="N285" i="32"/>
  <c r="P285" i="34"/>
  <c r="P266" i="34"/>
  <c r="P268" i="34" s="1"/>
  <c r="Q266" i="12"/>
  <c r="P266" i="26"/>
  <c r="P268" i="26" s="1"/>
  <c r="Q266" i="33"/>
  <c r="Q268" i="33" s="1"/>
  <c r="F285" i="12"/>
  <c r="Q266" i="32"/>
  <c r="Q268" i="32" s="1"/>
  <c r="I266" i="37"/>
  <c r="I268" i="37" s="1"/>
  <c r="I285" i="37"/>
  <c r="H285" i="31"/>
  <c r="K266" i="35"/>
  <c r="K268" i="35" s="1"/>
  <c r="K266" i="36"/>
  <c r="K268" i="36" s="1"/>
  <c r="K266" i="38"/>
  <c r="K268" i="38" s="1"/>
  <c r="D307" i="25"/>
  <c r="I20" i="23" s="1"/>
  <c r="J20" i="23" s="1"/>
  <c r="G266" i="12"/>
  <c r="G268" i="12" s="1"/>
  <c r="F126" i="26"/>
  <c r="O266" i="31"/>
  <c r="O268" i="31" s="1"/>
  <c r="G266" i="33"/>
  <c r="G268" i="33" s="1"/>
  <c r="L266" i="37"/>
  <c r="L268" i="37" s="1"/>
  <c r="I266" i="38"/>
  <c r="I268" i="38" s="1"/>
  <c r="I285" i="38"/>
  <c r="H308" i="29"/>
  <c r="D308" i="29"/>
  <c r="G126" i="26"/>
  <c r="R266" i="29"/>
  <c r="R268" i="29" s="1"/>
  <c r="J126" i="32"/>
  <c r="J266" i="32" s="1"/>
  <c r="J268" i="32" s="1"/>
  <c r="G266" i="37"/>
  <c r="G268" i="37" s="1"/>
  <c r="I266" i="30"/>
  <c r="I268" i="30" s="1"/>
  <c r="I266" i="31"/>
  <c r="I268" i="31" s="1"/>
  <c r="R266" i="26"/>
  <c r="R268" i="26" s="1"/>
  <c r="K126" i="32"/>
  <c r="K266" i="32" s="1"/>
  <c r="K268" i="32" s="1"/>
  <c r="R266" i="34"/>
  <c r="R268" i="34" s="1"/>
  <c r="R178" i="35"/>
  <c r="F178" i="29"/>
  <c r="O285" i="32"/>
  <c r="I266" i="35"/>
  <c r="I268" i="35" s="1"/>
  <c r="Q266" i="26"/>
  <c r="Q268" i="26" s="1"/>
  <c r="Q285" i="34"/>
  <c r="Q126" i="36"/>
  <c r="Q266" i="38"/>
  <c r="Q268" i="38" s="1"/>
  <c r="H266" i="7"/>
  <c r="H268" i="7" s="1"/>
  <c r="G56" i="23" s="1"/>
  <c r="Q285" i="30"/>
  <c r="J266" i="31"/>
  <c r="J268" i="31" s="1"/>
  <c r="I285" i="33"/>
  <c r="F67" i="34"/>
  <c r="F266" i="34" s="1"/>
  <c r="F268" i="34" s="1"/>
  <c r="J178" i="34"/>
  <c r="J266" i="34" s="1"/>
  <c r="J268" i="34" s="1"/>
  <c r="M266" i="37"/>
  <c r="M268" i="37" s="1"/>
  <c r="F266" i="38"/>
  <c r="F268" i="38" s="1"/>
  <c r="H126" i="29"/>
  <c r="O266" i="30"/>
  <c r="O268" i="30" s="1"/>
  <c r="O285" i="30"/>
  <c r="M266" i="26"/>
  <c r="M268" i="26" s="1"/>
  <c r="M266" i="35"/>
  <c r="M268" i="35" s="1"/>
  <c r="F67" i="37"/>
  <c r="G178" i="31"/>
  <c r="G266" i="31" s="1"/>
  <c r="G268" i="31" s="1"/>
  <c r="L67" i="26"/>
  <c r="H126" i="37"/>
  <c r="L285" i="38"/>
  <c r="L126" i="38"/>
  <c r="L266" i="38" s="1"/>
  <c r="L268" i="38" s="1"/>
  <c r="K67" i="27"/>
  <c r="K266" i="27" s="1"/>
  <c r="K268" i="27" s="1"/>
  <c r="N126" i="30"/>
  <c r="L266" i="36"/>
  <c r="L268" i="36" s="1"/>
  <c r="D307" i="26"/>
  <c r="I29" i="23" s="1"/>
  <c r="J29" i="23" s="1"/>
  <c r="D307" i="38"/>
  <c r="I34" i="23" s="1"/>
  <c r="J34" i="23" s="1"/>
  <c r="H67" i="35"/>
  <c r="I178" i="26"/>
  <c r="I266" i="26" s="1"/>
  <c r="I268" i="26" s="1"/>
  <c r="Q67" i="29"/>
  <c r="Q266" i="29" s="1"/>
  <c r="Q268" i="29" s="1"/>
  <c r="R67" i="33"/>
  <c r="P178" i="33"/>
  <c r="P266" i="33" s="1"/>
  <c r="P268" i="33" s="1"/>
  <c r="G178" i="34"/>
  <c r="G266" i="34" s="1"/>
  <c r="G268" i="34" s="1"/>
  <c r="P266" i="36"/>
  <c r="P268" i="36" s="1"/>
  <c r="G126" i="30"/>
  <c r="H266" i="36"/>
  <c r="F67" i="31"/>
  <c r="K126" i="37"/>
  <c r="K266" i="37" s="1"/>
  <c r="F266" i="30"/>
  <c r="F268" i="30" s="1"/>
  <c r="G67" i="7"/>
  <c r="H126" i="12"/>
  <c r="H266" i="12" s="1"/>
  <c r="H268" i="12" s="1"/>
  <c r="P126" i="12"/>
  <c r="I67" i="29"/>
  <c r="R126" i="30"/>
  <c r="J67" i="35"/>
  <c r="D307" i="35"/>
  <c r="I31" i="23" s="1"/>
  <c r="J31" i="23" s="1"/>
  <c r="P67" i="12"/>
  <c r="H126" i="26"/>
  <c r="F67" i="36"/>
  <c r="R67" i="36"/>
  <c r="R266" i="36" s="1"/>
  <c r="R268" i="36" s="1"/>
  <c r="Q126" i="37"/>
  <c r="Q266" i="37" s="1"/>
  <c r="Q268" i="37" s="1"/>
  <c r="P178" i="37"/>
  <c r="P266" i="37" s="1"/>
  <c r="P268" i="37" s="1"/>
  <c r="M126" i="38"/>
  <c r="M266" i="38" s="1"/>
  <c r="M268" i="38" s="1"/>
  <c r="M67" i="29"/>
  <c r="H126" i="32"/>
  <c r="H266" i="32" s="1"/>
  <c r="H268" i="32" s="1"/>
  <c r="F67" i="33"/>
  <c r="H178" i="33"/>
  <c r="H266" i="33" s="1"/>
  <c r="H268" i="33" s="1"/>
  <c r="I67" i="34"/>
  <c r="I266" i="34" s="1"/>
  <c r="H67" i="38"/>
  <c r="D308" i="37"/>
  <c r="I268" i="12" l="1"/>
  <c r="I285" i="12"/>
  <c r="K268" i="37"/>
  <c r="K285" i="37"/>
  <c r="L285" i="34"/>
  <c r="M285" i="33"/>
  <c r="M285" i="32"/>
  <c r="J33" i="23"/>
  <c r="M266" i="29"/>
  <c r="M268" i="29" s="1"/>
  <c r="I285" i="36"/>
  <c r="J285" i="37"/>
  <c r="N285" i="33"/>
  <c r="P285" i="30"/>
  <c r="R266" i="35"/>
  <c r="R268" i="35" s="1"/>
  <c r="F63" i="23" s="1"/>
  <c r="N285" i="29"/>
  <c r="R285" i="12"/>
  <c r="J285" i="31"/>
  <c r="I285" i="30"/>
  <c r="K285" i="12"/>
  <c r="J285" i="30"/>
  <c r="F266" i="7"/>
  <c r="K285" i="34"/>
  <c r="H285" i="12"/>
  <c r="F285" i="27"/>
  <c r="H285" i="27"/>
  <c r="I285" i="27"/>
  <c r="K285" i="27"/>
  <c r="L285" i="27"/>
  <c r="F285" i="25"/>
  <c r="G268" i="32"/>
  <c r="G285" i="32" s="1"/>
  <c r="M268" i="27"/>
  <c r="M285" i="27" s="1"/>
  <c r="G268" i="35"/>
  <c r="G285" i="35" s="1"/>
  <c r="N268" i="27"/>
  <c r="N285" i="27" s="1"/>
  <c r="P268" i="32"/>
  <c r="P285" i="32"/>
  <c r="F268" i="7"/>
  <c r="F54" i="23" s="1"/>
  <c r="F285" i="7"/>
  <c r="N268" i="12"/>
  <c r="N285" i="12"/>
  <c r="Q285" i="37"/>
  <c r="K285" i="32"/>
  <c r="P285" i="36"/>
  <c r="R285" i="32"/>
  <c r="K285" i="33"/>
  <c r="G285" i="37"/>
  <c r="G285" i="33"/>
  <c r="I285" i="35"/>
  <c r="O285" i="12"/>
  <c r="G285" i="38"/>
  <c r="R285" i="31"/>
  <c r="K285" i="31"/>
  <c r="G285" i="31"/>
  <c r="N285" i="31"/>
  <c r="G266" i="27"/>
  <c r="J38" i="23"/>
  <c r="L285" i="37"/>
  <c r="J285" i="26"/>
  <c r="L266" i="35"/>
  <c r="L268" i="35" s="1"/>
  <c r="L285" i="35" s="1"/>
  <c r="O285" i="33"/>
  <c r="M266" i="30"/>
  <c r="M268" i="30" s="1"/>
  <c r="I268" i="34"/>
  <c r="I285" i="34" s="1"/>
  <c r="P266" i="12"/>
  <c r="P268" i="12" s="1"/>
  <c r="H268" i="36"/>
  <c r="H285" i="36"/>
  <c r="H266" i="37"/>
  <c r="H268" i="37" s="1"/>
  <c r="K285" i="38"/>
  <c r="M285" i="29"/>
  <c r="H266" i="25"/>
  <c r="G266" i="7"/>
  <c r="H266" i="26"/>
  <c r="H268" i="26" s="1"/>
  <c r="H285" i="7"/>
  <c r="N266" i="30"/>
  <c r="N268" i="30" s="1"/>
  <c r="K285" i="36"/>
  <c r="P285" i="26"/>
  <c r="G285" i="34"/>
  <c r="P285" i="37"/>
  <c r="H285" i="34"/>
  <c r="M285" i="31"/>
  <c r="Q285" i="32"/>
  <c r="J285" i="34"/>
  <c r="L266" i="26"/>
  <c r="L268" i="26" s="1"/>
  <c r="L285" i="36"/>
  <c r="Q285" i="26"/>
  <c r="G285" i="30"/>
  <c r="Q266" i="36"/>
  <c r="Q268" i="36" s="1"/>
  <c r="K285" i="35"/>
  <c r="G285" i="25"/>
  <c r="I285" i="31"/>
  <c r="F285" i="34"/>
  <c r="R285" i="29"/>
  <c r="F285" i="32"/>
  <c r="Q285" i="33"/>
  <c r="P285" i="35"/>
  <c r="Q285" i="29"/>
  <c r="I285" i="26"/>
  <c r="H266" i="38"/>
  <c r="H268" i="38" s="1"/>
  <c r="J266" i="35"/>
  <c r="J268" i="35" s="1"/>
  <c r="Q268" i="12"/>
  <c r="Q285" i="12" s="1"/>
  <c r="H285" i="33"/>
  <c r="R266" i="33"/>
  <c r="R268" i="33" s="1"/>
  <c r="H266" i="29"/>
  <c r="H268" i="29" s="1"/>
  <c r="H266" i="35"/>
  <c r="H268" i="35" s="1"/>
  <c r="F266" i="29"/>
  <c r="F268" i="29" s="1"/>
  <c r="F285" i="38"/>
  <c r="G285" i="12"/>
  <c r="P285" i="33"/>
  <c r="H285" i="32"/>
  <c r="G285" i="26"/>
  <c r="G266" i="26"/>
  <c r="G268" i="26" s="1"/>
  <c r="F266" i="37"/>
  <c r="F268" i="37" s="1"/>
  <c r="F266" i="26"/>
  <c r="F268" i="26" s="1"/>
  <c r="J285" i="32"/>
  <c r="Q285" i="38"/>
  <c r="G285" i="36"/>
  <c r="H285" i="30"/>
  <c r="J266" i="36"/>
  <c r="J268" i="36" s="1"/>
  <c r="F266" i="36"/>
  <c r="F268" i="36" s="1"/>
  <c r="F266" i="31"/>
  <c r="F268" i="31" s="1"/>
  <c r="F266" i="33"/>
  <c r="F268" i="33" s="1"/>
  <c r="I266" i="29"/>
  <c r="I268" i="29" s="1"/>
  <c r="R266" i="30"/>
  <c r="R268" i="30" s="1"/>
  <c r="F285" i="30"/>
  <c r="M285" i="12"/>
  <c r="J285" i="33"/>
  <c r="F285" i="35"/>
  <c r="P285" i="38"/>
  <c r="O285" i="31"/>
  <c r="K285" i="30"/>
  <c r="J17" i="23"/>
  <c r="F30" i="4" s="1"/>
  <c r="B13" i="23"/>
  <c r="I17" i="23"/>
  <c r="K285" i="29"/>
  <c r="H285" i="38" l="1"/>
  <c r="F57" i="23"/>
  <c r="H285" i="26"/>
  <c r="G268" i="27"/>
  <c r="G57" i="23" s="1"/>
  <c r="F285" i="36"/>
  <c r="F285" i="26"/>
  <c r="R285" i="33"/>
  <c r="J285" i="35"/>
  <c r="N285" i="30"/>
  <c r="F285" i="31"/>
  <c r="J285" i="36"/>
  <c r="C321" i="36" s="1"/>
  <c r="F44" i="4" s="1"/>
  <c r="G44" i="4" s="1"/>
  <c r="F62" i="23"/>
  <c r="F65" i="23" s="1"/>
  <c r="Q285" i="36"/>
  <c r="I285" i="29"/>
  <c r="P285" i="12"/>
  <c r="C321" i="12" s="1"/>
  <c r="F34" i="4" s="1"/>
  <c r="G34" i="4" s="1"/>
  <c r="M285" i="30"/>
  <c r="F285" i="29"/>
  <c r="D63" i="23"/>
  <c r="R285" i="30"/>
  <c r="H285" i="37"/>
  <c r="C321" i="38"/>
  <c r="F46" i="4" s="1"/>
  <c r="G46" i="4" s="1"/>
  <c r="C320" i="38"/>
  <c r="E46" i="4" s="1"/>
  <c r="D62" i="23"/>
  <c r="D65" i="23" s="1"/>
  <c r="C320" i="32"/>
  <c r="E38" i="4" s="1"/>
  <c r="C321" i="32"/>
  <c r="F38" i="4" s="1"/>
  <c r="G38" i="4" s="1"/>
  <c r="H285" i="35"/>
  <c r="C321" i="35" s="1"/>
  <c r="F43" i="4" s="1"/>
  <c r="G43" i="4" s="1"/>
  <c r="G268" i="7"/>
  <c r="C320" i="31"/>
  <c r="E37" i="4" s="1"/>
  <c r="C321" i="31"/>
  <c r="F37" i="4" s="1"/>
  <c r="G37" i="4" s="1"/>
  <c r="F285" i="33"/>
  <c r="H285" i="29"/>
  <c r="C321" i="34"/>
  <c r="F42" i="4" s="1"/>
  <c r="G42" i="4" s="1"/>
  <c r="C320" i="34"/>
  <c r="E42" i="4" s="1"/>
  <c r="L285" i="26"/>
  <c r="C320" i="26" s="1"/>
  <c r="E41" i="4" s="1"/>
  <c r="H268" i="25"/>
  <c r="F285" i="37"/>
  <c r="C320" i="36" l="1"/>
  <c r="E44" i="4" s="1"/>
  <c r="C320" i="30"/>
  <c r="E36" i="4" s="1"/>
  <c r="C320" i="12"/>
  <c r="E34" i="4" s="1"/>
  <c r="G285" i="27"/>
  <c r="C321" i="26"/>
  <c r="F41" i="4" s="1"/>
  <c r="G41" i="4" s="1"/>
  <c r="C320" i="29"/>
  <c r="E35" i="4" s="1"/>
  <c r="C321" i="29"/>
  <c r="F35" i="4" s="1"/>
  <c r="G35" i="4" s="1"/>
  <c r="C321" i="30"/>
  <c r="F36" i="4" s="1"/>
  <c r="G36" i="4" s="1"/>
  <c r="C321" i="33"/>
  <c r="F39" i="4" s="1"/>
  <c r="G39" i="4" s="1"/>
  <c r="C320" i="33"/>
  <c r="E39" i="4" s="1"/>
  <c r="F56" i="23"/>
  <c r="C320" i="25"/>
  <c r="E32" i="4" s="1"/>
  <c r="C321" i="37"/>
  <c r="F45" i="4" s="1"/>
  <c r="G45" i="4" s="1"/>
  <c r="C320" i="37"/>
  <c r="E45" i="4" s="1"/>
  <c r="C320" i="35"/>
  <c r="E43" i="4" s="1"/>
  <c r="H285" i="25"/>
  <c r="C321" i="25" s="1"/>
  <c r="F32" i="4" s="1"/>
  <c r="G32" i="4" s="1"/>
  <c r="G54" i="23"/>
  <c r="G285" i="7"/>
  <c r="C320" i="27" l="1"/>
  <c r="E47" i="4" s="1"/>
  <c r="C321" i="27"/>
  <c r="F47" i="4" s="1"/>
  <c r="G47" i="4" s="1"/>
  <c r="C321" i="7"/>
  <c r="F31" i="4" s="1"/>
  <c r="C320" i="7"/>
  <c r="E31" i="4" s="1"/>
  <c r="E52" i="4" l="1"/>
  <c r="B52" i="4" s="1"/>
  <c r="F52" i="4"/>
  <c r="G31" i="4"/>
  <c r="H5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Bitte hier Ihren SNB-Code einsetzen, wie im Brief genannt
Format: 123456</t>
        </r>
        <r>
          <rPr>
            <sz val="8"/>
            <color indexed="81"/>
            <rFont val="Tahoma"/>
            <family val="2"/>
          </rPr>
          <t xml:space="preserve">
</t>
        </r>
      </text>
    </comment>
    <comment ref="H4" authorId="0" shapeId="0" xr:uid="{00000000-0006-0000-0100-000002000000}">
      <text>
        <r>
          <rPr>
            <b/>
            <sz val="8"/>
            <color indexed="81"/>
            <rFont val="Tahoma"/>
            <family val="2"/>
          </rPr>
          <t>Bitte Datum im Format TT.MM.JJJJ angeben. Es gilt immer der letzte Tag (30. oder 31.) des Quartals (Jahres)</t>
        </r>
        <r>
          <rPr>
            <sz val="8"/>
            <color indexed="81"/>
            <rFont val="Tahoma"/>
            <family val="2"/>
          </rPr>
          <t xml:space="preserve">
</t>
        </r>
      </text>
    </comment>
    <comment ref="H5" authorId="0" shapeId="0" xr:uid="{00000000-0006-0000-0100-000003000000}">
      <text>
        <r>
          <rPr>
            <b/>
            <sz val="8"/>
            <color indexed="81"/>
            <rFont val="Tahoma"/>
            <family val="2"/>
          </rPr>
          <t>Dieses Feld ausfüllen, wenn Sie eine Korrekur liefern oder eine Testmeldung senden wollen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8"/>
            <color indexed="81"/>
            <rFont val="Tahoma"/>
            <family val="2"/>
          </rPr>
          <t xml:space="preserve">Unternehmens-Identifikationsnummer (UID) gemäss dem Bundesamt für Statistik (Klick auf Hyperlink für Online-Abfrage). 
</t>
        </r>
      </text>
    </comment>
    <comment ref="E22" authorId="1" shapeId="0" xr:uid="{00000000-0006-0000-0200-000002000000}">
      <text>
        <r>
          <rPr>
            <sz val="9"/>
            <color indexed="81"/>
            <rFont val="Tahoma"/>
            <family val="2"/>
          </rPr>
          <t xml:space="preserve">Wählen Sie den Rechnungslegungsstandard aus, der relevant für die in dieser Meldung gemachten Angaben ist. Benutzen Sie dabei wenn immer möglich einen Rechnungslegungsstandard mit "true and fair view"-Bewertung (z.B. IFRS oder US-GAAP).
</t>
        </r>
      </text>
    </comment>
  </commentList>
</comments>
</file>

<file path=xl/sharedStrings.xml><?xml version="1.0" encoding="utf-8"?>
<sst xmlns="http://schemas.openxmlformats.org/spreadsheetml/2006/main" count="12833" uniqueCount="1364">
  <si>
    <t>Schweizerische Nationalbank</t>
  </si>
  <si>
    <t>Formular</t>
  </si>
  <si>
    <t>Code</t>
  </si>
  <si>
    <t>Stichdatum</t>
  </si>
  <si>
    <t>Total</t>
  </si>
  <si>
    <t>$fid</t>
  </si>
  <si>
    <t>Erhebung</t>
  </si>
  <si>
    <t>Formular(e)</t>
  </si>
  <si>
    <t xml:space="preserve"> -&gt;weiter mit Tabulator</t>
  </si>
  <si>
    <t>Spezielle Lieferung</t>
  </si>
  <si>
    <t>Bitte ausfüllen</t>
  </si>
  <si>
    <t>Firma</t>
  </si>
  <si>
    <t>Tel.-Nr.</t>
  </si>
  <si>
    <t>E-Mail</t>
  </si>
  <si>
    <t>Fehler</t>
  </si>
  <si>
    <t>Warnungen</t>
  </si>
  <si>
    <t>Postfach</t>
  </si>
  <si>
    <t>CH-8022 Zürich</t>
  </si>
  <si>
    <t>Sämtliche Anforderungen an die geografische Gliederung richten sich nach den Richtlinien der EU (EUROSTAT).</t>
  </si>
  <si>
    <t>E1</t>
  </si>
  <si>
    <t>Belgien</t>
  </si>
  <si>
    <t>BE</t>
  </si>
  <si>
    <t>Bulgarien</t>
  </si>
  <si>
    <t>BG</t>
  </si>
  <si>
    <t>CZ</t>
  </si>
  <si>
    <t>Dänemark</t>
  </si>
  <si>
    <t>DK</t>
  </si>
  <si>
    <t>DE</t>
  </si>
  <si>
    <t>Estland</t>
  </si>
  <si>
    <t>EE</t>
  </si>
  <si>
    <t>Irland</t>
  </si>
  <si>
    <t>IE</t>
  </si>
  <si>
    <t>Griechenland</t>
  </si>
  <si>
    <t>GR</t>
  </si>
  <si>
    <t>ES</t>
  </si>
  <si>
    <t>FR</t>
  </si>
  <si>
    <t>IT</t>
  </si>
  <si>
    <t>CY</t>
  </si>
  <si>
    <t>Lettland</t>
  </si>
  <si>
    <t>LV</t>
  </si>
  <si>
    <t>Litauen</t>
  </si>
  <si>
    <t>LT</t>
  </si>
  <si>
    <t>Luxemburg</t>
  </si>
  <si>
    <t>LU</t>
  </si>
  <si>
    <t>Ungarn</t>
  </si>
  <si>
    <t>HU</t>
  </si>
  <si>
    <t>MT</t>
  </si>
  <si>
    <t>Niederlande</t>
  </si>
  <si>
    <t>NL</t>
  </si>
  <si>
    <t>Österreich</t>
  </si>
  <si>
    <t>AT</t>
  </si>
  <si>
    <t>Polen</t>
  </si>
  <si>
    <t>PL</t>
  </si>
  <si>
    <t>PT</t>
  </si>
  <si>
    <t>Rumänien</t>
  </si>
  <si>
    <t>RO</t>
  </si>
  <si>
    <t>SI</t>
  </si>
  <si>
    <t>SK</t>
  </si>
  <si>
    <t>FI</t>
  </si>
  <si>
    <t>Schweden</t>
  </si>
  <si>
    <t>SE</t>
  </si>
  <si>
    <t>GB</t>
  </si>
  <si>
    <t>Island</t>
  </si>
  <si>
    <t>IS</t>
  </si>
  <si>
    <t>NO</t>
  </si>
  <si>
    <t>Kroatien</t>
  </si>
  <si>
    <t>HR</t>
  </si>
  <si>
    <t>RU</t>
  </si>
  <si>
    <t>Türkei</t>
  </si>
  <si>
    <t>TR</t>
  </si>
  <si>
    <t>Ägypten</t>
  </si>
  <si>
    <t>EG</t>
  </si>
  <si>
    <t>Marokko</t>
  </si>
  <si>
    <t>MA</t>
  </si>
  <si>
    <t>Nigeria</t>
  </si>
  <si>
    <t>NG</t>
  </si>
  <si>
    <t>ZA</t>
  </si>
  <si>
    <t>Kanada</t>
  </si>
  <si>
    <t>CA</t>
  </si>
  <si>
    <t>US</t>
  </si>
  <si>
    <t>Grönland</t>
  </si>
  <si>
    <t>GL</t>
  </si>
  <si>
    <t>Mexiko</t>
  </si>
  <si>
    <t>MX</t>
  </si>
  <si>
    <t>F1</t>
  </si>
  <si>
    <t>Argentinien</t>
  </si>
  <si>
    <t>AR</t>
  </si>
  <si>
    <t>Brasilien</t>
  </si>
  <si>
    <t>BR</t>
  </si>
  <si>
    <t>Chile</t>
  </si>
  <si>
    <t>CL</t>
  </si>
  <si>
    <t>Uruguay</t>
  </si>
  <si>
    <t>UY</t>
  </si>
  <si>
    <t>Venezuela</t>
  </si>
  <si>
    <t>VE</t>
  </si>
  <si>
    <t>F2</t>
  </si>
  <si>
    <t>Israel</t>
  </si>
  <si>
    <t>IL</t>
  </si>
  <si>
    <t>IR</t>
  </si>
  <si>
    <t>China</t>
  </si>
  <si>
    <t>CN</t>
  </si>
  <si>
    <t>HK</t>
  </si>
  <si>
    <t>IN</t>
  </si>
  <si>
    <t>Indonesien</t>
  </si>
  <si>
    <t>ID</t>
  </si>
  <si>
    <t>Japan</t>
  </si>
  <si>
    <t>JP</t>
  </si>
  <si>
    <t>KR</t>
  </si>
  <si>
    <t>MY</t>
  </si>
  <si>
    <t>Philippinen</t>
  </si>
  <si>
    <t>PH</t>
  </si>
  <si>
    <t>Singapur</t>
  </si>
  <si>
    <t>SG</t>
  </si>
  <si>
    <t>TW</t>
  </si>
  <si>
    <t>Thailand</t>
  </si>
  <si>
    <t>TH</t>
  </si>
  <si>
    <t>Australien</t>
  </si>
  <si>
    <t>AU</t>
  </si>
  <si>
    <t>NZ</t>
  </si>
  <si>
    <t>A1</t>
  </si>
  <si>
    <t>Region/Land</t>
  </si>
  <si>
    <t>Bemerkung</t>
  </si>
  <si>
    <t>Deutschland</t>
  </si>
  <si>
    <t>inkl. Insel Helgoland, ohne das Gebiet Büsingen</t>
  </si>
  <si>
    <t>Spanien</t>
  </si>
  <si>
    <t>inkl. Ceuta, Melilla, Balearen, Kanarische Inseln</t>
  </si>
  <si>
    <t>Frankreich</t>
  </si>
  <si>
    <t>Italien</t>
  </si>
  <si>
    <t>Malta</t>
  </si>
  <si>
    <t>inkl. Gozo und Comino</t>
  </si>
  <si>
    <t>Portugal</t>
  </si>
  <si>
    <t>inkl. Azoren und Madeira</t>
  </si>
  <si>
    <t>Finnland</t>
  </si>
  <si>
    <t>inkl. Ålandinseln</t>
  </si>
  <si>
    <t>Vereinigtes Königreich</t>
  </si>
  <si>
    <t>England, Schottland, Wales und Nordirland</t>
  </si>
  <si>
    <t>Norwegen</t>
  </si>
  <si>
    <t>inkl. Svålbard und Jan Mayen</t>
  </si>
  <si>
    <t>AL</t>
  </si>
  <si>
    <t>AD</t>
  </si>
  <si>
    <t>BY</t>
  </si>
  <si>
    <t>BA</t>
  </si>
  <si>
    <t>FO</t>
  </si>
  <si>
    <t>GI</t>
  </si>
  <si>
    <t>GG</t>
  </si>
  <si>
    <t>VA</t>
  </si>
  <si>
    <t>IM</t>
  </si>
  <si>
    <t>JE</t>
  </si>
  <si>
    <t>MK</t>
  </si>
  <si>
    <t>MD</t>
  </si>
  <si>
    <t>ME</t>
  </si>
  <si>
    <t>RS</t>
  </si>
  <si>
    <t>SM</t>
  </si>
  <si>
    <t>UA</t>
  </si>
  <si>
    <t>DZ</t>
  </si>
  <si>
    <t>LY</t>
  </si>
  <si>
    <t>Tunesien</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</si>
  <si>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</si>
  <si>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</si>
  <si>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</si>
  <si>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</si>
  <si>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</si>
  <si>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</si>
  <si>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</si>
  <si>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</si>
  <si>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</si>
  <si>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</si>
  <si>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</si>
  <si>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</si>
  <si>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</si>
  <si>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</si>
  <si>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</si>
  <si>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</si>
  <si>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</si>
  <si>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</si>
  <si>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</si>
  <si>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</si>
  <si>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</si>
  <si>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</si>
  <si>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</si>
  <si>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</si>
  <si>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</si>
  <si>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</si>
  <si>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</si>
  <si>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</si>
  <si>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</si>
  <si>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</si>
  <si>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</si>
  <si>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</si>
  <si>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</si>
  <si>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</si>
  <si>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</si>
  <si>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</si>
  <si>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</si>
  <si>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</si>
  <si>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</si>
  <si>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</si>
  <si>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</si>
  <si>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</si>
  <si>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</si>
  <si>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</si>
  <si>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</si>
  <si>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</si>
  <si>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</si>
  <si>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</si>
  <si>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</si>
  <si>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Vereinigte Staaten</t>
  </si>
  <si>
    <t>inkl. Puerto Rico und Navassa</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</si>
  <si>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</si>
  <si>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</si>
  <si>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</si>
  <si>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</si>
  <si>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</si>
  <si>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</si>
  <si>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</si>
  <si>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</si>
  <si>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</si>
  <si>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</si>
  <si>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</si>
  <si>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</si>
  <si>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</si>
  <si>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</si>
  <si>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</si>
  <si>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</si>
  <si>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</si>
  <si>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</si>
  <si>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</si>
  <si>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</si>
  <si>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</si>
  <si>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</si>
  <si>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</si>
  <si>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</si>
  <si>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</si>
  <si>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</si>
  <si>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</si>
  <si>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</si>
  <si>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</si>
  <si>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</si>
  <si>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</si>
  <si>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</si>
  <si>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</si>
  <si>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</si>
  <si>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</si>
  <si>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</si>
  <si>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</si>
  <si>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</si>
  <si>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</si>
  <si>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</si>
  <si>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</si>
  <si>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</si>
  <si>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</si>
  <si>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</si>
  <si>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</si>
  <si>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</si>
  <si>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</si>
  <si>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</si>
  <si>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</si>
  <si>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</si>
  <si>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</si>
  <si>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</si>
  <si>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</si>
  <si>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</si>
  <si>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</si>
  <si>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</si>
  <si>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</si>
  <si>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</si>
  <si>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</si>
  <si>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</si>
  <si>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</si>
  <si>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</si>
  <si>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</si>
  <si>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</si>
  <si>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</si>
  <si>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</si>
  <si>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</si>
  <si>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</si>
  <si>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</si>
  <si>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</si>
  <si>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</si>
  <si>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</si>
  <si>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Neuseeland</t>
  </si>
  <si>
    <t>inkl. der Inseln Chatham, Kermadec, Three Kings, Auckland, Campbell, Antipodes, Bounty und Snares. Ohne Ross-Nebengebiet (Antarktis)</t>
  </si>
  <si>
    <t>Amerikanisch-Samoa</t>
  </si>
  <si>
    <t>AS</t>
  </si>
  <si>
    <t>Guam</t>
  </si>
  <si>
    <t>GU</t>
  </si>
  <si>
    <t>UM</t>
  </si>
  <si>
    <t>Kokosinseln (Keelinginseln)</t>
  </si>
  <si>
    <t>CC</t>
  </si>
  <si>
    <t>Weihnachtsinsel</t>
  </si>
  <si>
    <t>CX</t>
  </si>
  <si>
    <t>HM</t>
  </si>
  <si>
    <t>Norfolkinsel</t>
  </si>
  <si>
    <t>NF</t>
  </si>
  <si>
    <t>Fidschi</t>
  </si>
  <si>
    <t>FJ</t>
  </si>
  <si>
    <t>PF</t>
  </si>
  <si>
    <t>Kiribati</t>
  </si>
  <si>
    <t>KI</t>
  </si>
  <si>
    <t>Marshallinseln</t>
  </si>
  <si>
    <t>MH</t>
  </si>
  <si>
    <t>FM</t>
  </si>
  <si>
    <t>Nauru</t>
  </si>
  <si>
    <t>NR</t>
  </si>
  <si>
    <t>NC</t>
  </si>
  <si>
    <t>CK</t>
  </si>
  <si>
    <t>Niue</t>
  </si>
  <si>
    <t>NU</t>
  </si>
  <si>
    <t>TK</t>
  </si>
  <si>
    <t>MP</t>
  </si>
  <si>
    <t>Palau</t>
  </si>
  <si>
    <t>PW</t>
  </si>
  <si>
    <t>PG</t>
  </si>
  <si>
    <t>PN</t>
  </si>
  <si>
    <t>Antarktis</t>
  </si>
  <si>
    <t>AQ</t>
  </si>
  <si>
    <t>Bouvetinsel</t>
  </si>
  <si>
    <t>BV</t>
  </si>
  <si>
    <t>Südgeorgien und die Südlichen Sandwichinseln</t>
  </si>
  <si>
    <t>GS</t>
  </si>
  <si>
    <t>TF</t>
  </si>
  <si>
    <t>SB</t>
  </si>
  <si>
    <t>Tonga</t>
  </si>
  <si>
    <t>TO</t>
  </si>
  <si>
    <t>Tuvalu</t>
  </si>
  <si>
    <t>TV</t>
  </si>
  <si>
    <t>Vanuatu</t>
  </si>
  <si>
    <t>VU</t>
  </si>
  <si>
    <t>Samoa</t>
  </si>
  <si>
    <t>WS</t>
  </si>
  <si>
    <t>WF</t>
  </si>
  <si>
    <t>Andorra</t>
  </si>
  <si>
    <t>Antigua und Barbuda</t>
  </si>
  <si>
    <t>Anguilla</t>
  </si>
  <si>
    <t>Barbados</t>
  </si>
  <si>
    <t>Bahrain</t>
  </si>
  <si>
    <t>Bermuda</t>
  </si>
  <si>
    <t>Bahamas</t>
  </si>
  <si>
    <t>Belize</t>
  </si>
  <si>
    <t>Dominica</t>
  </si>
  <si>
    <t>Guernsey</t>
  </si>
  <si>
    <t>Gibraltar</t>
  </si>
  <si>
    <t>Insel Man</t>
  </si>
  <si>
    <t>Jersey</t>
  </si>
  <si>
    <t>Libanon</t>
  </si>
  <si>
    <t>Liberia</t>
  </si>
  <si>
    <t>Montserrat</t>
  </si>
  <si>
    <t>Malediven</t>
  </si>
  <si>
    <t>Britische Jungferninseln</t>
  </si>
  <si>
    <t>Amerikanische Jungferninseln</t>
  </si>
  <si>
    <t>3.</t>
  </si>
  <si>
    <t>4.</t>
  </si>
  <si>
    <t>Hochbau</t>
  </si>
  <si>
    <t>Tiefbau</t>
  </si>
  <si>
    <t>5.</t>
  </si>
  <si>
    <t>8.</t>
  </si>
  <si>
    <t>9.</t>
  </si>
  <si>
    <t>Forschung und Entwicklung</t>
  </si>
  <si>
    <t>Total alle Länder</t>
  </si>
  <si>
    <t>Deutschland (1)</t>
  </si>
  <si>
    <t>Spanien (1)</t>
  </si>
  <si>
    <t>Frankreich (1)</t>
  </si>
  <si>
    <t>Italien (1)</t>
  </si>
  <si>
    <t>Malta (1)</t>
  </si>
  <si>
    <t>Portugal (1)</t>
  </si>
  <si>
    <t>Finnland (1)</t>
  </si>
  <si>
    <t>Norwegen (1)</t>
  </si>
  <si>
    <t>Länder-gruppen</t>
  </si>
  <si>
    <t>$eod</t>
  </si>
  <si>
    <t>Indien (1)</t>
  </si>
  <si>
    <t>Malaysia (1)</t>
  </si>
  <si>
    <t>Neuseeland (1)</t>
  </si>
  <si>
    <t>1.00.D0</t>
  </si>
  <si>
    <t>Anleitung</t>
  </si>
  <si>
    <t>Erläuterungen</t>
  </si>
  <si>
    <t>Länderdefinitionen</t>
  </si>
  <si>
    <t>Inhaltliche Fragen:</t>
  </si>
  <si>
    <t>Fragen zum Formular im Excel-Format:</t>
  </si>
  <si>
    <t>Erhebungszweck</t>
  </si>
  <si>
    <t>Rechtsgrundlage</t>
  </si>
  <si>
    <t>Berichtsperiode</t>
  </si>
  <si>
    <t>Einreichefrist</t>
  </si>
  <si>
    <t>Bitte lesen Sie zuerst die Anleitung</t>
  </si>
  <si>
    <t>Tabelle</t>
  </si>
  <si>
    <t>Inhalt</t>
  </si>
  <si>
    <t>Start</t>
  </si>
  <si>
    <t>Länderkatalog</t>
  </si>
  <si>
    <t>Erhebungszweck, Rechtsgrundlage, Auskunftspflichtige Personen, Berichtsperiode, Einreichefrist, Vertraulichkeit und Datenschutz</t>
  </si>
  <si>
    <t>Diese Excel-Datei enthält folgende Tabellen:</t>
  </si>
  <si>
    <t>Dieser Release hat die Nummer:</t>
  </si>
  <si>
    <t>4.1.1 Hochbau</t>
  </si>
  <si>
    <t>4.1.3 Übrige Baudienste</t>
  </si>
  <si>
    <t>Slowenien</t>
  </si>
  <si>
    <t>Marokko (1)</t>
  </si>
  <si>
    <t>Vereinigte Staaten (1)</t>
  </si>
  <si>
    <t>Taiwan (1)</t>
  </si>
  <si>
    <t>2.1 Nordafrika</t>
  </si>
  <si>
    <t>2.2 Übriges Afrika</t>
  </si>
  <si>
    <t>3.1 Nordamerika</t>
  </si>
  <si>
    <t>3.2 Zentralamerika</t>
  </si>
  <si>
    <t>3.3 Südamerika</t>
  </si>
  <si>
    <t>4.1 Naher Osten und Vorderasien</t>
  </si>
  <si>
    <t>1. Europa</t>
  </si>
  <si>
    <t>3. Amerika</t>
  </si>
  <si>
    <t>4. Asien</t>
  </si>
  <si>
    <t>5. Ozeanien und Polargebiet</t>
  </si>
  <si>
    <t>Auswahl von Ländern</t>
  </si>
  <si>
    <t>kontrolliert</t>
  </si>
  <si>
    <t>Konsistenzprüfungen</t>
  </si>
  <si>
    <t>4.2 Übriges Asien</t>
  </si>
  <si>
    <t>1.</t>
  </si>
  <si>
    <t>2.</t>
  </si>
  <si>
    <t>6.</t>
  </si>
  <si>
    <t>7.</t>
  </si>
  <si>
    <t>inkl. Westsahara</t>
  </si>
  <si>
    <t>1. Abgrenzung Länder</t>
  </si>
  <si>
    <t>2. Afrika</t>
  </si>
  <si>
    <t>Werte dürfen nicht negativ sein</t>
  </si>
  <si>
    <t>Feld für die Dateneingabe</t>
  </si>
  <si>
    <t>Berechnetes Feld</t>
  </si>
  <si>
    <t>Konsistenzprüfung</t>
  </si>
  <si>
    <t>Beispiel:</t>
  </si>
  <si>
    <t>für die Eingabe gesperrt</t>
  </si>
  <si>
    <t>für die Eingabe freigegeben</t>
  </si>
  <si>
    <t>ERROR</t>
  </si>
  <si>
    <t>1. Umgang mit dieser Datei</t>
  </si>
  <si>
    <t>Ort</t>
  </si>
  <si>
    <t>Albanien</t>
  </si>
  <si>
    <t>Bosnien und Herzegowina</t>
  </si>
  <si>
    <t>Heiliger Stuhl (Vatikanstadt)</t>
  </si>
  <si>
    <t>Moldau (Moldawien)</t>
  </si>
  <si>
    <t>Montenegro</t>
  </si>
  <si>
    <t>Serbien</t>
  </si>
  <si>
    <t>San Marino</t>
  </si>
  <si>
    <t>Ukraine</t>
  </si>
  <si>
    <t>Algerien</t>
  </si>
  <si>
    <t>Benin</t>
  </si>
  <si>
    <t>Burkina Faso</t>
  </si>
  <si>
    <t>Burundi</t>
  </si>
  <si>
    <t>Kamerun</t>
  </si>
  <si>
    <t>Kap Verde</t>
  </si>
  <si>
    <t>Zentralafrikanische Republik</t>
  </si>
  <si>
    <t>Tschad</t>
  </si>
  <si>
    <t>Kongo</t>
  </si>
  <si>
    <t>Dschibuti</t>
  </si>
  <si>
    <t>Äquatorialguinea</t>
  </si>
  <si>
    <t>Eritrea</t>
  </si>
  <si>
    <t>Äthiopien</t>
  </si>
  <si>
    <t>Gabun</t>
  </si>
  <si>
    <t>Gambia</t>
  </si>
  <si>
    <t>Ghana</t>
  </si>
  <si>
    <t>Guinea</t>
  </si>
  <si>
    <t>Guinea-Bissau</t>
  </si>
  <si>
    <t>Kenia</t>
  </si>
  <si>
    <t>Lesotho</t>
  </si>
  <si>
    <t>Madagaskar</t>
  </si>
  <si>
    <t>Malawi</t>
  </si>
  <si>
    <t>Mali</t>
  </si>
  <si>
    <t>Mauretanien</t>
  </si>
  <si>
    <t>Mosambik</t>
  </si>
  <si>
    <t>Namibia</t>
  </si>
  <si>
    <t>Niger</t>
  </si>
  <si>
    <t>Ruanda</t>
  </si>
  <si>
    <t>Sambia</t>
  </si>
  <si>
    <t>Sao Tomé und Principe</t>
  </si>
  <si>
    <t>Senegal</t>
  </si>
  <si>
    <t>Sierra Leone</t>
  </si>
  <si>
    <t>Simbabwe</t>
  </si>
  <si>
    <t>Somalia</t>
  </si>
  <si>
    <t>Sudan</t>
  </si>
  <si>
    <t>Togo</t>
  </si>
  <si>
    <t>Uganda</t>
  </si>
  <si>
    <t>Aruba</t>
  </si>
  <si>
    <t>Kaimaninseln</t>
  </si>
  <si>
    <t>Costa Rica</t>
  </si>
  <si>
    <t>Kuba</t>
  </si>
  <si>
    <t>Dominikanische Republik</t>
  </si>
  <si>
    <t>El Salvador</t>
  </si>
  <si>
    <t>Guatemala</t>
  </si>
  <si>
    <t>Haiti</t>
  </si>
  <si>
    <t>Jamaika</t>
  </si>
  <si>
    <t>St. Kitts und Nevis</t>
  </si>
  <si>
    <t>Trinidad und Tobago</t>
  </si>
  <si>
    <t>Bolivien</t>
  </si>
  <si>
    <t>Kolumbien</t>
  </si>
  <si>
    <t>Guyana</t>
  </si>
  <si>
    <t>Paraguay</t>
  </si>
  <si>
    <t>Peru</t>
  </si>
  <si>
    <t>Surinam</t>
  </si>
  <si>
    <t>Irak</t>
  </si>
  <si>
    <t>Kuwait</t>
  </si>
  <si>
    <t>Katar</t>
  </si>
  <si>
    <t>Saudi-Arabien</t>
  </si>
  <si>
    <t>Armenien</t>
  </si>
  <si>
    <t>Aserbaidschan</t>
  </si>
  <si>
    <t>Georgien</t>
  </si>
  <si>
    <t>Jordanien</t>
  </si>
  <si>
    <t>Afghanistan</t>
  </si>
  <si>
    <t>Bangladesch</t>
  </si>
  <si>
    <t>Bhutan</t>
  </si>
  <si>
    <t>Kambodscha</t>
  </si>
  <si>
    <t>Kasachstan</t>
  </si>
  <si>
    <t>Korea Dem. Volksrepublik (Nord-)</t>
  </si>
  <si>
    <t>Laos</t>
  </si>
  <si>
    <t>Macau</t>
  </si>
  <si>
    <t>Mongolei</t>
  </si>
  <si>
    <t>Myanmar</t>
  </si>
  <si>
    <t>Nepal</t>
  </si>
  <si>
    <t>Pakistan</t>
  </si>
  <si>
    <t>Sri Lanka</t>
  </si>
  <si>
    <t>Tadschikistan</t>
  </si>
  <si>
    <t>Turkmenistan</t>
  </si>
  <si>
    <t>Usbekistan</t>
  </si>
  <si>
    <t>Vietnam</t>
  </si>
  <si>
    <t>Für mehr Informationen siehe:</t>
  </si>
  <si>
    <t>Mit der Tabulatortaste gelangen Sie zum nächsten Eingabefeld. Es gibt geschützte Felder, z.B. berechnete Totale.</t>
  </si>
  <si>
    <t>3. Inhalt dieser Datei</t>
  </si>
  <si>
    <r>
      <t>4. Navigieren innerhalb d</t>
    </r>
    <r>
      <rPr>
        <sz val="14"/>
        <color indexed="8"/>
        <rFont val="Arial"/>
        <family val="2"/>
      </rPr>
      <t>er Datei</t>
    </r>
  </si>
  <si>
    <t>5. Ausfüllen der Formulare</t>
  </si>
  <si>
    <t>7. Übermittlung der Datei an die SNB</t>
  </si>
  <si>
    <t>Konsistenzprüfungen (rechnerische Prüfungen)</t>
  </si>
  <si>
    <t>Code eingegeben?</t>
  </si>
  <si>
    <t>TT.MM.JJJJ</t>
  </si>
  <si>
    <t>Um die Übersicht zu verbessern können Sie mit dem Filter die Länderansicht nach Ländergruppen oder/und einzelne Länder eingrenzen.</t>
  </si>
  <si>
    <t>4. Navigieren innerhalb der Datei</t>
  </si>
  <si>
    <t>6. Konsistenzprüfungen: Umgang mit Fehlern und Warnungen</t>
  </si>
  <si>
    <r>
      <t xml:space="preserve">Einnahmen sowie Ausgaben sind als </t>
    </r>
    <r>
      <rPr>
        <b/>
        <sz val="10"/>
        <color indexed="8"/>
        <rFont val="Arial"/>
        <family val="2"/>
      </rPr>
      <t>positive</t>
    </r>
    <r>
      <rPr>
        <sz val="10"/>
        <color theme="1"/>
        <rFont val="Arial"/>
        <family val="2"/>
      </rPr>
      <t xml:space="preserve"> Werte anzugeben. Wird ein negativer Wert eingetragen, resultiert eine Warnung (siehe auch Konsistenzprüfungen).</t>
    </r>
  </si>
  <si>
    <t xml:space="preserve">Hier finden Sie weiterführende Informationen zur Abgrenzung und Definition von Ländern (Ländergliederung), Finanzzentren und Internationalen Organisationen. </t>
  </si>
  <si>
    <t>4.2.1 Hochbau</t>
  </si>
  <si>
    <t>5. Ozeanien &amp; Polargebiet</t>
  </si>
  <si>
    <t>Formulare für
Dateneingabe</t>
  </si>
  <si>
    <t>SS</t>
  </si>
  <si>
    <t>Südsudan</t>
  </si>
  <si>
    <t>BQ</t>
  </si>
  <si>
    <t>Bonaire, St. Eustatius und Saba</t>
  </si>
  <si>
    <t>CW</t>
  </si>
  <si>
    <t>Curaçao</t>
  </si>
  <si>
    <t>SX</t>
  </si>
  <si>
    <t>Kapitalverflechtungen mit dem Ausland: Quartalserhebung</t>
  </si>
  <si>
    <t xml:space="preserve"> - Eingabe Ihres Codes, des Stichdatums und Ihrer Kontaktdaten.  
 - Angabe, ob es sich um eine spezielle Lieferung handelt.
     Korrektur: Es handelt sich um eine Korrekturmeldung. 
     Test: Es handelt sich um eine Testlieferung.
 - Übersicht über Resultate der Konsistenzprüfungen .
 - SNB-Kontaktdaten.
</t>
  </si>
  <si>
    <t>Name und Vorname</t>
  </si>
  <si>
    <t>Abteilung</t>
  </si>
  <si>
    <t>Strasse und Nummer</t>
  </si>
  <si>
    <t>PLZ</t>
  </si>
  <si>
    <r>
      <rPr>
        <b/>
        <sz val="10"/>
        <rFont val="Arial"/>
        <family val="2"/>
      </rPr>
      <t>Einreichefrist: 1 Monat</t>
    </r>
    <r>
      <rPr>
        <sz val="10"/>
        <rFont val="Arial"/>
        <family val="2"/>
      </rPr>
      <t xml:space="preserve"> nach Ende des Berichtsquartals.
</t>
    </r>
    <r>
      <rPr>
        <b/>
        <sz val="10"/>
        <rFont val="Arial"/>
        <family val="2"/>
      </rPr>
      <t/>
    </r>
  </si>
  <si>
    <t>Erhebungsteil</t>
  </si>
  <si>
    <t>Unternehmens-Identifikationsnummer (UID)</t>
  </si>
  <si>
    <t>Firmendomizil</t>
  </si>
  <si>
    <t>Aufgrund welches Rechnungslegungsstandards wurde diese Meldung erstellt?</t>
  </si>
  <si>
    <t>Swiss GAAP FER</t>
  </si>
  <si>
    <t>International Financial Reporting Standard (IFRS)</t>
  </si>
  <si>
    <t>Generally Accepted Accounting Principles (US GAAP)</t>
  </si>
  <si>
    <t>Andere</t>
  </si>
  <si>
    <t>B1</t>
  </si>
  <si>
    <t xml:space="preserve">JA  </t>
  </si>
  <si>
    <t>B2</t>
  </si>
  <si>
    <t xml:space="preserve">NEIN </t>
  </si>
  <si>
    <t>B3</t>
  </si>
  <si>
    <t>CHF</t>
  </si>
  <si>
    <t>B4</t>
  </si>
  <si>
    <t>USD</t>
  </si>
  <si>
    <t>EUR</t>
  </si>
  <si>
    <t>GBP</t>
  </si>
  <si>
    <t>JPY</t>
  </si>
  <si>
    <t>Übrige Währungen</t>
  </si>
  <si>
    <t>B5</t>
  </si>
  <si>
    <t>Keine übrigen Aktiven und/oder Passiven gegenüber einer Gegenpartei im Ausland</t>
  </si>
  <si>
    <t>B6</t>
  </si>
  <si>
    <t xml:space="preserve"> </t>
  </si>
  <si>
    <t>NOGA 2008 Branchencode</t>
  </si>
  <si>
    <t>Codes</t>
  </si>
  <si>
    <t>Titel 2008</t>
  </si>
  <si>
    <t>010000</t>
  </si>
  <si>
    <t>Landwirtschaft, Jagd und damit verbundene Tätigkeiten</t>
  </si>
  <si>
    <t>020000</t>
  </si>
  <si>
    <t>Forstwirtschaft und Holzeinschlag</t>
  </si>
  <si>
    <t>030000</t>
  </si>
  <si>
    <t>Fischerei und Aquakultur</t>
  </si>
  <si>
    <t>050000</t>
  </si>
  <si>
    <t>Kohlenbergbau</t>
  </si>
  <si>
    <t>060000</t>
  </si>
  <si>
    <t>Gewinnung von Erdöl und Erdgas</t>
  </si>
  <si>
    <t>070000</t>
  </si>
  <si>
    <t>Erzbergbau</t>
  </si>
  <si>
    <t>080000</t>
  </si>
  <si>
    <t>Gewinnung von Steinen und Erden, sonstiger Bergbau</t>
  </si>
  <si>
    <t>090000</t>
  </si>
  <si>
    <t>Erbringung von Dienstleistungen für den Bergbau und für die Gewinnung von Steinen und Erden</t>
  </si>
  <si>
    <t>Herstellung von Nahrungs- und Futtermitteln</t>
  </si>
  <si>
    <t>Getränkeherstellung</t>
  </si>
  <si>
    <t>Tabakverarbeitung</t>
  </si>
  <si>
    <t>Herstellung von Textilien</t>
  </si>
  <si>
    <t>Herstellung von Bekleidung</t>
  </si>
  <si>
    <t>Herstellung von Leder, Lederwaren und Schuhen</t>
  </si>
  <si>
    <t>Herstellung von Holz-, Flecht-, Korb- und Korkwaren (ohne Möbel)</t>
  </si>
  <si>
    <t>Herstellung von Papier, Pappe und Waren daraus</t>
  </si>
  <si>
    <t>Herstellung von Druckerzeugnissen; Vervielfältigung von bespielten Ton-, Bild- und Datenträgern</t>
  </si>
  <si>
    <t>Kokerei und Mineralölverarbeitung</t>
  </si>
  <si>
    <t>Herstellung von chemischen Erzeugnissen</t>
  </si>
  <si>
    <t>Herstellung von pharmazeutischen Erzeugnissen</t>
  </si>
  <si>
    <t>Herstellung von Gummi- und Kunststoffwaren</t>
  </si>
  <si>
    <t>Herstellung von Glas und Glaswaren, Keramik, Verarbeitung von Steinen und Erden</t>
  </si>
  <si>
    <t>Metallerzeugung und -bearbeitung</t>
  </si>
  <si>
    <t>Herstellung von Metallerzeugnissen</t>
  </si>
  <si>
    <t>Herstellung von Datenverarbeitungsgeräten, elektronischen und optischen Erzeugnissen</t>
  </si>
  <si>
    <t>Herstellung von elektrischen Ausrüstungen</t>
  </si>
  <si>
    <t>Maschinenbau</t>
  </si>
  <si>
    <t>Herstellung von Automobilen und Automobilteilen</t>
  </si>
  <si>
    <t>Sonstiger Fahrzeugbau</t>
  </si>
  <si>
    <t>Herstellung von Möbeln</t>
  </si>
  <si>
    <t>Herstellung von sonstigen Waren</t>
  </si>
  <si>
    <t>Reparatur und Installation von Maschinen und Ausrüstungen</t>
  </si>
  <si>
    <t>Energieversorgung</t>
  </si>
  <si>
    <t>Wasserversorgung</t>
  </si>
  <si>
    <t>Abwasserentsorgung</t>
  </si>
  <si>
    <t>Sammlung, Behandlung und Beseitigung von Abfällen; Rückgewinnung</t>
  </si>
  <si>
    <t>Beseitigung von Umweltverschmutzungen und sonstige Entsorgung</t>
  </si>
  <si>
    <t>Vorbereitende Baustellenarbeiten, Bauinstallation und sonstiges Ausbaugewerbe</t>
  </si>
  <si>
    <t>Handel mit Motorfahrzeugen; Instandhaltung und Reparatur von Motorfahrzeugen</t>
  </si>
  <si>
    <t>Grosshandel (ohne Handel mit Motorfahrzeugen)</t>
  </si>
  <si>
    <t>Detailhandel (ohne Handel mit Motorfahrzeugen)</t>
  </si>
  <si>
    <t>Landverkehr und Transport in Rohrfernleitungen</t>
  </si>
  <si>
    <t>Schifffahrt</t>
  </si>
  <si>
    <t>Luftfahrt</t>
  </si>
  <si>
    <t>Lagerei sowie Erbringung von sonstigen Dienstleistungen für den Verkehr</t>
  </si>
  <si>
    <t>Post-, Kurier- und Expressdienste</t>
  </si>
  <si>
    <t>Beherbergung</t>
  </si>
  <si>
    <t>Gastronomie</t>
  </si>
  <si>
    <t>Verlagswesen</t>
  </si>
  <si>
    <t>Herstellung, Verleih und Vertrieb von Filmen und Fernsehprogrammen; Kinos; Tonstudios und Verlegen von Musik</t>
  </si>
  <si>
    <t>Rundfunkveranstalter</t>
  </si>
  <si>
    <t>Telekommunikation</t>
  </si>
  <si>
    <t>Erbringung von Dienstleistungen der Informationstechnologie</t>
  </si>
  <si>
    <t>Informationsdienstleistungen</t>
  </si>
  <si>
    <t>Zentralbanken und Kreditinstitute</t>
  </si>
  <si>
    <t>Beteiligungsgesellschaften</t>
  </si>
  <si>
    <t>Treuhand- und sonstige Fonds und ähnliche Finanzinstitutionen</t>
  </si>
  <si>
    <t>Sonstige Finanzierungsinstitutionen (ohne Investmentgesellschaften 649901)</t>
  </si>
  <si>
    <t>Investmentgesellschaften</t>
  </si>
  <si>
    <t>Versicherungen, Rückversicherungen und Pensionskassen (ohne Sozialversicherung)</t>
  </si>
  <si>
    <t>Mit Finanz- und Versicherungsdienstleistungen verbundene Tätigkeiten</t>
  </si>
  <si>
    <t>Grundstücks- und Wohnungswesen</t>
  </si>
  <si>
    <t>Rechts- und Steuerberatung, Wirtschaftsprüfung</t>
  </si>
  <si>
    <t>Public-Relations- und Unternehmensberatung</t>
  </si>
  <si>
    <t>Architektur- und Ingenieurbüros; technische, physikalische und chemische Untersuchung</t>
  </si>
  <si>
    <t>Werbung und Marktforschung</t>
  </si>
  <si>
    <t>Sonstige freiberufliche, wissenschaftliche und technische Tätigkeiten</t>
  </si>
  <si>
    <t>Veterinärwesen</t>
  </si>
  <si>
    <t>Vermietung von beweglichen Sachen</t>
  </si>
  <si>
    <t>Vermittlung und Überlassung von Arbeitskräften</t>
  </si>
  <si>
    <t>Reisebüros, Reiseveranstalter und Erbringung sonstiger Reservierungsdienstleistungen</t>
  </si>
  <si>
    <t>Wach- und Sicherheitsdienste sowie Detekteien</t>
  </si>
  <si>
    <t>Gebäudebetreuung; Garten- und Landschaftsbau</t>
  </si>
  <si>
    <t>Erbringung von wirtschaftlichen Dienstleistungen für Unternehmen und Privatpersonen a. n. g.</t>
  </si>
  <si>
    <t>Öffentliche Verwaltung, Verteidigung; Sozialversicherung</t>
  </si>
  <si>
    <t>Erziehung und Unterricht</t>
  </si>
  <si>
    <t>Gesundheitswesen</t>
  </si>
  <si>
    <t>Heime (ohne Erholungs- und Ferienheime)</t>
  </si>
  <si>
    <t>Sozialwesen (ohne Heime)</t>
  </si>
  <si>
    <t>Kreative, künstlerische und unterhaltende Tätigkeiten</t>
  </si>
  <si>
    <t>Bibliotheken, Archive, Museen, botanische und zoologische Gärten</t>
  </si>
  <si>
    <t>Spiel-, Wett- und Lotteriewesen</t>
  </si>
  <si>
    <t>Erbringung von Dienstleistungen des Sports, der Unterhaltung und der Erholung</t>
  </si>
  <si>
    <t>Interessenvertretungen sowie kirchliche und sonstige religiöse Vereinigungen (ohne Sozialwesen und Sport)</t>
  </si>
  <si>
    <t>Reparatur von Datenverarbeitungsgeräten und Gebrauchsgütern</t>
  </si>
  <si>
    <t>Erbringung von sonstigen überwiegend persönlichen Dienstleistungen</t>
  </si>
  <si>
    <t>Private Haushalte mit Hauspersonal</t>
  </si>
  <si>
    <t>Herstellung von Waren und Erbringung von Dienstleistungen durch private Haushalte für den Eigenbedarf ohne ausgeprägten Schwerpunkt</t>
  </si>
  <si>
    <t>Exterritoriale Organisationen und Körperschaften</t>
  </si>
  <si>
    <t>Übersicht</t>
  </si>
  <si>
    <t>Titel</t>
  </si>
  <si>
    <t>Frage</t>
  </si>
  <si>
    <t>Auszufüllen</t>
  </si>
  <si>
    <t>Allgemein</t>
  </si>
  <si>
    <t>Kommentare zur Meldung</t>
  </si>
  <si>
    <t>Transaktionen mit dem Ausland (Mittelflüsse) in Mio. CHF</t>
  </si>
  <si>
    <t>In das Inland</t>
  </si>
  <si>
    <t>In das Ausland</t>
  </si>
  <si>
    <t>Eigenkapitaltransaktionen mit Investoren</t>
  </si>
  <si>
    <t>Eigenkapitaltransaktionen mit Beteiligungen</t>
  </si>
  <si>
    <t>Dividenden</t>
  </si>
  <si>
    <t>Zinsen</t>
  </si>
  <si>
    <t>Umsätze Derivate</t>
  </si>
  <si>
    <t>Bestände gegenüber dem Ausland in Mio. CHF</t>
  </si>
  <si>
    <t>Aktiven</t>
  </si>
  <si>
    <t>Passiven</t>
  </si>
  <si>
    <t>Übrige Aktiven</t>
  </si>
  <si>
    <t>Übrige Passiven</t>
  </si>
  <si>
    <t>Auskunftspflicht und Meldegrenze</t>
  </si>
  <si>
    <t>Die Angaben beziehen sich auf ein Kalenderquartal. Bitte kumulieren Sie die Angaben für das zweite, dritte und vierte Quartal nicht mit den Vorquartalen.</t>
  </si>
  <si>
    <t>Währung und Rundung</t>
  </si>
  <si>
    <t>Beteiligungen im Inland</t>
  </si>
  <si>
    <t>Branche der Unternehmensgruppe im Inland</t>
  </si>
  <si>
    <t>Nicht als Investoren gelten nominierte Aktionäre (nominee shareholders), welche im Namen ihrer Kunden deren Aktien halten.</t>
  </si>
  <si>
    <t>Folgende Produkte fallen in die Kategorie der derivativen Finanzinstrumente: Forwards, Futures, Swaps und Optionen.</t>
  </si>
  <si>
    <t>Die folgende Liste enthält die am häufigsten auftretenden Geschäftsfälle. Die Werte sind positiv im Land des Investors einzutragen.</t>
  </si>
  <si>
    <t>Mittelflüsse in das Inland</t>
  </si>
  <si>
    <t>Mittelrückflüsse in das Ausland</t>
  </si>
  <si>
    <t>Umrechnungsregeln für Bestände in fremden Währungen</t>
  </si>
  <si>
    <t>Dividendenpapiere</t>
  </si>
  <si>
    <r>
      <rPr>
        <u/>
        <sz val="10"/>
        <rFont val="Arial"/>
        <family val="2"/>
      </rPr>
      <t>Nicht anzugeben</t>
    </r>
    <r>
      <rPr>
        <sz val="10"/>
        <rFont val="Arial"/>
        <family val="2"/>
      </rPr>
      <t xml:space="preserve"> sind Dividendenpapiere, die sich in einem Wertpapierdepot bei einer Bank im Inland befinden.</t>
    </r>
  </si>
  <si>
    <t>Kurzfristige Schuldtitel</t>
  </si>
  <si>
    <r>
      <rPr>
        <u/>
        <sz val="10"/>
        <rFont val="Arial"/>
        <family val="2"/>
      </rPr>
      <t>Nicht anzugeben</t>
    </r>
    <r>
      <rPr>
        <sz val="10"/>
        <rFont val="Arial"/>
        <family val="2"/>
      </rPr>
      <t xml:space="preserve"> sind kurzfristige Schuldtitel, die sich in einem Wertpapierdepot bei einer Bank im Inland befinden.</t>
    </r>
  </si>
  <si>
    <r>
      <rPr>
        <u/>
        <sz val="10"/>
        <rFont val="Arial"/>
        <family val="2"/>
      </rPr>
      <t>Nicht anzugeben</t>
    </r>
    <r>
      <rPr>
        <sz val="10"/>
        <rFont val="Arial"/>
        <family val="2"/>
      </rPr>
      <t xml:space="preserve"> sind langfristige Schuldtitel, die sich in einem Wertpapierdepot bei einer Bank im Inland befinden.</t>
    </r>
  </si>
  <si>
    <t>Eigene im Ausland emittierte langfristige Schuldtitel (Anleihen, Notes, Zerobonds usw.) mit einer ursprünglichen Laufzeit von über einem Jahr</t>
  </si>
  <si>
    <t>Strukturierte Produkte (Zertifikate, Produkte mit Maximalrente; Kapitalschutzprodukte)</t>
  </si>
  <si>
    <t>Eigene im Ausland emittierte strukturierte Produkte</t>
  </si>
  <si>
    <t>Derivate</t>
  </si>
  <si>
    <t>Zinsberechnung</t>
  </si>
  <si>
    <t>Definition der Umsätze</t>
  </si>
  <si>
    <t>Mittelflüsse mit Investoren mit Sitz im Ausland</t>
  </si>
  <si>
    <t>Land des Investors</t>
  </si>
  <si>
    <t>Kol. 01</t>
  </si>
  <si>
    <t>Kol. 02</t>
  </si>
  <si>
    <t>Kol. 03</t>
  </si>
  <si>
    <t>Kol. 04</t>
  </si>
  <si>
    <t>Mittelflüsse mit Beteiligungen im Ausland</t>
  </si>
  <si>
    <t>Mittelabflüsse in das Ausland</t>
  </si>
  <si>
    <t>Mittelrückflüsse in das Inland</t>
  </si>
  <si>
    <t>Forderungen gegenüber Dritten im Ausland</t>
  </si>
  <si>
    <t>Verpflichtungen gegenüber Dritten im Ausland</t>
  </si>
  <si>
    <t>Kol. 11</t>
  </si>
  <si>
    <t>Kol. 12</t>
  </si>
  <si>
    <t>Kol. 13</t>
  </si>
  <si>
    <t>Kol. 14</t>
  </si>
  <si>
    <t>Kol. 15</t>
  </si>
  <si>
    <t>Kol. 16</t>
  </si>
  <si>
    <t>Kol. 21</t>
  </si>
  <si>
    <t>Kol. 22</t>
  </si>
  <si>
    <t>Kol. 23</t>
  </si>
  <si>
    <t>Kol. 24</t>
  </si>
  <si>
    <t>Kol. 25</t>
  </si>
  <si>
    <t>Kol. 26</t>
  </si>
  <si>
    <t>Land der Beteiligung</t>
  </si>
  <si>
    <t>Land der Gegenpartei</t>
  </si>
  <si>
    <t>Dividenden-papiere
(&lt;10% Anteil am Eigenkapital)</t>
  </si>
  <si>
    <t>Beteiligungen</t>
  </si>
  <si>
    <t>Investoren</t>
  </si>
  <si>
    <t>von verbundenen Unternehmen</t>
  </si>
  <si>
    <t>Strukturierte Produkte</t>
  </si>
  <si>
    <t>Langfristige Schuldtitel</t>
  </si>
  <si>
    <t>Kol. 05</t>
  </si>
  <si>
    <t>Kol. 06</t>
  </si>
  <si>
    <t>Kol. 07</t>
  </si>
  <si>
    <t>Kol. 08</t>
  </si>
  <si>
    <t>Kol. 09</t>
  </si>
  <si>
    <t>Kol. 10</t>
  </si>
  <si>
    <t>Zinsaufwände und Zinserträge mit Gegenparteien im Ausland</t>
  </si>
  <si>
    <t>an verbundene Unternehmen im Ausland</t>
  </si>
  <si>
    <t>von verbundenen Unternehmen im Ausland</t>
  </si>
  <si>
    <t>von Dritten im Ausland</t>
  </si>
  <si>
    <t>Kol.13</t>
  </si>
  <si>
    <t>an Dritte im 
Ausland</t>
  </si>
  <si>
    <t>Umsätze auf Derivaten mit Gegenparteien im Ausland</t>
  </si>
  <si>
    <t>Umsätze in fremder Währung sind entweder zum Wechselkurs im Zeitpunkt der Transaktion oder zum Durchschnittskurs des erhobenen Quartals in Franken umzurechnen.</t>
  </si>
  <si>
    <t>1.1</t>
  </si>
  <si>
    <t>1.2</t>
  </si>
  <si>
    <t>1.3</t>
  </si>
  <si>
    <t>1.4</t>
  </si>
  <si>
    <t>1.5</t>
  </si>
  <si>
    <t>1.6</t>
  </si>
  <si>
    <t>4.1 Mittelflüsse in das Inland</t>
  </si>
  <si>
    <t>4.2 Mittelrückflüsse in das Ausland</t>
  </si>
  <si>
    <t>4.1 / 4.2</t>
  </si>
  <si>
    <t>5.1/5.2</t>
  </si>
  <si>
    <t>5.1 Mittelabflüsse in das Ausland:</t>
  </si>
  <si>
    <t>6.4</t>
  </si>
  <si>
    <t>6.5</t>
  </si>
  <si>
    <t>7.1</t>
  </si>
  <si>
    <t>7.2</t>
  </si>
  <si>
    <t>7.3</t>
  </si>
  <si>
    <t>7.4</t>
  </si>
  <si>
    <t>7.5</t>
  </si>
  <si>
    <t>- Übersicht der auszufüllenden Formulare
- Ihre Kommentare zur Meldung
- Zusammenfassung Ihrer Meldung</t>
  </si>
  <si>
    <t>1. Allgemeine Hinweise</t>
  </si>
  <si>
    <t>4. - 9. Erläuterungen zu den Formularen</t>
  </si>
  <si>
    <t>Quartalserhebung</t>
  </si>
  <si>
    <t>Kapitalverflechtungen mit dem Ausland</t>
  </si>
  <si>
    <t>Grunddaten</t>
  </si>
  <si>
    <t>1. Stammdaten</t>
  </si>
  <si>
    <t>1.1 Angaben zum Unternehmen</t>
  </si>
  <si>
    <t>1.2 Neugründung, Übernahme, Fusion, Liquidation</t>
  </si>
  <si>
    <t>2. Bestimmung der auszufüllenden Formulare</t>
  </si>
  <si>
    <t>Die in diesem Abschnitt gemachten Angaben bestimmen die für Sie relevanten Formulare.
Die Unternehmensgruppe im Inland umfasst Ihr Unternehmen und alle verbundenen Unternehmen im Inland.</t>
  </si>
  <si>
    <t>Ok</t>
  </si>
  <si>
    <t>Nein, keine Aussage trifft zu.</t>
  </si>
  <si>
    <t>Ihr Unternehmen wurde neu gegründet.</t>
  </si>
  <si>
    <t>Ihr Unternehmen fusionierte.</t>
  </si>
  <si>
    <t>Ihr Unternehmen wurde übernommen.</t>
  </si>
  <si>
    <t>Ihr Unternehmen wurde liquidiert.</t>
  </si>
  <si>
    <t>Mehrere Aussagen treffen zu.</t>
  </si>
  <si>
    <r>
      <t xml:space="preserve">Mehrheit des Eigenkapitals ist im Besitz von Investoren mit </t>
    </r>
    <r>
      <rPr>
        <b/>
        <sz val="10"/>
        <color indexed="8"/>
        <rFont val="Arial"/>
        <family val="2"/>
      </rPr>
      <t>Sitz im Ausland</t>
    </r>
  </si>
  <si>
    <r>
      <t xml:space="preserve">Mehrheit des Eigenkapitals ist im Besitz von Investoren mit </t>
    </r>
    <r>
      <rPr>
        <b/>
        <sz val="10"/>
        <color indexed="8"/>
        <rFont val="Arial"/>
        <family val="2"/>
      </rPr>
      <t>Sitz im Inland</t>
    </r>
  </si>
  <si>
    <t>Es wurden verschiedene Standards verwendet.</t>
  </si>
  <si>
    <t>Question_1.2</t>
  </si>
  <si>
    <t>Question_1.3</t>
  </si>
  <si>
    <t>Question_1.4</t>
  </si>
  <si>
    <t>Anzahl Antworten 2</t>
  </si>
  <si>
    <t>Anzahl Antworten 1</t>
  </si>
  <si>
    <t>A2</t>
  </si>
  <si>
    <t>A4</t>
  </si>
  <si>
    <t>A1 - A4</t>
  </si>
  <si>
    <t>B1 - B6</t>
  </si>
  <si>
    <t>Anzahl Werte</t>
  </si>
  <si>
    <t>Betreffend Erhebungsteil</t>
  </si>
  <si>
    <t>Kommentar</t>
  </si>
  <si>
    <t>Meldung ausgefüllt?</t>
  </si>
  <si>
    <t>Zusammenfassung der Meldung</t>
  </si>
  <si>
    <t>- Stammdaten  (Angaben zum Unternehmen, Unternehmensstatus, Beherrschung und Rechnungslegungsstandard)
- Fragen zur Bestimmung der auszufüllenden Formulare</t>
  </si>
  <si>
    <t>4.1, 4.2</t>
  </si>
  <si>
    <t>5.1, 5.2</t>
  </si>
  <si>
    <t>INQ</t>
  </si>
  <si>
    <t>INQ10-INQ60</t>
  </si>
  <si>
    <t>INQ60</t>
  </si>
  <si>
    <t>INQ50</t>
  </si>
  <si>
    <t>INQ40</t>
  </si>
  <si>
    <t>INQ30</t>
  </si>
  <si>
    <t>INQ20</t>
  </si>
  <si>
    <t>INQ10</t>
  </si>
  <si>
    <t>Grunddaten zur Bestimmung der auszufüllenden Formulare</t>
  </si>
  <si>
    <t>Wert &gt; 100 Mrd CHF vorhanden?</t>
  </si>
  <si>
    <t>Prüfregeln</t>
  </si>
  <si>
    <t>INQ31</t>
  </si>
  <si>
    <t>INQ32</t>
  </si>
  <si>
    <t>INQ33</t>
  </si>
  <si>
    <t>INQ34</t>
  </si>
  <si>
    <t>INQ35</t>
  </si>
  <si>
    <t>INQ41</t>
  </si>
  <si>
    <t>INQ42</t>
  </si>
  <si>
    <t>INQ43</t>
  </si>
  <si>
    <t>INQ44</t>
  </si>
  <si>
    <t>INQ45</t>
  </si>
  <si>
    <t>2. Erläuterungen zu den Grunddaten</t>
  </si>
  <si>
    <t>Wert &gt; 100 Mrd vorhanden ?</t>
  </si>
  <si>
    <t>Warnung</t>
  </si>
  <si>
    <t>Aufwände für Zinszahlungen &gt; 10 % der Verpflichtungen</t>
  </si>
  <si>
    <t>Erträge aus Zinszahlungen &gt; 10 % der Forderungen</t>
  </si>
  <si>
    <t>Unternehmen hat Branche 641000</t>
  </si>
  <si>
    <t>Stammdaten und Bestimmung der auszufüllenden Formulare</t>
  </si>
  <si>
    <t>Antworten aus Grunddaten</t>
  </si>
  <si>
    <t>Antworten aus den Grunddaten</t>
  </si>
  <si>
    <t>nicht ausfüllen</t>
  </si>
  <si>
    <r>
      <t>Übrige Aktiven und Passiven gegenüber Gegenparteien im Ausland</t>
    </r>
    <r>
      <rPr>
        <b/>
        <sz val="14"/>
        <color indexed="8"/>
        <rFont val="Arial"/>
        <family val="2"/>
      </rPr>
      <t xml:space="preserve"> in Schweizer Franken</t>
    </r>
  </si>
  <si>
    <r>
      <t>Übrige Aktiven und Passiven gegenüber Gegenparteien im Ausland</t>
    </r>
    <r>
      <rPr>
        <b/>
        <sz val="14"/>
        <color indexed="8"/>
        <rFont val="Arial"/>
        <family val="2"/>
      </rPr>
      <t xml:space="preserve"> in US-Dollar</t>
    </r>
  </si>
  <si>
    <r>
      <t xml:space="preserve">Übrige Aktiven und Passiven gegenüber Gegenparteien im Ausland </t>
    </r>
    <r>
      <rPr>
        <b/>
        <sz val="14"/>
        <color indexed="8"/>
        <rFont val="Arial"/>
        <family val="2"/>
      </rPr>
      <t>in Euro</t>
    </r>
  </si>
  <si>
    <r>
      <t>Übrige Aktiven und Passiven gegenüber Gegenparteien im Ausland</t>
    </r>
    <r>
      <rPr>
        <b/>
        <sz val="14"/>
        <color indexed="8"/>
        <rFont val="Arial"/>
        <family val="2"/>
      </rPr>
      <t xml:space="preserve"> in Britischen Pfund</t>
    </r>
  </si>
  <si>
    <r>
      <t xml:space="preserve">Übrige Aktiven und Passiven gegenüber Gegenparteien im Ausland </t>
    </r>
    <r>
      <rPr>
        <b/>
        <sz val="14"/>
        <color indexed="8"/>
        <rFont val="Arial"/>
        <family val="2"/>
      </rPr>
      <t>in Japanischen Yen</t>
    </r>
  </si>
  <si>
    <r>
      <t>Übrige Aktiven und Passiven gegenüber Gegenparteien im Ausland</t>
    </r>
    <r>
      <rPr>
        <b/>
        <sz val="14"/>
        <color indexed="8"/>
        <rFont val="Arial"/>
        <family val="2"/>
      </rPr>
      <t xml:space="preserve"> in übrigen Währungen</t>
    </r>
  </si>
  <si>
    <t>nicht auszufüllen</t>
  </si>
  <si>
    <t>Zahlungsbilanz</t>
  </si>
  <si>
    <t>Belarus (Weissrussland)</t>
  </si>
  <si>
    <t>Libyen</t>
  </si>
  <si>
    <t>Angola (1)</t>
  </si>
  <si>
    <t>Brit. Territorium im indischen Ozean (1)</t>
  </si>
  <si>
    <t>Komoren (1)</t>
  </si>
  <si>
    <t>Kongo demokratische Republik (1)</t>
  </si>
  <si>
    <t>Mauritius (1)</t>
  </si>
  <si>
    <t>Seychellen (1)</t>
  </si>
  <si>
    <t>St. Helena (1)</t>
  </si>
  <si>
    <t>Tansania (1)</t>
  </si>
  <si>
    <t>Honduras (1)</t>
  </si>
  <si>
    <t>Nicaragua (1)</t>
  </si>
  <si>
    <t>Panama (1)</t>
  </si>
  <si>
    <t>Grenada (1)</t>
  </si>
  <si>
    <t>St. Lucia</t>
  </si>
  <si>
    <t>St. Martin (1)</t>
  </si>
  <si>
    <t>St. Vincent und die Grenadinen (1)</t>
  </si>
  <si>
    <t>Ecuador (1)</t>
  </si>
  <si>
    <t>Jemen (1)</t>
  </si>
  <si>
    <t>Oman (1)</t>
  </si>
  <si>
    <t>Syrien</t>
  </si>
  <si>
    <t>Vereinigte Arabische Emirate (1)</t>
  </si>
  <si>
    <t>Föderierte Staaten von Mikronesien (1)</t>
  </si>
  <si>
    <t>Französisch-Polynesien</t>
  </si>
  <si>
    <t>Heard und McDonaldinseln</t>
  </si>
  <si>
    <t>Neukaledonien</t>
  </si>
  <si>
    <t>Nördliche Marianen</t>
  </si>
  <si>
    <t>Papua-Neuguinea (1)</t>
  </si>
  <si>
    <t>Salomonen</t>
  </si>
  <si>
    <t>Tokelau</t>
  </si>
  <si>
    <t>Wallis und Futuna</t>
  </si>
  <si>
    <t>Timor-Leste (1)</t>
  </si>
  <si>
    <t>Wallis und Futuna (1)</t>
  </si>
  <si>
    <t>Salomonen (1)</t>
  </si>
  <si>
    <t>Pitcairninseln (1)</t>
  </si>
  <si>
    <t>Nördliche Marianen (1)</t>
  </si>
  <si>
    <t>Neukaledonien (1)</t>
  </si>
  <si>
    <t>Französisch-Polynesien (1)</t>
  </si>
  <si>
    <r>
      <t xml:space="preserve">Bitte übermitteln Sie die Excel-Datei über die Internetplattform </t>
    </r>
    <r>
      <rPr>
        <b/>
        <sz val="10"/>
        <rFont val="Arial"/>
        <family val="2"/>
      </rPr>
      <t>eSurvey.</t>
    </r>
    <r>
      <rPr>
        <sz val="10"/>
        <rFont val="Arial"/>
        <family val="2"/>
      </rPr>
      <t xml:space="preserve"> </t>
    </r>
  </si>
  <si>
    <t>Angola</t>
  </si>
  <si>
    <t>Brit. Territorium im indischen Ozean</t>
  </si>
  <si>
    <t>Komoren</t>
  </si>
  <si>
    <t>Kongo demokratische Republik</t>
  </si>
  <si>
    <t>Mauritius</t>
  </si>
  <si>
    <t>Seychellen</t>
  </si>
  <si>
    <t>St. Helena</t>
  </si>
  <si>
    <t>Tansania</t>
  </si>
  <si>
    <t>inkl. Cabinda</t>
  </si>
  <si>
    <t>Grande Comore, Anjouan und Mohéli</t>
  </si>
  <si>
    <t>Ehemals Republik Zaire</t>
  </si>
  <si>
    <t>inkl. Rodrigues, Agalegainseln und Cargados Carajos Shoals (St. Brandoninseln)</t>
  </si>
  <si>
    <t>inkl. Ascension und Tristan da Cunha</t>
  </si>
  <si>
    <t>inkl. südliche Grenadinen</t>
  </si>
  <si>
    <t>inkl. Schwaneninseln</t>
  </si>
  <si>
    <t>Tanganjika, Sansibar und Pemba</t>
  </si>
  <si>
    <t>inkl. Maisinseln</t>
  </si>
  <si>
    <t>inkl. der ehemaligen Kanal-Zone</t>
  </si>
  <si>
    <t>inkl. Nord-Grenadinen</t>
  </si>
  <si>
    <t>inkl. Galapagosinseln</t>
  </si>
  <si>
    <t>inkl. Kuria Muria Inseln</t>
  </si>
  <si>
    <t>Abu Dhabi, Dubai, Schardscha, Adschman, Umm al Kaiwain, Ras al Chaima und Fudschaira</t>
  </si>
  <si>
    <t>Ehemals Nordjemen und Südjemen; inkl. der Inseln Kamaran, Perim und Sokotra</t>
  </si>
  <si>
    <t>Westjordanland (inkl. Ost-Jerusalem) und Gazastreifen</t>
  </si>
  <si>
    <t>inkl. der Lakkadiven, Minicoy, Aminiven und der Andaman- und Nicobar-Inseln</t>
  </si>
  <si>
    <t>Halbinsel Malaysia und Ostmalaysia (Sarawak, Sabah und Labuan)</t>
  </si>
  <si>
    <t>Zollgebiet Taiwan, Penghu, Kinmen und Matsu; Früher Formosa</t>
  </si>
  <si>
    <t>inkl. Exklave Oecussi</t>
  </si>
  <si>
    <t>inkl. Baker, Howland, Johnston-Atoll, Kingmanriff, Palmyra-Atoll, Jarvis-, Midway- und Wake-Inseln</t>
  </si>
  <si>
    <t>inkl. Marquesas, Gesellschaftsinseln (inkl. Tahiti), Tuamotu-Archipel, Gambier- und Austral-Inseln. Auch Clipperton</t>
  </si>
  <si>
    <t>Ostteil der Insel Neuguinea, Bismarck-Archipel (darunter Neubritannien, Neuirland, Neuhannover und Admiralitätsinseln); nördliche Salomonen (Bougainville und Buka); Trobriand-, Woodlark-, Entrecasteauxinseln und Louisiade-Archipel</t>
  </si>
  <si>
    <t>inkl. Alofi</t>
  </si>
  <si>
    <t>Oman</t>
  </si>
  <si>
    <t>Vereinigte Arabische Emirate</t>
  </si>
  <si>
    <t>Jemen</t>
  </si>
  <si>
    <t>Indien</t>
  </si>
  <si>
    <t>Malaysia</t>
  </si>
  <si>
    <t>Taiwan</t>
  </si>
  <si>
    <t>Timor-Leste</t>
  </si>
  <si>
    <t>Kleinere amerikanische Überseeinseln</t>
  </si>
  <si>
    <t>Föderierte Staaten von Mikronesien</t>
  </si>
  <si>
    <t>Papua-Neuguinea</t>
  </si>
  <si>
    <t>https://surveys.snb.ch</t>
  </si>
  <si>
    <t>Die Übersicht zeigt Ihnen Ihre Auskunftspflichten und den Stand der Meldung an. Durch Anklicken des jeweiligen Formulars gelangen Sie zur Eingabe der Daten. 
Bitte schreiben Sie Kommentare zu den einzelnen Erhebungsteilen oder zur Erhebung allgemein in das vorgesehene Feld.</t>
  </si>
  <si>
    <r>
      <t xml:space="preserve">Strukturierte Produkte von Emittenten im Ausland. </t>
    </r>
    <r>
      <rPr>
        <u/>
        <sz val="10"/>
        <rFont val="Arial"/>
        <family val="2"/>
      </rPr>
      <t>Nicht anzugeben</t>
    </r>
    <r>
      <rPr>
        <sz val="10"/>
        <rFont val="Arial"/>
        <family val="2"/>
      </rPr>
      <t xml:space="preserve"> sind strukturierte Produkte, die sich in einem Wertpapierdepot bei einer Bank im Inland befinden.</t>
    </r>
  </si>
  <si>
    <t>Färöer</t>
  </si>
  <si>
    <t>Tschagoinseln</t>
  </si>
  <si>
    <t>St. Martin</t>
  </si>
  <si>
    <t>Südlicher Teil</t>
  </si>
  <si>
    <t>Grenada</t>
  </si>
  <si>
    <t>Honduras</t>
  </si>
  <si>
    <t>inkl. Monaco, Französisch Guyana, Guadeloupe, Martinique, Réunion, Saint Barthélémy, 
Saint Martin, Saint-Pierre und Miquelon, Mayotte</t>
  </si>
  <si>
    <t>Insel Mahé, Praslin, La Digue, Frégate und Silhouette; Amiranteinseln (darunter Des Roches, 
Alphonse, Plate und Coëtivy); Farquhar (darunter Providence); Aldabra und Cosmoledoinseln</t>
  </si>
  <si>
    <t>St. Vincent und die Grenadinen</t>
  </si>
  <si>
    <t>Ecuador</t>
  </si>
  <si>
    <t>Panama</t>
  </si>
  <si>
    <t>Nicaragua</t>
  </si>
  <si>
    <t>Palästinensische Gebiete</t>
  </si>
  <si>
    <t>inkl. Karolineninseln (ausser Palau), Yap, Chuuk, Pohnpei, Kosrae</t>
  </si>
  <si>
    <t>inkl. Loyalitätsinseln (Maré, Lifou und Ouvéa)</t>
  </si>
  <si>
    <t>Marianen ausser Guam</t>
  </si>
  <si>
    <t>inkl. Henderson, Ducie und Oeno</t>
  </si>
  <si>
    <t>inkl. Kerguelen, Amsterdam und Saint-Paul und Crozetinseln, Adelieland und die Verstreuten 
Inseln</t>
  </si>
  <si>
    <t>inkl. südliche Salamoneninseln, in erster Linie Guadalcanal, Malaita, San Christobal, Santa Isabel, 
Choiseul</t>
  </si>
  <si>
    <r>
      <t>Falklandinseln</t>
    </r>
    <r>
      <rPr>
        <strike/>
        <sz val="10"/>
        <rFont val="Arial"/>
        <family val="2"/>
      </rPr>
      <t/>
    </r>
  </si>
  <si>
    <t>Slowakei</t>
  </si>
  <si>
    <r>
      <t xml:space="preserve">Vereinigtes Königreich </t>
    </r>
    <r>
      <rPr>
        <sz val="10"/>
        <rFont val="Arial"/>
        <family val="2"/>
      </rPr>
      <t>(1)</t>
    </r>
  </si>
  <si>
    <t>Zypern</t>
  </si>
  <si>
    <t>Botsuana</t>
  </si>
  <si>
    <t>Côte d'Ivoire</t>
  </si>
  <si>
    <t>Südafrika</t>
  </si>
  <si>
    <t>Turks- und Caicosinseln</t>
  </si>
  <si>
    <t>Palästinensische Gebiete (1)</t>
  </si>
  <si>
    <t>Iran</t>
  </si>
  <si>
    <t>Brunei Darussalam</t>
  </si>
  <si>
    <t>Hongkong</t>
  </si>
  <si>
    <t>Korea Republik (Süd-)</t>
  </si>
  <si>
    <t>Kleinere amerikanische Überseeinseln (1)</t>
  </si>
  <si>
    <t>Pitcairninseln</t>
  </si>
  <si>
    <t>Cookinseln</t>
  </si>
  <si>
    <t>Französische Süd- und Antarktisgebiete (1)</t>
  </si>
  <si>
    <t>Kirgisistan</t>
  </si>
  <si>
    <t>Französische Süd- und Antarktisgebiete</t>
  </si>
  <si>
    <t>Definition des Inlandes/Auslandes</t>
  </si>
  <si>
    <t>Melden Sie alle durch Ihre Unternehmensgruppe im Inland ausbezahlten Nettodividenden an Investoren im Ausland.</t>
  </si>
  <si>
    <t>Berechnung der Nettodividende:</t>
  </si>
  <si>
    <t>= Nettodividende</t>
  </si>
  <si>
    <t>Melden Sie alle durch Ihre Unternehmensgruppe im Inland erhaltenen Nettodividenden von Beteiligungen im Ausland.</t>
  </si>
  <si>
    <t>Branchencodes</t>
  </si>
  <si>
    <t>gesperrtes Feld</t>
  </si>
  <si>
    <t xml:space="preserve">Ausgaben für Käufe und geleistete Nettozahlungen
</t>
  </si>
  <si>
    <t xml:space="preserve">Einnahmen aus Verkäufen (einschliesslich Rückzahlungen) und empfangenen Nettozahlungen
</t>
  </si>
  <si>
    <t xml:space="preserve"> Bestände</t>
  </si>
  <si>
    <t xml:space="preserve"> Dividenden</t>
  </si>
  <si>
    <t xml:space="preserve"> Derivate (Umsätze)</t>
  </si>
  <si>
    <t xml:space="preserve"> Wechselkurs am Stichdatum der Erhebung</t>
  </si>
  <si>
    <t>Nettodividenden in das Inland</t>
  </si>
  <si>
    <t>Nettodividenden an Investoren im Ausland</t>
  </si>
  <si>
    <t xml:space="preserve"> Zinsaufwände und Zinserträge</t>
  </si>
  <si>
    <t xml:space="preserve">   Bruttodividende</t>
  </si>
  <si>
    <t>Nettodividenden an das Ausland</t>
  </si>
  <si>
    <t>Nettodividenden aus dem Ausland</t>
  </si>
  <si>
    <t>8.0</t>
  </si>
  <si>
    <t>9.0</t>
  </si>
  <si>
    <t>Instructions</t>
  </si>
  <si>
    <t>Anleitung: Diese Tabelle enthält Informationen zum Umgang mit dieser Datei.</t>
  </si>
  <si>
    <t>Metadata</t>
  </si>
  <si>
    <t>Overview</t>
  </si>
  <si>
    <t>Notes</t>
  </si>
  <si>
    <t>BRNCH_Codes</t>
  </si>
  <si>
    <t>CNTR_List</t>
  </si>
  <si>
    <r>
      <rPr>
        <sz val="10"/>
        <rFont val="Arial"/>
        <family val="2"/>
      </rPr>
      <t>Derivate</t>
    </r>
    <r>
      <rPr>
        <u/>
        <sz val="10"/>
        <color indexed="12"/>
        <rFont val="Arial"/>
        <family val="2"/>
      </rPr>
      <t xml:space="preserve">
(Nur Total 
alle Länder)</t>
    </r>
  </si>
  <si>
    <t>XXXXXX</t>
  </si>
  <si>
    <r>
      <t>(1) Abgrenzung siehe Tabellenblatt "</t>
    </r>
    <r>
      <rPr>
        <i/>
        <sz val="10"/>
        <color indexed="8"/>
        <rFont val="Arial"/>
        <family val="2"/>
      </rPr>
      <t>CNTR_List</t>
    </r>
    <r>
      <rPr>
        <sz val="10"/>
        <color theme="1"/>
        <rFont val="Arial"/>
        <family val="2"/>
      </rPr>
      <t>", Tabelle "</t>
    </r>
    <r>
      <rPr>
        <i/>
        <sz val="10"/>
        <color indexed="8"/>
        <rFont val="Arial"/>
        <family val="2"/>
      </rPr>
      <t>Länderdefinitionen"</t>
    </r>
  </si>
  <si>
    <t>Bitte lesen Sie diese Anleitung. Sie erleichtert Ihnen das korrekte Ausfüllen dieser Erhebung und informiert Sie darüber, wie Sie diese Excel-Datei an die 
SNB übermitteln können.</t>
  </si>
  <si>
    <t>Bitte vergewissern Sie sich auf unserer Webseite, ob Sie für die zu liefernde Periode den aktuellsten Release verwenden. Wenn die SNB einen neuen 
Release publiziert, werden Sie schriftlich darüber informiert. Wenn Sie Ihre Daten mit einem veralteten Release liefern, können diese in der SNB nicht 
verarbeitet werden.</t>
  </si>
  <si>
    <r>
      <t xml:space="preserve">Die vorliegende Excel-Datei enthält mehrere Tabellenblätter. Über die </t>
    </r>
    <r>
      <rPr>
        <b/>
        <sz val="10"/>
        <rFont val="Arial"/>
        <family val="2"/>
      </rPr>
      <t>Tabellenreiter</t>
    </r>
    <r>
      <rPr>
        <sz val="10"/>
        <rFont val="Arial"/>
        <family val="2"/>
      </rPr>
      <t xml:space="preserve"> können Sie zwischen den Tabellenblättern navigieren. Auf den 
Tabellenblättern finden Sie Hyperlinks (blau markiert), die Sie zu anderen Positionen innerhalb der Datei führen. </t>
    </r>
  </si>
  <si>
    <t xml:space="preserve">Die Formulare verteilen sich auf die Tabellen INQ-A10.MELD bis INQ-A60.MELD. </t>
  </si>
  <si>
    <t xml:space="preserve">In den Formularen INQ10 bis INQ60 erfolgt die eigentliche Dateneingabe. </t>
  </si>
  <si>
    <t>Land</t>
  </si>
  <si>
    <t>Mittelflüsse auf dem Anteil am Eigenkapital an Beteiligungen  
(&gt;10% Eigenkapitalanteil)</t>
  </si>
  <si>
    <t>Angaben zur Ansprechsperson</t>
  </si>
  <si>
    <t>Vorgehen nach dem Ausfüllen der Erhebung:</t>
  </si>
  <si>
    <t>2. Internationale Organisationen</t>
  </si>
  <si>
    <t>2.1. Organisationen der Vereinten Nationen</t>
  </si>
  <si>
    <t>FAO (Food and Agriculture Organisation)</t>
  </si>
  <si>
    <t>IAEA (International Atomic Energy Agency)</t>
  </si>
  <si>
    <t>IBRD (International Bank for Reconstruction and Development)</t>
  </si>
  <si>
    <t>IDA (International Development Association)</t>
  </si>
  <si>
    <t>IFAD (International Fund for Agricultural Development)</t>
  </si>
  <si>
    <t>IFC (International Finance Corporation)</t>
  </si>
  <si>
    <t>ILO (International Labour Organisation)</t>
  </si>
  <si>
    <t>IMF (International Monetary Fund)</t>
  </si>
  <si>
    <t>ITU (International Telecommunication Union)</t>
  </si>
  <si>
    <t>MIGA (Multilateral Investment Guarantee Agency)</t>
  </si>
  <si>
    <t>UNESCO (United Nations Educational, Scientific and Cultural Organisation)</t>
  </si>
  <si>
    <t>UNHCR (United Nations High Commissioner for Refugees)</t>
  </si>
  <si>
    <t>UNICEF (United Nations Children’s Fund)</t>
  </si>
  <si>
    <t>UNRWA (United Nations Relief and Works Agency for Palestine)</t>
  </si>
  <si>
    <t>Rest der UN Organisationen</t>
  </si>
  <si>
    <t>2.2. Institutionen der Europäischen Union, Organe und Organismen (ausgenommen EZB)</t>
  </si>
  <si>
    <t>EIB (Europäische Investitionsbank)</t>
  </si>
  <si>
    <t>Nachbarschaftsinvestitionsfazilität</t>
  </si>
  <si>
    <t>Europäischer Rat</t>
  </si>
  <si>
    <t>Europäisches Parlament</t>
  </si>
  <si>
    <t>Gerichtshof</t>
  </si>
  <si>
    <t>Rat der Europäischen Union</t>
  </si>
  <si>
    <t>Rechnungshof</t>
  </si>
  <si>
    <t>Andere kleine Institutionen der Europäischen Union (Ombudsmann, Datenschutzbeauftragter usw.)</t>
  </si>
  <si>
    <t>2.3. Europäische Zentralbank</t>
  </si>
  <si>
    <t>2.4. Andere internationale Organisationen (Finanzinstitute)</t>
  </si>
  <si>
    <t>AfDB (African Development Bank)</t>
  </si>
  <si>
    <t>AMF (Arab Monetary Fund)</t>
  </si>
  <si>
    <t>BIS (Bank for International Settlements)</t>
  </si>
  <si>
    <t>CABEI (Central American Bank for Economic Integration)</t>
  </si>
  <si>
    <t>CDB (Caribbean Development Bank)</t>
  </si>
  <si>
    <t>CEB (Council of Europe Development Bank)</t>
  </si>
  <si>
    <t>ECCB (Eastern Caribbean Central Bank)</t>
  </si>
  <si>
    <t>EDB (Eurasian Development Bank)</t>
  </si>
  <si>
    <t>IADB (Inter-American Development Bank)</t>
  </si>
  <si>
    <t>IBEC (International Bank for Economic Co-operation)</t>
  </si>
  <si>
    <t>IIB (International Investment Bank)</t>
  </si>
  <si>
    <t>NIB (Nordic Investment Bank)</t>
  </si>
  <si>
    <t>Andere Internationale Finanzorganisationen</t>
  </si>
  <si>
    <t xml:space="preserve">2.5. Andere internationale Organisationen (Nicht-Finanzinstitute) </t>
  </si>
  <si>
    <t>ECMWF (European Centre for Medium-Range Weather Forecasts)</t>
  </si>
  <si>
    <t>EMBL (European Molecular Biology Laboratory)</t>
  </si>
  <si>
    <t>EPA (Europäisches Patentamt)</t>
  </si>
  <si>
    <t>ESA (European Space Agency)</t>
  </si>
  <si>
    <t>ESO (European Southern Observatory)</t>
  </si>
  <si>
    <t>EUMETSAT (European Organisation for the Exploitation of  Meteorological Satellites)</t>
  </si>
  <si>
    <t>EUROCONTROL (European Organisation for the Safety of Air Navigation)</t>
  </si>
  <si>
    <t>ICRC (International Committee of the Red Cross)</t>
  </si>
  <si>
    <t xml:space="preserve">OECD (Organisation for Economic Co-Operation and Development) </t>
  </si>
  <si>
    <t xml:space="preserve">2.6. Internationale Organisationen ohne Institutionen der Europäischen Union </t>
  </si>
  <si>
    <r>
      <t xml:space="preserve">Trifft in der Berichtsperiode auf ihr Unternehmen eine der folgenden Aussagen zu?
</t>
    </r>
    <r>
      <rPr>
        <sz val="10"/>
        <color indexed="10"/>
        <rFont val="Arial"/>
        <family val="2"/>
      </rPr>
      <t>(Auswahl aus dem Drop-Down Menu im Antwortfeld rechts)</t>
    </r>
  </si>
  <si>
    <r>
      <rPr>
        <sz val="10"/>
        <rFont val="Arial"/>
        <family val="2"/>
      </rPr>
      <t xml:space="preserve">Welches ist die Branche (Haupttätigkeit) Ihrer Unternehmensgruppe im Inland gemäss 
NOGA 2008? </t>
    </r>
    <r>
      <rPr>
        <u/>
        <sz val="10"/>
        <color indexed="12"/>
        <rFont val="Arial"/>
        <family val="2"/>
      </rPr>
      <t>(Link zu den Branchencodes)</t>
    </r>
  </si>
  <si>
    <t>1.3 Angaben zur Meldung</t>
  </si>
  <si>
    <t>2.8 Umsätze auf Derivaten</t>
  </si>
  <si>
    <t>2.5 Beteiligungen im Ausland</t>
  </si>
  <si>
    <t>2.4 Investoren mit Sitz im Ausland</t>
  </si>
  <si>
    <t>2.3 Branche</t>
  </si>
  <si>
    <t>Hält Ihre Unternehmensgruppe im Inland Beteiligungen im Ausland? (Nur berücksichtigen, falls 
Summe des Eigenkapitals aller Beteiligungen im Ausland über 10 Mio. CHF)</t>
  </si>
  <si>
    <t>In welchen Währungen verfügt Ihre Unternehmensgruppe im Inland am Ende der Berichtsperiode 
über übrige Aktiven und/oder Passiven gegenüber einer oder mehreren Gegenparteien mit Sitz im 
Ausland?</t>
  </si>
  <si>
    <t>Wurden von der Unternehmensgruppe im Inland in der Berichtsperiode Käufe und Verkäufe 
(Umsätze) von Derivaten mit einer oder mehreren Gegenparteien im Ausland getätigt?</t>
  </si>
  <si>
    <t>S1</t>
  </si>
  <si>
    <t>O1</t>
  </si>
  <si>
    <t>5. Ozeanien &amp; Polarregionen</t>
  </si>
  <si>
    <t>Internationale Organisationen (1)</t>
  </si>
  <si>
    <t>Gesamttotal</t>
  </si>
  <si>
    <t>W1</t>
  </si>
  <si>
    <t>1A</t>
  </si>
  <si>
    <t>an Investoren (&gt;10%) 
z.B. Muttergesellschaften mit Sitz im 
Ausland</t>
  </si>
  <si>
    <t>von Beteiligungen (&gt;10%) 
z.B. Tochtergesellschaft mit Sitz im 
Ausland</t>
  </si>
  <si>
    <t>Investoren (&gt;10%) z.B. Mutter-
gesellschaft</t>
  </si>
  <si>
    <t>Beteiligungen (&gt;10%)
 z.B. Tochter-
gesellschaften</t>
  </si>
  <si>
    <t>Andere verbundene Unternehmen
z.B. Schwester-
gesellschaften</t>
  </si>
  <si>
    <t>Beteiligungen (&gt;10%)
z.B. Tochter-
gesellschaften</t>
  </si>
  <si>
    <t>Investoren (&gt;10%) 
z.B.  Mutter-
gesellschaft</t>
  </si>
  <si>
    <t>von Dritten
(nicht ver-
bundenen 
Unternehmen)</t>
  </si>
  <si>
    <t>Unternehmensgruppe im Inland</t>
  </si>
  <si>
    <t>Abgrenzung der Gegenparteien im Ausland:</t>
  </si>
  <si>
    <t>(a) Investoren im Ausland</t>
  </si>
  <si>
    <t>(b) Beteiligungen im Ausland</t>
  </si>
  <si>
    <t>(c) Dritte im Ausland</t>
  </si>
  <si>
    <t>(d) Andere verbundene Unternehmen</t>
  </si>
  <si>
    <t>Abgrenzung der Kapitalarten:</t>
  </si>
  <si>
    <t>(b) Übrige Aktiven und Passiven gegenüber Gegenparteien mit Sitz im Ausland</t>
  </si>
  <si>
    <t>(c) Umsätze auf Derivaten mit Gegenparteien im Ausland</t>
  </si>
  <si>
    <t>Sonderbestimmungen für ausgewählte Branchen</t>
  </si>
  <si>
    <t>Sonderbestimmungen für Banken:</t>
  </si>
  <si>
    <t xml:space="preserve">Von Banken sind nur folgende Blätter zu melden: </t>
  </si>
  <si>
    <t>Sonderbestimmungen für Versicherungen:</t>
  </si>
  <si>
    <t>Die folgende Liste enthält die am häufigsten auftretenden Geschäftsfälle. Die Werte sind mit positivem Vorzeichen im Land der Beteiligung einzutragen.</t>
  </si>
  <si>
    <t>5.2. Mittelrückflüsse in das Inland:</t>
  </si>
  <si>
    <t>Bewertung von Krediten</t>
  </si>
  <si>
    <t>Kredite sind zum Nominalwert zuzüglich Marchzinsen zu bewerten.</t>
  </si>
  <si>
    <r>
      <rPr>
        <u/>
        <sz val="10"/>
        <color indexed="8"/>
        <rFont val="Arial"/>
        <family val="2"/>
      </rPr>
      <t>Nicht anzugeben</t>
    </r>
    <r>
      <rPr>
        <sz val="10"/>
        <color indexed="8"/>
        <rFont val="Arial"/>
        <family val="2"/>
      </rPr>
      <t xml:space="preserve"> sind Kapitalanlagen, die für Filialen im Ausland gehalten werden.</t>
    </r>
  </si>
  <si>
    <t>Von den Versicherungsgesellschaften zu melden sind:
– Kapitalanlagen und Verpflichtungen aus dem grenzüberschreitenden Versicherungsgeschäft, insbesondere aus dem Rückversicherungsgeschäft
– «freie» Kapitalanlagen im Ausland (Kapitalanlagen, denen keine versicherungstechnischen Passiven gegenüberstehen)
– Kapitalanlagen im Ausland zur Deckung inländischer Risiken</t>
  </si>
  <si>
    <t xml:space="preserve"> Wechselkurs zum Zeitpunkt der Transaktion oder, falls diese Erhebungsmethode nicht möglich ist, zum Quartalsdurchschnittskurs</t>
  </si>
  <si>
    <t xml:space="preserve"> Mittelflüsse </t>
  </si>
  <si>
    <t>*) Sachanlagen beinhalten Grundstücke, Gebäude, Maschinen, Werkzeuge, Fahrzeuge, Leitungsnetze im Ausland, die sich direkt im Eigentum des Direktinvestors 
   befinden, im Gegensatz zu Vermögen, das in Unternehmen oder Betriebsstätten im Ausland eingebracht wurde.</t>
  </si>
  <si>
    <t>-  Nicht rückforderbare Quellensteuern *)</t>
  </si>
  <si>
    <t>Allgemeine Hinweise zur Quartalserhebung Kapitalverflechtungen mit dem Ausland – INQ</t>
  </si>
  <si>
    <t>Grunddaten – Kapitalverflechtungen mit dem Ausland</t>
  </si>
  <si>
    <t>– Muttergesellschaften im Ausland
– Zwischengesellschaften im Ausland
– Privatpersonen im Ausland
– Öffentliche Institutionen im Ausland</t>
  </si>
  <si>
    <t>– INQ10: Mittelflüsse mit Investoren mit Sitz im Ausland
– INQ20: Mittelflüsse mit Beteiligungen im Ausland</t>
  </si>
  <si>
    <t>INQ10 –  Mittelflüsse mit Investoren mit Sitz im Ausland</t>
  </si>
  <si>
    <t>– Für börsenkotierte Gesellschaften ist das ex-Dividenden Datum massgebend für die periodische Abgrenzung. D.h. Nettodividenden sind in der Periode zu melden, 
   in der sie aus dem Marktpreis ausgeschieden wurden.</t>
  </si>
  <si>
    <r>
      <t xml:space="preserve">– Für nicht-börsenkotierte Gesellschaften </t>
    </r>
    <r>
      <rPr>
        <sz val="10"/>
        <rFont val="Arial"/>
        <family val="2"/>
      </rPr>
      <t>ist</t>
    </r>
    <r>
      <rPr>
        <sz val="10"/>
        <color indexed="8"/>
        <rFont val="Arial"/>
        <family val="2"/>
      </rPr>
      <t xml:space="preserve"> das Transaktionsdatum massgebend.</t>
    </r>
  </si>
  <si>
    <t>– Falls keine Nettodividenden gemeldet werden können, ist die Meldung von Bruttodividenden zulässig.</t>
  </si>
  <si>
    <t>INQ20 – Mittelflüsse mit Beteiligungen im Ausland</t>
  </si>
  <si>
    <t>– Für nicht-börsenkotierte Gesellschaften ist das Transaktionsdatum massgebend.</t>
  </si>
  <si>
    <t xml:space="preserve">– Anzahlungen: Zwischen dem Abschluss der Kaufvereinbarung und der Lieferung bzw. Teillieferung geleistete Voraus- oder Abschlagszahlungen durch Ihre 
   Unternehmensgruppe an den Leistungserbringer </t>
  </si>
  <si>
    <t>– Anzahlungen: Zwischen dem Abschluss der Kaufvereinbarung und der Lieferung bzw. Teillieferung erhaltene Voraus- oder Abschlagszahlungen des Leistungs-
   empfängers an Ihre Unternehmensgruppe</t>
  </si>
  <si>
    <t>INQ50 – Zinsaufwände und Zinserträge mit Gegenparteien im Ausland</t>
  </si>
  <si>
    <t>INQ60 – Umsätze auf Derivaten mit Gegenparteien im Ausland</t>
  </si>
  <si>
    <r>
      <t xml:space="preserve">Bitte überprüfen Sie untenstehende Tabelle </t>
    </r>
    <r>
      <rPr>
        <b/>
        <sz val="10"/>
        <color indexed="8"/>
        <rFont val="Arial"/>
        <family val="2"/>
      </rPr>
      <t>nach</t>
    </r>
    <r>
      <rPr>
        <sz val="10"/>
        <color theme="1"/>
        <rFont val="Arial"/>
        <family val="2"/>
      </rPr>
      <t xml:space="preserve"> dem Ausfüllen der Erhebung. </t>
    </r>
    <r>
      <rPr>
        <b/>
        <sz val="10"/>
        <color indexed="8"/>
        <rFont val="Arial"/>
        <family val="2"/>
      </rPr>
      <t>Während</t>
    </r>
    <r>
      <rPr>
        <sz val="10"/>
        <color theme="1"/>
        <rFont val="Arial"/>
        <family val="2"/>
      </rPr>
      <t xml:space="preserve"> dem Ausfüllen der Erhebung können Sie sich am 
Register 'Overview' orientieren. Das Register 'Overview' ist bereit, sobald Sie das Register 'Metadata' ausgefüllt haben.</t>
    </r>
  </si>
  <si>
    <t>- Falls Fehler angezeigt werden, korrigieren Sie bitte die Werte in der betreffenden Tabelle.
- Falls Warnungen angezeigt werden, überprüfen Sie bitte die Angaben in der betreffenden Tabelle. Sind diese korrekt, bestätigen Sie dies, 
  indem Sie das Kästchen "kontrolliert" anklicken.</t>
  </si>
  <si>
    <t>Bitte füllen Sie die Erhebungsteile aus, die in der Spalte "Auszufüllen" markiert sind. Durch anklicken der Links in der Spalte "Titel" gelangen Sie direkt zum entsprechenden Tabellenblatt.</t>
  </si>
  <si>
    <t>in Mio. CHF, mit mindestens einer Kommastelle</t>
  </si>
  <si>
    <t>F4</t>
  </si>
  <si>
    <t>A5</t>
  </si>
  <si>
    <t>A7</t>
  </si>
  <si>
    <t>S3</t>
  </si>
  <si>
    <t>S6</t>
  </si>
  <si>
    <t>Melden Sie bitte den Bestand an übrigen Aktiven und Passiven gegenüber Gegenparteien im Ausland (am Stichdatum).</t>
  </si>
  <si>
    <t xml:space="preserve">Mit Hilfe der beiden Filter 'Ländergruppe' bzw. 'Land' können Sie die Länderliste auf einzelne oder mehrere Ländergruppen sowie Länder bzw. Regionen 
einschränken.
</t>
  </si>
  <si>
    <t>Einige Länder sind mit Fussnoten (1) versehen. Zu diesen Ländern finden Sie in der Tabelle 'Länderdefinitionen' weitere Informationen zur Abgrenzung. 
Der Ländercode ist mit einem Hyperlink versehen, über den Sie direkt zur entsprechenden Stelle im Tabellenblatt 'CNTR_List' gelangen.</t>
  </si>
  <si>
    <r>
      <t xml:space="preserve">Bei den Konsistenzprüfungen handelt es sich um rechnerische Prüfungen. Konsistenzprüfungen sind auf allen Tabellenblättern </t>
    </r>
    <r>
      <rPr>
        <b/>
        <sz val="10"/>
        <rFont val="Arial"/>
        <family val="2"/>
      </rPr>
      <t>INQ-A10.MELD bis 
INQ-A60.MELD</t>
    </r>
    <r>
      <rPr>
        <sz val="10"/>
        <rFont val="Arial"/>
        <family val="2"/>
      </rPr>
      <t xml:space="preserve"> definiert und werden automatisch durchgeführt. 
Werden die Konsistenzregeln verletzt, resultiert entweder eine Warnung oder eine Fehlermeldung (ERROR). 
Auf dem Tabellenblatt 'Start' finden Sie eine Übersicht über die Fehler und Warnungen.
Falls </t>
    </r>
    <r>
      <rPr>
        <b/>
        <sz val="10"/>
        <rFont val="Arial"/>
        <family val="2"/>
      </rPr>
      <t>Warnungen</t>
    </r>
    <r>
      <rPr>
        <sz val="10"/>
        <rFont val="Arial"/>
        <family val="2"/>
      </rPr>
      <t xml:space="preserve"> oder </t>
    </r>
    <r>
      <rPr>
        <b/>
        <sz val="10"/>
        <rFont val="Arial"/>
        <family val="2"/>
      </rPr>
      <t>Fehlermeldungen</t>
    </r>
    <r>
      <rPr>
        <sz val="10"/>
        <rFont val="Arial"/>
        <family val="2"/>
      </rPr>
      <t xml:space="preserve"> in den Tabellenblättern angezeigt werden, prüfen und korrigieren Sie bitte die Meldung vor der 
Übermittlung an die SNB.
Es kann Fälle geben, in welchen ein korrekt eingetragener Wert eine Warnung auslöst. 
In diesem Fall klicken Sie bitte vor der Übermittlung der Meldung an die SNB das Kästchen 'kontrolliert' an.</t>
    </r>
  </si>
  <si>
    <r>
      <rPr>
        <b/>
        <sz val="10"/>
        <color indexed="8"/>
        <rFont val="Arial"/>
        <family val="2"/>
      </rPr>
      <t>Erleichterung Dateneingabe:</t>
    </r>
    <r>
      <rPr>
        <sz val="10"/>
        <color theme="1"/>
        <rFont val="Arial"/>
        <family val="2"/>
      </rPr>
      <t xml:space="preserve"> Über die beiden Filter 'Ländergruppe' und 
'Land des Investors' kann die Länderliste auf einzelne oder mehrere 
Ländergruppen sowie Länder eingeschränkt werden. </t>
    </r>
  </si>
  <si>
    <r>
      <rPr>
        <b/>
        <sz val="10"/>
        <color indexed="8"/>
        <rFont val="Arial"/>
        <family val="2"/>
      </rPr>
      <t>Erleichterung Dateneingabe:</t>
    </r>
    <r>
      <rPr>
        <sz val="10"/>
        <color theme="1"/>
        <rFont val="Arial"/>
        <family val="2"/>
      </rPr>
      <t xml:space="preserve"> Über die beiden Filter 'Ländergruppe' und 
'Land der Beteiligung' kann die Länderliste auf einzelne oder mehrere 
Ländergruppen sowie Länder eingeschränkt werden. </t>
    </r>
  </si>
  <si>
    <r>
      <rPr>
        <b/>
        <sz val="10"/>
        <color indexed="8"/>
        <rFont val="Arial"/>
        <family val="2"/>
      </rPr>
      <t>Erleichterung Dateneingabe</t>
    </r>
    <r>
      <rPr>
        <sz val="10"/>
        <color theme="1"/>
        <rFont val="Arial"/>
        <family val="2"/>
      </rPr>
      <t xml:space="preserve">: Über die beiden Filter 'Ländergruppe' und 
'Land der Gegenpartei' kann die Länderliste auf einzelne oder mehrere 
Ländergruppen sowie Länder eingeschränkt werden. </t>
    </r>
  </si>
  <si>
    <r>
      <rPr>
        <b/>
        <sz val="10"/>
        <color indexed="8"/>
        <rFont val="Arial"/>
        <family val="2"/>
      </rPr>
      <t>Erleichterung Dateneingabe</t>
    </r>
    <r>
      <rPr>
        <sz val="10"/>
        <color theme="1"/>
        <rFont val="Arial"/>
        <family val="2"/>
      </rPr>
      <t xml:space="preserve">: </t>
    </r>
    <r>
      <rPr>
        <sz val="10"/>
        <rFont val="Arial"/>
        <family val="2"/>
      </rPr>
      <t xml:space="preserve">Über die beiden Filter 'Ländergruppe' und 
'Land der Gegenpartei' kann die Länderliste auf einzelne oder mehrere 
Ländergruppen sowie Länder eingeschränkt werden. </t>
    </r>
  </si>
  <si>
    <r>
      <t>Erleichterung Dateneingabe</t>
    </r>
    <r>
      <rPr>
        <sz val="10"/>
        <color indexed="8"/>
        <rFont val="Arial"/>
        <family val="2"/>
      </rPr>
      <t xml:space="preserve">: </t>
    </r>
    <r>
      <rPr>
        <sz val="10"/>
        <rFont val="Arial"/>
        <family val="2"/>
      </rPr>
      <t xml:space="preserve">Über die beiden Filter 'Ländergruppe' und 
'Land der Gegenpartei' kann die Länderliste auf einzelne oder mehrere 
Ländergruppen sowie Länder eingeschränkt werden. </t>
    </r>
  </si>
  <si>
    <t>Bitte machen Sie alle Angaben in Millionen Schweizer Franken (CHF), mit mindestens  einer Kommastelle.</t>
  </si>
  <si>
    <t>Werte in Fremdwährungen sind wie folgt in CHF umzurechnen:</t>
  </si>
  <si>
    <t>Firmensitzaktivitäten von Finanzgesellschaften</t>
  </si>
  <si>
    <t>Firmensitzaktivitäten von anderen Gesellschaften</t>
  </si>
  <si>
    <r>
      <t xml:space="preserve">Sind am Eigenkapital Ihres Unternehmens Investoren mit Sitz im Ausland </t>
    </r>
    <r>
      <rPr>
        <b/>
        <sz val="10"/>
        <color indexed="8"/>
        <rFont val="Arial"/>
        <family val="2"/>
      </rPr>
      <t>direkt oder indirekt  mit 10% oder mehr</t>
    </r>
    <r>
      <rPr>
        <sz val="10"/>
        <color theme="1"/>
        <rFont val="Arial"/>
        <family val="2"/>
      </rPr>
      <t xml:space="preserve"> am stimmberechtigten Eigenkapital beteiligt? (Nur berücksichtigen, falls die Summe dieser Anteile mindestens 10 Mio. CHF beträgt)</t>
    </r>
  </si>
  <si>
    <t>W12</t>
  </si>
  <si>
    <t>Beginnen Sie mit der Start-Tabelle und füllen Sie anschliessend die Grunddaten-Tabelle (Metadata) aus. In der Tabelle Übersicht (Overview) sind dann diejenigen Formulare gekennzeichnet, welche Sie ausfüllen müssen. Überprüfen Sie am Schluss wieder die Starttabelle (Start), ob Ihre Meldung fehlerfrei ist.</t>
  </si>
  <si>
    <t xml:space="preserve"> Wechselkurs zum Zeitpunkt der Transaktion oder, falls dies nicht möglich ist, zum Quartalsdurchschnittskurs </t>
  </si>
  <si>
    <t>Kredite, Einlagen und sonstige Forderungen/Verbindlichkeiten</t>
  </si>
  <si>
    <t>in Schweizer Franken</t>
  </si>
  <si>
    <t>in US-Dollar</t>
  </si>
  <si>
    <t>in Euro</t>
  </si>
  <si>
    <t>in Britischen Pfund</t>
  </si>
  <si>
    <t>in Japanischen Yen</t>
  </si>
  <si>
    <t>in übrigen Währungen</t>
  </si>
  <si>
    <t>Übrige Aktiven und Passiven</t>
  </si>
  <si>
    <t>2.6 Kredite, Einlagen und sonstige Forderungen/Verbindlichkeiten gegenüber Gegenparteien mit Sitz im Ausland</t>
  </si>
  <si>
    <t>Keine Kredite, Einlagen und sonstige Forderungen/Verbindlichkeiten gegenüber einer Gegenpartei im Ausland</t>
  </si>
  <si>
    <t>2.7 Übrige Aktiven und Passiven (Schuldtitel, Dividendenpapiere, strukturierte Produkte, Derivate) gegenüber Gegenparteien mit Sitz im Ausland</t>
  </si>
  <si>
    <t>Kredite, Einlagen und sonstige Forderungen/
Verbindlichkeiten</t>
  </si>
  <si>
    <t>Zinsaufwände und Zinserträge auf Krediten, Einlagen und sonstigen Forderungen/Verbindlichkeiten mit Gegenparteien im Ausland</t>
  </si>
  <si>
    <t>(a) Kredite, Einlagen und sonstige Forderungen/Verbindlichkeiten gegenüber Gegenparteien mit Sitz im Ausland</t>
  </si>
  <si>
    <t>INQ30 - INQ35 – Kredite, Einlagen und sonstige Forderungen/Verbindlichkeiten in CHF, EUR, USD, GBP, JPY, Übrigen Währungen</t>
  </si>
  <si>
    <t>Kredite, Einlagen und sonstige Forderungen/Verbindlichkeiten gegenüber nicht konsolidierten Tochtergesellschaften im Ausland</t>
  </si>
  <si>
    <t>Abgrenzung der Kredite, Einlagen und sonstige Forderungen/Verbindlichkeiten</t>
  </si>
  <si>
    <t>Bitte rechnen Sie Bestände in fremder Währung zum Wechselkurs am Erhebungsstichdatum in Schweizer Franken um. Falls eine Aufschlüsselung der Kredite, Einlagen und sonstigen Forderungen/Verbindlichkeiten nach Währungen nicht möglich ist, sind die Bestände unter Schweizer Franken zu melden.</t>
  </si>
  <si>
    <t>Bewertung von Derivaten</t>
  </si>
  <si>
    <t>Zinsen auf Krediten, Einlagen und sonstigen Forderungen/Verbindlichkeiten. Bitte rechnen Sie alle Zinsen in CHF um und melden Sie diese bei der korrekten Gegenpartei.</t>
  </si>
  <si>
    <r>
      <t xml:space="preserve">Geben Sie Ihre Kredite, Einlagen und sonstige Forderungen/Verbindlichkeiten gegenüber Gegenparteien mit Sitz im Ausland an. Die folgende Grafik erläutert kurz mögliche Fälle. Es sind nicht alle möglichen Fälle dargestellt.
</t>
    </r>
    <r>
      <rPr>
        <b/>
        <sz val="10"/>
        <rFont val="Arial"/>
        <family val="2"/>
      </rPr>
      <t>Wichtig:</t>
    </r>
    <r>
      <rPr>
        <sz val="10"/>
        <rFont val="Arial"/>
        <family val="2"/>
      </rPr>
      <t xml:space="preserve"> Nur Kredite, Einlagen und sonstige Forderungen/Verbindlichkeiten gegenüber </t>
    </r>
    <r>
      <rPr>
        <b/>
        <sz val="10"/>
        <rFont val="Arial"/>
        <family val="2"/>
      </rPr>
      <t>Gegenparteien im Ausland</t>
    </r>
    <r>
      <rPr>
        <sz val="10"/>
        <rFont val="Arial"/>
        <family val="2"/>
      </rPr>
      <t xml:space="preserve"> sind zu berücksichtigen.</t>
    </r>
  </si>
  <si>
    <t>Übersicht (Overview)</t>
  </si>
  <si>
    <t>Kredite, Einlagen und sonstige Forderungen/Verbindlichkeiten der inländischen Unternehmensgruppe gegenüber Gegenparteien im Ausland in Schweizer Franken</t>
  </si>
  <si>
    <t>Kredite, Einlagen und sonstige Forderungen/Verbindlichkeiten der inländischen Unternehmensgruppe gegenüber Gegenparteien im Ausland in US-Dollar</t>
  </si>
  <si>
    <t>Kredite, Einlagen und sonstige Forderungen/Verbindlichkeiten der inländischen Unternehmensgruppe gegenüber Gegenparteien im Ausland in Euro</t>
  </si>
  <si>
    <t>Kredite, Einlagen und sonstige Forderungen/Verbindlichkeiten der inländischen Unternehmensgruppe gegenüber Gegenparteien im Ausland in Britischen Pfund</t>
  </si>
  <si>
    <t>Kredite, Einlagen und sonstige Forderungen/Verbindlichkeiten der inländischen Unternehmensgruppe gegenüber Gegenparteien im Ausland in Japanischen Yen</t>
  </si>
  <si>
    <t>Kredite, Einlagen und sonstige Forderungen/Verbindlichkeiten der inländischen Unternehmensgruppe gegenüber Gegenparteien im Ausland in übrigen Währungen</t>
  </si>
  <si>
    <t>Übrige Aktiven und Passiven gegenüber Gegenparteien im Ausland in Schweizer Franken</t>
  </si>
  <si>
    <t>Übrige Aktiven und Passiven gegenüber Gegenparteien im Ausland in US-Dollar</t>
  </si>
  <si>
    <t>Übrige Aktiven und Passiven gegenüber Gegenparteien im Ausland in Euro</t>
  </si>
  <si>
    <t>Übrige Aktiven und Passiven gegenüber Gegenparteien im Ausland in Britischen Pfund</t>
  </si>
  <si>
    <t>Übrige Aktiven und Passiven gegenüber Gegenparteien im Ausland in Japanischen Yen</t>
  </si>
  <si>
    <t>Übrige Aktiven und Passiven gegenüber Gegenparteien im Ausland in übrigen Währungen</t>
  </si>
  <si>
    <t>Forderungen gegenüber verbundenen Unternehmen im Ausland (kurz- und langfristig)</t>
  </si>
  <si>
    <t>In welchen Währungen verfügt Ihre Unternehmensgruppe im Inland am Ende der Berichtsperiode 
über Aktiven und/oder Passiven in Form von Krediten, Einlagen und sonstigen Forderungen/Verbindlichkeiten gegenüber einer oder mehreren Gegenparteien mit Sitz im Ausland?</t>
  </si>
  <si>
    <t>Melden Sie bitte den Bestand an Krediten, Einlagen und sonstigen Forderungen/Verbindlichkeiten gegenüber Gegenparteien im Ausland (am Stichdatum).</t>
  </si>
  <si>
    <t>Verpflichtungen gegenüber verbundenen Unternehmen im Ausland (kurz- und langfristig)</t>
  </si>
  <si>
    <t>Tel: +41 58 631 00 00</t>
  </si>
  <si>
    <t>SNB-Code</t>
  </si>
  <si>
    <t>Versicherungsaufsichtsverordnung-FINMA, AVO-FINMA</t>
  </si>
  <si>
    <t>Lieferanten-kredite (Waren- und Handels-kredite), sowie geleistete Anzahlungen</t>
  </si>
  <si>
    <t>https://www.snb.ch/de/iabout/pub/id/statpub_overview_1#t7</t>
  </si>
  <si>
    <t>Nicht zu den Krediten, Einlagen und sonstigen Forderungen/Verbindlichkeiten zählen Schuldtitel, Dividendenpapiere, Derivate und Strukturierte Produkte. Nicht zu berücksichtigen sind ferner Treuhandgelder, die durch die Vermittlung inländischer Banken auf dem ausländischen Geldmarkt angelegt wurden. Nicht anzugeben sind überdies Eventualforderungen und -Verpflichtungen.</t>
  </si>
  <si>
    <t>Bitte geben Sie die Mittelflüsse mit Beteiligungen im Ausland an. Bei rechtlich unselbständigen Filialen und Zweigniederlassungen geben Sie die Veränderung der Nettoaktiven als Mittelfluss an.</t>
  </si>
  <si>
    <t>*) Die nicht rückforderbaren Quellensteuern verbleiben im Ausland und können nicht zu einem späteren Zeitpunkt zurück gefordert werden.</t>
  </si>
  <si>
    <t>– Filialen und Zweigniederlassungen melden Gewinnrepatriierungen.</t>
  </si>
  <si>
    <r>
      <rPr>
        <b/>
        <sz val="10"/>
        <rFont val="Arial"/>
        <family val="2"/>
      </rPr>
      <t>Zu Krediten, Einlagen und sonstigen Forderungen/Verbindlichkeiten gehören:</t>
    </r>
    <r>
      <rPr>
        <sz val="10"/>
        <rFont val="Arial"/>
        <family val="2"/>
      </rPr>
      <t xml:space="preserve">  Wechsel, Darlehen, Kredite und Einlagen bei Banken im Ausland, Kredite aus Repogeschäften, Zinsforderungen und -verpflichtungen, Kontokorrentkredite sowie Lieferantenkredite (Waren- und Handelskredite) und Anzahlungen.</t>
    </r>
  </si>
  <si>
    <t>*) Die nicht rückforderbaren Quellensteuern verbleiben im Inland und können auch zu einem späteren Zeitpunkt nicht zurückgefordert werden.</t>
  </si>
  <si>
    <t>Lieferantenkredite (Waren- und Handelskredite) und Anzahlungen</t>
  </si>
  <si>
    <t>– Lieferantenkredite (Waren- und Handelskredite): Forderungen im Waren- und Dienstleistungsverkehr aus der Gewährung eines Zahlungsziels bzw. einer Valutafrist
   durch Ihre Unternehmensgruppe an den Leistungsempfänger (Forderungen aus Lieferung und Leistung bzw. Debitoren)</t>
  </si>
  <si>
    <t>– Lieferantenkredite (Waren- und Handelskredite): Verbindlichkeiten im Waren- und Dienstleistungsverkehr aus der Gewährung eines Zahlungsziels bzw. einer 
   Valutafrist durch den Leistungserbringer an Ihre Unternehmensgruppe (Verbindlichkeiten aus Lieferung und Leistung bzw. Kreditoren)</t>
  </si>
  <si>
    <t>Länderzuteilung bei Handelskrediten mit Gegenparteien in mehreren Ländern: Es ist stets das Land der Gegenpartei anzugeben, über welche die Zahlung abgewickelt wird. Aktive Lieferantenkredite (Waren- und Handelskredite) sind unter dem Land der Gegenpartei zu melden, von der die Zahlung erwartet wird. Passive Lieferantenkredite (Waren- und Handelskredite) sind unter dem Land der Gegenpartei zu melden, an welche die Zahlung geleistet werden soll.</t>
  </si>
  <si>
    <t xml:space="preserve">Handelbare langfristige Schuldtitel (Anleihen, Notes, Zerobonds usw.), sowie Structured-Finance-Produkte (Asset-backed Securities, Collateralized Debt Obligations und Ähnliche) von Emittenten im Ausland mit einer ursprünglichen Laufzeit von über einem Jahr. </t>
  </si>
  <si>
    <t>Bewertung von Anleihen</t>
  </si>
  <si>
    <t>Zinsaufwand und Zinsertrag auf den in INQ3X gemeldeten Krediten, Einlagen und sonstigen Forderungen/Verbindlichkeiten abzüglich der nicht rückforderbaren Quellensteuer. Zinsaufwand und Zinsertrag sind auf Quartalsbasis und nicht auf Jahresbasis zu melden.</t>
  </si>
  <si>
    <t>Diese Excel-Datei dient der Erfassung der Daten zur oben genannten Erhebung. Nach der Erfassung und Kontrolle der Daten übermitteln Sie diese Datei an 
die SNB (siehe auch Punkt 7.). 
Bitte nehmen Sie an der Datei keine Veränderung vor, da diese ansonsten in der SNB nicht verarbeitet werden kann. 
Wollen Sie die Excel-Formulare in einen Automatisierungsprozess einbinden, beachten Sie bitte dazu die Informationen auf unserer Webseite:</t>
  </si>
  <si>
    <t>https://emi.snb.ch/de/emi/INV</t>
  </si>
  <si>
    <t>Negative Werte</t>
  </si>
  <si>
    <t>Rechnungslegungsvorschriften Banken (RVB-FINMA)</t>
  </si>
  <si>
    <r>
      <rPr>
        <b/>
        <sz val="10"/>
        <rFont val="Arial"/>
        <family val="2"/>
      </rPr>
      <t>Zu Krediten, Einlagen und sonstigen Forderungen/Verbindlichkeiten gehören nicht:</t>
    </r>
    <r>
      <rPr>
        <sz val="10"/>
        <rFont val="Arial"/>
        <family val="2"/>
      </rPr>
      <t xml:space="preserve"> Treuhandgelder, die durch Vermittlung inländischer Banken auf dem ausländischen Geldmarkt angelegt wurden, sowie Schuldtitel, Dividendenpapiere, Derivate und Strukturierte Produkte. Nicht anzugeben sind überdies Eventualforderungen und -verpflichtungen.</t>
    </r>
  </si>
  <si>
    <t>ICSID (International Centre for Settlement of Investment Disputes)</t>
  </si>
  <si>
    <t>UNECE (United Nations Economic Commission for Europe)</t>
  </si>
  <si>
    <t>UPU (Universal Postal Union)</t>
  </si>
  <si>
    <t>WHO (World Health Organization)</t>
  </si>
  <si>
    <t>WTO (World Trade Organization)</t>
  </si>
  <si>
    <t>ASR (Ausschuss der Regionen)</t>
  </si>
  <si>
    <t>EBA (Europäische Bankenaufsichtsbehörde)</t>
  </si>
  <si>
    <t>EEF (Europäischer Entwicklungsfonds)</t>
  </si>
  <si>
    <t>EGKS (Europäische Gemeinschaft für Kohle und Stahl)</t>
  </si>
  <si>
    <t>EIF (Europäischer Investitionsfonds)</t>
  </si>
  <si>
    <t>EIOPA (Europäische Aufsichtsbehörde für das Versicherungswesen und die betriebliche Altersversorgung)</t>
  </si>
  <si>
    <t>EK (Europäische Kommission)</t>
  </si>
  <si>
    <t>ESM (Europäischer Stabilitätsmechanismus)</t>
  </si>
  <si>
    <t>ESMA (Europäische Wertpapier- und Marktaufsichtsbehörde)</t>
  </si>
  <si>
    <t>EU-AITF (Treuhandfonds für die Infrastrukturpartnerschaft EU-Afrika)</t>
  </si>
  <si>
    <t>EURATOM</t>
  </si>
  <si>
    <t>EWS (Europäisches Währungssystem)</t>
  </si>
  <si>
    <t>EWSA (Wirtschafts-und Sozialausschuss)</t>
  </si>
  <si>
    <t>FEMIP (Investitionsfazilität und Partnerschaft Europa-Mittelmeer)</t>
  </si>
  <si>
    <t>SRB (Einheitliches Abwicklungsgremium)</t>
  </si>
  <si>
    <t>ADB (Asian Development Bank)</t>
  </si>
  <si>
    <t>ADF (African Development Fund)</t>
  </si>
  <si>
    <t>ADF (Asian Development Fund)</t>
  </si>
  <si>
    <t>AFREXIMBANK (African Export-Import Bank)</t>
  </si>
  <si>
    <t>AIIB (Asian Infrastructure Investment Bank)</t>
  </si>
  <si>
    <t>BADEA (Arab Bank for Economic Development in Africa)</t>
  </si>
  <si>
    <t>BCEAO (Central Bank of West African States)</t>
  </si>
  <si>
    <t>BDEAC (Development Bank of Central African States)</t>
  </si>
  <si>
    <t>BEAC (Bank of Central African States)</t>
  </si>
  <si>
    <t>BLADEX (Foreign Trade Bank of Latin America)</t>
  </si>
  <si>
    <t>BSTDB (Black Sea Trade and Development Bank)</t>
  </si>
  <si>
    <t>CAF (Development Bank of Latin America)</t>
  </si>
  <si>
    <t>EBRD (European Bank for Reconstruction and Development)</t>
  </si>
  <si>
    <t>EUROFIMA (European Company for the Financing of Railroad Rolling Stock)</t>
  </si>
  <si>
    <t>FLAR (Fondo Latinoamericano de Reservas)</t>
  </si>
  <si>
    <t>Fonds Belgo-Congolais d'Amortissement et de Gestion</t>
  </si>
  <si>
    <t xml:space="preserve">IIC (Inter-American Investment Corporation, now IDB Invest (Inter-American Development Bank, IDB Group) </t>
  </si>
  <si>
    <t>International Union of Credit &amp; Investment Insurers (Berne Union)</t>
  </si>
  <si>
    <t>IsDB (Islamic Development Bank)</t>
  </si>
  <si>
    <t>Paris Club creditor institutions</t>
  </si>
  <si>
    <t>UEMOA (West African Economic and Monetary Union)</t>
  </si>
  <si>
    <t>CERN (European Organization for Nuclear Research)</t>
  </si>
  <si>
    <t>CoE (Europarat)</t>
  </si>
  <si>
    <t>EBU (European Broadcasting Union)</t>
  </si>
  <si>
    <t>EUTELSAT IGO (European Telecommunications Satellite Organization)</t>
  </si>
  <si>
    <t>IOM (International Organization for Migration)</t>
  </si>
  <si>
    <t>ITSO (International Telecommunications Satellite Organization)</t>
  </si>
  <si>
    <t>NATO (North Atlantic Treaty Organization)</t>
  </si>
  <si>
    <t>Andere InternationaleOrganisationen (nicht-Finanzinstitutionen)</t>
  </si>
  <si>
    <t>Anleihen sind zum Stichtag zu Marktpreisen inklusive Marchzinsen zu bewerten. Dies gilt auch für ex Coupon gehandelte Anleihen.</t>
  </si>
  <si>
    <t>Nordmazedonien</t>
  </si>
  <si>
    <t>Russland</t>
  </si>
  <si>
    <t>Tschechien</t>
  </si>
  <si>
    <t>Eswatini</t>
  </si>
  <si>
    <t>UNFCCC (United Nations Framework Convention for Climate Change)</t>
  </si>
  <si>
    <t>EFSF (Europäische Finanzstabilisierungsfazilität)</t>
  </si>
  <si>
    <t>ICES (International Council for the Exploration of the Sea)</t>
  </si>
  <si>
    <t>IEA (International Energy Agency)</t>
  </si>
  <si>
    <t xml:space="preserve">The Global Fund to Fight AIDS, Tuberculosis and Malaria </t>
  </si>
  <si>
    <t>inkl. Livigno</t>
  </si>
  <si>
    <t>INQ40 - INQ45 – Übrige Aktiven und Passiven in CHF, EUR, USD, GBP, JPY, übrige Währungen</t>
  </si>
  <si>
    <t>Ein derivatives Finanzinstrument ist ein Finanzprodukt, dessen Preis und Preisentwicklung vom Preis eines anderen Basiswerts abhängt. Basiswerte können Wertpapiere (beispielsweise Aktien, Anleihen etc.), Finanzkennzahlen (Bonitätsratings, Indizes, Zinssätze etc.), Devisen oder Rohstoffe sein.</t>
  </si>
  <si>
    <r>
      <rPr>
        <u/>
        <sz val="10"/>
        <color indexed="8"/>
        <rFont val="Arial"/>
        <family val="2"/>
      </rPr>
      <t>Anzugeben</t>
    </r>
    <r>
      <rPr>
        <sz val="10"/>
        <color indexed="8"/>
        <rFont val="Arial"/>
        <family val="2"/>
      </rPr>
      <t xml:space="preserve"> sind Derivate mit Gegenparteien im Ausland:</t>
    </r>
  </si>
  <si>
    <t>– gekaufte und geschriebene Optionen (Optionsscheine und Warrants)
– Termingeschäfte, entweder an Börsen gehandelte (Futures) oder ausserbörsliche (Forwards, Devisentermingeschäfte oder Forward Rate Agreements)
– Swapgeschäfte (Devisen- und Währungsswaps sowie Zinsswaps, Aktienswaps oder Total Return Swaps)                                                                                                                                                                                                                                                            – sonstige Derivate (wie Swaptions, Contracts for Difference oder Credit Default Swaps)</t>
  </si>
  <si>
    <r>
      <rPr>
        <u/>
        <sz val="10"/>
        <rFont val="Arial"/>
        <family val="2"/>
      </rPr>
      <t>Anzugeben</t>
    </r>
    <r>
      <rPr>
        <sz val="10"/>
        <rFont val="Arial"/>
        <family val="2"/>
      </rPr>
      <t xml:space="preserve"> sind auch derivative Finanzinstrumente mit ausländischen Gegenparteien, die sich in einem Wertpapierdepot bei einer Bank im Inland befinden.</t>
    </r>
  </si>
  <si>
    <r>
      <rPr>
        <u/>
        <sz val="10"/>
        <rFont val="Arial"/>
        <family val="2"/>
      </rPr>
      <t>Nicht anzugeben</t>
    </r>
    <r>
      <rPr>
        <sz val="10"/>
        <rFont val="Arial"/>
        <family val="2"/>
      </rPr>
      <t xml:space="preserve"> sind die durch derivative Finanzinstrumente abgedeckten Basiswerte (Underlyings).</t>
    </r>
  </si>
  <si>
    <t>Forderungen aus derivativen Finanzinstrumenten (positiver Wiederbeschaffungswert).</t>
  </si>
  <si>
    <t>Verpflichtungen aus derivativen Finanzinstrumenten (negativer Wiederbeschaffungswert).</t>
  </si>
  <si>
    <t xml:space="preserve">Derivate sind zum Wiederbeschaffungswert (Fair Value) am Stichtag zu bewerten. Falls Marktpreise vorhanden sind, sind diese per Stichtag zu melden. </t>
  </si>
  <si>
    <t>Bitte rechnen Sie Bestände in fremder Währung zum Wechselkurs am Erhebungsstichdatum in Schweizer Franken um. Falls eine Aufschlüsselung der übrigen Aktiven und Passiven nach Währungen nicht möglich ist, sind die Bestände unter Schweizer Franken zu melden.</t>
  </si>
  <si>
    <t>Die Umsätze beinhalten Transaktionen im Zusammenhang mit Derivaten gemäss folgender Tabelle:</t>
  </si>
  <si>
    <t>zu meldende Transaktionen:</t>
  </si>
  <si>
    <t>bei Kauf/Eröffnung:</t>
  </si>
  <si>
    <t>während Laufzeit:</t>
  </si>
  <si>
    <t>bei Verkauf/Verfall:</t>
  </si>
  <si>
    <t>Swaps</t>
  </si>
  <si>
    <t>Bruttoeinnahmen und -ausgaben der periodischen Ausgleichszahlungen</t>
  </si>
  <si>
    <t>Optionen</t>
  </si>
  <si>
    <t>Käufer</t>
  </si>
  <si>
    <t>Ausgaben für Kauf oder bezahlte Prämien</t>
  </si>
  <si>
    <t>keine</t>
  </si>
  <si>
    <t>Verkäufer</t>
  </si>
  <si>
    <t>Termingeschäfte</t>
  </si>
  <si>
    <t>übrige Derivate</t>
  </si>
  <si>
    <t>Ausgaben für Kauf oder Upfront-Zahlung</t>
  </si>
  <si>
    <t>evtl. Bruttoeinnahmen und -ausgaben der periodischen Ausgleichszahlungen</t>
  </si>
  <si>
    <t>Einnahmen oder Ausgaben aus Verkauf oder Barausgleich</t>
  </si>
  <si>
    <t>Einnahmen aus Verkauf oder Upfront-Zahlung</t>
  </si>
  <si>
    <t>Einnahmen oder Ausgaben aus Kauf oder Barausgleich</t>
  </si>
  <si>
    <t>Ausgleichszahlungen sollten wenn möglich brutto gemeldet werden. Ist dies nicht möglich, können die Nettowerte berücksichtigt werden.</t>
  </si>
  <si>
    <r>
      <t xml:space="preserve">(*) Erfolgt bei Verfall die Lieferung des Basiswerts anstatt eines Barausgleichs, so ist die Differenz zwischen Markt- und Ausübungspreis als Ausgleichszahlung anzugeben. </t>
    </r>
    <r>
      <rPr>
        <u/>
        <sz val="10"/>
        <rFont val="Arial"/>
        <family val="2"/>
      </rPr>
      <t>Nicht anzugeben</t>
    </r>
    <r>
      <rPr>
        <sz val="10"/>
        <rFont val="Arial"/>
        <family val="2"/>
      </rPr>
      <t xml:space="preserve"> ist die Lieferung des Basiswerts.</t>
    </r>
  </si>
  <si>
    <t>Zum Inland zählen Unternehmen und Personen mit Sitz bzw. Wohnsitz in der Schweiz oder im Fürstentum Liechtenstein. Zum Ausland zählen Unternehmen und Personen mit Sitz bzw. Wohnsitz in allen übrigen Ländern.</t>
  </si>
  <si>
    <t xml:space="preserve">Zweck der Erhebung ist die Ermittlung der grenzüberschreitenden Kapitalverflechtungen von im Inland domizilierten Unternehmen. Die Angaben fliessen in die Zahlungsbilanz, in das Auslandvermögen und in die Publikation der Direktinvestitionen ein. Diese Publikationen sind unter folgendem Link verfügbar: </t>
  </si>
  <si>
    <t>Quartalserhebung: Einen Monat nach Ende des Berichtsquartals (Beispiel: Berichtsquartal 1. Quartal 2014 -&gt; Einreichefrist 30. April 2014). Bitte senden Sie das Formular auch dann zurück, wenn Sie nicht auskunftspflichtig sind.</t>
  </si>
  <si>
    <r>
      <t xml:space="preserve">Die in diesem Arbeitsblatt gegebenen Antworten legen den weiteren Ablauf der Erhebung fest. Die folgende Grafik zeigt in einem Beispiel die zu berücksichtigenden Transaktionen und Bilanzpositionen mit </t>
    </r>
    <r>
      <rPr>
        <b/>
        <sz val="10"/>
        <rFont val="Arial"/>
        <family val="2"/>
      </rPr>
      <t>Gegenparteien im Ausland.</t>
    </r>
    <r>
      <rPr>
        <sz val="10"/>
        <color indexed="8"/>
        <rFont val="Arial"/>
        <family val="2"/>
      </rPr>
      <t xml:space="preserve"> Zum Inland zählen die Schweiz und das Fürstentum Liechtenstein. Es werden nicht alle möglichen Transaktionen und Bestände gezeigt.</t>
    </r>
  </si>
  <si>
    <t>Beteiligungen im Inland sind alle rechtlich selbständigen Unternehmen im Inland, an deren stimmberechtigtem Eigenkapital Ihr Unternehmen mit mindestens 10% beteiligt ist.</t>
  </si>
  <si>
    <t>Die Unternehmensgruppe im Inland beinhaltet alle in die Meldung eingeschlossenen Unternehmen im Inland. In der Regel ist dies das auskunftspflichtige Unternehmen sowie alle rechtlich selbständigen Unternehmen im Inland, an deren stimmberechtigtem Eigenkapital ersteres mit mindestens 10% beteiligt ist (Beteiligungen im Inland).</t>
  </si>
  <si>
    <r>
      <t xml:space="preserve">Wählen Sie die Branche der Unternehmensgruppe im Inland gemäss NOGA 2008 aus dem Dropdown-Menü aus. Falls Ihre Unternehmensgruppe im Inland in mehreren Branchen tätig ist, geben Sie bitte die </t>
    </r>
    <r>
      <rPr>
        <b/>
        <sz val="10"/>
        <color indexed="8"/>
        <rFont val="Arial"/>
        <family val="2"/>
      </rPr>
      <t>Branche mit dem höchsten Personalbestand im Inland</t>
    </r>
    <r>
      <rPr>
        <sz val="10"/>
        <color indexed="8"/>
        <rFont val="Arial"/>
        <family val="2"/>
      </rPr>
      <t xml:space="preserve"> an.</t>
    </r>
  </si>
  <si>
    <t>Investoren mit Sitz im Ausland sind alle juristischen und privaten Personen, die einen Anteil von mindestens 10% am stimmberechtigten Eigenkapital Ihres Unternehmens halten (z.B. Mutterkonzern).
Beispielsweise:</t>
  </si>
  <si>
    <t>Beteiligungen im Ausland sind alle Unternehmen im Ausland, an deren stimmberechtigtem Eigenkapital Ihre Unternehmensgruppe im Inland mindestens einen Anteil von 10% hält (z.B. Tochtergesellschaften). Filialen im Ausland werden wie Beteiligungen behandelt.</t>
  </si>
  <si>
    <t>Als Dritte im Ausland gelten Unternehmen, öffentliche Körperschaften und andere Geschäftspartner im Ausland, zu denen keine Direktinvestitionsbeziehung (direkte oder indirekte Beteiligung von 10% am stimmberechtigten Eigenkapital oder mehr) besteht.</t>
  </si>
  <si>
    <r>
      <t xml:space="preserve">Andere verbundene Unternehmen sind alle Unternehmen, die sich im gleichen Konzern befinden, jedoch nicht zu den direkten oder indirekten Investoren oder Beteiligungen zählen (siehe Grafik für die Unterscheidung zwischen </t>
    </r>
    <r>
      <rPr>
        <i/>
        <sz val="10"/>
        <rFont val="Arial"/>
        <family val="2"/>
      </rPr>
      <t>Investoren</t>
    </r>
    <r>
      <rPr>
        <sz val="10"/>
        <rFont val="Arial"/>
        <family val="2"/>
      </rPr>
      <t xml:space="preserve">, </t>
    </r>
    <r>
      <rPr>
        <i/>
        <sz val="10"/>
        <rFont val="Arial"/>
        <family val="2"/>
      </rPr>
      <t>Beteiligungen</t>
    </r>
    <r>
      <rPr>
        <sz val="10"/>
        <rFont val="Arial"/>
        <family val="2"/>
      </rPr>
      <t xml:space="preserve"> und </t>
    </r>
    <r>
      <rPr>
        <i/>
        <sz val="10"/>
        <rFont val="Arial"/>
        <family val="2"/>
      </rPr>
      <t>anderen verbundenen Unternehmen</t>
    </r>
    <r>
      <rPr>
        <sz val="10"/>
        <rFont val="Arial"/>
        <family val="2"/>
      </rPr>
      <t>).</t>
    </r>
  </si>
  <si>
    <r>
      <t xml:space="preserve">Übrige Aktiven und Passiven beinhalten: Dividendenpapiere, kurz- und langfristige Schuldtitel sowie Derivate und strukturierte Produkte 
(Für eine genauere Beschreibung siehe Abschnitt INQ4X).
Nicht zu berücksichtigen sind Dividendenpapiere, Strukturierte Produkte sowie kurz- und langfristige Schuldverschreibungen, die sich in einem Wertpapierdepot bei einer Bank im Inland befinden. </t>
    </r>
    <r>
      <rPr>
        <u/>
        <sz val="10"/>
        <rFont val="Arial"/>
        <family val="2"/>
      </rPr>
      <t>Derivate sind in jedem Fall zu berücksichtigen</t>
    </r>
    <r>
      <rPr>
        <sz val="10"/>
        <rFont val="Arial"/>
        <family val="2"/>
      </rPr>
      <t>. Derivative Finanzinstrumente, die sich auf mehr als eine Währung beziehen, sind in jener Währung anzugeben, in der das Geschäft abgerechnet werden wird.</t>
    </r>
  </si>
  <si>
    <t>Umsetzung im Erhebungsmittel: Nachdem sie den NOGA-Code 641000 (Zentralbanken und Kreditinstitute) im Steuerblatt eingegeben haben, werden darin die Fragen 2.6 bis 2.8 ausgeblendet.</t>
  </si>
  <si>
    <t>Dividendenpapiere (Aktien, Partizipationsscheine und ähnliche Wertpapiere) von Emittenten im Ausland, die nicht von verbundenen Unternehmen (Muttergesellschaft, Tochter- und Schwestergesellschaften) stammen sowie Anteile an Kollektivanlagen mit Sitz im Ausland.</t>
  </si>
  <si>
    <t>Handelbare kurzfristige Schuldverschreibungen auf Diskontbasis sowie alle anderen festverzinslichen Wertpapiere von Emittenten im Ausland mit einer ursprünglichen Laufzeit von einem Jahr und weniger.</t>
  </si>
  <si>
    <t>Eigene im Ausland emittierte Schuldverschreibungen auf Diskontbasis sowie alle anderen, eigenen im Ausland emittierten festverzinslichen Wertpapiere mit einer ursprünglichen Laufzeit von einem Jahr und weniger.</t>
  </si>
  <si>
    <t>Wertschriften, welche durch die Kombination verschiedener Finanzinstrumente zu einem neuen Produkt verknüpft werden. Neben Basisanlagen wie Aktien oder Obligationen können Derivate einen Bestandteil von strukturierten Produkten bilden. Zudem zählen standardisierte Schuldverschreibungen, welche einen Basiswert 1:1 abbilden (reine Zertifikate) zu den strukturierten Produkten.</t>
  </si>
  <si>
    <t>Juristische Personen und Gesellschaften, wenn der Transaktionswert 1 Million Franken je Erhebungsgegenstand überschreitet bzw. wenn die Auslandaktiven oder 
-passiven zum Erhebungszeitpunkt 10 Millionen Franken je Erhebungsgegenstand übersteigen.</t>
  </si>
  <si>
    <r>
      <t xml:space="preserve">Kredite, Einlagen und sonstige Forderungen/Verbindlichkeiten beinhalten sowohl Aktiv- als auch Passiv-Positionen gegenüber einer Gegenpartei mit Sitz im Ausland.
Kredite, Einlagen und sonstige Forderungen/Verbindlichkeiten beinhalten: Lieferantenkredite (Waren- und Handelskredite), Kontokorrentkredite, Wechsel, Anzahlungen, </t>
    </r>
    <r>
      <rPr>
        <sz val="9"/>
        <rFont val="Arial"/>
        <family val="2"/>
      </rPr>
      <t xml:space="preserve"> </t>
    </r>
    <r>
      <rPr>
        <sz val="10"/>
        <rFont val="Arial"/>
        <family val="2"/>
      </rPr>
      <t>Darlehen, Kredite und Einlagen bei Banken im Ausland, Kredite aus Repo-Geschäften, Zinsforderungen und -verpflichtungen sowie ähnliche Forderungen und Verpflichtungen.</t>
    </r>
  </si>
  <si>
    <t>– Kauf von Anteilen des Unternehmens im Inland durch den Investor 
   im Ausland
– Kapitalaufstockung und Nachzahlung von Kapital
– Gründung eines Unternehmens im Inland
– Ausstattung der Filiale im Inland mit Betriebs- und Dotationskapital
– Sanierungsbeiträge</t>
  </si>
  <si>
    <t>– Kauf von Anteilen an Unternehmen im Ausland
– Kapitalaufstockung und Nachzahlung von Kapital an Beteiligungen
   im Ausland
– Gründung eines Unternehmens im Ausland
– Ausstattung der Filialen im Ausland mit Betriebs- und Dotationskapital
– Sanierungsbeiträge an eine Beteiligung im Ausland
– Kauf von Sachanlagen im Ausland *)</t>
  </si>
  <si>
    <t>– Verkauf von Anteilen an Beteiligungen im Ausland
– Kapitalrückzahlung vom Ausland in das Inland
– Liquidation einer Beteiligung im Ausland
– Rückzahlung von Betriebs- und Dotationskapital durch Filialen im Ausland
– Verkauf von Sachanlagen im Ausland *)
Dividenden sind nicht unter dieser Position, sondern separat zu melden.</t>
  </si>
  <si>
    <t>Payer (Käufer)</t>
  </si>
  <si>
    <t>Receiver (Verkäufer)</t>
  </si>
  <si>
    <t>Einnahmen und Ausgaben der finalen Ausgleichszahlung*</t>
  </si>
  <si>
    <t>Ausgaben für Barausgleich*</t>
  </si>
  <si>
    <t>Einnahmen aus Verkauf oder Barausgleich*</t>
  </si>
  <si>
    <t>keine (eventuelle Ausgaben für Upfront-Zahlung)</t>
  </si>
  <si>
    <t>keine (eventuelle Einnahmen aus Upfront-Zahlung)</t>
  </si>
  <si>
    <t>Vereinnahmte Prämien</t>
  </si>
  <si>
    <t>Strukturierte Produkte und derivative Finanzinstrumente, die sich auf mehr als eine Währung beziehen, sind in jener Währung anzugeben, in der das Geschäft abgerechnet werden wird.</t>
  </si>
  <si>
    <t xml:space="preserve">Melden Sie bitte Mittelflüsse und Dividenden auf dem Eigenkapital zwischen Investoren mit Sitz im Ausland und Ihrer Unternehmensgruppe im Inland ab einem Eigenkapitalanteil von 10% an der inländischen Unternehmensgruppe, falls die Beteiligungsquote in der Berichtsperiode und/oder der Vorperiode mindestens 10% betrug. </t>
  </si>
  <si>
    <t>Mittelflüsse auf dem Eigenkapital mit Investoren
 (&gt;10% Eigenkapitalanteil an Ihrer inländischen Unternehmensgruppe)</t>
  </si>
  <si>
    <t xml:space="preserve">Melden Sie bitte alle Mittelflüsse und Dividenden auf dem Eigenkapital mit Beteiligungen im Ausland, falls die Beteiligungsquote in der Berichtsperiode und/oder der Vorperiode mindestens 10% betrug. </t>
  </si>
  <si>
    <t>– Verkauf von Anteilen des Unternehmens im Inland
– Kapitalrückzahlung vom Inland in das Ausland
– Liquidation des Unternehmens im Inland (Liquidationserlös)
– Rückzahlung von Betriebs- und Dotationskapital durch Filialen
Dividenden sind nicht unter dieser Position, sondern separat zu melden.</t>
  </si>
  <si>
    <t>Die Schweizerische Nationalbank ist durch das Bundesgesetz über die Schweizerische Nationalbank (Nationalbankgesetz) vom 3. Oktober 2003 und die Verordnung zum Nationalbankgesetz vom 18. März 2004 und die Anlage zum Währungsvertrag zwischen der Schweizerischen Eidgenossenschaft und dem Fürstentum Liechtenstein vom 3. November 1998 ermächtigt, die erforderlichen statistischen Erhebungen für die Erstellung der Zahlungsbilanz und der Statistik über das Auslandvermögen durchzuführen. Das Gesetz verpflichtet die Nationalbank, die erhobenen Daten vertraulich zu behandeln und nur in aggregierter Form zu publizieren.</t>
  </si>
  <si>
    <t>Kredite, Einlagen und sonstige Forderungen/Verbindlichkeiten gegenüber nicht konsolidierten Tochtergesellschaften im Ausland (in der Regel Minderheitsbeteiligungen) sind gegenüber Beteiligungen im Ausland zu melden. Falls sich die Kredite, Einlagen und sonstige Forderungen/Verbindlichkeiten gegenüber nicht konsolidierten Tochtergesellschaften im Ausland nicht von denjenigen gegenüber Dritten abgrenzen lassen, können diese gegenüber Dritten im Ausland gemeldet werden.</t>
  </si>
  <si>
    <t>JA</t>
  </si>
  <si>
    <t>NEIN</t>
  </si>
  <si>
    <t>mit &gt; 50%</t>
  </si>
  <si>
    <t>mit 10% - 50%</t>
  </si>
  <si>
    <t>Kredite, Einlagen und sonstige Forderungen/Verbindlichkeiten der inländischen Unternehmensgruppe gegenüber Gegenparteien im Ausland</t>
  </si>
  <si>
    <t xml:space="preserve">Zinsaufwände und Zinserträge auf Krediten, Einlagen und sonstigen Forderungen/Verbindlichkeiten </t>
  </si>
  <si>
    <t>mit Gegenparteien im Ausland</t>
  </si>
  <si>
    <t>2. Aktueller Release</t>
  </si>
  <si>
    <t>Mittelflüsse in das Inland sind mit positivem Vorzeichen zu erfassen.</t>
  </si>
  <si>
    <t>Mittelrückflüsse in das Ausland sind mit positivem Vorzeichen zu erfassen.</t>
  </si>
  <si>
    <t>Mittelabflüsse in das Ausland sind mit positivem Vorzeichen zu erfassen.</t>
  </si>
  <si>
    <t>Mittelrückflüsse in das Inland sind mit positivem Vorzeichen zu erfassen.</t>
  </si>
  <si>
    <t>Rechnen Sie bitte Zinsen in Fremdwährungen zum Wechselkurs zum Zeitpunkt der Erfassung oder zum Durchschnittskurs der Berichtsperiode 
in Schweizer Franken um.</t>
  </si>
  <si>
    <t>kurzfristig, ohne Lieferantenkredite und Anzahlungen</t>
  </si>
  <si>
    <t>langfristig, ohne Lieferantenkredite und Anzahlungen</t>
  </si>
  <si>
    <t>Lieferanten-kredite (Waren- und Handels-kredite), sowie erhaltene Anzahlungen</t>
  </si>
  <si>
    <t>Fristigkeit</t>
  </si>
  <si>
    <t>Kurzfristig: Restlaufzeit von einem Jahr und weniger.
Langfristig: Restlaufzeit von über einem Jahr.</t>
  </si>
  <si>
    <t>Aufwände für Zinsen an das Ausland</t>
  </si>
  <si>
    <t>Erträge aus Zinsen aus dem Ausland</t>
  </si>
  <si>
    <t>gültig ab 31.12.2025</t>
  </si>
  <si>
    <t>Release 1.6</t>
  </si>
  <si>
    <t>https://www.snb.ch/de/the-snb/mandates-goals/statistics/surveys/format#t000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</si>
</sst>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0_);[Red]\-#,##0_);;@"/>
    <numFmt numFmtId="166" formatCode="#,##0.0_);[Red]\-#,##0.0_);;@"/>
    <numFmt numFmtId="167" formatCode="000000"/>
    <numFmt numFmtId="168" formatCode=";;;"/>
    <numFmt numFmtId="169" formatCode="General_)"/>
    <numFmt numFmtId="170" formatCode="0\ &quot;ERROR&quot;"/>
    <numFmt numFmtId="171" formatCode="0\ &quot;WARNUNG&quot;"/>
  </numFmts>
  <fonts count="76" x14ac:knownFonts="1">
    <font>
      <sz val="10"/>
      <color theme="1"/>
      <name val="Arial"/>
      <family val="2"/>
    </font>
    <font>
      <sz val="11"/>
      <color theme="1"/>
      <name val="Arial"/>
      <family val="2"/>
    </font>
    <font>
      <sz val="11"/>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2"/>
      <name val="Arial"/>
      <family val="2"/>
    </font>
    <font>
      <sz val="14"/>
      <name val="Arial"/>
      <family val="2"/>
    </font>
    <font>
      <i/>
      <sz val="10"/>
      <color indexed="8"/>
      <name val="Arial"/>
      <family val="2"/>
    </font>
    <font>
      <b/>
      <u/>
      <sz val="11"/>
      <name val="Arial"/>
      <family val="2"/>
    </font>
    <font>
      <sz val="14"/>
      <color indexed="8"/>
      <name val="Arial"/>
      <family val="2"/>
    </font>
    <font>
      <u/>
      <sz val="11"/>
      <name val="Arial"/>
      <family val="2"/>
    </font>
    <font>
      <sz val="8"/>
      <color indexed="81"/>
      <name val="Tahoma"/>
      <family val="2"/>
    </font>
    <font>
      <b/>
      <sz val="8"/>
      <color indexed="81"/>
      <name val="Tahoma"/>
      <family val="2"/>
    </font>
    <font>
      <sz val="10"/>
      <color indexed="8"/>
      <name val="Arial"/>
      <family val="2"/>
    </font>
    <font>
      <sz val="10"/>
      <color indexed="10"/>
      <name val="Arial"/>
      <family val="2"/>
    </font>
    <font>
      <u/>
      <sz val="10"/>
      <name val="Arial"/>
      <family val="2"/>
    </font>
    <font>
      <u/>
      <sz val="10"/>
      <color indexed="8"/>
      <name val="Arial"/>
      <family val="2"/>
    </font>
    <font>
      <sz val="9"/>
      <color indexed="81"/>
      <name val="Tahoma"/>
      <family val="2"/>
    </font>
    <font>
      <b/>
      <u/>
      <sz val="10"/>
      <name val="Arial"/>
      <family val="2"/>
    </font>
    <font>
      <b/>
      <sz val="14"/>
      <color indexed="8"/>
      <name val="Arial"/>
      <family val="2"/>
    </font>
    <font>
      <strike/>
      <sz val="10"/>
      <name val="Arial"/>
      <family val="2"/>
    </font>
    <font>
      <u/>
      <sz val="10"/>
      <color indexed="12"/>
      <name val="Arial"/>
      <family val="2"/>
    </font>
    <font>
      <i/>
      <sz val="10"/>
      <name val="Arial"/>
      <family val="2"/>
    </font>
    <font>
      <b/>
      <i/>
      <sz val="10"/>
      <name val="Arial"/>
      <family val="2"/>
    </font>
    <font>
      <sz val="10"/>
      <color theme="1"/>
      <name val="Arial"/>
      <family val="2"/>
    </font>
    <font>
      <sz val="11"/>
      <color theme="1"/>
      <name val="Arial"/>
      <family val="2"/>
    </font>
    <font>
      <sz val="11"/>
      <color theme="0"/>
      <name val="Arial"/>
      <family val="2"/>
    </font>
    <font>
      <b/>
      <sz val="11"/>
      <color theme="1"/>
      <name val="Arial"/>
      <family val="2"/>
    </font>
    <font>
      <u/>
      <sz val="10"/>
      <color theme="10"/>
      <name val="Arial"/>
      <family val="2"/>
    </font>
    <font>
      <u/>
      <sz val="11"/>
      <color theme="10"/>
      <name val="Arial"/>
      <family val="2"/>
    </font>
    <font>
      <b/>
      <sz val="14"/>
      <color theme="1"/>
      <name val="Arial"/>
      <family val="2"/>
    </font>
    <font>
      <b/>
      <sz val="10"/>
      <color rgb="FFFF0000"/>
      <name val="Arial"/>
      <family val="2"/>
    </font>
    <font>
      <sz val="11"/>
      <color rgb="FFFF0000"/>
      <name val="Arial"/>
      <family val="2"/>
    </font>
    <font>
      <sz val="14"/>
      <color theme="1"/>
      <name val="Arial"/>
      <family val="2"/>
    </font>
    <font>
      <sz val="8"/>
      <color theme="1"/>
      <name val="Arial"/>
      <family val="2"/>
    </font>
    <font>
      <b/>
      <sz val="12"/>
      <color theme="1"/>
      <name val="Arial"/>
      <family val="2"/>
    </font>
    <font>
      <b/>
      <sz val="9"/>
      <color rgb="FFFF0000"/>
      <name val="Arial"/>
      <family val="2"/>
    </font>
    <font>
      <b/>
      <sz val="10"/>
      <color theme="1"/>
      <name val="Arial"/>
      <family val="2"/>
    </font>
    <font>
      <u/>
      <sz val="8"/>
      <color theme="10"/>
      <name val="Arial"/>
      <family val="2"/>
    </font>
    <font>
      <sz val="10"/>
      <color theme="0" tint="-0.14999847407452621"/>
      <name val="Arial"/>
      <family val="2"/>
    </font>
    <font>
      <sz val="10"/>
      <color theme="0"/>
      <name val="Arial"/>
      <family val="2"/>
    </font>
    <font>
      <sz val="10"/>
      <color rgb="FF000000"/>
      <name val="Arial"/>
      <family val="2"/>
    </font>
    <font>
      <sz val="8"/>
      <color theme="0" tint="-4.9989318521683403E-2"/>
      <name val="Arial"/>
      <family val="2"/>
    </font>
    <font>
      <i/>
      <sz val="11"/>
      <color theme="1"/>
      <name val="Arial"/>
      <family val="2"/>
    </font>
    <font>
      <i/>
      <sz val="10"/>
      <color theme="1"/>
      <name val="Arial"/>
      <family val="2"/>
    </font>
    <font>
      <sz val="10"/>
      <color rgb="FF00FF00"/>
      <name val="Arial"/>
      <family val="2"/>
    </font>
    <font>
      <sz val="10"/>
      <color rgb="FF0070C0"/>
      <name val="Arial"/>
      <family val="2"/>
    </font>
    <font>
      <sz val="10"/>
      <color rgb="FFFFFFFF"/>
      <name val="Arial"/>
      <family val="2"/>
    </font>
    <font>
      <sz val="8"/>
      <color theme="0"/>
      <name val="Arial"/>
      <family val="2"/>
    </font>
    <font>
      <b/>
      <sz val="11"/>
      <color theme="10"/>
      <name val="Arial"/>
      <family val="2"/>
    </font>
    <font>
      <u/>
      <sz val="10"/>
      <color rgb="FF0000FF"/>
      <name val="Arial"/>
      <family val="2"/>
    </font>
    <font>
      <b/>
      <sz val="12"/>
      <color theme="0"/>
      <name val="Arial"/>
      <family val="2"/>
    </font>
    <font>
      <b/>
      <sz val="10"/>
      <color rgb="FF0070C0"/>
      <name val="Arial"/>
      <family val="2"/>
    </font>
    <font>
      <b/>
      <sz val="11"/>
      <color rgb="FF00B050"/>
      <name val="Arial"/>
      <family val="2"/>
    </font>
    <font>
      <b/>
      <i/>
      <sz val="10"/>
      <color rgb="FF00B050"/>
      <name val="Arial"/>
      <family val="2"/>
    </font>
    <font>
      <b/>
      <sz val="10"/>
      <color rgb="FF00B050"/>
      <name val="Arial"/>
      <family val="2"/>
    </font>
    <font>
      <b/>
      <sz val="20"/>
      <color theme="0"/>
      <name val="Arial"/>
      <family val="2"/>
    </font>
    <font>
      <sz val="24"/>
      <color theme="0"/>
      <name val="Arial"/>
      <family val="2"/>
    </font>
    <font>
      <b/>
      <u/>
      <sz val="10"/>
      <color theme="10"/>
      <name val="Arial"/>
      <family val="2"/>
    </font>
    <font>
      <sz val="10"/>
      <color rgb="FFFF0000"/>
      <name val="Arial"/>
      <family val="2"/>
    </font>
    <font>
      <sz val="12"/>
      <color theme="1"/>
      <name val="Arial"/>
      <family val="2"/>
    </font>
    <font>
      <b/>
      <sz val="11"/>
      <color theme="1"/>
      <name val="Calibri"/>
      <family val="2"/>
      <scheme val="minor"/>
    </font>
    <font>
      <sz val="10"/>
      <color theme="1"/>
      <name val="Calibri"/>
      <family val="2"/>
      <scheme val="minor"/>
    </font>
    <font>
      <b/>
      <sz val="11"/>
      <color rgb="FFFF0000"/>
      <name val="Arial"/>
      <family val="2"/>
    </font>
    <font>
      <b/>
      <u/>
      <sz val="12"/>
      <color theme="10"/>
      <name val="Arial"/>
      <family val="2"/>
    </font>
    <font>
      <b/>
      <sz val="11"/>
      <color theme="3" tint="0.39997558519241921"/>
      <name val="Arial"/>
      <family val="2"/>
    </font>
    <font>
      <b/>
      <u/>
      <sz val="11"/>
      <color theme="10"/>
      <name val="Arial"/>
      <family val="2"/>
    </font>
    <font>
      <b/>
      <i/>
      <sz val="10"/>
      <color theme="1"/>
      <name val="Arial"/>
      <family val="2"/>
    </font>
    <font>
      <u/>
      <sz val="10"/>
      <color theme="0" tint="-0.34998626667073579"/>
      <name val="Arial"/>
      <family val="2"/>
    </font>
    <font>
      <sz val="9"/>
      <name val="Arial"/>
      <family val="2"/>
    </font>
  </fonts>
  <fills count="18">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99"/>
        <bgColor indexed="64"/>
      </patternFill>
    </fill>
    <fill>
      <patternFill patternType="solid">
        <fgColor rgb="FFFFC000"/>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00B050"/>
        <bgColor indexed="64"/>
      </patternFill>
    </fill>
    <fill>
      <patternFill patternType="solid">
        <fgColor theme="5" tint="0.39997558519241921"/>
        <bgColor indexed="64"/>
      </patternFill>
    </fill>
  </fills>
  <borders count="65">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thin">
        <color indexed="64"/>
      </bottom>
      <diagonal/>
    </border>
    <border>
      <left style="thin">
        <color indexed="64"/>
      </left>
      <right/>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top style="thin">
        <color indexed="64"/>
      </top>
      <bottom style="double">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ck">
        <color theme="0"/>
      </left>
      <right style="thick">
        <color theme="0"/>
      </right>
      <top/>
      <bottom/>
      <diagonal/>
    </border>
    <border>
      <left style="thick">
        <color theme="0"/>
      </left>
      <right style="thin">
        <color indexed="64"/>
      </right>
      <top/>
      <bottom/>
      <diagonal/>
    </border>
    <border>
      <left style="thick">
        <color theme="0"/>
      </left>
      <right style="thick">
        <color theme="0"/>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right/>
      <top/>
      <bottom style="thin">
        <color theme="0" tint="-0.24994659260841701"/>
      </bottom>
      <diagonal/>
    </border>
  </borders>
  <cellStyleXfs count="13">
    <xf numFmtId="0" fontId="0" fillId="0" borderId="0"/>
    <xf numFmtId="166" fontId="30" fillId="0" borderId="1" applyFill="0">
      <protection locked="0"/>
    </xf>
    <xf numFmtId="0" fontId="30" fillId="2" borderId="2" applyNumberFormat="0">
      <alignment vertical="center"/>
    </xf>
    <xf numFmtId="166" fontId="30" fillId="0" borderId="3"/>
    <xf numFmtId="0" fontId="30" fillId="0" borderId="4" applyNumberFormat="0">
      <alignment horizontal="center" vertical="center"/>
    </xf>
    <xf numFmtId="165" fontId="30" fillId="0" borderId="2" applyNumberFormat="0" applyFont="0" applyAlignment="0">
      <alignment vertical="center"/>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164" fontId="30" fillId="3" borderId="2">
      <alignment horizontal="center"/>
    </xf>
    <xf numFmtId="166" fontId="30" fillId="0" borderId="3"/>
    <xf numFmtId="0" fontId="30" fillId="0" borderId="0"/>
    <xf numFmtId="0" fontId="36" fillId="0" borderId="0" applyNumberFormat="0" applyFill="0" applyBorder="0" applyAlignment="0" applyProtection="0"/>
    <xf numFmtId="0" fontId="37" fillId="4" borderId="5">
      <alignment horizontal="center" vertical="center"/>
    </xf>
  </cellStyleXfs>
  <cellXfs count="951">
    <xf numFmtId="0" fontId="0" fillId="0" borderId="0" xfId="0"/>
    <xf numFmtId="0" fontId="0" fillId="0" borderId="0" xfId="0"/>
    <xf numFmtId="0" fontId="39" fillId="0" borderId="0" xfId="0" applyFont="1"/>
    <xf numFmtId="0" fontId="30" fillId="0" borderId="4" xfId="4">
      <alignment horizontal="center" vertical="center"/>
    </xf>
    <xf numFmtId="0" fontId="0" fillId="0" borderId="0" xfId="0"/>
    <xf numFmtId="164" fontId="30" fillId="3" borderId="2" xfId="8">
      <alignment horizontal="center"/>
    </xf>
    <xf numFmtId="0" fontId="0" fillId="0" borderId="6" xfId="0" applyBorder="1"/>
    <xf numFmtId="0" fontId="0" fillId="0" borderId="2" xfId="0" applyBorder="1"/>
    <xf numFmtId="0" fontId="0" fillId="0" borderId="4" xfId="0" applyBorder="1"/>
    <xf numFmtId="164" fontId="30" fillId="3" borderId="2" xfId="8" applyBorder="1">
      <alignment horizontal="center"/>
    </xf>
    <xf numFmtId="166" fontId="30" fillId="0" borderId="1" xfId="1">
      <protection locked="0"/>
    </xf>
    <xf numFmtId="0" fontId="0" fillId="0" borderId="0" xfId="0"/>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7" xfId="0" applyBorder="1"/>
    <xf numFmtId="0" fontId="40" fillId="0" borderId="0" xfId="0" applyFont="1"/>
    <xf numFmtId="0" fontId="0" fillId="0" borderId="0" xfId="0" applyFont="1"/>
    <xf numFmtId="0" fontId="41" fillId="0" borderId="0" xfId="0" applyFont="1"/>
    <xf numFmtId="0" fontId="31" fillId="0" borderId="0" xfId="0" applyFont="1"/>
    <xf numFmtId="0" fontId="40" fillId="0" borderId="0" xfId="0" applyFont="1" applyAlignment="1">
      <alignment horizontal="right" vertical="center"/>
    </xf>
    <xf numFmtId="0" fontId="33" fillId="0" borderId="0" xfId="0" applyFont="1" applyAlignment="1">
      <alignment horizontal="center" vertical="center"/>
    </xf>
    <xf numFmtId="0" fontId="40" fillId="0" borderId="52" xfId="0" applyFont="1" applyBorder="1" applyAlignment="1">
      <alignment horizontal="right" vertical="center"/>
    </xf>
    <xf numFmtId="167" fontId="33" fillId="5" borderId="53" xfId="0" applyNumberFormat="1" applyFont="1" applyFill="1" applyBorder="1" applyAlignment="1" applyProtection="1">
      <alignment horizontal="center" vertical="center"/>
      <protection locked="0"/>
    </xf>
    <xf numFmtId="0" fontId="42" fillId="0" borderId="0" xfId="0" applyFont="1" applyAlignment="1">
      <alignment vertical="center"/>
    </xf>
    <xf numFmtId="0" fontId="33" fillId="5" borderId="53" xfId="0" applyFont="1" applyFill="1" applyBorder="1" applyAlignment="1" applyProtection="1">
      <alignment horizontal="center" vertical="center"/>
      <protection locked="0"/>
    </xf>
    <xf numFmtId="0" fontId="33" fillId="0" borderId="0" xfId="0" applyFont="1" applyFill="1" applyAlignment="1">
      <alignment vertical="center" textRotation="90"/>
    </xf>
    <xf numFmtId="0" fontId="31" fillId="0" borderId="0" xfId="0" applyFont="1" applyFill="1"/>
    <xf numFmtId="0" fontId="31" fillId="0" borderId="0" xfId="0" applyFont="1" applyFill="1" applyAlignment="1">
      <alignment vertical="center"/>
    </xf>
    <xf numFmtId="0" fontId="0" fillId="0" borderId="0" xfId="0" applyFont="1" applyFill="1"/>
    <xf numFmtId="0" fontId="0" fillId="0" borderId="0" xfId="0" applyFont="1" applyFill="1" applyBorder="1" applyProtection="1"/>
    <xf numFmtId="0" fontId="43" fillId="4" borderId="54" xfId="0" applyFont="1" applyFill="1" applyBorder="1" applyAlignment="1">
      <alignment vertical="center"/>
    </xf>
    <xf numFmtId="0" fontId="31" fillId="4" borderId="54" xfId="0" applyFont="1" applyFill="1" applyBorder="1" applyAlignment="1">
      <alignment vertical="center"/>
    </xf>
    <xf numFmtId="0" fontId="4" fillId="4" borderId="54" xfId="0" applyFont="1" applyFill="1" applyBorder="1" applyAlignment="1">
      <alignment horizontal="center" vertical="center"/>
    </xf>
    <xf numFmtId="0" fontId="4" fillId="4" borderId="54"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37" fillId="4" borderId="55" xfId="0" applyFont="1" applyFill="1" applyBorder="1" applyAlignment="1">
      <alignment vertical="center"/>
    </xf>
    <xf numFmtId="0" fontId="0" fillId="4" borderId="55" xfId="0" applyFont="1" applyFill="1" applyBorder="1" applyAlignment="1">
      <alignment vertical="center"/>
    </xf>
    <xf numFmtId="0" fontId="43" fillId="4" borderId="55" xfId="0" applyFont="1" applyFill="1" applyBorder="1" applyAlignment="1">
      <alignment horizontal="center" vertical="center"/>
    </xf>
    <xf numFmtId="0" fontId="37" fillId="4" borderId="55" xfId="0" applyFont="1" applyFill="1" applyBorder="1" applyAlignment="1">
      <alignment horizontal="right" vertical="center"/>
    </xf>
    <xf numFmtId="0" fontId="31" fillId="0" borderId="0" xfId="0" applyFont="1" applyAlignment="1">
      <alignment vertical="center"/>
    </xf>
    <xf numFmtId="0" fontId="44" fillId="0" borderId="7" xfId="6" applyFont="1" applyBorder="1" applyAlignment="1" applyProtection="1">
      <alignment horizontal="left" readingOrder="1"/>
    </xf>
    <xf numFmtId="0" fontId="40" fillId="0" borderId="7" xfId="0" applyFont="1" applyBorder="1"/>
    <xf numFmtId="0" fontId="40" fillId="0" borderId="0" xfId="0" applyFont="1" applyAlignment="1"/>
    <xf numFmtId="0" fontId="44" fillId="0" borderId="0" xfId="6" applyFont="1" applyAlignment="1" applyProtection="1">
      <alignment horizontal="right"/>
    </xf>
    <xf numFmtId="0" fontId="40" fillId="0" borderId="0" xfId="0" applyFont="1" applyAlignment="1">
      <alignment horizontal="right"/>
    </xf>
    <xf numFmtId="0" fontId="0" fillId="0" borderId="0" xfId="0"/>
    <xf numFmtId="0" fontId="5" fillId="0" borderId="0" xfId="0" applyFont="1" applyFill="1" applyBorder="1" applyAlignment="1">
      <alignment horizontal="left" vertical="top"/>
    </xf>
    <xf numFmtId="0" fontId="5" fillId="0" borderId="0" xfId="0" applyFont="1" applyFill="1" applyBorder="1" applyAlignment="1">
      <alignment horizontal="center" vertical="top"/>
    </xf>
    <xf numFmtId="0" fontId="6" fillId="0" borderId="0" xfId="0" applyFont="1"/>
    <xf numFmtId="0" fontId="6" fillId="0" borderId="0" xfId="0" applyFont="1" applyFill="1" applyBorder="1" applyAlignment="1">
      <alignment horizontal="left" vertical="top" wrapText="1"/>
    </xf>
    <xf numFmtId="0" fontId="6" fillId="0" borderId="0" xfId="0" applyFont="1" applyFill="1" applyBorder="1" applyAlignment="1">
      <alignment horizontal="center" vertical="top" wrapText="1"/>
    </xf>
    <xf numFmtId="0" fontId="6" fillId="0" borderId="0" xfId="0" applyFont="1" applyFill="1" applyBorder="1"/>
    <xf numFmtId="49" fontId="7" fillId="0" borderId="0" xfId="0" applyNumberFormat="1" applyFont="1" applyFill="1" applyAlignment="1">
      <alignment vertical="top"/>
    </xf>
    <xf numFmtId="166" fontId="30" fillId="0" borderId="3" xfId="3"/>
    <xf numFmtId="0" fontId="30" fillId="0" borderId="8" xfId="4" applyBorder="1">
      <alignment horizontal="center" vertical="center"/>
    </xf>
    <xf numFmtId="0" fontId="43" fillId="0" borderId="9" xfId="0" applyFont="1" applyBorder="1" applyAlignment="1">
      <alignment vertical="top" wrapText="1"/>
    </xf>
    <xf numFmtId="0" fontId="43" fillId="0" borderId="10" xfId="0" applyFont="1" applyBorder="1" applyAlignment="1"/>
    <xf numFmtId="0" fontId="43" fillId="0" borderId="6" xfId="0" applyNumberFormat="1" applyFont="1" applyBorder="1" applyAlignment="1">
      <alignment horizontal="center"/>
    </xf>
    <xf numFmtId="166" fontId="30" fillId="0" borderId="11" xfId="1" applyBorder="1">
      <protection locked="0"/>
    </xf>
    <xf numFmtId="0" fontId="3" fillId="0" borderId="2" xfId="0" applyFont="1" applyFill="1" applyBorder="1" applyAlignment="1">
      <alignment horizontal="center"/>
    </xf>
    <xf numFmtId="0" fontId="45" fillId="0" borderId="0" xfId="0" applyFont="1" applyFill="1"/>
    <xf numFmtId="0" fontId="8" fillId="0" borderId="0" xfId="0" applyFont="1" applyFill="1" applyBorder="1" applyAlignment="1">
      <alignment horizontal="left" vertical="top" wrapText="1"/>
    </xf>
    <xf numFmtId="0" fontId="6" fillId="0" borderId="0" xfId="0" applyFont="1" applyFill="1" applyBorder="1" applyAlignment="1">
      <alignment horizontal="left" vertical="top"/>
    </xf>
    <xf numFmtId="0" fontId="8" fillId="0" borderId="0" xfId="0" applyFont="1" applyFill="1" applyBorder="1" applyAlignment="1">
      <alignment horizontal="center" vertical="top" wrapText="1"/>
    </xf>
    <xf numFmtId="0" fontId="10" fillId="0" borderId="0" xfId="0" applyFont="1"/>
    <xf numFmtId="0" fontId="6" fillId="0" borderId="0" xfId="0" applyFont="1" applyFill="1" applyBorder="1" applyAlignment="1">
      <alignment horizontal="left"/>
    </xf>
    <xf numFmtId="0" fontId="30" fillId="0" borderId="12" xfId="4" applyBorder="1">
      <alignment horizontal="center" vertical="center"/>
    </xf>
    <xf numFmtId="0" fontId="3" fillId="0" borderId="2" xfId="0" applyFont="1" applyFill="1" applyBorder="1" applyAlignment="1" applyProtection="1">
      <alignment horizontal="center" wrapText="1"/>
    </xf>
    <xf numFmtId="164" fontId="30" fillId="3" borderId="2" xfId="8" applyAlignment="1">
      <alignment horizontal="center"/>
    </xf>
    <xf numFmtId="0" fontId="0" fillId="0" borderId="0" xfId="0" applyFont="1" applyAlignment="1"/>
    <xf numFmtId="169" fontId="3" fillId="0" borderId="2" xfId="0" applyNumberFormat="1" applyFont="1" applyFill="1" applyBorder="1" applyAlignment="1" applyProtection="1">
      <alignment horizontal="center" wrapText="1"/>
    </xf>
    <xf numFmtId="0" fontId="3" fillId="0" borderId="2" xfId="0" applyFont="1" applyFill="1" applyBorder="1" applyAlignment="1">
      <alignment horizontal="center" wrapText="1"/>
    </xf>
    <xf numFmtId="0" fontId="46" fillId="0" borderId="0" xfId="0" applyFont="1"/>
    <xf numFmtId="0" fontId="33" fillId="0" borderId="0" xfId="0" applyFont="1" applyAlignment="1">
      <alignment vertical="center"/>
    </xf>
    <xf numFmtId="0" fontId="31" fillId="0" borderId="0" xfId="0" applyNumberFormat="1" applyFont="1"/>
    <xf numFmtId="0" fontId="38" fillId="0" borderId="0" xfId="0" applyFont="1" applyAlignment="1">
      <alignment horizontal="left"/>
    </xf>
    <xf numFmtId="0" fontId="3" fillId="0" borderId="0" xfId="0" applyFont="1"/>
    <xf numFmtId="0" fontId="0" fillId="0" borderId="0" xfId="0" applyFont="1" applyAlignment="1">
      <alignment horizontal="right"/>
    </xf>
    <xf numFmtId="0" fontId="34" fillId="0" borderId="0" xfId="6" applyFont="1" applyAlignment="1" applyProtection="1">
      <alignment horizontal="right"/>
    </xf>
    <xf numFmtId="0" fontId="0" fillId="0" borderId="0" xfId="0" applyAlignment="1">
      <alignment horizontal="left" vertical="top"/>
    </xf>
    <xf numFmtId="0" fontId="0" fillId="0" borderId="13" xfId="0" applyBorder="1"/>
    <xf numFmtId="0" fontId="47" fillId="0" borderId="0" xfId="0" applyFont="1" applyAlignment="1">
      <alignment horizontal="left" readingOrder="1"/>
    </xf>
    <xf numFmtId="0" fontId="37" fillId="4" borderId="0" xfId="0" applyFont="1" applyFill="1" applyBorder="1" applyAlignment="1">
      <alignment vertical="center"/>
    </xf>
    <xf numFmtId="0" fontId="0" fillId="4" borderId="0" xfId="0" applyFont="1" applyFill="1" applyBorder="1" applyAlignment="1">
      <alignment vertical="center"/>
    </xf>
    <xf numFmtId="0" fontId="43" fillId="4" borderId="0" xfId="0" applyFont="1" applyFill="1" applyBorder="1" applyAlignment="1">
      <alignment horizontal="center" vertical="center"/>
    </xf>
    <xf numFmtId="0" fontId="48" fillId="4" borderId="0" xfId="0" applyFont="1" applyFill="1"/>
    <xf numFmtId="0" fontId="0" fillId="0" borderId="14" xfId="0" applyBorder="1"/>
    <xf numFmtId="0" fontId="30" fillId="0" borderId="7" xfId="4" applyBorder="1">
      <alignment horizontal="center" vertical="center"/>
    </xf>
    <xf numFmtId="0" fontId="14" fillId="0" borderId="0" xfId="0" applyFont="1" applyFill="1" applyBorder="1" applyAlignment="1">
      <alignment horizontal="left" vertical="top" wrapText="1"/>
    </xf>
    <xf numFmtId="0" fontId="6" fillId="0" borderId="0" xfId="0" applyFont="1" applyBorder="1"/>
    <xf numFmtId="0" fontId="34" fillId="0" borderId="2" xfId="6" applyFont="1" applyFill="1" applyBorder="1" applyAlignment="1" applyProtection="1">
      <alignment horizontal="center" wrapText="1"/>
    </xf>
    <xf numFmtId="0" fontId="34" fillId="0" borderId="2" xfId="6" applyFont="1" applyFill="1" applyBorder="1" applyAlignment="1" applyProtection="1">
      <alignment horizontal="center"/>
    </xf>
    <xf numFmtId="169" fontId="34" fillId="0" borderId="2" xfId="6" applyNumberFormat="1" applyFont="1" applyFill="1" applyBorder="1" applyAlignment="1" applyProtection="1">
      <alignment horizontal="center" wrapText="1"/>
    </xf>
    <xf numFmtId="0" fontId="0" fillId="4" borderId="0" xfId="0" applyFill="1"/>
    <xf numFmtId="169" fontId="3" fillId="0" borderId="15" xfId="0" applyNumberFormat="1" applyFont="1" applyFill="1" applyBorder="1" applyAlignment="1" applyProtection="1">
      <alignment horizontal="left"/>
    </xf>
    <xf numFmtId="0" fontId="3" fillId="0" borderId="15" xfId="0" quotePrefix="1" applyFont="1" applyFill="1" applyBorder="1" applyAlignment="1" applyProtection="1">
      <alignment horizontal="left"/>
    </xf>
    <xf numFmtId="0" fontId="3" fillId="0" borderId="15" xfId="0" applyFont="1" applyFill="1" applyBorder="1" applyAlignment="1" applyProtection="1">
      <alignment horizontal="left"/>
    </xf>
    <xf numFmtId="169" fontId="3" fillId="0" borderId="16" xfId="0" applyNumberFormat="1" applyFont="1" applyFill="1" applyBorder="1" applyAlignment="1" applyProtection="1">
      <alignment horizontal="left"/>
    </xf>
    <xf numFmtId="0" fontId="43" fillId="6" borderId="17" xfId="0" applyFont="1" applyFill="1" applyBorder="1" applyAlignment="1">
      <alignment wrapText="1"/>
    </xf>
    <xf numFmtId="169" fontId="4" fillId="6" borderId="17" xfId="0" applyNumberFormat="1" applyFont="1" applyFill="1" applyBorder="1" applyAlignment="1" applyProtection="1">
      <alignment horizontal="left" vertical="top" wrapText="1"/>
    </xf>
    <xf numFmtId="0" fontId="3" fillId="6" borderId="10" xfId="0" applyFont="1" applyFill="1" applyBorder="1" applyAlignment="1" applyProtection="1">
      <alignment horizontal="center" wrapText="1"/>
    </xf>
    <xf numFmtId="0" fontId="0" fillId="4" borderId="14" xfId="0" applyFill="1" applyBorder="1"/>
    <xf numFmtId="0" fontId="4" fillId="6" borderId="14" xfId="0" applyFont="1" applyFill="1" applyBorder="1" applyAlignment="1">
      <alignment wrapText="1"/>
    </xf>
    <xf numFmtId="169" fontId="4" fillId="6" borderId="14" xfId="0" applyNumberFormat="1" applyFont="1" applyFill="1" applyBorder="1" applyAlignment="1" applyProtection="1">
      <alignment horizontal="left" vertical="top" wrapText="1"/>
    </xf>
    <xf numFmtId="0" fontId="3" fillId="6" borderId="11" xfId="0" applyFont="1" applyFill="1" applyBorder="1" applyAlignment="1" applyProtection="1">
      <alignment horizontal="center" wrapText="1"/>
    </xf>
    <xf numFmtId="0" fontId="4" fillId="4" borderId="18" xfId="0" applyFont="1" applyFill="1" applyBorder="1" applyAlignment="1">
      <alignment horizontal="left"/>
    </xf>
    <xf numFmtId="0" fontId="0" fillId="4" borderId="15" xfId="0" applyFill="1" applyBorder="1"/>
    <xf numFmtId="169" fontId="3" fillId="4" borderId="1" xfId="0" applyNumberFormat="1" applyFont="1" applyFill="1" applyBorder="1" applyAlignment="1" applyProtection="1">
      <alignment horizontal="center" wrapText="1"/>
    </xf>
    <xf numFmtId="0" fontId="43" fillId="6" borderId="14" xfId="0" applyFont="1" applyFill="1" applyBorder="1" applyAlignment="1"/>
    <xf numFmtId="169" fontId="4" fillId="6" borderId="19" xfId="0" applyNumberFormat="1" applyFont="1" applyFill="1" applyBorder="1" applyAlignment="1" applyProtection="1">
      <alignment horizontal="left" vertical="top" wrapText="1"/>
    </xf>
    <xf numFmtId="0" fontId="0" fillId="4" borderId="18" xfId="0" applyFill="1" applyBorder="1"/>
    <xf numFmtId="0" fontId="3" fillId="4" borderId="1" xfId="0" applyFont="1" applyFill="1" applyBorder="1" applyAlignment="1">
      <alignment horizontal="center" wrapText="1"/>
    </xf>
    <xf numFmtId="0" fontId="3" fillId="4" borderId="11" xfId="0" applyFont="1" applyFill="1" applyBorder="1" applyAlignment="1">
      <alignment horizontal="center" wrapText="1"/>
    </xf>
    <xf numFmtId="0" fontId="4" fillId="4" borderId="14" xfId="0" applyFont="1" applyFill="1" applyBorder="1" applyAlignment="1">
      <alignment horizontal="left"/>
    </xf>
    <xf numFmtId="0" fontId="3" fillId="4" borderId="14" xfId="0" applyFont="1" applyFill="1" applyBorder="1"/>
    <xf numFmtId="0" fontId="11" fillId="0" borderId="0" xfId="0" applyFont="1" applyFill="1" applyBorder="1" applyAlignment="1">
      <alignment horizontal="left" wrapText="1"/>
    </xf>
    <xf numFmtId="0" fontId="6" fillId="0" borderId="0" xfId="0" applyFont="1" applyFill="1" applyBorder="1" applyAlignment="1">
      <alignment vertical="center"/>
    </xf>
    <xf numFmtId="0" fontId="6" fillId="0" borderId="14" xfId="0" applyFont="1" applyFill="1" applyBorder="1" applyAlignment="1">
      <alignment horizontal="left" vertical="top" wrapText="1"/>
    </xf>
    <xf numFmtId="0" fontId="6" fillId="0" borderId="18" xfId="0" applyFont="1" applyFill="1" applyBorder="1" applyAlignment="1">
      <alignment horizontal="left" vertical="top" wrapText="1"/>
    </xf>
    <xf numFmtId="0" fontId="6" fillId="0" borderId="0" xfId="0" applyFont="1" applyFill="1" applyBorder="1" applyAlignment="1">
      <alignment vertical="top"/>
    </xf>
    <xf numFmtId="0" fontId="6" fillId="0" borderId="0" xfId="0" applyFont="1" applyBorder="1" applyAlignment="1">
      <alignment horizontal="left" vertical="top" wrapText="1"/>
    </xf>
    <xf numFmtId="0" fontId="6" fillId="0" borderId="18" xfId="0" applyFont="1" applyFill="1" applyBorder="1" applyAlignment="1">
      <alignment horizontal="left" vertical="top"/>
    </xf>
    <xf numFmtId="0" fontId="6" fillId="0" borderId="0" xfId="0" applyFont="1" applyBorder="1" applyAlignment="1">
      <alignment vertical="top" wrapText="1"/>
    </xf>
    <xf numFmtId="0" fontId="6" fillId="0" borderId="18" xfId="0" applyFont="1" applyFill="1" applyBorder="1" applyAlignment="1">
      <alignment vertical="top"/>
    </xf>
    <xf numFmtId="0" fontId="10" fillId="6" borderId="0" xfId="0" applyFont="1" applyFill="1"/>
    <xf numFmtId="0" fontId="10" fillId="6" borderId="0" xfId="0" applyFont="1" applyFill="1" applyBorder="1" applyAlignment="1">
      <alignment horizontal="left" vertical="top" wrapText="1"/>
    </xf>
    <xf numFmtId="0" fontId="6" fillId="0" borderId="18" xfId="0" applyFont="1" applyFill="1" applyBorder="1" applyAlignment="1">
      <alignment vertical="top" wrapText="1"/>
    </xf>
    <xf numFmtId="0" fontId="6" fillId="0" borderId="0" xfId="0" applyFont="1" applyFill="1" applyBorder="1" applyAlignment="1">
      <alignment horizontal="center" vertical="center" wrapText="1"/>
    </xf>
    <xf numFmtId="0" fontId="6" fillId="0" borderId="14" xfId="0" applyFont="1" applyFill="1" applyBorder="1" applyAlignment="1">
      <alignment horizontal="left" vertical="top"/>
    </xf>
    <xf numFmtId="0" fontId="10" fillId="6" borderId="0" xfId="0" applyFont="1" applyFill="1" applyBorder="1"/>
    <xf numFmtId="0" fontId="49" fillId="0" borderId="0" xfId="0" applyFont="1"/>
    <xf numFmtId="0" fontId="34" fillId="0" borderId="11" xfId="6" applyFont="1" applyFill="1" applyBorder="1" applyAlignment="1" applyProtection="1">
      <alignment horizontal="center" wrapText="1"/>
    </xf>
    <xf numFmtId="0" fontId="43" fillId="0" borderId="20" xfId="0" applyFont="1" applyBorder="1" applyAlignment="1">
      <alignment vertical="top" wrapText="1"/>
    </xf>
    <xf numFmtId="0" fontId="6" fillId="0" borderId="0" xfId="0" applyFont="1" applyFill="1" applyBorder="1" applyAlignment="1">
      <alignment vertical="top" wrapText="1"/>
    </xf>
    <xf numFmtId="0" fontId="37" fillId="4" borderId="5" xfId="12">
      <alignment horizontal="center" vertical="center"/>
    </xf>
    <xf numFmtId="0" fontId="50" fillId="0" borderId="0" xfId="0" applyFont="1"/>
    <xf numFmtId="0" fontId="13" fillId="0" borderId="0" xfId="0" applyFont="1"/>
    <xf numFmtId="0" fontId="0" fillId="0" borderId="21" xfId="0" applyBorder="1"/>
    <xf numFmtId="0" fontId="0" fillId="0" borderId="18" xfId="0" applyBorder="1"/>
    <xf numFmtId="0" fontId="12" fillId="0" borderId="0" xfId="0" applyFont="1" applyFill="1"/>
    <xf numFmtId="0" fontId="3" fillId="0" borderId="0" xfId="0" applyFont="1" applyFill="1"/>
    <xf numFmtId="0" fontId="16" fillId="0" borderId="0" xfId="6" applyFont="1" applyFill="1" applyAlignment="1" applyProtection="1"/>
    <xf numFmtId="0" fontId="51" fillId="0" borderId="0" xfId="0" applyFont="1"/>
    <xf numFmtId="0" fontId="3" fillId="0" borderId="0" xfId="0" applyFont="1" applyAlignment="1">
      <alignment horizontal="left" vertical="top" wrapText="1"/>
    </xf>
    <xf numFmtId="0" fontId="37" fillId="4" borderId="22" xfId="12" applyBorder="1">
      <alignment horizontal="center" vertical="center"/>
    </xf>
    <xf numFmtId="0" fontId="0" fillId="0" borderId="7" xfId="0" applyFont="1" applyBorder="1"/>
    <xf numFmtId="0" fontId="0" fillId="0" borderId="8" xfId="0" applyFont="1" applyBorder="1"/>
    <xf numFmtId="0" fontId="52" fillId="0" borderId="0" xfId="0" applyFont="1" applyFill="1"/>
    <xf numFmtId="0" fontId="0" fillId="0" borderId="0" xfId="0"/>
    <xf numFmtId="0" fontId="0" fillId="0" borderId="22" xfId="0" applyBorder="1"/>
    <xf numFmtId="0" fontId="0" fillId="0" borderId="0" xfId="0"/>
    <xf numFmtId="0" fontId="0" fillId="0" borderId="0" xfId="0"/>
    <xf numFmtId="0" fontId="0" fillId="0" borderId="0" xfId="0" quotePrefix="1"/>
    <xf numFmtId="0" fontId="0" fillId="0" borderId="0" xfId="0"/>
    <xf numFmtId="0" fontId="31" fillId="4" borderId="0" xfId="0" applyFont="1" applyFill="1" applyBorder="1" applyAlignment="1">
      <alignment vertical="center"/>
    </xf>
    <xf numFmtId="0" fontId="4" fillId="4" borderId="0" xfId="0" applyFont="1" applyFill="1" applyBorder="1" applyAlignment="1">
      <alignment horizontal="center" vertical="center"/>
    </xf>
    <xf numFmtId="0" fontId="4" fillId="4" borderId="0" xfId="0" applyFont="1" applyFill="1" applyBorder="1" applyAlignment="1">
      <alignment vertical="center"/>
    </xf>
    <xf numFmtId="0" fontId="0" fillId="4" borderId="0" xfId="0" applyFont="1" applyFill="1" applyAlignment="1">
      <alignment horizontal="left"/>
    </xf>
    <xf numFmtId="0" fontId="34" fillId="4" borderId="0" xfId="6" applyFont="1" applyFill="1" applyAlignment="1" applyProtection="1">
      <alignment horizontal="left" vertical="center"/>
    </xf>
    <xf numFmtId="14" fontId="33" fillId="5" borderId="56" xfId="0" applyNumberFormat="1" applyFont="1" applyFill="1" applyBorder="1" applyAlignment="1" applyProtection="1">
      <alignment horizontal="center" vertical="center"/>
      <protection locked="0"/>
    </xf>
    <xf numFmtId="168" fontId="53" fillId="4" borderId="0" xfId="0" applyNumberFormat="1" applyFont="1" applyFill="1" applyAlignment="1" applyProtection="1">
      <alignment horizontal="right" vertical="center"/>
      <protection locked="0" hidden="1"/>
    </xf>
    <xf numFmtId="0" fontId="0" fillId="7" borderId="0" xfId="0" applyFill="1"/>
    <xf numFmtId="0" fontId="54" fillId="0" borderId="0" xfId="0" applyFont="1" applyAlignment="1">
      <alignment horizontal="right"/>
    </xf>
    <xf numFmtId="0" fontId="41" fillId="0" borderId="9" xfId="0" applyFont="1" applyBorder="1" applyAlignment="1">
      <alignment horizontal="center" vertical="center"/>
    </xf>
    <xf numFmtId="14" fontId="41" fillId="0" borderId="9" xfId="0" applyNumberFormat="1" applyFont="1" applyBorder="1" applyAlignment="1">
      <alignment horizontal="center" vertical="center"/>
    </xf>
    <xf numFmtId="0" fontId="3" fillId="0" borderId="16" xfId="0" applyFont="1" applyFill="1" applyBorder="1" applyAlignment="1" applyProtection="1">
      <alignment horizontal="left"/>
    </xf>
    <xf numFmtId="0" fontId="3" fillId="4" borderId="1" xfId="0" applyFont="1" applyFill="1" applyBorder="1" applyAlignment="1" applyProtection="1">
      <alignment horizontal="center" wrapText="1"/>
    </xf>
    <xf numFmtId="0" fontId="0" fillId="0" borderId="0" xfId="0"/>
    <xf numFmtId="168" fontId="53" fillId="4" borderId="0" xfId="0" applyNumberFormat="1" applyFont="1" applyFill="1" applyAlignment="1" applyProtection="1">
      <alignment horizontal="right" vertical="center"/>
      <protection hidden="1"/>
    </xf>
    <xf numFmtId="49" fontId="7" fillId="0" borderId="0" xfId="0" applyNumberFormat="1" applyFont="1" applyFill="1" applyAlignment="1"/>
    <xf numFmtId="0" fontId="0" fillId="0" borderId="0" xfId="0" applyFont="1" applyAlignment="1">
      <alignment vertical="top"/>
    </xf>
    <xf numFmtId="0" fontId="37" fillId="4" borderId="5" xfId="12">
      <alignment horizontal="center" vertical="center"/>
    </xf>
    <xf numFmtId="0" fontId="0" fillId="4" borderId="57" xfId="0" applyFont="1" applyFill="1" applyBorder="1" applyAlignment="1">
      <alignment vertical="center"/>
    </xf>
    <xf numFmtId="0" fontId="0" fillId="4" borderId="57" xfId="0" applyFont="1" applyFill="1" applyBorder="1" applyAlignment="1">
      <alignment horizontal="center" vertical="center"/>
    </xf>
    <xf numFmtId="168" fontId="53" fillId="4" borderId="57" xfId="0" applyNumberFormat="1" applyFont="1" applyFill="1" applyBorder="1" applyAlignment="1" applyProtection="1">
      <alignment horizontal="right" vertical="center"/>
      <protection locked="0" hidden="1"/>
    </xf>
    <xf numFmtId="0" fontId="0" fillId="0" borderId="0" xfId="0"/>
    <xf numFmtId="0" fontId="37" fillId="4" borderId="5" xfId="12">
      <alignment horizontal="center" vertical="center"/>
    </xf>
    <xf numFmtId="0" fontId="37" fillId="0" borderId="0" xfId="0" applyFont="1"/>
    <xf numFmtId="0" fontId="0" fillId="0" borderId="12" xfId="0" applyBorder="1"/>
    <xf numFmtId="0" fontId="55" fillId="0" borderId="0" xfId="6" quotePrefix="1" applyFont="1" applyBorder="1" applyAlignment="1" applyProtection="1">
      <alignment horizontal="center"/>
    </xf>
    <xf numFmtId="0" fontId="37" fillId="0" borderId="0" xfId="0" applyFont="1" applyFill="1"/>
    <xf numFmtId="0" fontId="0" fillId="0" borderId="0" xfId="0" applyAlignment="1">
      <alignment horizontal="left" vertical="top" wrapText="1"/>
    </xf>
    <xf numFmtId="0" fontId="0" fillId="0" borderId="0" xfId="0"/>
    <xf numFmtId="0" fontId="0" fillId="0" borderId="0" xfId="0" applyAlignment="1"/>
    <xf numFmtId="0" fontId="0" fillId="0" borderId="0" xfId="0"/>
    <xf numFmtId="14" fontId="41" fillId="0" borderId="9" xfId="0" applyNumberFormat="1" applyFont="1" applyBorder="1" applyAlignment="1">
      <alignment horizontal="center" vertical="center"/>
    </xf>
    <xf numFmtId="0" fontId="41" fillId="0" borderId="9" xfId="0" applyFont="1" applyBorder="1" applyAlignment="1">
      <alignment horizontal="center" vertical="center"/>
    </xf>
    <xf numFmtId="0" fontId="36" fillId="8" borderId="0" xfId="0" applyFont="1" applyFill="1" applyBorder="1" applyProtection="1"/>
    <xf numFmtId="0" fontId="0" fillId="0" borderId="0" xfId="0" applyAlignment="1">
      <alignment horizontal="left"/>
    </xf>
    <xf numFmtId="0" fontId="34" fillId="0" borderId="0" xfId="6" applyAlignment="1" applyProtection="1">
      <alignment vertical="center"/>
    </xf>
    <xf numFmtId="0" fontId="34" fillId="0" borderId="0" xfId="6" applyAlignment="1" applyProtection="1">
      <alignment vertical="top" wrapText="1"/>
    </xf>
    <xf numFmtId="0" fontId="31" fillId="0" borderId="0" xfId="0" applyFont="1" applyProtection="1"/>
    <xf numFmtId="0" fontId="0" fillId="0" borderId="0" xfId="0" applyFont="1" applyAlignment="1" applyProtection="1">
      <alignment horizontal="right"/>
    </xf>
    <xf numFmtId="0" fontId="0" fillId="0" borderId="0" xfId="0" applyFont="1" applyProtection="1"/>
    <xf numFmtId="0" fontId="3" fillId="0" borderId="0" xfId="0" applyFont="1" applyProtection="1"/>
    <xf numFmtId="0" fontId="0" fillId="8" borderId="0" xfId="0" applyFont="1" applyFill="1"/>
    <xf numFmtId="0" fontId="6" fillId="0" borderId="0" xfId="0" applyFont="1" applyProtection="1"/>
    <xf numFmtId="0" fontId="0" fillId="0" borderId="0" xfId="0" applyFont="1"/>
    <xf numFmtId="0" fontId="4" fillId="0" borderId="0" xfId="0" applyFont="1"/>
    <xf numFmtId="0" fontId="0" fillId="0" borderId="17" xfId="0" applyFont="1" applyBorder="1"/>
    <xf numFmtId="168" fontId="46" fillId="0" borderId="17" xfId="0" applyNumberFormat="1" applyFont="1" applyBorder="1" applyProtection="1">
      <protection locked="0" hidden="1"/>
    </xf>
    <xf numFmtId="0" fontId="0" fillId="0" borderId="23" xfId="0" applyFont="1" applyBorder="1"/>
    <xf numFmtId="168" fontId="46" fillId="0" borderId="23" xfId="0" applyNumberFormat="1" applyFont="1" applyBorder="1" applyProtection="1">
      <protection locked="0" hidden="1"/>
    </xf>
    <xf numFmtId="0" fontId="43" fillId="0" borderId="0" xfId="0" applyFont="1"/>
    <xf numFmtId="168" fontId="31" fillId="0" borderId="0" xfId="0" applyNumberFormat="1" applyFont="1"/>
    <xf numFmtId="0" fontId="31" fillId="0" borderId="17" xfId="0" applyFont="1" applyBorder="1"/>
    <xf numFmtId="0" fontId="31" fillId="0" borderId="18" xfId="0" applyFont="1" applyBorder="1"/>
    <xf numFmtId="168" fontId="46" fillId="0" borderId="18" xfId="0" applyNumberFormat="1" applyFont="1" applyBorder="1" applyProtection="1">
      <protection locked="0" hidden="1"/>
    </xf>
    <xf numFmtId="0" fontId="31" fillId="0" borderId="0" xfId="0" applyFont="1" applyBorder="1" applyAlignment="1">
      <alignment vertical="center"/>
    </xf>
    <xf numFmtId="0" fontId="47" fillId="0" borderId="0" xfId="0" applyFont="1" applyBorder="1" applyAlignment="1">
      <alignment horizontal="center" vertical="center"/>
    </xf>
    <xf numFmtId="0" fontId="0" fillId="8" borderId="0" xfId="0" applyFill="1"/>
    <xf numFmtId="0" fontId="0" fillId="0" borderId="0" xfId="0" applyFont="1" applyAlignment="1">
      <alignment horizontal="right"/>
    </xf>
    <xf numFmtId="0" fontId="33" fillId="0" borderId="0" xfId="0" applyFont="1"/>
    <xf numFmtId="0" fontId="0" fillId="0" borderId="0" xfId="0" applyFont="1" applyBorder="1"/>
    <xf numFmtId="0" fontId="0" fillId="0" borderId="20" xfId="0" applyFont="1" applyBorder="1"/>
    <xf numFmtId="0" fontId="0" fillId="0" borderId="13" xfId="0" applyFont="1" applyBorder="1" applyAlignment="1">
      <alignment horizontal="left" indent="1"/>
    </xf>
    <xf numFmtId="14" fontId="41" fillId="0" borderId="0" xfId="0" applyNumberFormat="1" applyFont="1" applyBorder="1" applyAlignment="1">
      <alignment horizontal="center" vertical="center"/>
    </xf>
    <xf numFmtId="0" fontId="0" fillId="0" borderId="0" xfId="0"/>
    <xf numFmtId="0" fontId="30" fillId="0" borderId="9" xfId="4" applyBorder="1">
      <alignment horizontal="center" vertical="center"/>
    </xf>
    <xf numFmtId="0" fontId="0" fillId="0" borderId="24" xfId="0" applyBorder="1" applyAlignment="1">
      <alignment horizontal="right"/>
    </xf>
    <xf numFmtId="0" fontId="0" fillId="0" borderId="25" xfId="0" applyBorder="1" applyAlignment="1">
      <alignment horizontal="left"/>
    </xf>
    <xf numFmtId="0" fontId="0" fillId="0" borderId="20" xfId="0" applyBorder="1" applyAlignment="1">
      <alignment horizontal="left"/>
    </xf>
    <xf numFmtId="14" fontId="0" fillId="0" borderId="20" xfId="0" applyNumberFormat="1" applyBorder="1" applyAlignment="1">
      <alignment horizontal="left"/>
    </xf>
    <xf numFmtId="0" fontId="0" fillId="0" borderId="20" xfId="0" quotePrefix="1" applyBorder="1" applyAlignment="1">
      <alignment horizontal="left"/>
    </xf>
    <xf numFmtId="170" fontId="37" fillId="0" borderId="20" xfId="0" applyNumberFormat="1" applyFont="1" applyBorder="1" applyAlignment="1">
      <alignment horizontal="left"/>
    </xf>
    <xf numFmtId="171" fontId="58" fillId="0" borderId="8" xfId="0" applyNumberFormat="1" applyFont="1" applyBorder="1" applyAlignment="1">
      <alignment horizontal="left"/>
    </xf>
    <xf numFmtId="0" fontId="0" fillId="0" borderId="26" xfId="0" applyBorder="1" applyAlignment="1">
      <alignment horizontal="left" vertical="top" wrapText="1" indent="1"/>
    </xf>
    <xf numFmtId="0" fontId="0" fillId="0" borderId="20" xfId="0" applyFont="1" applyBorder="1" applyAlignment="1">
      <alignment horizontal="left" indent="1"/>
    </xf>
    <xf numFmtId="0" fontId="0" fillId="0" borderId="12" xfId="0" applyFont="1" applyBorder="1" applyAlignment="1">
      <alignment horizontal="left" indent="1"/>
    </xf>
    <xf numFmtId="0" fontId="0" fillId="0" borderId="8" xfId="0" applyFont="1" applyBorder="1" applyAlignment="1">
      <alignment horizontal="left" indent="1"/>
    </xf>
    <xf numFmtId="0" fontId="0" fillId="0" borderId="0" xfId="0"/>
    <xf numFmtId="0" fontId="41" fillId="0" borderId="9" xfId="0" applyFont="1" applyBorder="1" applyAlignment="1">
      <alignment horizontal="center" vertical="center"/>
    </xf>
    <xf numFmtId="0" fontId="41" fillId="0" borderId="0" xfId="0" applyFont="1" applyAlignment="1">
      <alignment horizontal="right" vertical="top" wrapText="1"/>
    </xf>
    <xf numFmtId="0" fontId="0" fillId="0" borderId="7" xfId="0" applyBorder="1" applyAlignment="1">
      <alignment horizontal="left" vertical="top" wrapText="1" indent="1"/>
    </xf>
    <xf numFmtId="0" fontId="0" fillId="0" borderId="12" xfId="0" applyBorder="1" applyAlignment="1">
      <alignment horizontal="left" vertical="top" wrapText="1" indent="1"/>
    </xf>
    <xf numFmtId="0" fontId="0" fillId="0" borderId="9" xfId="0" applyBorder="1" applyAlignment="1">
      <alignment horizontal="left" vertical="top" wrapText="1" indent="1"/>
    </xf>
    <xf numFmtId="0" fontId="0" fillId="0" borderId="0" xfId="0" applyAlignment="1">
      <alignment horizontal="left" vertical="top" wrapText="1" indent="1"/>
    </xf>
    <xf numFmtId="0" fontId="0" fillId="0" borderId="0" xfId="0" applyFont="1" applyAlignment="1">
      <alignment horizontal="left" vertical="top" wrapText="1" indent="1"/>
    </xf>
    <xf numFmtId="0" fontId="0" fillId="0" borderId="20" xfId="0" applyBorder="1" applyAlignment="1">
      <alignment horizontal="left" vertical="top" wrapText="1" indent="1"/>
    </xf>
    <xf numFmtId="0" fontId="0" fillId="0" borderId="2" xfId="0" applyBorder="1" applyAlignment="1">
      <alignment horizontal="left" vertical="top" wrapText="1" indent="1"/>
    </xf>
    <xf numFmtId="0" fontId="0" fillId="0" borderId="0" xfId="0" applyAlignment="1">
      <alignment horizontal="left" vertical="top" indent="1"/>
    </xf>
    <xf numFmtId="0" fontId="0" fillId="0" borderId="0" xfId="0" applyAlignment="1">
      <alignment horizontal="left" indent="1"/>
    </xf>
    <xf numFmtId="0" fontId="0" fillId="0" borderId="26" xfId="0" applyBorder="1" applyAlignment="1">
      <alignment horizontal="left" vertical="top" indent="1"/>
    </xf>
    <xf numFmtId="0" fontId="0" fillId="0" borderId="9" xfId="0" applyBorder="1" applyAlignment="1">
      <alignment horizontal="left" vertical="top" indent="1"/>
    </xf>
    <xf numFmtId="0" fontId="33" fillId="0" borderId="27" xfId="0" applyFont="1" applyBorder="1" applyAlignment="1">
      <alignment horizontal="left" vertical="top" indent="1"/>
    </xf>
    <xf numFmtId="0" fontId="33" fillId="0" borderId="28" xfId="0" applyFont="1" applyBorder="1" applyAlignment="1">
      <alignment horizontal="left" vertical="top" indent="1"/>
    </xf>
    <xf numFmtId="0" fontId="33" fillId="0" borderId="26" xfId="0" applyFont="1" applyBorder="1" applyAlignment="1">
      <alignment horizontal="left" vertical="top" indent="1"/>
    </xf>
    <xf numFmtId="0" fontId="0" fillId="0" borderId="27" xfId="0" applyBorder="1" applyAlignment="1">
      <alignment horizontal="left" vertical="top" indent="1"/>
    </xf>
    <xf numFmtId="0" fontId="0" fillId="0" borderId="28" xfId="0" applyBorder="1" applyAlignment="1">
      <alignment horizontal="left" vertical="top" indent="1"/>
    </xf>
    <xf numFmtId="0" fontId="43" fillId="6" borderId="13" xfId="0" applyFont="1" applyFill="1" applyBorder="1" applyAlignment="1" applyProtection="1">
      <alignment horizontal="left" indent="1"/>
    </xf>
    <xf numFmtId="0" fontId="36" fillId="0" borderId="0" xfId="0" applyFont="1" applyAlignment="1" applyProtection="1">
      <alignment horizontal="left" vertical="top"/>
    </xf>
    <xf numFmtId="0" fontId="0" fillId="0" borderId="29" xfId="0" applyFont="1" applyBorder="1" applyAlignment="1">
      <alignment horizontal="left" indent="1"/>
    </xf>
    <xf numFmtId="0" fontId="0" fillId="0" borderId="30" xfId="0" applyFont="1" applyBorder="1" applyAlignment="1">
      <alignment horizontal="left" indent="1"/>
    </xf>
    <xf numFmtId="0" fontId="0" fillId="0" borderId="0" xfId="0"/>
    <xf numFmtId="0" fontId="60" fillId="0" borderId="0" xfId="0" applyFont="1"/>
    <xf numFmtId="0" fontId="0" fillId="6" borderId="13" xfId="0" applyFont="1" applyFill="1" applyBorder="1" applyAlignment="1" applyProtection="1">
      <alignment horizontal="left" indent="1"/>
    </xf>
    <xf numFmtId="0" fontId="0" fillId="6" borderId="12" xfId="0" applyFont="1" applyFill="1" applyBorder="1" applyAlignment="1" applyProtection="1">
      <alignment horizontal="left" indent="1"/>
    </xf>
    <xf numFmtId="0" fontId="0" fillId="0" borderId="0" xfId="0" applyFont="1" applyAlignment="1" applyProtection="1">
      <alignment horizontal="left" indent="1"/>
    </xf>
    <xf numFmtId="168" fontId="47" fillId="0" borderId="0" xfId="0" applyNumberFormat="1" applyFont="1" applyBorder="1" applyAlignment="1">
      <alignment horizontal="center" vertical="center"/>
    </xf>
    <xf numFmtId="168" fontId="0" fillId="0" borderId="0" xfId="0" applyNumberFormat="1" applyFont="1"/>
    <xf numFmtId="0" fontId="4" fillId="0" borderId="0" xfId="11" applyFont="1" applyAlignment="1" applyProtection="1">
      <alignment vertical="center"/>
    </xf>
    <xf numFmtId="14" fontId="0" fillId="0" borderId="0" xfId="0" applyNumberFormat="1" applyFont="1" applyBorder="1" applyAlignment="1">
      <alignment horizontal="center"/>
    </xf>
    <xf numFmtId="0" fontId="3" fillId="0" borderId="0" xfId="0" applyFont="1" applyAlignment="1">
      <alignment horizontal="center"/>
    </xf>
    <xf numFmtId="0" fontId="43" fillId="8" borderId="0" xfId="0" applyFont="1" applyFill="1" applyBorder="1" applyProtection="1"/>
    <xf numFmtId="0" fontId="0" fillId="0" borderId="24" xfId="0" applyFont="1" applyBorder="1" applyProtection="1"/>
    <xf numFmtId="0" fontId="0" fillId="0" borderId="25" xfId="0" applyFont="1" applyBorder="1"/>
    <xf numFmtId="0" fontId="0" fillId="8" borderId="13" xfId="0" applyFont="1" applyFill="1" applyBorder="1" applyProtection="1"/>
    <xf numFmtId="0" fontId="0" fillId="8" borderId="12" xfId="0" applyFont="1" applyFill="1" applyBorder="1" applyProtection="1"/>
    <xf numFmtId="0" fontId="0" fillId="8" borderId="24" xfId="0" applyFont="1" applyFill="1" applyBorder="1" applyProtection="1"/>
    <xf numFmtId="0" fontId="0" fillId="0" borderId="13" xfId="0" applyFont="1" applyBorder="1" applyProtection="1"/>
    <xf numFmtId="0" fontId="0" fillId="0" borderId="12" xfId="0" applyFont="1" applyBorder="1" applyProtection="1"/>
    <xf numFmtId="0" fontId="0" fillId="0" borderId="0" xfId="0" applyAlignment="1">
      <alignment horizontal="center"/>
    </xf>
    <xf numFmtId="0" fontId="46" fillId="0" borderId="23" xfId="0" applyFont="1" applyBorder="1"/>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3" fillId="0" borderId="9" xfId="0" applyFont="1" applyBorder="1" applyAlignment="1">
      <alignment horizontal="right" vertical="top" indent="1"/>
    </xf>
    <xf numFmtId="0" fontId="0" fillId="4" borderId="58" xfId="0" applyFont="1" applyFill="1" applyBorder="1" applyAlignment="1">
      <alignment horizontal="right" indent="1"/>
    </xf>
    <xf numFmtId="0" fontId="0" fillId="4" borderId="20" xfId="0" applyFont="1" applyFill="1" applyBorder="1" applyAlignment="1">
      <alignment horizontal="right" indent="1"/>
    </xf>
    <xf numFmtId="0" fontId="0" fillId="0" borderId="58" xfId="0" applyFont="1" applyBorder="1" applyAlignment="1">
      <alignment horizontal="right" indent="1"/>
    </xf>
    <xf numFmtId="0" fontId="0" fillId="0" borderId="20" xfId="0" applyFont="1" applyBorder="1" applyAlignment="1">
      <alignment horizontal="right" indent="1"/>
    </xf>
    <xf numFmtId="0" fontId="0" fillId="4" borderId="59" xfId="0" applyFont="1" applyFill="1" applyBorder="1" applyAlignment="1">
      <alignment horizontal="right" indent="1"/>
    </xf>
    <xf numFmtId="0" fontId="0" fillId="4" borderId="60" xfId="0" applyFont="1" applyFill="1" applyBorder="1" applyAlignment="1">
      <alignment horizontal="right" indent="1"/>
    </xf>
    <xf numFmtId="0" fontId="0" fillId="4" borderId="8" xfId="0" applyFont="1" applyFill="1" applyBorder="1" applyAlignment="1">
      <alignment horizontal="right" indent="1"/>
    </xf>
    <xf numFmtId="0" fontId="0" fillId="4" borderId="31" xfId="0" applyFont="1" applyFill="1" applyBorder="1" applyAlignment="1"/>
    <xf numFmtId="0" fontId="0" fillId="0" borderId="0" xfId="0" applyFont="1" applyBorder="1" applyAlignment="1"/>
    <xf numFmtId="0" fontId="0" fillId="4" borderId="0" xfId="0" applyFont="1" applyFill="1" applyBorder="1" applyAlignment="1"/>
    <xf numFmtId="0" fontId="0" fillId="0" borderId="7" xfId="0" applyFont="1" applyBorder="1" applyAlignment="1"/>
    <xf numFmtId="0" fontId="0" fillId="4" borderId="25" xfId="0" applyFont="1" applyFill="1" applyBorder="1" applyAlignment="1"/>
    <xf numFmtId="0" fontId="0" fillId="0" borderId="20" xfId="0" applyFont="1" applyBorder="1" applyAlignment="1"/>
    <xf numFmtId="0" fontId="0" fillId="4" borderId="20" xfId="0" applyFont="1" applyFill="1" applyBorder="1" applyAlignment="1"/>
    <xf numFmtId="0" fontId="0" fillId="0" borderId="8" xfId="0" applyFont="1" applyBorder="1" applyAlignment="1"/>
    <xf numFmtId="0" fontId="21" fillId="4" borderId="18" xfId="0" applyFont="1" applyFill="1" applyBorder="1" applyAlignment="1" applyProtection="1">
      <alignment horizontal="left" indent="1"/>
    </xf>
    <xf numFmtId="0" fontId="0" fillId="0" borderId="28" xfId="0" applyFont="1" applyBorder="1"/>
    <xf numFmtId="0" fontId="0" fillId="0" borderId="26" xfId="0" applyFont="1" applyBorder="1"/>
    <xf numFmtId="0" fontId="0" fillId="0" borderId="26" xfId="0" applyFont="1" applyBorder="1" applyAlignment="1">
      <alignment horizontal="right"/>
    </xf>
    <xf numFmtId="0" fontId="43" fillId="0" borderId="27" xfId="0" applyFont="1" applyBorder="1" applyAlignment="1">
      <alignment horizontal="left" indent="1"/>
    </xf>
    <xf numFmtId="0" fontId="0" fillId="0" borderId="27" xfId="0" applyFont="1" applyBorder="1" applyAlignment="1">
      <alignment horizontal="left" indent="1"/>
    </xf>
    <xf numFmtId="0" fontId="0" fillId="9" borderId="0" xfId="0" applyFont="1" applyFill="1"/>
    <xf numFmtId="0" fontId="0" fillId="9" borderId="0" xfId="0" applyFill="1"/>
    <xf numFmtId="0" fontId="0" fillId="10" borderId="0" xfId="0" applyFill="1" applyBorder="1" applyAlignment="1">
      <alignment vertical="top" wrapText="1"/>
    </xf>
    <xf numFmtId="0" fontId="64" fillId="0" borderId="0" xfId="6" applyFont="1" applyAlignment="1" applyProtection="1"/>
    <xf numFmtId="0" fontId="64" fillId="0" borderId="0" xfId="6" quotePrefix="1" applyFont="1" applyBorder="1" applyAlignment="1" applyProtection="1">
      <alignment horizontal="left" vertical="center"/>
    </xf>
    <xf numFmtId="0" fontId="64" fillId="0" borderId="0" xfId="6" applyFont="1" applyAlignment="1" applyProtection="1">
      <alignment vertical="top"/>
    </xf>
    <xf numFmtId="166" fontId="30" fillId="0" borderId="3" xfId="9"/>
    <xf numFmtId="0" fontId="31" fillId="0" borderId="0" xfId="0" applyFont="1" applyAlignment="1">
      <alignment vertical="top" wrapText="1"/>
    </xf>
    <xf numFmtId="0" fontId="64" fillId="4" borderId="9" xfId="6" quotePrefix="1" applyFont="1" applyFill="1" applyBorder="1" applyAlignment="1" applyProtection="1">
      <alignment horizontal="center" vertical="top"/>
    </xf>
    <xf numFmtId="0" fontId="64" fillId="0" borderId="0" xfId="6" quotePrefix="1" applyFont="1" applyBorder="1" applyAlignment="1" applyProtection="1">
      <alignment horizontal="left"/>
    </xf>
    <xf numFmtId="0" fontId="64" fillId="0" borderId="0" xfId="6" applyFont="1" applyAlignment="1" applyProtection="1">
      <alignment vertical="center"/>
    </xf>
    <xf numFmtId="0" fontId="0" fillId="0" borderId="26" xfId="0" applyBorder="1" applyAlignment="1">
      <alignment horizontal="left" vertical="top" wrapText="1" indent="1"/>
    </xf>
    <xf numFmtId="0" fontId="0" fillId="0" borderId="0" xfId="0"/>
    <xf numFmtId="0" fontId="0" fillId="0" borderId="2" xfId="0" applyBorder="1" applyAlignment="1">
      <alignment horizontal="left" vertical="top" wrapText="1" indent="1"/>
    </xf>
    <xf numFmtId="0" fontId="0" fillId="0" borderId="26" xfId="0" applyBorder="1" applyAlignment="1">
      <alignment horizontal="left" vertical="top" indent="1"/>
    </xf>
    <xf numFmtId="0" fontId="0" fillId="0" borderId="12" xfId="0" applyBorder="1" applyAlignment="1">
      <alignment horizontal="left" vertical="top" wrapText="1" indent="1"/>
    </xf>
    <xf numFmtId="0" fontId="0" fillId="0" borderId="0" xfId="0" applyAlignment="1">
      <alignment horizontal="left"/>
    </xf>
    <xf numFmtId="0" fontId="64" fillId="0" borderId="0" xfId="6" applyFont="1" applyAlignment="1" applyProtection="1">
      <alignment horizontal="left"/>
    </xf>
    <xf numFmtId="0" fontId="64" fillId="0" borderId="0" xfId="6" applyFont="1" applyAlignment="1" applyProtection="1">
      <alignment horizontal="center"/>
    </xf>
    <xf numFmtId="0" fontId="0" fillId="0" borderId="9" xfId="0" applyBorder="1" applyAlignment="1">
      <alignment horizontal="center" vertical="center"/>
    </xf>
    <xf numFmtId="0" fontId="0" fillId="0" borderId="0" xfId="0" applyAlignment="1">
      <alignment vertical="top"/>
    </xf>
    <xf numFmtId="0" fontId="24" fillId="4" borderId="18" xfId="0" applyFont="1" applyFill="1" applyBorder="1" applyAlignment="1" applyProtection="1">
      <alignment horizontal="left" indent="1"/>
    </xf>
    <xf numFmtId="0" fontId="43" fillId="0" borderId="5" xfId="0" applyFont="1" applyBorder="1" applyAlignment="1">
      <alignment horizontal="left" indent="1"/>
    </xf>
    <xf numFmtId="0" fontId="24" fillId="4" borderId="34" xfId="0" applyFont="1" applyFill="1" applyBorder="1" applyAlignment="1" applyProtection="1">
      <alignment horizontal="left" indent="1"/>
    </xf>
    <xf numFmtId="0" fontId="0" fillId="0" borderId="0" xfId="0"/>
    <xf numFmtId="0" fontId="0" fillId="4" borderId="0" xfId="0" applyFont="1" applyFill="1" applyAlignment="1">
      <alignment horizontal="left" vertical="center"/>
    </xf>
    <xf numFmtId="0" fontId="46" fillId="0" borderId="0" xfId="0" applyFont="1" applyAlignment="1">
      <alignment horizontal="center" vertical="center"/>
    </xf>
    <xf numFmtId="0" fontId="0" fillId="0" borderId="0" xfId="0"/>
    <xf numFmtId="0" fontId="30" fillId="11" borderId="2" xfId="2" applyFill="1">
      <alignment vertical="center"/>
    </xf>
    <xf numFmtId="0" fontId="32" fillId="0" borderId="0" xfId="11" applyFont="1" applyAlignment="1" applyProtection="1">
      <alignment vertical="center"/>
    </xf>
    <xf numFmtId="0" fontId="3" fillId="0" borderId="16" xfId="0" quotePrefix="1" applyFont="1" applyFill="1" applyBorder="1" applyAlignment="1" applyProtection="1">
      <alignment horizontal="left"/>
    </xf>
    <xf numFmtId="0" fontId="0" fillId="0" borderId="0" xfId="0"/>
    <xf numFmtId="0" fontId="0" fillId="0" borderId="0" xfId="0"/>
    <xf numFmtId="169" fontId="34" fillId="0" borderId="11" xfId="6" applyNumberFormat="1" applyFont="1" applyFill="1" applyBorder="1" applyAlignment="1" applyProtection="1">
      <alignment horizontal="center" wrapText="1"/>
    </xf>
    <xf numFmtId="0" fontId="65" fillId="0" borderId="0" xfId="0" applyFont="1" applyFill="1" applyBorder="1"/>
    <xf numFmtId="0" fontId="0" fillId="0" borderId="0" xfId="0" applyFont="1" applyFill="1" applyBorder="1"/>
    <xf numFmtId="0" fontId="41" fillId="0" borderId="0" xfId="0" applyFont="1" applyFill="1" applyBorder="1" applyAlignment="1">
      <alignment horizontal="right"/>
    </xf>
    <xf numFmtId="0" fontId="0" fillId="0" borderId="0" xfId="0" applyFill="1" applyBorder="1"/>
    <xf numFmtId="0" fontId="39" fillId="0" borderId="0" xfId="0" applyFont="1" applyFill="1" applyBorder="1"/>
    <xf numFmtId="0" fontId="64" fillId="0" borderId="0" xfId="6" applyFont="1" applyFill="1" applyBorder="1" applyAlignment="1" applyProtection="1"/>
    <xf numFmtId="0" fontId="64" fillId="0" borderId="0" xfId="6" quotePrefix="1" applyFont="1" applyFill="1" applyBorder="1" applyAlignment="1" applyProtection="1">
      <alignment horizontal="left" vertical="center"/>
    </xf>
    <xf numFmtId="0" fontId="8" fillId="0" borderId="0" xfId="0" quotePrefix="1" applyFont="1" applyFill="1" applyBorder="1" applyAlignment="1">
      <alignment horizontal="left" vertical="center"/>
    </xf>
    <xf numFmtId="0" fontId="64" fillId="0" borderId="0" xfId="6" applyFont="1" applyFill="1" applyBorder="1" applyAlignment="1" applyProtection="1">
      <alignment vertical="top"/>
    </xf>
    <xf numFmtId="0" fontId="43" fillId="0" borderId="0" xfId="0" applyFont="1" applyFill="1" applyBorder="1"/>
    <xf numFmtId="0" fontId="33" fillId="0" borderId="0" xfId="0" quotePrefix="1" applyFont="1" applyFill="1" applyBorder="1"/>
    <xf numFmtId="0" fontId="33" fillId="0" borderId="0" xfId="0" applyFont="1" applyFill="1" applyBorder="1"/>
    <xf numFmtId="0" fontId="65" fillId="0" borderId="0" xfId="0" applyFont="1" applyFill="1" applyBorder="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66" fillId="0" borderId="0" xfId="0" applyFont="1" applyFill="1" applyBorder="1"/>
    <xf numFmtId="0" fontId="67" fillId="0" borderId="0" xfId="0" applyFont="1" applyFill="1" applyBorder="1"/>
    <xf numFmtId="0" fontId="68" fillId="0" borderId="0" xfId="0" applyFont="1" applyFill="1" applyBorder="1"/>
    <xf numFmtId="0" fontId="0" fillId="0" borderId="0" xfId="0" applyFont="1" applyFill="1" applyBorder="1" applyAlignment="1">
      <alignment wrapText="1"/>
    </xf>
    <xf numFmtId="0" fontId="69" fillId="0" borderId="0" xfId="0" applyFont="1" applyFill="1" applyBorder="1" applyAlignment="1"/>
    <xf numFmtId="0" fontId="65" fillId="0" borderId="0" xfId="0" applyFont="1" applyFill="1" applyBorder="1" applyAlignment="1"/>
    <xf numFmtId="0" fontId="0" fillId="0" borderId="0" xfId="0" applyFont="1" applyFill="1" applyBorder="1" applyAlignment="1">
      <alignment vertical="top"/>
    </xf>
    <xf numFmtId="0" fontId="43" fillId="0" borderId="0" xfId="0" applyFont="1" applyFill="1" applyBorder="1" applyAlignment="1">
      <alignment horizontal="left"/>
    </xf>
    <xf numFmtId="0" fontId="70" fillId="0" borderId="0" xfId="6" quotePrefix="1" applyFont="1" applyFill="1" applyBorder="1" applyAlignment="1" applyProtection="1">
      <alignment horizontal="left" vertical="center"/>
    </xf>
    <xf numFmtId="0" fontId="0" fillId="0" borderId="0" xfId="0" applyFont="1" applyFill="1" applyBorder="1" applyAlignment="1"/>
    <xf numFmtId="0" fontId="0" fillId="0" borderId="0" xfId="0" applyFill="1" applyBorder="1" applyAlignment="1"/>
    <xf numFmtId="0" fontId="33" fillId="0" borderId="0" xfId="0" quotePrefix="1" applyFont="1" applyFill="1" applyBorder="1" applyAlignment="1">
      <alignment horizontal="left"/>
    </xf>
    <xf numFmtId="0" fontId="0" fillId="0" borderId="0" xfId="0"/>
    <xf numFmtId="169" fontId="3" fillId="0" borderId="15" xfId="0" applyNumberFormat="1" applyFont="1" applyFill="1" applyBorder="1" applyAlignment="1" applyProtection="1">
      <alignment horizontal="left" wrapText="1"/>
    </xf>
    <xf numFmtId="0" fontId="0" fillId="0" borderId="0" xfId="0"/>
    <xf numFmtId="0" fontId="65" fillId="0" borderId="0" xfId="0" applyFont="1" applyFill="1" applyBorder="1" applyAlignment="1">
      <alignment vertical="top"/>
    </xf>
    <xf numFmtId="0" fontId="0" fillId="0" borderId="0" xfId="0" applyFill="1" applyBorder="1" applyAlignment="1">
      <alignment vertical="top"/>
    </xf>
    <xf numFmtId="0" fontId="65"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0" xfId="0"/>
    <xf numFmtId="169" fontId="34" fillId="0" borderId="2" xfId="6" applyNumberFormat="1" applyFill="1" applyBorder="1" applyAlignment="1" applyProtection="1">
      <alignment horizontal="center" wrapText="1"/>
    </xf>
    <xf numFmtId="164" fontId="3" fillId="3" borderId="2" xfId="8" applyFont="1">
      <alignment horizontal="center"/>
    </xf>
    <xf numFmtId="0" fontId="10" fillId="6" borderId="0" xfId="0" applyFont="1" applyFill="1" applyBorder="1" applyAlignment="1">
      <alignment vertical="top" wrapText="1"/>
    </xf>
    <xf numFmtId="0" fontId="0" fillId="0" borderId="0" xfId="0"/>
    <xf numFmtId="0" fontId="33" fillId="0" borderId="0" xfId="0" applyFont="1" applyFill="1" applyBorder="1" applyAlignment="1">
      <alignment horizontal="left" vertical="center"/>
    </xf>
    <xf numFmtId="0" fontId="10" fillId="0" borderId="0" xfId="0" quotePrefix="1" applyFont="1" applyFill="1" applyBorder="1" applyAlignment="1">
      <alignment horizontal="left"/>
    </xf>
    <xf numFmtId="0" fontId="4" fillId="0" borderId="0" xfId="0" applyFont="1" applyFill="1" applyBorder="1" applyAlignment="1">
      <alignment horizontal="left"/>
    </xf>
    <xf numFmtId="0" fontId="30" fillId="2" borderId="2" xfId="2">
      <alignment vertical="center"/>
    </xf>
    <xf numFmtId="0" fontId="0" fillId="0" borderId="0" xfId="0"/>
    <xf numFmtId="0" fontId="43" fillId="0" borderId="8" xfId="0" applyNumberFormat="1" applyFont="1" applyBorder="1" applyAlignment="1">
      <alignment horizontal="center"/>
    </xf>
    <xf numFmtId="0" fontId="43" fillId="0" borderId="29" xfId="0" applyFont="1" applyBorder="1" applyAlignment="1"/>
    <xf numFmtId="0" fontId="43" fillId="0" borderId="35" xfId="0" applyFont="1" applyBorder="1" applyAlignment="1"/>
    <xf numFmtId="0" fontId="43" fillId="0" borderId="7" xfId="0" applyFont="1" applyBorder="1" applyAlignment="1"/>
    <xf numFmtId="0" fontId="0" fillId="0" borderId="0" xfId="0" applyFont="1" applyFill="1" applyBorder="1" applyAlignment="1">
      <alignment vertical="top" wrapText="1"/>
    </xf>
    <xf numFmtId="166" fontId="30" fillId="2" borderId="2" xfId="2" applyNumberFormat="1">
      <alignment vertical="center"/>
    </xf>
    <xf numFmtId="166" fontId="30" fillId="0" borderId="2" xfId="5" applyNumberFormat="1">
      <alignment vertical="center"/>
    </xf>
    <xf numFmtId="0" fontId="34" fillId="0" borderId="0" xfId="6" applyFont="1" applyBorder="1" applyAlignment="1" applyProtection="1">
      <alignment horizontal="left" vertical="top"/>
    </xf>
    <xf numFmtId="0" fontId="0" fillId="0" borderId="0" xfId="0"/>
    <xf numFmtId="0" fontId="0" fillId="0" borderId="13" xfId="0" applyFont="1" applyBorder="1" applyAlignment="1">
      <alignment horizontal="left" indent="1"/>
    </xf>
    <xf numFmtId="0" fontId="0" fillId="0" borderId="31" xfId="0" applyBorder="1" applyAlignment="1">
      <alignment horizontal="left" vertical="top" indent="1"/>
    </xf>
    <xf numFmtId="0" fontId="34" fillId="0" borderId="0" xfId="6" applyAlignment="1" applyProtection="1"/>
    <xf numFmtId="0" fontId="0" fillId="0" borderId="31" xfId="0" applyBorder="1"/>
    <xf numFmtId="0" fontId="0" fillId="0" borderId="25" xfId="0" applyBorder="1"/>
    <xf numFmtId="0" fontId="0" fillId="0" borderId="20" xfId="0" applyBorder="1"/>
    <xf numFmtId="0" fontId="0" fillId="0" borderId="12" xfId="0" applyFont="1" applyBorder="1"/>
    <xf numFmtId="0" fontId="0" fillId="0" borderId="0" xfId="0" applyFont="1" applyBorder="1" applyAlignment="1">
      <alignment vertical="top" wrapText="1"/>
    </xf>
    <xf numFmtId="0" fontId="0" fillId="0" borderId="20" xfId="0" applyFont="1" applyBorder="1" applyAlignment="1">
      <alignment vertical="top" wrapText="1"/>
    </xf>
    <xf numFmtId="0" fontId="34" fillId="4" borderId="0" xfId="6" applyFill="1" applyAlignment="1" applyProtection="1">
      <alignment horizontal="left" vertical="center"/>
    </xf>
    <xf numFmtId="0" fontId="8" fillId="0" borderId="0" xfId="0" applyFont="1" applyFill="1" applyBorder="1" applyAlignment="1">
      <alignment horizontal="right"/>
    </xf>
    <xf numFmtId="0" fontId="0" fillId="0" borderId="0" xfId="0" applyAlignment="1">
      <alignment horizontal="left" vertical="center"/>
    </xf>
    <xf numFmtId="0" fontId="39" fillId="0" borderId="0" xfId="0" applyFont="1" applyAlignment="1"/>
    <xf numFmtId="0" fontId="34" fillId="0" borderId="0" xfId="6" applyAlignment="1" applyProtection="1"/>
    <xf numFmtId="0" fontId="0" fillId="0" borderId="0" xfId="0"/>
    <xf numFmtId="0" fontId="0" fillId="0" borderId="0" xfId="0" quotePrefix="1" applyFont="1" applyFill="1" applyBorder="1" applyAlignment="1">
      <alignment horizontal="left" indent="1"/>
    </xf>
    <xf numFmtId="0" fontId="0" fillId="0" borderId="0" xfId="0" applyFont="1" applyFill="1" applyBorder="1" applyAlignment="1">
      <alignment horizontal="left"/>
    </xf>
    <xf numFmtId="0" fontId="0" fillId="0" borderId="0" xfId="0" applyFont="1" applyFill="1" applyBorder="1" applyAlignment="1">
      <alignment horizontal="left" wrapText="1"/>
    </xf>
    <xf numFmtId="0" fontId="35" fillId="0" borderId="0" xfId="6" applyFont="1" applyFill="1" applyBorder="1" applyAlignment="1" applyProtection="1">
      <alignment horizontal="left"/>
    </xf>
    <xf numFmtId="0" fontId="0" fillId="0" borderId="0" xfId="0" applyFill="1"/>
    <xf numFmtId="0" fontId="0" fillId="0" borderId="0" xfId="0" applyFill="1" applyAlignment="1">
      <alignment horizontal="left" vertical="center"/>
    </xf>
    <xf numFmtId="0" fontId="0" fillId="0" borderId="0" xfId="0" applyFill="1" applyAlignment="1">
      <alignment horizontal="left" vertical="top"/>
    </xf>
    <xf numFmtId="0" fontId="65" fillId="0" borderId="0" xfId="0" applyFont="1" applyFill="1" applyAlignment="1">
      <alignment horizontal="left" vertical="top"/>
    </xf>
    <xf numFmtId="0" fontId="31" fillId="0" borderId="0" xfId="0" applyFont="1" applyFill="1" applyProtection="1"/>
    <xf numFmtId="0" fontId="0" fillId="0" borderId="2" xfId="0" applyNumberFormat="1" applyFont="1" applyBorder="1" applyAlignment="1">
      <alignment horizontal="center"/>
    </xf>
    <xf numFmtId="0" fontId="19" fillId="0" borderId="2" xfId="0" applyNumberFormat="1" applyFont="1" applyBorder="1" applyAlignment="1">
      <alignment horizontal="center"/>
    </xf>
    <xf numFmtId="0" fontId="0" fillId="0" borderId="36" xfId="0" applyBorder="1"/>
    <xf numFmtId="0" fontId="34" fillId="8" borderId="0" xfId="6" applyFill="1" applyAlignment="1" applyProtection="1"/>
    <xf numFmtId="0" fontId="71" fillId="0" borderId="0" xfId="0" applyFont="1" applyFill="1" applyBorder="1" applyAlignment="1">
      <alignment horizontal="left"/>
    </xf>
    <xf numFmtId="0" fontId="72" fillId="0" borderId="0" xfId="6" quotePrefix="1" applyFont="1" applyFill="1" applyBorder="1" applyAlignment="1" applyProtection="1">
      <alignment horizontal="left" vertical="center"/>
    </xf>
    <xf numFmtId="0" fontId="3" fillId="0" borderId="0" xfId="0" applyFont="1" applyFill="1" applyBorder="1" applyAlignment="1"/>
    <xf numFmtId="0" fontId="3" fillId="0" borderId="0" xfId="0" applyFont="1" applyFill="1" applyBorder="1" applyAlignment="1">
      <alignment horizontal="left"/>
    </xf>
    <xf numFmtId="0" fontId="5" fillId="0" borderId="0" xfId="0" applyFont="1" applyFill="1" applyAlignment="1"/>
    <xf numFmtId="0" fontId="65" fillId="0" borderId="0" xfId="0" applyFont="1" applyFill="1" applyBorder="1" applyAlignment="1">
      <alignment wrapText="1"/>
    </xf>
    <xf numFmtId="0" fontId="29" fillId="0" borderId="0" xfId="0" applyFont="1" applyFill="1" applyBorder="1" applyAlignment="1">
      <alignment wrapText="1"/>
    </xf>
    <xf numFmtId="49" fontId="3" fillId="0" borderId="0" xfId="0" applyNumberFormat="1" applyFont="1" applyFill="1" applyBorder="1" applyAlignment="1">
      <alignment wrapText="1"/>
    </xf>
    <xf numFmtId="0" fontId="3" fillId="0" borderId="0" xfId="0" applyFont="1" applyFill="1" applyBorder="1" applyAlignment="1">
      <alignment vertical="top" wrapText="1"/>
    </xf>
    <xf numFmtId="0" fontId="73" fillId="0" borderId="0" xfId="0" applyFont="1" applyFill="1" applyBorder="1" applyAlignment="1">
      <alignment wrapText="1"/>
    </xf>
    <xf numFmtId="0" fontId="43" fillId="0" borderId="0" xfId="0" applyFont="1" applyFill="1" applyBorder="1" applyAlignment="1">
      <alignment horizontal="left" vertical="top"/>
    </xf>
    <xf numFmtId="0" fontId="4" fillId="0" borderId="0" xfId="0" applyFont="1" applyFill="1" applyBorder="1" applyAlignment="1">
      <alignment horizontal="left" vertical="top"/>
    </xf>
    <xf numFmtId="0" fontId="67" fillId="0" borderId="0" xfId="0" applyFont="1" applyFill="1" applyBorder="1" applyAlignment="1">
      <alignment vertical="top"/>
    </xf>
    <xf numFmtId="0" fontId="68" fillId="0" borderId="0" xfId="0" applyFont="1" applyFill="1" applyBorder="1" applyAlignment="1">
      <alignment vertical="top"/>
    </xf>
    <xf numFmtId="0" fontId="33" fillId="0" borderId="0" xfId="0" applyFont="1" applyFill="1" applyBorder="1" applyAlignment="1">
      <alignment vertical="top"/>
    </xf>
    <xf numFmtId="0" fontId="70" fillId="0" borderId="0" xfId="6" applyFont="1" applyFill="1" applyBorder="1" applyAlignment="1" applyProtection="1">
      <alignment horizontal="left" vertical="center"/>
    </xf>
    <xf numFmtId="0" fontId="33" fillId="0" borderId="0" xfId="0" applyFont="1" applyFill="1" applyAlignment="1">
      <alignment vertical="center"/>
    </xf>
    <xf numFmtId="0" fontId="0" fillId="0" borderId="0" xfId="0"/>
    <xf numFmtId="0" fontId="0" fillId="0" borderId="0" xfId="0"/>
    <xf numFmtId="0" fontId="74" fillId="4" borderId="18" xfId="0" applyFont="1" applyFill="1" applyBorder="1" applyAlignment="1" applyProtection="1">
      <alignment horizontal="left" indent="1"/>
    </xf>
    <xf numFmtId="0" fontId="74" fillId="4" borderId="34" xfId="0" applyFont="1" applyFill="1" applyBorder="1" applyAlignment="1" applyProtection="1">
      <alignment horizontal="left" indent="1"/>
    </xf>
    <xf numFmtId="0" fontId="0" fillId="0" borderId="0" xfId="0"/>
    <xf numFmtId="0" fontId="0" fillId="0" borderId="0" xfId="0"/>
    <xf numFmtId="0" fontId="31" fillId="0" borderId="0" xfId="0" applyFont="1" applyAlignment="1"/>
    <xf numFmtId="168" fontId="46" fillId="0" borderId="23" xfId="0" applyNumberFormat="1" applyFont="1" applyBorder="1" applyAlignment="1" applyProtection="1">
      <protection locked="0" hidden="1"/>
    </xf>
    <xf numFmtId="0" fontId="31" fillId="0" borderId="0" xfId="0" applyFont="1" applyAlignment="1" applyProtection="1"/>
    <xf numFmtId="0" fontId="6" fillId="0" borderId="0" xfId="0" applyFont="1" applyAlignment="1" applyProtection="1"/>
    <xf numFmtId="0" fontId="3" fillId="0" borderId="0" xfId="0" applyFont="1" applyAlignment="1" applyProtection="1"/>
    <xf numFmtId="0" fontId="6" fillId="0" borderId="0" xfId="0" applyFont="1" applyAlignment="1"/>
    <xf numFmtId="0" fontId="0" fillId="0" borderId="27" xfId="0" applyNumberFormat="1" applyFont="1" applyBorder="1" applyAlignment="1">
      <alignment horizontal="center" vertical="center"/>
    </xf>
    <xf numFmtId="0" fontId="0" fillId="0" borderId="0" xfId="0" applyFill="1" applyAlignment="1">
      <alignment horizontal="left"/>
    </xf>
    <xf numFmtId="0" fontId="0" fillId="0" borderId="0" xfId="0"/>
    <xf numFmtId="169" fontId="4" fillId="0" borderId="9" xfId="0" applyNumberFormat="1" applyFont="1" applyFill="1" applyBorder="1" applyAlignment="1" applyProtection="1">
      <alignment horizontal="left" vertical="top" wrapText="1"/>
    </xf>
    <xf numFmtId="49" fontId="11" fillId="0" borderId="0" xfId="0" applyNumberFormat="1" applyFont="1" applyFill="1" applyBorder="1" applyAlignment="1">
      <alignment horizontal="left" vertical="center" wrapText="1"/>
    </xf>
    <xf numFmtId="49" fontId="0" fillId="8" borderId="14"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0" fontId="64" fillId="0" borderId="0" xfId="6" applyFont="1" applyAlignment="1" applyProtection="1">
      <alignment horizontal="left" vertical="top"/>
    </xf>
    <xf numFmtId="49" fontId="0" fillId="8" borderId="18" xfId="0" applyNumberFormat="1" applyFont="1" applyFill="1" applyBorder="1" applyAlignment="1">
      <alignment horizontal="left" vertical="top" wrapText="1"/>
    </xf>
    <xf numFmtId="0" fontId="0" fillId="8" borderId="18" xfId="0" applyNumberFormat="1" applyFont="1" applyFill="1" applyBorder="1" applyAlignment="1">
      <alignment horizontal="left" vertical="top" wrapText="1"/>
    </xf>
    <xf numFmtId="0" fontId="0" fillId="8" borderId="0" xfId="0" applyFont="1" applyFill="1" applyAlignment="1">
      <alignment horizontal="left" vertical="top"/>
    </xf>
    <xf numFmtId="0" fontId="0" fillId="8" borderId="0" xfId="0" applyFill="1" applyAlignment="1">
      <alignment horizontal="left" vertical="top"/>
    </xf>
    <xf numFmtId="0" fontId="0" fillId="0" borderId="0" xfId="0"/>
    <xf numFmtId="0" fontId="0" fillId="0" borderId="0" xfId="0" applyFont="1" applyBorder="1" applyAlignment="1">
      <alignment vertical="center"/>
    </xf>
    <xf numFmtId="168" fontId="46" fillId="0" borderId="0" xfId="0" applyNumberFormat="1" applyFont="1" applyBorder="1" applyProtection="1">
      <protection locked="0" hidden="1"/>
    </xf>
    <xf numFmtId="168" fontId="46" fillId="0" borderId="25" xfId="0" applyNumberFormat="1" applyFont="1" applyBorder="1" applyProtection="1">
      <protection locked="0" hidden="1"/>
    </xf>
    <xf numFmtId="168" fontId="46" fillId="0" borderId="20" xfId="0" applyNumberFormat="1" applyFont="1" applyBorder="1" applyProtection="1">
      <protection locked="0" hidden="1"/>
    </xf>
    <xf numFmtId="168" fontId="46" fillId="0" borderId="8" xfId="0" applyNumberFormat="1" applyFont="1" applyBorder="1" applyProtection="1">
      <protection locked="0" hidden="1"/>
    </xf>
    <xf numFmtId="0" fontId="0" fillId="0" borderId="0" xfId="0"/>
    <xf numFmtId="0" fontId="0" fillId="0" borderId="0" xfId="0" applyAlignment="1"/>
    <xf numFmtId="0" fontId="0" fillId="0" borderId="0" xfId="0"/>
    <xf numFmtId="0" fontId="0" fillId="4" borderId="57" xfId="0" applyFont="1" applyFill="1" applyBorder="1" applyAlignment="1">
      <alignment horizontal="left" vertical="center" indent="1"/>
    </xf>
    <xf numFmtId="0" fontId="0" fillId="4" borderId="57" xfId="0" applyFont="1" applyFill="1" applyBorder="1" applyAlignment="1"/>
    <xf numFmtId="0" fontId="34" fillId="4" borderId="0" xfId="6" applyFill="1" applyAlignment="1" applyProtection="1">
      <alignment horizontal="left"/>
    </xf>
    <xf numFmtId="0" fontId="0" fillId="4" borderId="57" xfId="0" applyFont="1" applyFill="1" applyBorder="1" applyAlignment="1">
      <alignment horizontal="center"/>
    </xf>
    <xf numFmtId="168" fontId="53" fillId="4" borderId="57" xfId="0" applyNumberFormat="1" applyFont="1" applyFill="1" applyBorder="1" applyAlignment="1" applyProtection="1">
      <alignment horizontal="right"/>
      <protection locked="0" hidden="1"/>
    </xf>
    <xf numFmtId="0" fontId="34" fillId="0" borderId="13" xfId="6" applyBorder="1" applyAlignment="1" applyProtection="1">
      <alignment horizontal="left" vertical="top" wrapText="1" indent="1"/>
    </xf>
    <xf numFmtId="0" fontId="74" fillId="4" borderId="18" xfId="0" applyFont="1" applyFill="1" applyBorder="1" applyAlignment="1" applyProtection="1">
      <alignment horizontal="left" vertical="top" indent="1"/>
    </xf>
    <xf numFmtId="0" fontId="74" fillId="4" borderId="34" xfId="0" applyFont="1" applyFill="1" applyBorder="1" applyAlignment="1" applyProtection="1">
      <alignment horizontal="left" vertical="top" indent="1"/>
    </xf>
    <xf numFmtId="0" fontId="43" fillId="0" borderId="5" xfId="0" applyFont="1" applyBorder="1" applyAlignment="1">
      <alignment horizontal="left" vertical="center" indent="1"/>
    </xf>
    <xf numFmtId="0" fontId="43" fillId="0" borderId="37" xfId="0" applyFont="1" applyBorder="1" applyAlignment="1">
      <alignment horizontal="left" vertical="center" indent="1"/>
    </xf>
    <xf numFmtId="0" fontId="0" fillId="0" borderId="21" xfId="0" applyFont="1" applyBorder="1" applyAlignment="1" applyProtection="1">
      <alignment horizontal="center" vertical="center"/>
    </xf>
    <xf numFmtId="0" fontId="4" fillId="13" borderId="21" xfId="0" applyFont="1" applyFill="1" applyBorder="1" applyAlignment="1" applyProtection="1">
      <alignment horizontal="center" vertical="center"/>
    </xf>
    <xf numFmtId="0" fontId="37" fillId="0" borderId="38" xfId="0" applyFont="1" applyBorder="1" applyAlignment="1" applyProtection="1">
      <alignment horizontal="center" vertical="center"/>
    </xf>
    <xf numFmtId="0" fontId="4" fillId="13" borderId="22"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0" fontId="37" fillId="4" borderId="15" xfId="0" applyFont="1" applyFill="1" applyBorder="1" applyAlignment="1" applyProtection="1">
      <alignment horizontal="center" vertical="center"/>
    </xf>
    <xf numFmtId="0" fontId="0" fillId="4" borderId="34" xfId="0" applyFont="1" applyFill="1" applyBorder="1" applyAlignment="1" applyProtection="1">
      <alignment horizontal="center" vertical="center"/>
    </xf>
    <xf numFmtId="0" fontId="0" fillId="0" borderId="5" xfId="0" applyFont="1" applyBorder="1" applyAlignment="1" applyProtection="1">
      <alignment horizontal="center" vertical="center"/>
    </xf>
    <xf numFmtId="0" fontId="37" fillId="0" borderId="39" xfId="0" applyFont="1" applyBorder="1" applyAlignment="1" applyProtection="1">
      <alignment horizontal="center" vertical="center"/>
    </xf>
    <xf numFmtId="0" fontId="37" fillId="4" borderId="40" xfId="0" applyFont="1" applyFill="1" applyBorder="1" applyAlignment="1" applyProtection="1">
      <alignment horizontal="center" vertical="center"/>
    </xf>
    <xf numFmtId="0" fontId="34" fillId="4" borderId="13" xfId="6" applyFill="1" applyBorder="1" applyAlignment="1" applyProtection="1">
      <alignment horizontal="left" vertical="top" wrapText="1" indent="1"/>
    </xf>
    <xf numFmtId="0" fontId="0" fillId="0" borderId="27" xfId="0" applyFont="1" applyBorder="1" applyAlignment="1">
      <alignment horizontal="left" vertical="top" indent="1"/>
    </xf>
    <xf numFmtId="0" fontId="0" fillId="0" borderId="28" xfId="0" applyFont="1" applyBorder="1" applyAlignment="1">
      <alignment horizontal="left" indent="1"/>
    </xf>
    <xf numFmtId="0" fontId="3" fillId="4" borderId="0" xfId="0" applyFont="1" applyFill="1" applyBorder="1" applyAlignment="1">
      <alignment horizontal="left" vertical="top" wrapText="1" indent="1"/>
    </xf>
    <xf numFmtId="0" fontId="3" fillId="4" borderId="20" xfId="0" applyFont="1" applyFill="1" applyBorder="1" applyAlignment="1">
      <alignment horizontal="left" vertical="top" wrapText="1" indent="1"/>
    </xf>
    <xf numFmtId="0" fontId="34" fillId="4" borderId="20" xfId="6" applyFont="1" applyFill="1" applyBorder="1" applyAlignment="1" applyProtection="1">
      <alignment horizontal="left" vertical="top" wrapText="1" indent="1"/>
    </xf>
    <xf numFmtId="0" fontId="3" fillId="4" borderId="13" xfId="0" applyFont="1" applyFill="1" applyBorder="1" applyAlignment="1">
      <alignment horizontal="left" vertical="top" indent="1"/>
    </xf>
    <xf numFmtId="0" fontId="34" fillId="0" borderId="20" xfId="6" applyFont="1" applyBorder="1" applyAlignment="1" applyProtection="1">
      <alignment horizontal="left" vertical="top" wrapText="1" indent="1"/>
    </xf>
    <xf numFmtId="0" fontId="3" fillId="0" borderId="13" xfId="0" applyFont="1" applyBorder="1" applyAlignment="1">
      <alignment horizontal="left" vertical="top" indent="1"/>
    </xf>
    <xf numFmtId="0" fontId="3" fillId="0" borderId="0" xfId="0" applyFont="1" applyBorder="1" applyAlignment="1">
      <alignment horizontal="left" vertical="top" wrapText="1" indent="1"/>
    </xf>
    <xf numFmtId="0" fontId="3" fillId="0" borderId="20" xfId="0" applyFont="1" applyBorder="1" applyAlignment="1">
      <alignment horizontal="left" vertical="top" wrapText="1" indent="1"/>
    </xf>
    <xf numFmtId="0" fontId="3" fillId="0" borderId="0" xfId="0" applyFont="1" applyAlignment="1">
      <alignment horizontal="left" vertical="top" wrapText="1"/>
    </xf>
    <xf numFmtId="0" fontId="0" fillId="0" borderId="0" xfId="0"/>
    <xf numFmtId="0" fontId="34" fillId="0" borderId="0" xfId="6" applyFill="1" applyBorder="1" applyAlignment="1" applyProtection="1">
      <alignment horizontal="left" vertical="center"/>
    </xf>
    <xf numFmtId="0" fontId="34" fillId="0" borderId="0" xfId="6" applyFill="1" applyBorder="1" applyAlignment="1" applyProtection="1"/>
    <xf numFmtId="0" fontId="0" fillId="0" borderId="0" xfId="0"/>
    <xf numFmtId="0" fontId="0" fillId="0" borderId="13" xfId="0" applyFont="1" applyFill="1" applyBorder="1" applyProtection="1"/>
    <xf numFmtId="0" fontId="0" fillId="0" borderId="20" xfId="0" applyFont="1" applyFill="1" applyBorder="1"/>
    <xf numFmtId="0" fontId="0" fillId="0" borderId="0" xfId="0" applyFont="1" applyFill="1" applyProtection="1"/>
    <xf numFmtId="0" fontId="0" fillId="0" borderId="9" xfId="0" applyFill="1" applyBorder="1" applyAlignment="1">
      <alignment horizontal="left" vertical="top" wrapText="1" indent="1"/>
    </xf>
    <xf numFmtId="0" fontId="0" fillId="0" borderId="27" xfId="0" applyFill="1" applyBorder="1" applyAlignment="1">
      <alignment horizontal="left" vertical="top" wrapText="1" indent="1"/>
    </xf>
    <xf numFmtId="0" fontId="3" fillId="0" borderId="14" xfId="0" applyFont="1" applyFill="1" applyBorder="1"/>
    <xf numFmtId="0" fontId="43" fillId="0" borderId="0" xfId="0" quotePrefix="1" applyFont="1" applyFill="1" applyBorder="1" applyAlignment="1">
      <alignment horizontal="left" vertical="top"/>
    </xf>
    <xf numFmtId="0" fontId="31" fillId="0" borderId="14" xfId="0" applyFont="1" applyFill="1" applyBorder="1" applyAlignment="1"/>
    <xf numFmtId="169" fontId="3" fillId="0" borderId="15" xfId="0" quotePrefix="1" applyNumberFormat="1" applyFont="1" applyFill="1" applyBorder="1" applyAlignment="1" applyProtection="1">
      <alignment horizontal="left"/>
    </xf>
    <xf numFmtId="0" fontId="33" fillId="15" borderId="0" xfId="0" applyFont="1" applyFill="1" applyAlignment="1">
      <alignment horizontal="left" vertical="center"/>
    </xf>
    <xf numFmtId="2" fontId="33" fillId="12" borderId="0" xfId="0" applyNumberFormat="1" applyFont="1" applyFill="1" applyBorder="1" applyAlignment="1">
      <alignment horizontal="left" vertical="center"/>
    </xf>
    <xf numFmtId="0" fontId="33" fillId="6" borderId="0" xfId="0" applyFont="1" applyFill="1" applyBorder="1" applyAlignment="1">
      <alignment horizontal="left"/>
    </xf>
    <xf numFmtId="0" fontId="31" fillId="6" borderId="0" xfId="0" applyFont="1" applyFill="1" applyBorder="1" applyAlignment="1">
      <alignment horizontal="left"/>
    </xf>
    <xf numFmtId="0" fontId="33" fillId="0" borderId="0" xfId="0" applyFont="1" applyFill="1" applyBorder="1" applyAlignment="1">
      <alignment horizontal="left"/>
    </xf>
    <xf numFmtId="0" fontId="31" fillId="0" borderId="0" xfId="0" applyFont="1" applyFill="1" applyBorder="1" applyAlignment="1">
      <alignment horizontal="left"/>
    </xf>
    <xf numFmtId="0" fontId="31" fillId="0" borderId="0" xfId="0" quotePrefix="1" applyFont="1" applyFill="1" applyBorder="1" applyAlignment="1">
      <alignment horizontal="left"/>
    </xf>
    <xf numFmtId="0" fontId="31" fillId="6" borderId="7" xfId="0" quotePrefix="1" applyFont="1" applyFill="1" applyBorder="1" applyAlignment="1"/>
    <xf numFmtId="0" fontId="36" fillId="0" borderId="0" xfId="0" applyFont="1" applyFill="1" applyBorder="1" applyAlignment="1" applyProtection="1"/>
    <xf numFmtId="0" fontId="39" fillId="0" borderId="0" xfId="0" applyFont="1" applyFill="1" applyBorder="1" applyAlignment="1"/>
    <xf numFmtId="0" fontId="3" fillId="0" borderId="0" xfId="0" applyFont="1" applyFill="1" applyBorder="1" applyAlignment="1">
      <alignment wrapText="1"/>
    </xf>
    <xf numFmtId="0" fontId="33" fillId="0" borderId="0" xfId="0" applyFont="1" applyFill="1" applyBorder="1" applyAlignment="1">
      <alignment horizontal="left"/>
    </xf>
    <xf numFmtId="0" fontId="3" fillId="0" borderId="0" xfId="6" applyFont="1" applyFill="1" applyAlignment="1" applyProtection="1">
      <alignment horizontal="left" vertical="top" wrapText="1"/>
    </xf>
    <xf numFmtId="0" fontId="0" fillId="0" borderId="0" xfId="0" applyFont="1" applyFill="1" applyBorder="1" applyAlignment="1">
      <alignment horizontal="left" vertical="top" wrapText="1"/>
    </xf>
    <xf numFmtId="0" fontId="10" fillId="0" borderId="0" xfId="0" applyFont="1" applyFill="1" applyBorder="1" applyAlignment="1">
      <alignment horizontal="left"/>
    </xf>
    <xf numFmtId="0" fontId="3" fillId="0" borderId="0" xfId="0" applyFont="1" applyFill="1" applyBorder="1" applyAlignment="1">
      <alignment horizontal="left" vertical="top" wrapText="1"/>
    </xf>
    <xf numFmtId="0" fontId="3" fillId="0" borderId="0" xfId="0" quotePrefix="1" applyFont="1" applyFill="1" applyBorder="1" applyAlignment="1">
      <alignment horizontal="left" vertical="center" indent="1"/>
    </xf>
    <xf numFmtId="0" fontId="3" fillId="0" borderId="0" xfId="0" applyFont="1" applyFill="1" applyBorder="1" applyAlignment="1">
      <alignment horizontal="left" vertical="center" wrapText="1"/>
    </xf>
    <xf numFmtId="0" fontId="0" fillId="0" borderId="0" xfId="0" applyFont="1" applyFill="1" applyBorder="1" applyAlignment="1">
      <alignment horizontal="left" vertical="top"/>
    </xf>
    <xf numFmtId="0" fontId="0" fillId="0" borderId="0" xfId="0" applyFont="1" applyFill="1" applyBorder="1" applyAlignment="1">
      <alignment horizontal="left"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center"/>
    </xf>
    <xf numFmtId="0" fontId="66" fillId="0" borderId="0" xfId="0" applyFont="1" applyFill="1"/>
    <xf numFmtId="0" fontId="0" fillId="0" borderId="0" xfId="0" applyFont="1" applyFill="1" applyAlignment="1">
      <alignment horizontal="left" wrapText="1"/>
    </xf>
    <xf numFmtId="0" fontId="3" fillId="0" borderId="0" xfId="0" applyFont="1" applyFill="1" applyBorder="1" applyAlignment="1">
      <alignment vertical="center" wrapText="1"/>
    </xf>
    <xf numFmtId="0" fontId="3" fillId="0" borderId="0" xfId="6" applyFont="1" applyFill="1" applyAlignment="1" applyProtection="1">
      <alignment horizontal="left" wrapText="1"/>
    </xf>
    <xf numFmtId="0" fontId="0" fillId="0" borderId="0" xfId="0" applyFont="1" applyFill="1" applyAlignment="1">
      <alignment vertical="top"/>
    </xf>
    <xf numFmtId="0" fontId="3" fillId="0" borderId="0" xfId="0" applyFont="1" applyFill="1" applyAlignment="1">
      <alignment horizontal="left" wrapText="1"/>
    </xf>
    <xf numFmtId="0" fontId="65" fillId="0" borderId="0" xfId="0" applyFont="1" applyFill="1" applyAlignment="1">
      <alignment horizontal="left" wrapText="1"/>
    </xf>
    <xf numFmtId="0" fontId="65" fillId="0" borderId="0" xfId="0" applyFont="1" applyFill="1" applyBorder="1" applyAlignment="1">
      <alignment horizontal="left" wrapText="1"/>
    </xf>
    <xf numFmtId="0" fontId="3" fillId="0" borderId="0" xfId="0" quotePrefix="1" applyFont="1" applyFill="1" applyBorder="1" applyAlignment="1">
      <alignment horizontal="left" wrapText="1" indent="1"/>
    </xf>
    <xf numFmtId="0" fontId="3" fillId="0" borderId="0" xfId="0" applyFont="1" applyFill="1" applyBorder="1" applyAlignment="1">
      <alignment horizontal="left" indent="1"/>
    </xf>
    <xf numFmtId="0" fontId="3" fillId="0" borderId="0" xfId="0" applyFont="1" applyFill="1" applyBorder="1" applyAlignment="1">
      <alignment horizontal="left" wrapText="1"/>
    </xf>
    <xf numFmtId="0" fontId="3" fillId="0" borderId="0" xfId="0" applyFont="1" applyFill="1" applyBorder="1"/>
    <xf numFmtId="0" fontId="3" fillId="0" borderId="0" xfId="6" applyFont="1" applyFill="1" applyAlignment="1" applyProtection="1">
      <alignment vertical="top" wrapText="1"/>
    </xf>
    <xf numFmtId="0" fontId="72" fillId="0" borderId="0" xfId="6" quotePrefix="1" applyFont="1" applyFill="1" applyBorder="1" applyAlignment="1" applyProtection="1">
      <alignment horizontal="left" vertical="top"/>
    </xf>
    <xf numFmtId="0" fontId="66" fillId="0" borderId="0" xfId="0" applyFont="1" applyFill="1" applyAlignment="1"/>
    <xf numFmtId="0" fontId="65" fillId="0" borderId="0" xfId="0" applyFont="1" applyFill="1" applyAlignment="1">
      <alignment wrapText="1"/>
    </xf>
    <xf numFmtId="0" fontId="3" fillId="0" borderId="0" xfId="0" quotePrefix="1" applyFont="1" applyFill="1" applyBorder="1" applyAlignment="1">
      <alignment vertical="center"/>
    </xf>
    <xf numFmtId="0" fontId="65" fillId="6" borderId="0" xfId="0" applyFont="1" applyFill="1" applyBorder="1" applyAlignment="1">
      <alignment horizontal="left" wrapText="1" indent="1"/>
    </xf>
    <xf numFmtId="0" fontId="43" fillId="0" borderId="0" xfId="0" applyFont="1" applyFill="1" applyBorder="1" applyAlignment="1"/>
    <xf numFmtId="0" fontId="31" fillId="6" borderId="7" xfId="0" quotePrefix="1" applyFont="1" applyFill="1" applyBorder="1" applyAlignment="1">
      <alignment horizontal="left" indent="1"/>
    </xf>
    <xf numFmtId="0" fontId="68" fillId="0" borderId="0" xfId="0" applyFont="1" applyFill="1" applyBorder="1" applyAlignment="1"/>
    <xf numFmtId="0" fontId="0" fillId="0" borderId="0" xfId="0" quotePrefix="1" applyFont="1" applyFill="1" applyAlignment="1">
      <alignment wrapText="1"/>
    </xf>
    <xf numFmtId="0" fontId="0" fillId="0" borderId="0" xfId="0" applyFill="1" applyAlignment="1">
      <alignment vertical="top"/>
    </xf>
    <xf numFmtId="0" fontId="43" fillId="0" borderId="0" xfId="0" applyFont="1" applyFill="1" applyBorder="1" applyAlignment="1">
      <alignment horizontal="left" vertical="center"/>
    </xf>
    <xf numFmtId="0" fontId="0" fillId="0" borderId="0" xfId="0" applyAlignment="1"/>
    <xf numFmtId="0" fontId="36" fillId="0" borderId="0" xfId="0" applyFont="1" applyFill="1" applyBorder="1" applyProtection="1"/>
    <xf numFmtId="0" fontId="39" fillId="0" borderId="0" xfId="11" applyFont="1" applyFill="1" applyAlignment="1">
      <alignment vertical="top"/>
    </xf>
    <xf numFmtId="0" fontId="0" fillId="0" borderId="0" xfId="0" applyFont="1" applyFill="1" applyAlignment="1">
      <alignment horizontal="right"/>
    </xf>
    <xf numFmtId="14" fontId="0" fillId="0" borderId="0" xfId="0" applyNumberFormat="1" applyFont="1" applyFill="1" applyBorder="1" applyAlignment="1" applyProtection="1"/>
    <xf numFmtId="0" fontId="0" fillId="0" borderId="0" xfId="0" applyFont="1" applyFill="1" applyBorder="1" applyAlignment="1" applyProtection="1"/>
    <xf numFmtId="0" fontId="6" fillId="0" borderId="0" xfId="0" applyFont="1" applyFill="1" applyProtection="1"/>
    <xf numFmtId="0" fontId="39" fillId="0" borderId="0" xfId="0" applyFont="1" applyFill="1" applyAlignment="1" applyProtection="1">
      <alignment horizontal="left" vertical="top"/>
    </xf>
    <xf numFmtId="0" fontId="36" fillId="0" borderId="0" xfId="0" applyFont="1" applyFill="1" applyAlignment="1" applyProtection="1">
      <alignment horizontal="left" vertical="top"/>
    </xf>
    <xf numFmtId="0" fontId="41" fillId="0" borderId="0" xfId="0" applyFont="1" applyFill="1" applyAlignment="1" applyProtection="1">
      <alignment horizontal="left"/>
    </xf>
    <xf numFmtId="0" fontId="60" fillId="0" borderId="0" xfId="0" applyFont="1" applyFill="1"/>
    <xf numFmtId="0" fontId="0" fillId="0" borderId="0" xfId="0" applyFont="1" applyFill="1" applyAlignment="1">
      <alignment wrapText="1"/>
    </xf>
    <xf numFmtId="0" fontId="3" fillId="0" borderId="0" xfId="0" applyFont="1" applyFill="1" applyProtection="1"/>
    <xf numFmtId="0" fontId="6" fillId="0" borderId="0" xfId="0" applyFont="1" applyFill="1"/>
    <xf numFmtId="0" fontId="57" fillId="0" borderId="0" xfId="0" applyFont="1" applyFill="1" applyBorder="1" applyAlignment="1">
      <alignment horizontal="center" vertical="center"/>
    </xf>
    <xf numFmtId="0" fontId="59" fillId="0" borderId="0" xfId="0" applyFont="1" applyFill="1" applyAlignment="1">
      <alignment vertical="center"/>
    </xf>
    <xf numFmtId="0" fontId="59" fillId="0" borderId="0" xfId="0" applyFont="1" applyFill="1"/>
    <xf numFmtId="0" fontId="61" fillId="0" borderId="0" xfId="0" applyFont="1" applyFill="1"/>
    <xf numFmtId="0" fontId="60" fillId="0" borderId="0" xfId="0" applyFont="1" applyFill="1" applyAlignment="1"/>
    <xf numFmtId="0" fontId="62" fillId="0" borderId="0" xfId="0" applyFont="1" applyFill="1" applyAlignment="1" applyProtection="1">
      <alignment vertical="center" textRotation="90"/>
    </xf>
    <xf numFmtId="0" fontId="63" fillId="0" borderId="0" xfId="0" applyFont="1" applyFill="1" applyAlignment="1" applyProtection="1">
      <alignment vertical="center" textRotation="90"/>
    </xf>
    <xf numFmtId="0" fontId="61" fillId="0" borderId="0" xfId="0" applyFont="1" applyFill="1" applyAlignment="1"/>
    <xf numFmtId="0" fontId="63" fillId="0" borderId="0" xfId="0" applyFont="1" applyFill="1" applyAlignment="1" applyProtection="1">
      <alignment textRotation="90"/>
    </xf>
    <xf numFmtId="0" fontId="31" fillId="0" borderId="0" xfId="0" applyFont="1" applyFill="1" applyAlignment="1" applyProtection="1"/>
    <xf numFmtId="0" fontId="63" fillId="0" borderId="0" xfId="0" applyFont="1" applyFill="1" applyAlignment="1">
      <alignment vertical="center" textRotation="90"/>
    </xf>
    <xf numFmtId="0" fontId="0" fillId="0" borderId="0" xfId="0" applyFont="1" applyFill="1" applyAlignment="1" applyProtection="1"/>
    <xf numFmtId="0" fontId="0" fillId="6" borderId="24" xfId="0" applyFont="1" applyFill="1" applyBorder="1" applyAlignment="1" applyProtection="1">
      <alignment horizontal="left" indent="1"/>
    </xf>
    <xf numFmtId="0" fontId="62" fillId="0" borderId="0" xfId="0" applyFont="1" applyFill="1" applyAlignment="1" applyProtection="1">
      <alignment textRotation="90"/>
    </xf>
    <xf numFmtId="0" fontId="0" fillId="0" borderId="0" xfId="0" applyFont="1" applyAlignment="1" applyProtection="1"/>
    <xf numFmtId="0" fontId="0" fillId="0" borderId="12" xfId="0" applyFont="1" applyBorder="1" applyAlignment="1">
      <alignment horizontal="left" vertical="center" indent="1"/>
    </xf>
    <xf numFmtId="0" fontId="56" fillId="0" borderId="0" xfId="6" applyFont="1" applyFill="1" applyAlignment="1" applyProtection="1"/>
    <xf numFmtId="0" fontId="0" fillId="0" borderId="0" xfId="0" applyFill="1" applyAlignment="1">
      <alignment horizontal="right"/>
    </xf>
    <xf numFmtId="0" fontId="39" fillId="0" borderId="0" xfId="0" applyFont="1" applyFill="1"/>
    <xf numFmtId="0" fontId="41" fillId="0" borderId="0" xfId="0" applyFont="1" applyFill="1"/>
    <xf numFmtId="0" fontId="39" fillId="0" borderId="0" xfId="0" applyFont="1" applyFill="1" applyAlignment="1">
      <alignment wrapText="1"/>
    </xf>
    <xf numFmtId="0" fontId="39" fillId="0" borderId="0" xfId="0" applyFont="1" applyFill="1" applyAlignment="1"/>
    <xf numFmtId="0" fontId="36" fillId="0" borderId="0" xfId="0" applyFont="1" applyFill="1" applyAlignment="1"/>
    <xf numFmtId="0" fontId="36" fillId="0" borderId="0" xfId="0" applyFont="1" applyFill="1" applyAlignment="1">
      <alignment horizontal="left"/>
    </xf>
    <xf numFmtId="0" fontId="12" fillId="0" borderId="0" xfId="0" applyFont="1" applyAlignment="1">
      <alignment vertical="top" wrapText="1"/>
    </xf>
    <xf numFmtId="0" fontId="12" fillId="0" borderId="0" xfId="0" applyFont="1" applyFill="1" applyAlignment="1">
      <alignment vertical="top" wrapText="1"/>
    </xf>
    <xf numFmtId="0" fontId="12" fillId="0" borderId="0" xfId="0" applyFont="1" applyFill="1" applyAlignment="1"/>
    <xf numFmtId="0" fontId="34" fillId="8" borderId="19" xfId="6" applyFont="1" applyFill="1" applyBorder="1" applyAlignment="1" applyProtection="1">
      <alignment horizontal="left" vertical="center" indent="1"/>
    </xf>
    <xf numFmtId="0" fontId="34" fillId="8" borderId="30" xfId="6" applyFont="1" applyFill="1" applyBorder="1" applyAlignment="1" applyProtection="1">
      <alignment horizontal="left" vertical="center" indent="1"/>
    </xf>
    <xf numFmtId="0" fontId="3" fillId="4" borderId="30" xfId="6" applyFont="1" applyFill="1" applyBorder="1" applyAlignment="1" applyProtection="1">
      <alignment horizontal="left" vertical="center" indent="1"/>
    </xf>
    <xf numFmtId="0" fontId="34" fillId="0" borderId="32" xfId="6" applyFont="1" applyFill="1" applyBorder="1" applyAlignment="1" applyProtection="1">
      <alignment horizontal="left" vertical="center" indent="1"/>
    </xf>
    <xf numFmtId="0" fontId="34" fillId="0" borderId="33" xfId="6" applyFont="1" applyFill="1" applyBorder="1" applyAlignment="1" applyProtection="1">
      <alignment horizontal="left" vertical="center" indent="1"/>
    </xf>
    <xf numFmtId="0" fontId="43" fillId="6" borderId="9" xfId="0" applyFont="1" applyFill="1" applyBorder="1" applyAlignment="1">
      <alignment horizontal="center" vertical="center"/>
    </xf>
    <xf numFmtId="0" fontId="0" fillId="0" borderId="0" xfId="0" applyAlignment="1">
      <alignment vertical="center"/>
    </xf>
    <xf numFmtId="0" fontId="0" fillId="4" borderId="24" xfId="0" applyFont="1" applyFill="1" applyBorder="1" applyAlignment="1">
      <alignment horizontal="left" wrapText="1" indent="1"/>
    </xf>
    <xf numFmtId="0" fontId="0" fillId="0" borderId="0" xfId="0" applyFont="1" applyFill="1" applyAlignment="1">
      <alignment horizontal="left" vertical="center"/>
    </xf>
    <xf numFmtId="0" fontId="21" fillId="6" borderId="13" xfId="6" applyFont="1" applyFill="1" applyBorder="1" applyAlignment="1" applyProtection="1">
      <alignment horizontal="left" indent="1"/>
    </xf>
    <xf numFmtId="0" fontId="64" fillId="4" borderId="27" xfId="6" quotePrefix="1" applyFont="1" applyFill="1" applyBorder="1" applyAlignment="1" applyProtection="1">
      <alignment horizontal="center" vertical="top"/>
    </xf>
    <xf numFmtId="0" fontId="34" fillId="0" borderId="0" xfId="6" applyAlignment="1" applyProtection="1">
      <alignment horizontal="right"/>
    </xf>
    <xf numFmtId="0" fontId="0" fillId="4" borderId="64" xfId="0" applyFill="1" applyBorder="1" applyAlignment="1">
      <alignment vertical="center"/>
    </xf>
    <xf numFmtId="0" fontId="1" fillId="4" borderId="64" xfId="0" applyFont="1" applyFill="1" applyBorder="1" applyAlignment="1">
      <alignment vertical="center"/>
    </xf>
    <xf numFmtId="0" fontId="3" fillId="4" borderId="64" xfId="0" applyFont="1" applyFill="1" applyBorder="1" applyAlignment="1">
      <alignment horizontal="center" vertical="center"/>
    </xf>
    <xf numFmtId="0" fontId="4" fillId="4" borderId="64" xfId="0" applyFont="1" applyFill="1" applyBorder="1" applyAlignment="1">
      <alignment horizontal="center" vertical="center"/>
    </xf>
    <xf numFmtId="0" fontId="4" fillId="4" borderId="64" xfId="0" applyFont="1" applyFill="1" applyBorder="1" applyAlignment="1">
      <alignment vertical="center"/>
    </xf>
    <xf numFmtId="0" fontId="3" fillId="0" borderId="0" xfId="0" applyFont="1" applyAlignment="1">
      <alignment horizontal="left" vertical="top" wrapText="1"/>
    </xf>
    <xf numFmtId="0" fontId="0" fillId="0" borderId="24" xfId="0" applyFont="1" applyBorder="1" applyAlignment="1">
      <alignment horizontal="left" vertical="top" wrapText="1" indent="1"/>
    </xf>
    <xf numFmtId="0" fontId="0" fillId="0" borderId="25" xfId="0" applyFont="1" applyBorder="1" applyAlignment="1">
      <alignment horizontal="left" vertical="top" wrapText="1" indent="1"/>
    </xf>
    <xf numFmtId="0" fontId="43" fillId="0" borderId="24" xfId="0" applyFont="1" applyBorder="1" applyAlignment="1">
      <alignment horizontal="left" vertical="top" wrapText="1" indent="1"/>
    </xf>
    <xf numFmtId="0" fontId="43" fillId="0" borderId="31" xfId="0" applyFont="1" applyBorder="1" applyAlignment="1">
      <alignment horizontal="left" vertical="top" wrapText="1" indent="1"/>
    </xf>
    <xf numFmtId="0" fontId="43" fillId="0" borderId="25" xfId="0" applyFont="1" applyBorder="1" applyAlignment="1">
      <alignment horizontal="left" vertical="top" wrapText="1" indent="1"/>
    </xf>
    <xf numFmtId="0" fontId="0" fillId="0" borderId="0" xfId="0" applyAlignment="1">
      <alignment horizontal="left" vertical="top" wrapText="1"/>
    </xf>
    <xf numFmtId="0" fontId="0" fillId="0" borderId="0" xfId="0" applyFont="1" applyAlignment="1">
      <alignment horizontal="left" vertical="top" wrapText="1"/>
    </xf>
    <xf numFmtId="0" fontId="34" fillId="0" borderId="13" xfId="6" applyBorder="1" applyAlignment="1" applyProtection="1">
      <alignment horizontal="left" vertical="top" indent="1"/>
    </xf>
    <xf numFmtId="0" fontId="34" fillId="0" borderId="0" xfId="6" applyBorder="1" applyAlignment="1" applyProtection="1">
      <alignment horizontal="left" vertical="top" indent="1"/>
    </xf>
    <xf numFmtId="0" fontId="31" fillId="0" borderId="31" xfId="0" applyFont="1" applyBorder="1" applyAlignment="1">
      <alignment horizontal="center"/>
    </xf>
    <xf numFmtId="0" fontId="43" fillId="14" borderId="0" xfId="0" applyFont="1" applyFill="1" applyAlignment="1">
      <alignment horizontal="left" vertical="top" wrapText="1"/>
    </xf>
    <xf numFmtId="0" fontId="3" fillId="0" borderId="13" xfId="0" applyFont="1" applyBorder="1" applyAlignment="1">
      <alignment horizontal="left" vertical="top" indent="1"/>
    </xf>
    <xf numFmtId="0" fontId="3" fillId="0" borderId="0" xfId="0" applyFont="1" applyBorder="1" applyAlignment="1">
      <alignment horizontal="left" vertical="top" indent="1"/>
    </xf>
    <xf numFmtId="0" fontId="3" fillId="0" borderId="20" xfId="0" applyFont="1" applyBorder="1" applyAlignment="1">
      <alignment horizontal="left" vertical="top" indent="1"/>
    </xf>
    <xf numFmtId="0" fontId="3" fillId="4" borderId="13" xfId="0" applyFont="1" applyFill="1" applyBorder="1" applyAlignment="1">
      <alignment horizontal="left" vertical="top" indent="1"/>
    </xf>
    <xf numFmtId="0" fontId="3" fillId="4" borderId="0" xfId="0" applyFont="1" applyFill="1" applyBorder="1" applyAlignment="1">
      <alignment horizontal="left" vertical="top" indent="1"/>
    </xf>
    <xf numFmtId="0" fontId="3" fillId="4" borderId="20" xfId="0" applyFont="1" applyFill="1" applyBorder="1" applyAlignment="1">
      <alignment horizontal="left" vertical="top" indent="1"/>
    </xf>
    <xf numFmtId="0" fontId="34" fillId="0" borderId="27" xfId="6" applyBorder="1" applyAlignment="1" applyProtection="1">
      <alignment horizontal="left" vertical="top" indent="1"/>
    </xf>
    <xf numFmtId="0" fontId="34" fillId="0" borderId="26" xfId="6" applyBorder="1" applyAlignment="1" applyProtection="1">
      <alignment horizontal="left" vertical="top" indent="1"/>
    </xf>
    <xf numFmtId="0" fontId="0" fillId="0" borderId="28" xfId="0" applyFont="1" applyBorder="1" applyAlignment="1">
      <alignment horizontal="left" vertical="top" wrapText="1" indent="1"/>
    </xf>
    <xf numFmtId="0" fontId="0" fillId="0" borderId="26" xfId="0" applyFont="1" applyBorder="1" applyAlignment="1">
      <alignment horizontal="left" vertical="top" wrapText="1" indent="1"/>
    </xf>
    <xf numFmtId="0" fontId="0" fillId="0" borderId="27" xfId="0" applyFont="1" applyBorder="1" applyAlignment="1">
      <alignment horizontal="left" vertical="top" wrapText="1" indent="1"/>
    </xf>
    <xf numFmtId="0" fontId="0" fillId="0" borderId="0" xfId="0" applyFont="1" applyBorder="1" applyAlignment="1">
      <alignment horizontal="left" vertical="top" wrapText="1"/>
    </xf>
    <xf numFmtId="0" fontId="0" fillId="0" borderId="20" xfId="0" applyFont="1" applyBorder="1" applyAlignment="1">
      <alignment horizontal="left" vertical="top" wrapText="1"/>
    </xf>
    <xf numFmtId="0" fontId="3" fillId="0" borderId="0" xfId="0" applyFont="1" applyFill="1" applyAlignment="1">
      <alignment horizontal="left" vertical="top" wrapText="1"/>
    </xf>
    <xf numFmtId="0" fontId="0" fillId="0" borderId="27" xfId="0" quotePrefix="1" applyBorder="1" applyAlignment="1">
      <alignment horizontal="left" vertical="top" wrapText="1" indent="1"/>
    </xf>
    <xf numFmtId="0" fontId="0" fillId="0" borderId="28" xfId="0" applyBorder="1" applyAlignment="1">
      <alignment horizontal="left" vertical="top" wrapText="1" indent="1"/>
    </xf>
    <xf numFmtId="0" fontId="0" fillId="0" borderId="26" xfId="0" applyBorder="1" applyAlignment="1">
      <alignment horizontal="left" vertical="top" wrapText="1" indent="1"/>
    </xf>
    <xf numFmtId="0" fontId="34" fillId="0" borderId="27" xfId="6" applyBorder="1" applyAlignment="1" applyProtection="1">
      <alignment horizontal="left" vertical="top" wrapText="1" indent="1"/>
    </xf>
    <xf numFmtId="0" fontId="34" fillId="0" borderId="26" xfId="6" applyBorder="1" applyAlignment="1" applyProtection="1">
      <alignment horizontal="left" vertical="top" wrapText="1" indent="1"/>
    </xf>
    <xf numFmtId="0" fontId="34" fillId="0" borderId="27" xfId="6" applyFont="1" applyBorder="1" applyAlignment="1" applyProtection="1">
      <alignment horizontal="left" vertical="top" wrapText="1" indent="1"/>
    </xf>
    <xf numFmtId="0" fontId="34" fillId="0" borderId="26" xfId="6" applyFont="1" applyBorder="1" applyAlignment="1" applyProtection="1">
      <alignment horizontal="left" vertical="top" wrapText="1" indent="1"/>
    </xf>
    <xf numFmtId="0" fontId="0" fillId="0" borderId="27" xfId="0" applyBorder="1" applyAlignment="1">
      <alignment horizontal="left" vertical="top" wrapText="1" indent="1"/>
    </xf>
    <xf numFmtId="0" fontId="3" fillId="0" borderId="13" xfId="0" applyFont="1" applyBorder="1" applyAlignment="1">
      <alignment horizontal="left" vertical="top" wrapText="1" indent="1"/>
    </xf>
    <xf numFmtId="0" fontId="3" fillId="0" borderId="0" xfId="0" applyFont="1" applyBorder="1" applyAlignment="1">
      <alignment horizontal="left" vertical="top" wrapText="1" indent="1"/>
    </xf>
    <xf numFmtId="0" fontId="3" fillId="0" borderId="20" xfId="0" applyFont="1" applyBorder="1" applyAlignment="1">
      <alignment horizontal="left" vertical="top" wrapText="1" indent="1"/>
    </xf>
    <xf numFmtId="0" fontId="3" fillId="4" borderId="13" xfId="0" applyFont="1" applyFill="1" applyBorder="1" applyAlignment="1">
      <alignment horizontal="left" vertical="top" wrapText="1" indent="1"/>
    </xf>
    <xf numFmtId="0" fontId="3" fillId="4" borderId="0" xfId="0" applyFont="1" applyFill="1" applyBorder="1" applyAlignment="1">
      <alignment horizontal="left" vertical="top" wrapText="1" indent="1"/>
    </xf>
    <xf numFmtId="0" fontId="3" fillId="4" borderId="20" xfId="0" applyFont="1" applyFill="1" applyBorder="1" applyAlignment="1">
      <alignment horizontal="left" vertical="top" wrapText="1" indent="1"/>
    </xf>
    <xf numFmtId="0" fontId="34" fillId="0" borderId="13" xfId="6" applyBorder="1" applyAlignment="1" applyProtection="1">
      <alignment horizontal="left" indent="1"/>
    </xf>
    <xf numFmtId="0" fontId="34" fillId="0" borderId="0" xfId="6" applyAlignment="1" applyProtection="1">
      <alignment horizontal="left" indent="1"/>
    </xf>
    <xf numFmtId="0" fontId="34" fillId="0" borderId="0" xfId="6" applyAlignment="1" applyProtection="1"/>
    <xf numFmtId="0" fontId="0" fillId="0" borderId="0" xfId="0" applyAlignment="1"/>
    <xf numFmtId="0" fontId="34" fillId="0" borderId="0" xfId="6" applyAlignment="1" applyProtection="1">
      <alignment horizontal="left" vertical="top"/>
    </xf>
    <xf numFmtId="169" fontId="4" fillId="0" borderId="27" xfId="0" applyNumberFormat="1" applyFont="1" applyFill="1" applyBorder="1" applyAlignment="1" applyProtection="1">
      <alignment horizontal="left" vertical="top" wrapText="1"/>
    </xf>
    <xf numFmtId="169" fontId="4" fillId="0" borderId="28" xfId="0" applyNumberFormat="1" applyFont="1" applyFill="1" applyBorder="1" applyAlignment="1" applyProtection="1">
      <alignment horizontal="left" vertical="top" wrapText="1"/>
    </xf>
    <xf numFmtId="169" fontId="4" fillId="0" borderId="26" xfId="0" applyNumberFormat="1" applyFont="1" applyFill="1" applyBorder="1" applyAlignment="1" applyProtection="1">
      <alignment horizontal="left" vertical="top" wrapText="1"/>
    </xf>
    <xf numFmtId="0" fontId="39" fillId="0" borderId="0" xfId="0" applyFont="1" applyAlignment="1">
      <alignment horizontal="left"/>
    </xf>
    <xf numFmtId="0" fontId="3" fillId="0" borderId="14" xfId="0" quotePrefix="1" applyFont="1" applyFill="1" applyBorder="1" applyAlignment="1" applyProtection="1">
      <alignment horizontal="left"/>
    </xf>
    <xf numFmtId="0" fontId="3" fillId="0" borderId="16" xfId="0" quotePrefix="1" applyFont="1" applyFill="1" applyBorder="1" applyAlignment="1" applyProtection="1">
      <alignment horizontal="left"/>
    </xf>
    <xf numFmtId="169" fontId="4" fillId="6" borderId="0" xfId="0" applyNumberFormat="1" applyFont="1" applyFill="1" applyBorder="1" applyAlignment="1" applyProtection="1">
      <alignment horizontal="center" vertical="top" wrapText="1"/>
    </xf>
    <xf numFmtId="0" fontId="36" fillId="8" borderId="0" xfId="0" applyFont="1" applyFill="1" applyBorder="1" applyAlignment="1" applyProtection="1">
      <alignment horizontal="left"/>
    </xf>
    <xf numFmtId="0" fontId="34" fillId="0" borderId="0" xfId="6" applyFont="1" applyAlignment="1" applyProtection="1">
      <alignment horizontal="left"/>
    </xf>
    <xf numFmtId="0" fontId="34" fillId="0" borderId="0" xfId="6" applyFill="1" applyAlignment="1" applyProtection="1">
      <alignment horizontal="left" vertical="top"/>
    </xf>
    <xf numFmtId="0" fontId="34" fillId="0" borderId="0" xfId="6" applyFont="1" applyFill="1" applyAlignment="1" applyProtection="1">
      <alignment horizontal="left" vertical="top"/>
    </xf>
    <xf numFmtId="0" fontId="43" fillId="0" borderId="27" xfId="0" applyFont="1" applyBorder="1" applyAlignment="1">
      <alignment horizontal="left" vertical="top" wrapText="1" indent="1"/>
    </xf>
    <xf numFmtId="0" fontId="43" fillId="0" borderId="26" xfId="0" applyFont="1" applyBorder="1" applyAlignment="1">
      <alignment horizontal="left" vertical="top" wrapText="1" indent="1"/>
    </xf>
    <xf numFmtId="0" fontId="43" fillId="0" borderId="27" xfId="0" applyFont="1" applyBorder="1" applyAlignment="1">
      <alignment horizontal="center"/>
    </xf>
    <xf numFmtId="0" fontId="43" fillId="0" borderId="28" xfId="0" applyFont="1" applyBorder="1" applyAlignment="1">
      <alignment horizontal="center"/>
    </xf>
    <xf numFmtId="0" fontId="43" fillId="0" borderId="26" xfId="0" applyFont="1" applyBorder="1" applyAlignment="1">
      <alignment horizontal="center"/>
    </xf>
    <xf numFmtId="0" fontId="34" fillId="0" borderId="24" xfId="6" applyBorder="1" applyAlignment="1" applyProtection="1">
      <alignment horizontal="left" vertical="top" indent="1"/>
    </xf>
    <xf numFmtId="0" fontId="34" fillId="0" borderId="25" xfId="6" applyBorder="1" applyAlignment="1" applyProtection="1">
      <alignment horizontal="left" vertical="top" indent="1"/>
    </xf>
    <xf numFmtId="0" fontId="34" fillId="0" borderId="0" xfId="6" applyFill="1" applyAlignment="1" applyProtection="1">
      <alignment horizontal="left"/>
    </xf>
    <xf numFmtId="0" fontId="0" fillId="5" borderId="0" xfId="0" applyFont="1" applyFill="1" applyBorder="1" applyAlignment="1" applyProtection="1">
      <alignment horizontal="left"/>
      <protection locked="0"/>
    </xf>
    <xf numFmtId="0" fontId="0" fillId="4" borderId="57" xfId="0" applyFont="1" applyFill="1" applyBorder="1" applyAlignment="1">
      <alignment horizontal="left" vertical="center" wrapText="1"/>
    </xf>
    <xf numFmtId="0" fontId="34" fillId="7" borderId="0" xfId="6" applyFill="1" applyAlignment="1" applyProtection="1">
      <alignment horizontal="left"/>
    </xf>
    <xf numFmtId="49" fontId="0" fillId="5" borderId="0" xfId="0" applyNumberFormat="1" applyFont="1" applyFill="1" applyBorder="1" applyAlignment="1" applyProtection="1">
      <alignment horizontal="left"/>
      <protection locked="0"/>
    </xf>
    <xf numFmtId="0" fontId="0" fillId="4" borderId="0" xfId="0" quotePrefix="1" applyFill="1" applyAlignment="1">
      <alignment horizontal="left" vertical="top" wrapText="1"/>
    </xf>
    <xf numFmtId="0" fontId="0" fillId="4" borderId="0" xfId="0" applyFont="1" applyFill="1" applyAlignment="1">
      <alignment horizontal="left" wrapText="1"/>
    </xf>
    <xf numFmtId="0" fontId="0" fillId="4" borderId="0" xfId="0" applyFont="1" applyFill="1" applyAlignment="1">
      <alignment horizontal="left"/>
    </xf>
    <xf numFmtId="0" fontId="0" fillId="0" borderId="0" xfId="0"/>
    <xf numFmtId="0" fontId="3" fillId="0" borderId="0" xfId="0" applyFont="1" applyAlignment="1">
      <alignment horizontal="left" vertical="center" wrapText="1"/>
    </xf>
    <xf numFmtId="0" fontId="3" fillId="4" borderId="0" xfId="6" applyFont="1" applyFill="1" applyAlignment="1" applyProtection="1">
      <alignment horizontal="left" vertical="center"/>
    </xf>
    <xf numFmtId="0" fontId="0" fillId="4" borderId="0" xfId="0" applyFill="1" applyAlignment="1">
      <alignment horizontal="left"/>
    </xf>
    <xf numFmtId="0" fontId="0" fillId="4" borderId="57" xfId="0" applyFont="1" applyFill="1" applyBorder="1" applyAlignment="1">
      <alignment horizontal="left" vertical="center" wrapText="1" indent="1"/>
    </xf>
    <xf numFmtId="0" fontId="0" fillId="4" borderId="57" xfId="0" applyFont="1" applyFill="1" applyBorder="1" applyAlignment="1">
      <alignment horizontal="left" wrapText="1"/>
    </xf>
    <xf numFmtId="0" fontId="59" fillId="0" borderId="0" xfId="0" applyFont="1" applyFill="1" applyAlignment="1">
      <alignment horizontal="left"/>
    </xf>
    <xf numFmtId="0" fontId="0" fillId="0" borderId="24" xfId="0" applyFont="1" applyBorder="1" applyAlignment="1">
      <alignment horizontal="center" vertical="center"/>
    </xf>
    <xf numFmtId="0" fontId="0" fillId="0" borderId="12" xfId="0" applyFont="1" applyBorder="1" applyAlignment="1">
      <alignment horizontal="center" vertical="center"/>
    </xf>
    <xf numFmtId="0" fontId="0" fillId="0" borderId="29" xfId="0" applyFont="1" applyBorder="1" applyAlignment="1">
      <alignment vertical="center"/>
    </xf>
    <xf numFmtId="0" fontId="0" fillId="0" borderId="41" xfId="0" applyFont="1" applyBorder="1" applyAlignment="1">
      <alignment vertical="center"/>
    </xf>
    <xf numFmtId="0" fontId="47" fillId="0" borderId="6" xfId="0" applyFont="1" applyBorder="1" applyAlignment="1">
      <alignment horizontal="center" vertical="center"/>
    </xf>
    <xf numFmtId="0" fontId="47" fillId="0" borderId="2" xfId="0" applyFont="1" applyBorder="1" applyAlignment="1">
      <alignment horizontal="center" vertical="center"/>
    </xf>
    <xf numFmtId="0" fontId="47" fillId="0" borderId="4" xfId="0" applyFont="1" applyBorder="1" applyAlignment="1">
      <alignment horizontal="center" vertical="center"/>
    </xf>
    <xf numFmtId="0" fontId="0" fillId="6" borderId="24" xfId="0" applyFont="1" applyFill="1" applyBorder="1" applyAlignment="1">
      <alignment horizontal="left" vertical="center" wrapText="1" indent="1"/>
    </xf>
    <xf numFmtId="0" fontId="0" fillId="6" borderId="31" xfId="0" applyFont="1" applyFill="1" applyBorder="1" applyAlignment="1">
      <alignment horizontal="left" vertical="center" wrapText="1" indent="1"/>
    </xf>
    <xf numFmtId="0" fontId="31" fillId="6" borderId="25" xfId="0" applyFont="1" applyFill="1" applyBorder="1" applyAlignment="1">
      <alignment horizontal="left" vertical="center" indent="1"/>
    </xf>
    <xf numFmtId="0" fontId="0" fillId="6" borderId="12" xfId="0" applyFont="1" applyFill="1" applyBorder="1" applyAlignment="1">
      <alignment horizontal="left" vertical="center" indent="1"/>
    </xf>
    <xf numFmtId="0" fontId="0" fillId="6" borderId="7" xfId="0" applyFont="1" applyFill="1" applyBorder="1" applyAlignment="1">
      <alignment horizontal="left" vertical="center" indent="1"/>
    </xf>
    <xf numFmtId="0" fontId="0" fillId="6" borderId="8" xfId="0" applyFont="1" applyFill="1" applyBorder="1" applyAlignment="1">
      <alignment horizontal="left" vertical="center" indent="1"/>
    </xf>
    <xf numFmtId="0" fontId="64" fillId="0" borderId="7" xfId="6" applyFont="1" applyBorder="1" applyAlignment="1" applyProtection="1">
      <alignment horizontal="left"/>
    </xf>
    <xf numFmtId="0" fontId="64" fillId="0" borderId="7" xfId="6" applyFont="1" applyBorder="1" applyAlignment="1" applyProtection="1">
      <alignment wrapText="1"/>
    </xf>
    <xf numFmtId="0" fontId="0" fillId="0" borderId="41" xfId="0" applyFont="1" applyBorder="1" applyAlignment="1">
      <alignment horizontal="left" wrapText="1" indent="1"/>
    </xf>
    <xf numFmtId="0" fontId="0" fillId="0" borderId="23" xfId="0" applyFont="1" applyBorder="1" applyAlignment="1">
      <alignment horizontal="left" wrapText="1" indent="1"/>
    </xf>
    <xf numFmtId="0" fontId="64" fillId="0" borderId="7" xfId="6" applyFont="1" applyBorder="1" applyAlignment="1" applyProtection="1">
      <alignment horizontal="left" wrapText="1"/>
    </xf>
    <xf numFmtId="0" fontId="43" fillId="0" borderId="27" xfId="0" applyFont="1" applyBorder="1" applyAlignment="1" applyProtection="1">
      <alignment horizontal="center"/>
    </xf>
    <xf numFmtId="0" fontId="43" fillId="0" borderId="26" xfId="0" applyFont="1" applyBorder="1" applyAlignment="1" applyProtection="1">
      <alignment horizontal="center"/>
    </xf>
    <xf numFmtId="0" fontId="43" fillId="0" borderId="27" xfId="0" applyNumberFormat="1" applyFont="1" applyBorder="1" applyAlignment="1" applyProtection="1">
      <alignment horizontal="center"/>
    </xf>
    <xf numFmtId="0" fontId="43" fillId="0" borderId="26" xfId="0" applyNumberFormat="1" applyFont="1" applyBorder="1" applyAlignment="1" applyProtection="1">
      <alignment horizontal="center"/>
    </xf>
    <xf numFmtId="14" fontId="43" fillId="8" borderId="27" xfId="0" applyNumberFormat="1" applyFont="1" applyFill="1" applyBorder="1" applyAlignment="1" applyProtection="1">
      <alignment horizontal="center"/>
    </xf>
    <xf numFmtId="14" fontId="43" fillId="8" borderId="26" xfId="0" applyNumberFormat="1" applyFont="1" applyFill="1" applyBorder="1" applyAlignment="1" applyProtection="1">
      <alignment horizontal="center"/>
    </xf>
    <xf numFmtId="0" fontId="0" fillId="0" borderId="6"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27" xfId="0" applyFont="1" applyBorder="1" applyAlignment="1" applyProtection="1">
      <alignment horizontal="left" vertical="center" indent="1"/>
      <protection locked="0"/>
    </xf>
    <xf numFmtId="0" fontId="0" fillId="0" borderId="28" xfId="0" applyFont="1" applyBorder="1" applyAlignment="1" applyProtection="1">
      <alignment horizontal="left" vertical="center" indent="1"/>
      <protection locked="0"/>
    </xf>
    <xf numFmtId="0" fontId="0" fillId="0" borderId="26" xfId="0" applyFont="1" applyBorder="1" applyAlignment="1" applyProtection="1">
      <alignment horizontal="left" vertical="center" indent="1"/>
      <protection locked="0"/>
    </xf>
    <xf numFmtId="0" fontId="36" fillId="0" borderId="0" xfId="0" applyFont="1" applyFill="1" applyAlignment="1" applyProtection="1">
      <alignment horizontal="left" vertical="top"/>
    </xf>
    <xf numFmtId="0" fontId="0" fillId="0" borderId="23" xfId="0" applyFont="1" applyBorder="1" applyAlignment="1">
      <alignment horizontal="left" indent="1"/>
    </xf>
    <xf numFmtId="0" fontId="47" fillId="0" borderId="6"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4" xfId="0" applyFont="1" applyBorder="1" applyAlignment="1">
      <alignment horizontal="center" vertical="center" wrapText="1"/>
    </xf>
    <xf numFmtId="0" fontId="0" fillId="0" borderId="43" xfId="0" applyFont="1" applyBorder="1" applyAlignment="1" applyProtection="1">
      <alignment horizontal="left" vertical="center" wrapText="1" indent="1"/>
      <protection locked="0"/>
    </xf>
    <xf numFmtId="0" fontId="0" fillId="0" borderId="35" xfId="0" applyFont="1" applyBorder="1" applyAlignment="1" applyProtection="1">
      <alignment horizontal="left" vertical="center" wrapText="1" indent="1"/>
      <protection locked="0"/>
    </xf>
    <xf numFmtId="0" fontId="0" fillId="0" borderId="42" xfId="0" applyFont="1" applyBorder="1" applyAlignment="1" applyProtection="1">
      <alignment horizontal="left" indent="1"/>
      <protection locked="0"/>
    </xf>
    <xf numFmtId="0" fontId="0" fillId="0" borderId="14" xfId="0" applyFont="1" applyBorder="1" applyAlignment="1" applyProtection="1">
      <alignment horizontal="left" indent="1"/>
      <protection locked="0"/>
    </xf>
    <xf numFmtId="0" fontId="4" fillId="0" borderId="7" xfId="0" applyFont="1" applyFill="1" applyBorder="1" applyAlignment="1">
      <alignment horizontal="left"/>
    </xf>
    <xf numFmtId="0" fontId="4" fillId="0" borderId="7" xfId="0" applyFont="1" applyBorder="1" applyAlignment="1">
      <alignment horizontal="left"/>
    </xf>
    <xf numFmtId="0" fontId="0" fillId="6" borderId="27" xfId="0" applyFont="1" applyFill="1" applyBorder="1" applyAlignment="1" applyProtection="1">
      <alignment horizontal="left" vertical="center" wrapText="1" indent="1"/>
    </xf>
    <xf numFmtId="0" fontId="0" fillId="6" borderId="28" xfId="0" applyFont="1" applyFill="1" applyBorder="1" applyAlignment="1" applyProtection="1">
      <alignment horizontal="left" vertical="center" wrapText="1" indent="1"/>
    </xf>
    <xf numFmtId="0" fontId="0" fillId="6" borderId="26" xfId="0" applyFont="1" applyFill="1" applyBorder="1" applyAlignment="1" applyProtection="1">
      <alignment horizontal="left" vertical="center" wrapText="1" indent="1"/>
    </xf>
    <xf numFmtId="0" fontId="0" fillId="0" borderId="44" xfId="0" applyFont="1" applyBorder="1" applyAlignment="1" applyProtection="1">
      <alignment horizontal="left" indent="1"/>
    </xf>
    <xf numFmtId="0" fontId="0" fillId="0" borderId="40" xfId="0" applyFont="1" applyBorder="1" applyAlignment="1" applyProtection="1">
      <alignment horizontal="left" indent="1"/>
    </xf>
    <xf numFmtId="0" fontId="0" fillId="0" borderId="45" xfId="0" applyFont="1" applyBorder="1" applyAlignment="1" applyProtection="1">
      <alignment horizontal="left" indent="1"/>
      <protection locked="0"/>
    </xf>
    <xf numFmtId="0" fontId="0" fillId="0" borderId="46" xfId="0" applyFont="1" applyBorder="1" applyAlignment="1" applyProtection="1">
      <alignment horizontal="left" indent="1"/>
      <protection locked="0"/>
    </xf>
    <xf numFmtId="0" fontId="34" fillId="6" borderId="27" xfId="6" applyFill="1" applyBorder="1" applyAlignment="1" applyProtection="1">
      <alignment horizontal="left" vertical="center" wrapText="1" indent="1"/>
    </xf>
    <xf numFmtId="0" fontId="21" fillId="6" borderId="28" xfId="6" applyFont="1" applyFill="1" applyBorder="1" applyAlignment="1" applyProtection="1">
      <alignment horizontal="left" vertical="center" wrapText="1" indent="1"/>
    </xf>
    <xf numFmtId="0" fontId="21" fillId="6" borderId="26" xfId="6" applyFont="1" applyFill="1" applyBorder="1" applyAlignment="1" applyProtection="1">
      <alignment horizontal="left" vertical="center" wrapText="1" indent="1"/>
    </xf>
    <xf numFmtId="0" fontId="0" fillId="0" borderId="6" xfId="0" applyFont="1" applyBorder="1" applyAlignment="1">
      <alignment horizontal="center" vertical="center"/>
    </xf>
    <xf numFmtId="0" fontId="0" fillId="0" borderId="4" xfId="0" applyFont="1" applyBorder="1" applyAlignment="1">
      <alignment horizontal="center" vertical="center"/>
    </xf>
    <xf numFmtId="0" fontId="47" fillId="0" borderId="25" xfId="0" applyFont="1" applyBorder="1" applyAlignment="1">
      <alignment horizontal="center" vertical="center"/>
    </xf>
    <xf numFmtId="0" fontId="47" fillId="0" borderId="20" xfId="0" applyFont="1" applyBorder="1" applyAlignment="1">
      <alignment horizontal="center" vertical="center"/>
    </xf>
    <xf numFmtId="0" fontId="0" fillId="0" borderId="27" xfId="0" applyFont="1" applyFill="1" applyBorder="1" applyAlignment="1" applyProtection="1">
      <alignment horizontal="left" vertical="center" indent="1"/>
      <protection locked="0"/>
    </xf>
    <xf numFmtId="0" fontId="0" fillId="0" borderId="28" xfId="0" applyFont="1" applyFill="1" applyBorder="1" applyAlignment="1" applyProtection="1">
      <alignment horizontal="left" vertical="center" indent="1"/>
      <protection locked="0"/>
    </xf>
    <xf numFmtId="0" fontId="0" fillId="0" borderId="26" xfId="0" applyFont="1" applyFill="1" applyBorder="1" applyAlignment="1" applyProtection="1">
      <alignment horizontal="left" vertical="center" indent="1"/>
      <protection locked="0"/>
    </xf>
    <xf numFmtId="0" fontId="0" fillId="0" borderId="0" xfId="0" applyFont="1" applyFill="1" applyAlignment="1">
      <alignment horizontal="left" vertical="top" wrapText="1"/>
    </xf>
    <xf numFmtId="0" fontId="64" fillId="0" borderId="7" xfId="6" applyFont="1" applyFill="1" applyBorder="1" applyAlignment="1" applyProtection="1">
      <alignment horizontal="left"/>
    </xf>
    <xf numFmtId="0" fontId="0" fillId="0" borderId="27" xfId="0" applyFont="1" applyBorder="1" applyAlignment="1" applyProtection="1">
      <alignment horizontal="left" vertical="center" wrapText="1" indent="1"/>
      <protection locked="0"/>
    </xf>
    <xf numFmtId="0" fontId="0" fillId="0" borderId="28" xfId="0" applyFont="1" applyBorder="1" applyAlignment="1" applyProtection="1">
      <alignment horizontal="left" vertical="center" wrapText="1" indent="1"/>
      <protection locked="0"/>
    </xf>
    <xf numFmtId="0" fontId="0" fillId="0" borderId="26" xfId="0" applyFont="1" applyBorder="1" applyAlignment="1" applyProtection="1">
      <alignment horizontal="left" vertical="center" wrapText="1" indent="1"/>
      <protection locked="0"/>
    </xf>
    <xf numFmtId="0" fontId="0" fillId="6" borderId="27" xfId="0" applyFont="1" applyFill="1" applyBorder="1" applyAlignment="1" applyProtection="1">
      <alignment horizontal="left" vertical="center" indent="1"/>
    </xf>
    <xf numFmtId="0" fontId="0" fillId="6" borderId="28" xfId="0" applyFont="1" applyFill="1" applyBorder="1" applyAlignment="1" applyProtection="1">
      <alignment horizontal="left" vertical="center" indent="1"/>
    </xf>
    <xf numFmtId="0" fontId="0" fillId="6" borderId="26" xfId="0" applyFont="1" applyFill="1" applyBorder="1" applyAlignment="1" applyProtection="1">
      <alignment horizontal="left" vertical="center" indent="1"/>
    </xf>
    <xf numFmtId="0" fontId="0" fillId="0" borderId="24" xfId="0" applyFont="1" applyBorder="1" applyAlignment="1">
      <alignment horizontal="left" vertical="center" indent="1"/>
    </xf>
    <xf numFmtId="0" fontId="0" fillId="0" borderId="12" xfId="0" applyFont="1" applyBorder="1" applyAlignment="1">
      <alignment horizontal="left" vertical="center" indent="1"/>
    </xf>
    <xf numFmtId="0" fontId="0" fillId="8" borderId="27" xfId="0" applyFont="1" applyFill="1" applyBorder="1" applyAlignment="1" applyProtection="1">
      <alignment horizontal="left" vertical="top" wrapText="1" indent="1"/>
      <protection locked="0"/>
    </xf>
    <xf numFmtId="0" fontId="0" fillId="8" borderId="28" xfId="0" applyFont="1" applyFill="1" applyBorder="1" applyAlignment="1" applyProtection="1">
      <alignment horizontal="left" vertical="top" wrapText="1" indent="1"/>
      <protection locked="0"/>
    </xf>
    <xf numFmtId="0" fontId="0" fillId="8" borderId="26" xfId="0" applyFont="1" applyFill="1" applyBorder="1" applyAlignment="1" applyProtection="1">
      <alignment horizontal="left" vertical="top" wrapText="1" indent="1"/>
      <protection locked="0"/>
    </xf>
    <xf numFmtId="0" fontId="74" fillId="0" borderId="48" xfId="6" applyFont="1" applyBorder="1" applyAlignment="1" applyProtection="1">
      <alignment horizontal="left" vertical="center" indent="1"/>
    </xf>
    <xf numFmtId="0" fontId="74" fillId="0" borderId="18" xfId="6" applyFont="1" applyBorder="1" applyAlignment="1" applyProtection="1">
      <alignment horizontal="left" vertical="center" indent="1"/>
    </xf>
    <xf numFmtId="0" fontId="74" fillId="0" borderId="22" xfId="6" applyFont="1" applyBorder="1" applyAlignment="1" applyProtection="1">
      <alignment horizontal="left" vertical="center" indent="1"/>
    </xf>
    <xf numFmtId="0" fontId="74" fillId="0" borderId="48" xfId="6" applyFont="1" applyBorder="1" applyAlignment="1" applyProtection="1">
      <alignment horizontal="left" vertical="center" wrapText="1" indent="1"/>
    </xf>
    <xf numFmtId="0" fontId="74" fillId="0" borderId="18" xfId="6" applyFont="1" applyBorder="1" applyAlignment="1" applyProtection="1">
      <alignment horizontal="left" vertical="center" wrapText="1" indent="1"/>
    </xf>
    <xf numFmtId="0" fontId="74" fillId="0" borderId="22" xfId="6" applyFont="1" applyBorder="1" applyAlignment="1" applyProtection="1">
      <alignment horizontal="left" vertical="center" wrapText="1" indent="1"/>
    </xf>
    <xf numFmtId="0" fontId="34" fillId="0" borderId="49" xfId="6" applyFont="1" applyFill="1" applyBorder="1" applyAlignment="1" applyProtection="1">
      <alignment horizontal="left" vertical="center" indent="1"/>
    </xf>
    <xf numFmtId="0" fontId="34" fillId="0" borderId="50" xfId="6" applyFont="1" applyFill="1" applyBorder="1" applyAlignment="1" applyProtection="1">
      <alignment horizontal="left" vertical="center" indent="1"/>
    </xf>
    <xf numFmtId="0" fontId="34" fillId="0" borderId="32" xfId="6" applyFont="1" applyFill="1" applyBorder="1" applyAlignment="1" applyProtection="1">
      <alignment horizontal="left" vertical="center" indent="1"/>
    </xf>
    <xf numFmtId="0" fontId="43" fillId="6" borderId="27" xfId="0" applyFont="1" applyFill="1" applyBorder="1" applyAlignment="1">
      <alignment horizontal="left" vertical="center" indent="1"/>
    </xf>
    <xf numFmtId="0" fontId="43" fillId="6" borderId="28" xfId="0" applyFont="1" applyFill="1" applyBorder="1" applyAlignment="1">
      <alignment horizontal="left" vertical="center" indent="1"/>
    </xf>
    <xf numFmtId="0" fontId="43" fillId="6" borderId="26" xfId="0" applyFont="1" applyFill="1" applyBorder="1" applyAlignment="1">
      <alignment horizontal="left" vertical="center" indent="1"/>
    </xf>
    <xf numFmtId="0" fontId="74" fillId="0" borderId="48" xfId="6" applyFont="1" applyBorder="1" applyAlignment="1" applyProtection="1">
      <alignment horizontal="left" wrapText="1" indent="1"/>
    </xf>
    <xf numFmtId="0" fontId="74" fillId="0" borderId="18" xfId="6" applyFont="1" applyBorder="1" applyAlignment="1" applyProtection="1">
      <alignment horizontal="left" wrapText="1" indent="1"/>
    </xf>
    <xf numFmtId="0" fontId="74" fillId="0" borderId="22" xfId="6" applyFont="1" applyBorder="1" applyAlignment="1" applyProtection="1">
      <alignment horizontal="left" wrapText="1" indent="1"/>
    </xf>
    <xf numFmtId="0" fontId="43" fillId="13" borderId="47" xfId="0" applyFont="1" applyFill="1" applyBorder="1" applyAlignment="1">
      <alignment horizontal="left" vertical="center" indent="1"/>
    </xf>
    <xf numFmtId="0" fontId="43" fillId="13" borderId="37" xfId="0" applyFont="1" applyFill="1" applyBorder="1" applyAlignment="1">
      <alignment horizontal="left" vertical="center" indent="1"/>
    </xf>
    <xf numFmtId="0" fontId="43" fillId="6" borderId="9" xfId="0" applyFont="1" applyFill="1" applyBorder="1" applyAlignment="1">
      <alignment horizontal="left" vertical="center" indent="1"/>
    </xf>
    <xf numFmtId="0" fontId="0" fillId="0" borderId="13" xfId="0" applyFont="1" applyBorder="1" applyAlignment="1">
      <alignment horizontal="left" indent="1"/>
    </xf>
    <xf numFmtId="0" fontId="0" fillId="0" borderId="0" xfId="0" applyFont="1" applyBorder="1" applyAlignment="1">
      <alignment horizontal="left" indent="1"/>
    </xf>
    <xf numFmtId="0" fontId="0" fillId="0" borderId="12" xfId="0" applyFont="1" applyBorder="1" applyAlignment="1">
      <alignment horizontal="left" indent="1"/>
    </xf>
    <xf numFmtId="0" fontId="0" fillId="0" borderId="7" xfId="0" applyFont="1" applyBorder="1" applyAlignment="1">
      <alignment horizontal="left" indent="1"/>
    </xf>
    <xf numFmtId="0" fontId="0" fillId="4" borderId="12" xfId="0" applyFont="1" applyFill="1" applyBorder="1" applyAlignment="1">
      <alignment horizontal="left" indent="1"/>
    </xf>
    <xf numFmtId="0" fontId="0" fillId="4" borderId="7" xfId="0" applyFont="1" applyFill="1" applyBorder="1" applyAlignment="1">
      <alignment horizontal="left" indent="1"/>
    </xf>
    <xf numFmtId="0" fontId="37" fillId="0" borderId="0" xfId="0" applyFont="1" applyAlignment="1">
      <alignment horizontal="left" vertical="top"/>
    </xf>
    <xf numFmtId="0" fontId="0" fillId="8" borderId="9" xfId="0" applyFont="1" applyFill="1" applyBorder="1" applyAlignment="1" applyProtection="1">
      <alignment horizontal="left" vertical="center" indent="1"/>
      <protection locked="0"/>
    </xf>
    <xf numFmtId="0" fontId="3" fillId="0" borderId="0" xfId="6" applyFont="1" applyBorder="1" applyAlignment="1" applyProtection="1">
      <alignment horizontal="left" vertical="top" wrapText="1"/>
    </xf>
    <xf numFmtId="0" fontId="36" fillId="0" borderId="0" xfId="0" applyFont="1" applyAlignment="1" applyProtection="1">
      <alignment horizontal="left" vertical="top"/>
    </xf>
    <xf numFmtId="0" fontId="24" fillId="13" borderId="37" xfId="6" applyFont="1" applyFill="1" applyBorder="1" applyAlignment="1" applyProtection="1">
      <alignment horizontal="left" indent="1"/>
    </xf>
    <xf numFmtId="0" fontId="24" fillId="13" borderId="5" xfId="6" applyFont="1" applyFill="1" applyBorder="1" applyAlignment="1" applyProtection="1">
      <alignment horizontal="left" indent="1"/>
    </xf>
    <xf numFmtId="0" fontId="74" fillId="0" borderId="5" xfId="6" applyFont="1" applyBorder="1" applyAlignment="1" applyProtection="1">
      <alignment horizontal="left" indent="1"/>
    </xf>
    <xf numFmtId="0" fontId="0" fillId="4" borderId="24" xfId="0" applyFont="1" applyFill="1" applyBorder="1" applyAlignment="1">
      <alignment horizontal="left" wrapText="1" indent="1"/>
    </xf>
    <xf numFmtId="0" fontId="0" fillId="4" borderId="31" xfId="0" applyFont="1" applyFill="1" applyBorder="1" applyAlignment="1">
      <alignment horizontal="left" wrapText="1" indent="1"/>
    </xf>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3" fillId="0" borderId="27" xfId="0" applyFont="1" applyBorder="1" applyAlignment="1">
      <alignment horizontal="left" vertical="top" indent="1"/>
    </xf>
    <xf numFmtId="0" fontId="43" fillId="0" borderId="28" xfId="0" applyFont="1" applyBorder="1" applyAlignment="1">
      <alignment horizontal="left" vertical="top" indent="1"/>
    </xf>
    <xf numFmtId="0" fontId="43" fillId="0" borderId="26" xfId="0" applyFont="1" applyBorder="1" applyAlignment="1">
      <alignment horizontal="left" vertical="top" indent="1"/>
    </xf>
    <xf numFmtId="0" fontId="0" fillId="10" borderId="0" xfId="0" applyFill="1" applyBorder="1" applyAlignment="1">
      <alignment horizontal="left" vertical="top" wrapText="1"/>
    </xf>
    <xf numFmtId="0" fontId="64" fillId="4" borderId="27" xfId="6" quotePrefix="1" applyFont="1" applyFill="1" applyBorder="1" applyAlignment="1" applyProtection="1">
      <alignment horizontal="center" vertical="top"/>
    </xf>
    <xf numFmtId="0" fontId="64" fillId="4" borderId="26" xfId="6" quotePrefix="1" applyFont="1" applyFill="1" applyBorder="1" applyAlignment="1" applyProtection="1">
      <alignment horizontal="center" vertical="top"/>
    </xf>
    <xf numFmtId="0" fontId="43" fillId="0" borderId="12" xfId="0" applyFont="1" applyBorder="1" applyAlignment="1">
      <alignment horizontal="left" vertical="top" wrapText="1" indent="1"/>
    </xf>
    <xf numFmtId="0" fontId="43" fillId="0" borderId="8" xfId="0" applyFont="1" applyBorder="1" applyAlignment="1">
      <alignment horizontal="left" vertical="top" wrapText="1" indent="1"/>
    </xf>
    <xf numFmtId="0" fontId="43" fillId="0" borderId="9" xfId="0" applyFont="1" applyBorder="1" applyAlignment="1">
      <alignment horizontal="left" vertical="top" wrapText="1" indent="1"/>
    </xf>
    <xf numFmtId="0" fontId="2" fillId="0" borderId="0" xfId="0" applyFont="1" applyFill="1" applyAlignment="1">
      <alignment horizontal="left" vertical="top" wrapText="1"/>
    </xf>
    <xf numFmtId="0" fontId="31" fillId="0" borderId="0" xfId="0" applyFont="1" applyFill="1" applyAlignment="1">
      <alignment horizontal="left" vertical="top" wrapText="1"/>
    </xf>
    <xf numFmtId="0" fontId="2" fillId="0" borderId="0" xfId="0" applyFont="1" applyAlignment="1">
      <alignment horizontal="left" vertical="top" wrapText="1"/>
    </xf>
    <xf numFmtId="0" fontId="41" fillId="0" borderId="9" xfId="0" applyFont="1" applyBorder="1" applyAlignment="1">
      <alignment horizontal="center" vertical="center"/>
    </xf>
    <xf numFmtId="0" fontId="41" fillId="0" borderId="27" xfId="0" applyFont="1" applyBorder="1" applyAlignment="1">
      <alignment horizontal="center" vertical="center"/>
    </xf>
    <xf numFmtId="0" fontId="41" fillId="0" borderId="26" xfId="0" applyFont="1" applyBorder="1" applyAlignment="1">
      <alignment horizontal="center" vertical="center"/>
    </xf>
    <xf numFmtId="14" fontId="41" fillId="0" borderId="27" xfId="0" applyNumberFormat="1" applyFont="1" applyBorder="1" applyAlignment="1">
      <alignment horizontal="center" vertical="center"/>
    </xf>
    <xf numFmtId="14" fontId="41" fillId="0" borderId="26" xfId="0" applyNumberFormat="1" applyFont="1" applyBorder="1" applyAlignment="1">
      <alignment horizontal="center" vertical="center"/>
    </xf>
    <xf numFmtId="0" fontId="64" fillId="4" borderId="28" xfId="6" quotePrefix="1" applyFont="1" applyFill="1" applyBorder="1" applyAlignment="1" applyProtection="1">
      <alignment horizontal="center" vertical="top"/>
    </xf>
    <xf numFmtId="0" fontId="66" fillId="0" borderId="0" xfId="0" applyFont="1" applyAlignment="1">
      <alignment horizontal="left" vertical="top"/>
    </xf>
    <xf numFmtId="0" fontId="0" fillId="0" borderId="9" xfId="0" applyFont="1" applyBorder="1" applyAlignment="1">
      <alignment horizontal="left" vertical="top" wrapText="1" indent="1"/>
    </xf>
    <xf numFmtId="0" fontId="33" fillId="0" borderId="28" xfId="0" applyFont="1" applyBorder="1" applyAlignment="1">
      <alignment horizontal="left" vertical="top" wrapText="1" indent="1"/>
    </xf>
    <xf numFmtId="0" fontId="33" fillId="0" borderId="26" xfId="0" applyFont="1" applyBorder="1" applyAlignment="1">
      <alignment horizontal="left" vertical="top" wrapText="1" indent="1"/>
    </xf>
    <xf numFmtId="0" fontId="33" fillId="0" borderId="27" xfId="0" applyFont="1" applyBorder="1" applyAlignment="1">
      <alignment horizontal="left" vertical="top" wrapText="1" indent="1"/>
    </xf>
    <xf numFmtId="0" fontId="0" fillId="0" borderId="31" xfId="0" applyFont="1" applyBorder="1" applyAlignment="1">
      <alignment horizontal="left" vertical="top" wrapText="1" indent="1"/>
    </xf>
    <xf numFmtId="0" fontId="0" fillId="0" borderId="7" xfId="0" applyFont="1" applyBorder="1" applyAlignment="1">
      <alignment horizontal="left" vertical="top" wrapText="1" indent="1"/>
    </xf>
    <xf numFmtId="0" fontId="0" fillId="0" borderId="8" xfId="0" applyFont="1" applyBorder="1" applyAlignment="1">
      <alignment horizontal="left" vertical="top" wrapText="1" indent="1"/>
    </xf>
    <xf numFmtId="0" fontId="0" fillId="0" borderId="12" xfId="0" applyFont="1" applyBorder="1" applyAlignment="1">
      <alignment horizontal="left" vertical="top" wrapText="1" indent="1"/>
    </xf>
    <xf numFmtId="0" fontId="33" fillId="0" borderId="28" xfId="0" applyFont="1" applyBorder="1" applyAlignment="1">
      <alignment horizontal="left" vertical="top" indent="1"/>
    </xf>
    <xf numFmtId="0" fontId="33" fillId="0" borderId="26" xfId="0" applyFont="1" applyBorder="1" applyAlignment="1">
      <alignment horizontal="left" vertical="top" indent="1"/>
    </xf>
    <xf numFmtId="0" fontId="0" fillId="0" borderId="27" xfId="0" applyBorder="1" applyAlignment="1">
      <alignment horizontal="left" vertical="top" indent="1"/>
    </xf>
    <xf numFmtId="0" fontId="0" fillId="0" borderId="26" xfId="0" applyBorder="1" applyAlignment="1">
      <alignment horizontal="left" vertical="top" indent="1"/>
    </xf>
    <xf numFmtId="0" fontId="0" fillId="0" borderId="24" xfId="0" applyBorder="1" applyAlignment="1">
      <alignment horizontal="left" vertical="top" indent="1"/>
    </xf>
    <xf numFmtId="0" fontId="0" fillId="0" borderId="31" xfId="0" applyBorder="1" applyAlignment="1">
      <alignment horizontal="left" vertical="top" indent="1"/>
    </xf>
    <xf numFmtId="0" fontId="0" fillId="0" borderId="25" xfId="0" applyBorder="1" applyAlignment="1">
      <alignment horizontal="left" vertical="top" indent="1"/>
    </xf>
    <xf numFmtId="0" fontId="0" fillId="0" borderId="12" xfId="0" applyBorder="1" applyAlignment="1">
      <alignment horizontal="left" vertical="top" indent="1"/>
    </xf>
    <xf numFmtId="0" fontId="0" fillId="0" borderId="7" xfId="0" applyBorder="1" applyAlignment="1">
      <alignment horizontal="left" vertical="top" indent="1"/>
    </xf>
    <xf numFmtId="0" fontId="0" fillId="0" borderId="8" xfId="0" applyBorder="1" applyAlignment="1">
      <alignment horizontal="left" vertical="top" indent="1"/>
    </xf>
    <xf numFmtId="0" fontId="0" fillId="0" borderId="2" xfId="0" applyBorder="1" applyAlignment="1">
      <alignment horizontal="left" vertical="top" wrapText="1" indent="1"/>
    </xf>
    <xf numFmtId="0" fontId="0" fillId="0" borderId="4" xfId="0" applyBorder="1" applyAlignment="1">
      <alignment horizontal="left" vertical="top" indent="1"/>
    </xf>
    <xf numFmtId="0" fontId="33" fillId="0" borderId="27" xfId="0" applyFont="1" applyBorder="1" applyAlignment="1">
      <alignment horizontal="left" vertical="top" indent="1"/>
    </xf>
    <xf numFmtId="0" fontId="0" fillId="0" borderId="6" xfId="0" applyBorder="1" applyAlignment="1">
      <alignment horizontal="left" vertical="top" wrapText="1" indent="1"/>
    </xf>
    <xf numFmtId="0" fontId="0" fillId="0" borderId="4" xfId="0" applyBorder="1" applyAlignment="1">
      <alignment horizontal="left" vertical="top" wrapText="1" indent="1"/>
    </xf>
    <xf numFmtId="0" fontId="34" fillId="0" borderId="6" xfId="6" applyBorder="1" applyAlignment="1" applyProtection="1">
      <alignment horizontal="left" vertical="top" wrapText="1" indent="1"/>
    </xf>
    <xf numFmtId="0" fontId="34" fillId="0" borderId="2" xfId="6" applyBorder="1" applyAlignment="1" applyProtection="1">
      <alignment horizontal="left" vertical="top" wrapText="1" indent="1"/>
    </xf>
    <xf numFmtId="0" fontId="34" fillId="0" borderId="4" xfId="6" applyBorder="1" applyAlignment="1" applyProtection="1">
      <alignment horizontal="left" vertical="top" wrapText="1" indent="1"/>
    </xf>
    <xf numFmtId="0" fontId="34" fillId="0" borderId="2" xfId="6" applyBorder="1" applyAlignment="1" applyProtection="1">
      <alignment horizontal="left" vertical="top" indent="1"/>
    </xf>
    <xf numFmtId="0" fontId="34" fillId="0" borderId="4" xfId="6" applyBorder="1" applyAlignment="1" applyProtection="1">
      <alignment horizontal="left" vertical="top" indent="1"/>
    </xf>
    <xf numFmtId="0" fontId="9" fillId="10" borderId="0" xfId="0" applyFont="1" applyFill="1" applyBorder="1" applyAlignment="1">
      <alignment horizontal="left" vertical="top" wrapText="1"/>
    </xf>
    <xf numFmtId="0" fontId="0" fillId="0" borderId="24" xfId="0" applyBorder="1" applyAlignment="1">
      <alignment horizontal="left" vertical="top" wrapText="1" indent="1"/>
    </xf>
    <xf numFmtId="0" fontId="0" fillId="0" borderId="13" xfId="0" applyBorder="1" applyAlignment="1">
      <alignment horizontal="left" vertical="top" wrapText="1" indent="1"/>
    </xf>
    <xf numFmtId="0" fontId="0" fillId="0" borderId="12" xfId="0" applyBorder="1" applyAlignment="1">
      <alignment horizontal="left" vertical="top" wrapText="1" indent="1"/>
    </xf>
    <xf numFmtId="0" fontId="0" fillId="0" borderId="28" xfId="0" applyBorder="1" applyAlignment="1">
      <alignment horizontal="left" vertical="top" indent="1"/>
    </xf>
    <xf numFmtId="0" fontId="0" fillId="0" borderId="0" xfId="0" applyAlignment="1">
      <alignment horizontal="center" vertical="top" wrapText="1"/>
    </xf>
    <xf numFmtId="0" fontId="66" fillId="0" borderId="0" xfId="0" applyFont="1" applyAlignment="1">
      <alignment horizontal="left" wrapText="1"/>
    </xf>
    <xf numFmtId="0" fontId="66" fillId="0" borderId="0" xfId="0" applyFont="1" applyAlignment="1">
      <alignment horizontal="left" vertical="top" wrapText="1"/>
    </xf>
    <xf numFmtId="0" fontId="0" fillId="0" borderId="0" xfId="0" applyFill="1" applyBorder="1" applyAlignment="1">
      <alignment horizontal="left" vertical="top"/>
    </xf>
    <xf numFmtId="0" fontId="0" fillId="0" borderId="0" xfId="0" applyFont="1" applyFill="1" applyBorder="1" applyAlignment="1">
      <alignment horizontal="left" vertical="top"/>
    </xf>
    <xf numFmtId="0" fontId="10" fillId="6" borderId="27" xfId="0" applyFont="1" applyFill="1" applyBorder="1" applyAlignment="1">
      <alignment horizontal="left" vertical="center" indent="1"/>
    </xf>
    <xf numFmtId="0" fontId="10" fillId="6" borderId="28" xfId="0" applyFont="1" applyFill="1" applyBorder="1" applyAlignment="1">
      <alignment horizontal="left" vertical="center" indent="1"/>
    </xf>
    <xf numFmtId="0" fontId="10" fillId="6" borderId="26" xfId="0" applyFont="1" applyFill="1" applyBorder="1" applyAlignment="1">
      <alignment horizontal="left" vertical="center" indent="1"/>
    </xf>
    <xf numFmtId="0" fontId="4" fillId="6" borderId="24" xfId="0" applyFont="1" applyFill="1" applyBorder="1" applyAlignment="1">
      <alignment horizontal="left" vertical="top"/>
    </xf>
    <xf numFmtId="0" fontId="4" fillId="6" borderId="31" xfId="0" applyFont="1" applyFill="1" applyBorder="1" applyAlignment="1">
      <alignment horizontal="left" vertical="top"/>
    </xf>
    <xf numFmtId="0" fontId="4" fillId="6" borderId="12" xfId="0" applyFont="1" applyFill="1" applyBorder="1" applyAlignment="1">
      <alignment horizontal="left" vertical="top"/>
    </xf>
    <xf numFmtId="0" fontId="4" fillId="6" borderId="7" xfId="0" applyFont="1" applyFill="1" applyBorder="1" applyAlignment="1">
      <alignment horizontal="left" vertical="top"/>
    </xf>
    <xf numFmtId="0" fontId="8" fillId="6" borderId="24" xfId="0" applyFont="1" applyFill="1" applyBorder="1" applyAlignment="1">
      <alignment horizontal="left" vertical="top" indent="1"/>
    </xf>
    <xf numFmtId="0" fontId="8" fillId="6" borderId="31" xfId="0" applyFont="1" applyFill="1" applyBorder="1" applyAlignment="1">
      <alignment horizontal="left" vertical="top" indent="1"/>
    </xf>
    <xf numFmtId="0" fontId="8" fillId="6" borderId="13" xfId="0" applyFont="1" applyFill="1" applyBorder="1" applyAlignment="1">
      <alignment horizontal="left" vertical="top" indent="1"/>
    </xf>
    <xf numFmtId="0" fontId="8" fillId="6" borderId="0" xfId="0" applyFont="1" applyFill="1" applyBorder="1" applyAlignment="1">
      <alignment horizontal="left" vertical="top" indent="1"/>
    </xf>
    <xf numFmtId="0" fontId="8" fillId="6" borderId="12" xfId="0" applyFont="1" applyFill="1" applyBorder="1" applyAlignment="1">
      <alignment horizontal="left" vertical="top" indent="1"/>
    </xf>
    <xf numFmtId="0" fontId="8" fillId="6" borderId="7" xfId="0" applyFont="1" applyFill="1" applyBorder="1" applyAlignment="1">
      <alignment horizontal="left" vertical="top" indent="1"/>
    </xf>
    <xf numFmtId="0" fontId="3" fillId="8" borderId="24" xfId="0" applyFont="1" applyFill="1" applyBorder="1" applyAlignment="1">
      <alignment horizontal="left" vertical="center" wrapText="1" indent="1" shrinkToFit="1"/>
    </xf>
    <xf numFmtId="0" fontId="3" fillId="8" borderId="31" xfId="0" applyFont="1" applyFill="1" applyBorder="1" applyAlignment="1">
      <alignment horizontal="left" vertical="center" wrapText="1" indent="1" shrinkToFit="1"/>
    </xf>
    <xf numFmtId="0" fontId="3" fillId="8" borderId="25" xfId="0" applyFont="1" applyFill="1" applyBorder="1" applyAlignment="1">
      <alignment horizontal="left" vertical="center" wrapText="1" indent="1" shrinkToFit="1"/>
    </xf>
    <xf numFmtId="0" fontId="3" fillId="8" borderId="27" xfId="0" applyFont="1" applyFill="1" applyBorder="1" applyAlignment="1">
      <alignment horizontal="left" vertical="center" wrapText="1" indent="1" shrinkToFit="1"/>
    </xf>
    <xf numFmtId="0" fontId="3" fillId="8" borderId="28" xfId="0" applyFont="1" applyFill="1" applyBorder="1" applyAlignment="1">
      <alignment horizontal="left" vertical="center" wrapText="1" indent="1" shrinkToFit="1"/>
    </xf>
    <xf numFmtId="0" fontId="3" fillId="8" borderId="26" xfId="0" applyFont="1" applyFill="1" applyBorder="1" applyAlignment="1">
      <alignment horizontal="left" vertical="center" wrapText="1" indent="1" shrinkToFit="1"/>
    </xf>
    <xf numFmtId="0" fontId="10" fillId="6" borderId="9" xfId="0" applyFont="1" applyFill="1" applyBorder="1" applyAlignment="1">
      <alignment horizontal="center"/>
    </xf>
    <xf numFmtId="0" fontId="19" fillId="0" borderId="0" xfId="0" applyFont="1" applyFill="1" applyAlignment="1">
      <alignment horizontal="left" vertical="top"/>
    </xf>
    <xf numFmtId="0" fontId="0" fillId="0" borderId="0" xfId="0" applyFont="1" applyFill="1" applyAlignment="1">
      <alignment horizontal="left" vertical="top"/>
    </xf>
    <xf numFmtId="0" fontId="3" fillId="0" borderId="0" xfId="0" applyFont="1" applyFill="1" applyBorder="1" applyAlignment="1">
      <alignment horizontal="left" vertical="top" wrapText="1"/>
    </xf>
    <xf numFmtId="0" fontId="0" fillId="0" borderId="0" xfId="0" quotePrefix="1" applyFont="1" applyFill="1" applyAlignment="1">
      <alignment horizontal="left" vertical="top" wrapText="1"/>
    </xf>
    <xf numFmtId="0" fontId="19" fillId="0" borderId="0" xfId="0" applyFont="1" applyFill="1" applyAlignment="1">
      <alignment horizontal="left"/>
    </xf>
    <xf numFmtId="0" fontId="0" fillId="0" borderId="0" xfId="0" applyFont="1" applyFill="1" applyAlignment="1">
      <alignment horizontal="left"/>
    </xf>
    <xf numFmtId="0" fontId="3" fillId="0" borderId="0" xfId="0" applyFont="1" applyFill="1" applyBorder="1" applyAlignment="1">
      <alignment horizontal="left" vertical="center" wrapText="1"/>
    </xf>
    <xf numFmtId="0" fontId="10" fillId="0" borderId="0" xfId="0" applyFont="1" applyFill="1" applyBorder="1" applyAlignment="1">
      <alignment horizontal="left"/>
    </xf>
    <xf numFmtId="0" fontId="29" fillId="0" borderId="0" xfId="0" applyFont="1" applyFill="1" applyBorder="1" applyAlignment="1">
      <alignment horizontal="left" wrapText="1"/>
    </xf>
    <xf numFmtId="0" fontId="8" fillId="6" borderId="31" xfId="0" applyFont="1" applyFill="1" applyBorder="1" applyAlignment="1">
      <alignment horizontal="left" vertical="center" indent="1"/>
    </xf>
    <xf numFmtId="0" fontId="8" fillId="6" borderId="25" xfId="0" applyFont="1" applyFill="1" applyBorder="1" applyAlignment="1">
      <alignment horizontal="left" vertical="center" indent="1"/>
    </xf>
    <xf numFmtId="0" fontId="3" fillId="0" borderId="0" xfId="0" quotePrefix="1" applyFont="1" applyFill="1" applyBorder="1" applyAlignment="1">
      <alignment horizontal="left" vertical="top" wrapText="1" indent="1"/>
    </xf>
    <xf numFmtId="0" fontId="3" fillId="0" borderId="0" xfId="0" applyFont="1" applyFill="1" applyBorder="1" applyAlignment="1">
      <alignment horizontal="left" vertical="top" wrapText="1" indent="1"/>
    </xf>
    <xf numFmtId="0" fontId="3" fillId="0" borderId="0" xfId="0" applyFont="1" applyFill="1" applyBorder="1" applyAlignment="1">
      <alignment horizontal="left" wrapText="1"/>
    </xf>
    <xf numFmtId="0" fontId="3" fillId="0" borderId="0" xfId="0" applyFont="1" applyFill="1" applyBorder="1" applyAlignment="1">
      <alignment vertical="top" wrapText="1"/>
    </xf>
    <xf numFmtId="0" fontId="8" fillId="6" borderId="0" xfId="0" applyFont="1" applyFill="1" applyBorder="1" applyAlignment="1">
      <alignment horizontal="left" vertical="center"/>
    </xf>
    <xf numFmtId="0" fontId="0" fillId="0" borderId="0" xfId="0" applyFont="1" applyFill="1" applyBorder="1" applyAlignment="1">
      <alignment horizontal="left" vertical="top" wrapText="1"/>
    </xf>
    <xf numFmtId="0" fontId="3" fillId="0" borderId="0" xfId="0" quotePrefix="1" applyFont="1" applyFill="1" applyBorder="1" applyAlignment="1">
      <alignment horizontal="left" vertical="top" wrapText="1"/>
    </xf>
    <xf numFmtId="0" fontId="0" fillId="0" borderId="0" xfId="0" quotePrefix="1" applyFill="1" applyBorder="1" applyAlignment="1">
      <alignment horizontal="left" vertical="top" wrapText="1"/>
    </xf>
    <xf numFmtId="0" fontId="0" fillId="0" borderId="0" xfId="0" quotePrefix="1" applyFont="1" applyFill="1" applyBorder="1" applyAlignment="1">
      <alignment horizontal="left" vertical="top" wrapText="1"/>
    </xf>
    <xf numFmtId="0" fontId="3" fillId="0" borderId="0" xfId="0" quotePrefix="1" applyFont="1" applyFill="1" applyBorder="1" applyAlignment="1">
      <alignment horizontal="left" vertical="top"/>
    </xf>
    <xf numFmtId="0" fontId="31" fillId="6" borderId="0" xfId="0" applyFont="1" applyFill="1" applyBorder="1" applyAlignment="1">
      <alignment horizontal="left" indent="1"/>
    </xf>
    <xf numFmtId="0" fontId="31" fillId="6" borderId="7" xfId="0" quotePrefix="1" applyFont="1" applyFill="1" applyBorder="1" applyAlignment="1">
      <alignment horizontal="left" indent="1"/>
    </xf>
    <xf numFmtId="0" fontId="33" fillId="6" borderId="51" xfId="0" quotePrefix="1" applyFont="1" applyFill="1" applyBorder="1" applyAlignment="1">
      <alignment horizontal="left" indent="1"/>
    </xf>
    <xf numFmtId="0" fontId="0" fillId="0" borderId="0" xfId="0" applyFont="1" applyFill="1" applyBorder="1" applyAlignment="1">
      <alignment horizontal="left" vertical="center" wrapText="1"/>
    </xf>
    <xf numFmtId="0" fontId="0" fillId="0" borderId="0" xfId="0" quotePrefix="1" applyFont="1" applyFill="1" applyBorder="1" applyAlignment="1">
      <alignment horizontal="left" wrapText="1"/>
    </xf>
    <xf numFmtId="0" fontId="33" fillId="6" borderId="51" xfId="0" quotePrefix="1" applyFont="1" applyFill="1" applyBorder="1" applyAlignment="1">
      <alignment horizontal="left"/>
    </xf>
    <xf numFmtId="0" fontId="3" fillId="0" borderId="0" xfId="0" quotePrefix="1" applyFont="1" applyFill="1" applyAlignment="1">
      <alignment horizontal="left" wrapText="1"/>
    </xf>
    <xf numFmtId="0" fontId="33" fillId="16" borderId="0" xfId="0" applyFont="1" applyFill="1" applyBorder="1" applyAlignment="1">
      <alignment horizontal="left" vertical="center"/>
    </xf>
    <xf numFmtId="0" fontId="33" fillId="6" borderId="0" xfId="0" applyFont="1" applyFill="1" applyBorder="1" applyAlignment="1">
      <alignment horizontal="left" indent="1"/>
    </xf>
    <xf numFmtId="0" fontId="3" fillId="0" borderId="0" xfId="0" quotePrefix="1" applyFont="1" applyFill="1" applyAlignment="1">
      <alignment horizontal="left" vertical="top" wrapText="1"/>
    </xf>
    <xf numFmtId="0" fontId="0" fillId="0" borderId="0" xfId="0" applyFont="1" applyFill="1" applyBorder="1" applyAlignment="1">
      <alignment horizontal="left" vertical="top" wrapText="1" indent="1"/>
    </xf>
    <xf numFmtId="2" fontId="33" fillId="12" borderId="0" xfId="0" applyNumberFormat="1" applyFont="1" applyFill="1" applyBorder="1" applyAlignment="1">
      <alignment horizontal="left" vertical="center"/>
    </xf>
    <xf numFmtId="0" fontId="33" fillId="15" borderId="0" xfId="0" applyFont="1" applyFill="1" applyAlignment="1">
      <alignment horizontal="left" vertical="center"/>
    </xf>
    <xf numFmtId="0" fontId="0" fillId="0" borderId="0" xfId="0" quotePrefix="1" applyFont="1" applyFill="1" applyBorder="1" applyAlignment="1">
      <alignment horizontal="left" vertical="top"/>
    </xf>
    <xf numFmtId="0" fontId="3" fillId="0" borderId="0" xfId="0" applyFont="1" applyFill="1" applyBorder="1" applyAlignment="1">
      <alignment horizontal="left" vertical="center"/>
    </xf>
    <xf numFmtId="0" fontId="19" fillId="6" borderId="0" xfId="0" applyFont="1" applyFill="1" applyBorder="1" applyAlignment="1">
      <alignment horizontal="left" vertical="top" wrapText="1" indent="1"/>
    </xf>
    <xf numFmtId="0" fontId="0" fillId="6" borderId="0" xfId="0" applyFont="1" applyFill="1" applyBorder="1" applyAlignment="1">
      <alignment horizontal="left" vertical="top" wrapText="1" indent="1"/>
    </xf>
    <xf numFmtId="0" fontId="29" fillId="6" borderId="0" xfId="0" applyFont="1" applyFill="1" applyBorder="1" applyAlignment="1">
      <alignment horizontal="left" wrapText="1" indent="1"/>
    </xf>
    <xf numFmtId="49" fontId="3" fillId="6" borderId="0" xfId="0" applyNumberFormat="1" applyFont="1" applyFill="1" applyBorder="1" applyAlignment="1">
      <alignment horizontal="left" wrapText="1" indent="1"/>
    </xf>
    <xf numFmtId="0" fontId="3" fillId="6" borderId="0" xfId="0" applyFont="1" applyFill="1" applyBorder="1" applyAlignment="1">
      <alignment horizontal="left" vertical="top" wrapText="1" indent="1"/>
    </xf>
    <xf numFmtId="0" fontId="73" fillId="6" borderId="0" xfId="0" applyFont="1" applyFill="1" applyBorder="1" applyAlignment="1">
      <alignment horizontal="left" wrapText="1" indent="1"/>
    </xf>
    <xf numFmtId="0" fontId="33" fillId="12" borderId="0" xfId="0" applyFont="1" applyFill="1" applyAlignment="1">
      <alignment horizontal="left" vertical="center"/>
    </xf>
    <xf numFmtId="0" fontId="3" fillId="0" borderId="0" xfId="0" applyFont="1" applyFill="1" applyAlignment="1">
      <alignment horizontal="left" wrapText="1"/>
    </xf>
    <xf numFmtId="0" fontId="5" fillId="17" borderId="0" xfId="0" applyFont="1" applyFill="1" applyAlignment="1">
      <alignment horizontal="left" vertical="center" indent="1"/>
    </xf>
    <xf numFmtId="0" fontId="33" fillId="0" borderId="0" xfId="0" applyFont="1" applyFill="1" applyBorder="1" applyAlignment="1">
      <alignment horizontal="left"/>
    </xf>
    <xf numFmtId="0" fontId="3" fillId="0" borderId="0" xfId="0" quotePrefix="1" applyFont="1" applyFill="1" applyAlignment="1">
      <alignment horizontal="left" vertical="top" wrapText="1" indent="1"/>
    </xf>
    <xf numFmtId="0" fontId="0" fillId="0" borderId="0" xfId="0" applyFont="1" applyFill="1" applyBorder="1" applyAlignment="1">
      <alignment horizontal="left"/>
    </xf>
    <xf numFmtId="0" fontId="0" fillId="0" borderId="61" xfId="0" applyFill="1" applyBorder="1" applyAlignment="1">
      <alignment horizontal="left" vertical="center" indent="1"/>
    </xf>
    <xf numFmtId="0" fontId="0" fillId="0" borderId="62" xfId="0" applyFill="1" applyBorder="1" applyAlignment="1">
      <alignment horizontal="left" vertical="center" indent="1"/>
    </xf>
    <xf numFmtId="0" fontId="0" fillId="0" borderId="63" xfId="0" applyFill="1" applyBorder="1" applyAlignment="1">
      <alignment horizontal="left" vertical="center" indent="1"/>
    </xf>
    <xf numFmtId="0" fontId="3" fillId="0" borderId="27" xfId="0" applyFont="1" applyFill="1" applyBorder="1" applyAlignment="1">
      <alignment horizontal="left" vertical="center" wrapText="1" indent="1"/>
    </xf>
    <xf numFmtId="0" fontId="3" fillId="0" borderId="28" xfId="0" applyFont="1" applyFill="1" applyBorder="1" applyAlignment="1">
      <alignment horizontal="left" vertical="center" wrapText="1" indent="1"/>
    </xf>
    <xf numFmtId="0" fontId="3" fillId="0" borderId="26" xfId="0" applyFont="1" applyFill="1" applyBorder="1" applyAlignment="1">
      <alignment horizontal="left" vertical="center" wrapText="1" indent="1"/>
    </xf>
    <xf numFmtId="0" fontId="3" fillId="0" borderId="31" xfId="0" applyFont="1" applyFill="1" applyBorder="1" applyAlignment="1">
      <alignment horizontal="left" vertical="center" wrapText="1" indent="1"/>
    </xf>
    <xf numFmtId="0" fontId="3" fillId="0" borderId="25"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3" fillId="0" borderId="20"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3" fillId="0" borderId="0" xfId="6" applyFont="1" applyFill="1" applyAlignment="1" applyProtection="1">
      <alignment horizontal="left" vertical="top" wrapText="1"/>
    </xf>
    <xf numFmtId="0" fontId="3" fillId="0" borderId="0" xfId="6" applyFont="1" applyFill="1" applyAlignment="1" applyProtection="1">
      <alignment horizontal="left" wrapText="1"/>
    </xf>
    <xf numFmtId="0" fontId="34" fillId="0" borderId="0" xfId="6" applyFill="1" applyBorder="1" applyAlignment="1" applyProtection="1">
      <alignment horizontal="left" vertical="center" readingOrder="1"/>
    </xf>
    <xf numFmtId="0" fontId="36" fillId="0" borderId="0" xfId="0" applyFont="1" applyFill="1" applyBorder="1" applyAlignment="1" applyProtection="1">
      <alignment horizontal="left"/>
    </xf>
    <xf numFmtId="0" fontId="39" fillId="0" borderId="0" xfId="0" applyFont="1" applyFill="1" applyBorder="1" applyAlignment="1">
      <alignment horizontal="left"/>
    </xf>
    <xf numFmtId="0" fontId="14" fillId="0" borderId="0" xfId="0" applyFont="1" applyFill="1" applyBorder="1" applyAlignment="1">
      <alignment horizontal="left" vertical="top" wrapText="1"/>
    </xf>
    <xf numFmtId="0" fontId="10" fillId="6" borderId="0" xfId="0" applyFont="1" applyFill="1" applyBorder="1" applyAlignment="1">
      <alignment horizontal="left" vertical="top" wrapText="1"/>
    </xf>
    <xf numFmtId="0" fontId="7" fillId="0" borderId="0" xfId="0" applyFont="1" applyFill="1" applyBorder="1" applyAlignment="1">
      <alignment horizontal="left" readingOrder="1"/>
    </xf>
    <xf numFmtId="0" fontId="12" fillId="0" borderId="0" xfId="0" applyFont="1" applyFill="1" applyBorder="1" applyAlignment="1">
      <alignment horizontal="left" vertical="top" wrapText="1"/>
    </xf>
    <xf numFmtId="0" fontId="35" fillId="0" borderId="0" xfId="6" applyFont="1" applyFill="1" applyBorder="1" applyAlignment="1" applyProtection="1">
      <alignment horizontal="left"/>
    </xf>
    <xf numFmtId="0" fontId="10" fillId="0" borderId="0" xfId="0" applyFont="1" applyFill="1" applyBorder="1" applyAlignment="1">
      <alignment horizontal="left" vertical="top" wrapText="1"/>
    </xf>
    <xf numFmtId="0" fontId="36" fillId="8" borderId="0" xfId="0" applyFont="1" applyFill="1" applyAlignment="1">
      <alignment horizontal="left"/>
    </xf>
    <xf numFmtId="0" fontId="39" fillId="8" borderId="0" xfId="0" applyFont="1" applyFill="1" applyAlignment="1">
      <alignment horizontal="left"/>
    </xf>
  </cellXfs>
  <cellStyles count="13">
    <cellStyle name="Beobachtung" xfId="1" xr:uid="{00000000-0005-0000-0000-000000000000}"/>
    <cellStyle name="Beobachtung (gesperrt)" xfId="2" xr:uid="{00000000-0005-0000-0000-000001000000}"/>
    <cellStyle name="Beobachtung (Total)" xfId="3" xr:uid="{00000000-0005-0000-0000-000002000000}"/>
    <cellStyle name="ColPos" xfId="4" xr:uid="{00000000-0005-0000-0000-000003000000}"/>
    <cellStyle name="EmptyField" xfId="5" xr:uid="{00000000-0005-0000-0000-000004000000}"/>
    <cellStyle name="Hyperlink" xfId="6" builtinId="8" customBuiltin="1"/>
    <cellStyle name="Hyperlink 2" xfId="7" xr:uid="{00000000-0005-0000-0000-000005000000}"/>
    <cellStyle name="LinePos" xfId="8" xr:uid="{00000000-0005-0000-0000-000006000000}"/>
    <cellStyle name="NoObs" xfId="9" xr:uid="{00000000-0005-0000-0000-000008000000}"/>
    <cellStyle name="Normal" xfId="0" builtinId="0"/>
    <cellStyle name="Standard 2" xfId="10" xr:uid="{00000000-0005-0000-0000-00000A000000}"/>
    <cellStyle name="Überschrift 5" xfId="11" xr:uid="{00000000-0005-0000-0000-00000B000000}"/>
    <cellStyle name="ValMessage" xfId="12" xr:uid="{00000000-0005-0000-0000-00000C000000}"/>
  </cellStyles>
  <dxfs count="86">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strike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ont>
        <b/>
        <i val="0"/>
        <color theme="0"/>
      </font>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strike val="0"/>
        <color theme="0"/>
        <name val="Cambria"/>
        <scheme val="none"/>
      </font>
      <fill>
        <patternFill>
          <bgColor theme="0" tint="-0.14996795556505021"/>
        </patternFill>
      </fill>
    </dxf>
    <dxf>
      <font>
        <b/>
        <i val="0"/>
        <strike val="0"/>
        <color rgb="FFFF0000"/>
      </font>
    </dxf>
    <dxf>
      <fill>
        <patternFill>
          <bgColor rgb="FFFF0000"/>
        </patternFill>
      </fill>
    </dxf>
    <dxf>
      <font>
        <b/>
        <i val="0"/>
        <color rgb="FFFF0000"/>
      </font>
    </dxf>
    <dxf>
      <font>
        <b/>
        <i val="0"/>
        <color rgb="FFFF0000"/>
      </font>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calcChain.xml" Type="http://schemas.openxmlformats.org/officeDocument/2006/relationships/calcChain"/><Relationship Id="rId28" Target="../customXml/item1.xml" Type="http://schemas.openxmlformats.org/officeDocument/2006/relationships/customXml"/><Relationship Id="rId29" Target="../customXml/item2.xml" Type="http://schemas.openxmlformats.org/officeDocument/2006/relationships/customXml"/><Relationship Id="rId3" Target="worksheets/sheet3.xml" Type="http://schemas.openxmlformats.org/officeDocument/2006/relationships/worksheet"/><Relationship Id="rId30" Target="../customXml/item3.xml" Type="http://schemas.openxmlformats.org/officeDocument/2006/relationships/customXml"/><Relationship Id="rId31" Target="../customXml/item4.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1" lockText="1"/>
</file>

<file path=xl/ctrlProps/ctrlProp10.xml><?xml version="1.0" encoding="utf-8"?>
<formControlPr xmlns="http://schemas.microsoft.com/office/spreadsheetml/2009/9/main" objectType="CheckBox" fmlaLink="$H$42" lockText="1"/>
</file>

<file path=xl/ctrlProps/ctrlProp11.xml><?xml version="1.0" encoding="utf-8"?>
<formControlPr xmlns="http://schemas.microsoft.com/office/spreadsheetml/2009/9/main" objectType="CheckBox" fmlaLink="$H$43" lockText="1"/>
</file>

<file path=xl/ctrlProps/ctrlProp12.xml><?xml version="1.0" encoding="utf-8"?>
<formControlPr xmlns="http://schemas.microsoft.com/office/spreadsheetml/2009/9/main" objectType="CheckBox" fmlaLink="$H$44" lockText="1"/>
</file>

<file path=xl/ctrlProps/ctrlProp13.xml><?xml version="1.0" encoding="utf-8"?>
<formControlPr xmlns="http://schemas.microsoft.com/office/spreadsheetml/2009/9/main" objectType="CheckBox" fmlaLink="$H$45" lockText="1"/>
</file>

<file path=xl/ctrlProps/ctrlProp14.xml><?xml version="1.0" encoding="utf-8"?>
<formControlPr xmlns="http://schemas.microsoft.com/office/spreadsheetml/2009/9/main" objectType="CheckBox" fmlaLink="$H$46" lockText="1"/>
</file>

<file path=xl/ctrlProps/ctrlProp15.xml><?xml version="1.0" encoding="utf-8"?>
<formControlPr xmlns="http://schemas.microsoft.com/office/spreadsheetml/2009/9/main" objectType="CheckBox" fmlaLink="$H$47" lockText="1"/>
</file>

<file path=xl/ctrlProps/ctrlProp16.xml><?xml version="1.0" encoding="utf-8"?>
<formControlPr xmlns="http://schemas.microsoft.com/office/spreadsheetml/2009/9/main" objectType="CheckBox" fmlaLink="$H$39" lockText="1"/>
</file>

<file path=xl/ctrlProps/ctrlProp17.xml><?xml version="1.0" encoding="utf-8"?>
<formControlPr xmlns="http://schemas.microsoft.com/office/spreadsheetml/2009/9/main" objectType="CheckBox" fmlaLink="$D$36" noThreeD="1"/>
</file>

<file path=xl/ctrlProps/ctrlProp18.xml><?xml version="1.0" encoding="utf-8"?>
<formControlPr xmlns="http://schemas.microsoft.com/office/spreadsheetml/2009/9/main" objectType="CheckBox" fmlaLink="$D$43" lockText="1" noThreeD="1"/>
</file>

<file path=xl/ctrlProps/ctrlProp19.xml><?xml version="1.0" encoding="utf-8"?>
<formControlPr xmlns="http://schemas.microsoft.com/office/spreadsheetml/2009/9/main" objectType="CheckBox" fmlaLink="$D$44" lockText="1" noThreeD="1"/>
</file>

<file path=xl/ctrlProps/ctrlProp2.xml><?xml version="1.0" encoding="utf-8"?>
<formControlPr xmlns="http://schemas.microsoft.com/office/spreadsheetml/2009/9/main" objectType="CheckBox" fmlaLink="$H$32" lockText="1"/>
</file>

<file path=xl/ctrlProps/ctrlProp20.xml><?xml version="1.0" encoding="utf-8"?>
<formControlPr xmlns="http://schemas.microsoft.com/office/spreadsheetml/2009/9/main" objectType="CheckBox" fmlaLink="$D$37" noThreeD="1"/>
</file>

<file path=xl/ctrlProps/ctrlProp21.xml><?xml version="1.0" encoding="utf-8"?>
<formControlPr xmlns="http://schemas.microsoft.com/office/spreadsheetml/2009/9/main" objectType="CheckBox" fmlaLink="$D$50" lockText="1" noThreeD="1"/>
</file>

<file path=xl/ctrlProps/ctrlProp22.xml><?xml version="1.0" encoding="utf-8"?>
<formControlPr xmlns="http://schemas.microsoft.com/office/spreadsheetml/2009/9/main" objectType="CheckBox" fmlaLink="$D$52" lockText="1" noThreeD="1"/>
</file>

<file path=xl/ctrlProps/ctrlProp23.xml><?xml version="1.0" encoding="utf-8"?>
<formControlPr xmlns="http://schemas.microsoft.com/office/spreadsheetml/2009/9/main" objectType="CheckBox" fmlaLink="$D$51" lockText="1" noThreeD="1"/>
</file>

<file path=xl/ctrlProps/ctrlProp24.xml><?xml version="1.0" encoding="utf-8"?>
<formControlPr xmlns="http://schemas.microsoft.com/office/spreadsheetml/2009/9/main" objectType="CheckBox" fmlaLink="$D$54" lockText="1" noThreeD="1"/>
</file>

<file path=xl/ctrlProps/ctrlProp25.xml><?xml version="1.0" encoding="utf-8"?>
<formControlPr xmlns="http://schemas.microsoft.com/office/spreadsheetml/2009/9/main" objectType="CheckBox" fmlaLink="$D$53" lockText="1" noThreeD="1"/>
</file>

<file path=xl/ctrlProps/ctrlProp26.xml><?xml version="1.0" encoding="utf-8"?>
<formControlPr xmlns="http://schemas.microsoft.com/office/spreadsheetml/2009/9/main" objectType="CheckBox" fmlaLink="$D$55" lockText="1" noThreeD="1"/>
</file>

<file path=xl/ctrlProps/ctrlProp27.xml><?xml version="1.0" encoding="utf-8"?>
<formControlPr xmlns="http://schemas.microsoft.com/office/spreadsheetml/2009/9/main" objectType="CheckBox" fmlaLink="$D$56" lockText="1" noThreeD="1"/>
</file>

<file path=xl/ctrlProps/ctrlProp28.xml><?xml version="1.0" encoding="utf-8"?>
<formControlPr xmlns="http://schemas.microsoft.com/office/spreadsheetml/2009/9/main" objectType="CheckBox" fmlaLink="$D$61" lockText="1" noThreeD="1"/>
</file>

<file path=xl/ctrlProps/ctrlProp29.xml><?xml version="1.0" encoding="utf-8"?>
<formControlPr xmlns="http://schemas.microsoft.com/office/spreadsheetml/2009/9/main" objectType="CheckBox" fmlaLink="$D$62" lockText="1" noThreeD="1"/>
</file>

<file path=xl/ctrlProps/ctrlProp3.xml><?xml version="1.0" encoding="utf-8"?>
<formControlPr xmlns="http://schemas.microsoft.com/office/spreadsheetml/2009/9/main" objectType="CheckBox" fmlaLink="$H$35" lockText="1"/>
</file>

<file path=xl/ctrlProps/ctrlProp30.xml><?xml version="1.0" encoding="utf-8"?>
<formControlPr xmlns="http://schemas.microsoft.com/office/spreadsheetml/2009/9/main" objectType="CheckBox" fmlaLink="$D$65" lockText="1" noThreeD="1"/>
</file>

<file path=xl/ctrlProps/ctrlProp31.xml><?xml version="1.0" encoding="utf-8"?>
<formControlPr xmlns="http://schemas.microsoft.com/office/spreadsheetml/2009/9/main" objectType="CheckBox" fmlaLink="$D$64" lockText="1" noThreeD="1"/>
</file>

<file path=xl/ctrlProps/ctrlProp32.xml><?xml version="1.0" encoding="utf-8"?>
<formControlPr xmlns="http://schemas.microsoft.com/office/spreadsheetml/2009/9/main" objectType="CheckBox" fmlaLink="$D$67" lockText="1" noThreeD="1"/>
</file>

<file path=xl/ctrlProps/ctrlProp33.xml><?xml version="1.0" encoding="utf-8"?>
<formControlPr xmlns="http://schemas.microsoft.com/office/spreadsheetml/2009/9/main" objectType="CheckBox" fmlaLink="$D$66" lockText="1" noThreeD="1"/>
</file>

<file path=xl/ctrlProps/ctrlProp34.xml><?xml version="1.0" encoding="utf-8"?>
<formControlPr xmlns="http://schemas.microsoft.com/office/spreadsheetml/2009/9/main" objectType="CheckBox" fmlaLink="$D$72" lockText="1" noThreeD="1"/>
</file>

<file path=xl/ctrlProps/ctrlProp35.xml><?xml version="1.0" encoding="utf-8"?>
<formControlPr xmlns="http://schemas.microsoft.com/office/spreadsheetml/2009/9/main" objectType="CheckBox" fmlaLink="$D$73" lockText="1" noThreeD="1"/>
</file>

<file path=xl/ctrlProps/ctrlProp36.xml><?xml version="1.0" encoding="utf-8"?>
<formControlPr xmlns="http://schemas.microsoft.com/office/spreadsheetml/2009/9/main" objectType="CheckBox" fmlaLink="$D$63" lockText="1" noThreeD="1"/>
</file>

<file path=xl/ctrlProps/ctrlProp37.xml><?xml version="1.0" encoding="utf-8"?>
<formControlPr xmlns="http://schemas.microsoft.com/office/spreadsheetml/2009/9/main" objectType="CheckBox" fmlaLink="$D$38" noThreeD="1"/>
</file>

<file path=xl/ctrlProps/ctrlProp4.xml><?xml version="1.0" encoding="utf-8"?>
<formControlPr xmlns="http://schemas.microsoft.com/office/spreadsheetml/2009/9/main" objectType="CheckBox" fmlaLink="$H$36" lockText="1"/>
</file>

<file path=xl/ctrlProps/ctrlProp5.xml><?xml version="1.0" encoding="utf-8"?>
<formControlPr xmlns="http://schemas.microsoft.com/office/spreadsheetml/2009/9/main" objectType="CheckBox" fmlaLink="$H$37" lockText="1"/>
</file>

<file path=xl/ctrlProps/ctrlProp6.xml><?xml version="1.0" encoding="utf-8"?>
<formControlPr xmlns="http://schemas.microsoft.com/office/spreadsheetml/2009/9/main" objectType="CheckBox" fmlaLink="$H$38" lockText="1"/>
</file>

<file path=xl/ctrlProps/ctrlProp7.xml><?xml version="1.0" encoding="utf-8"?>
<formControlPr xmlns="http://schemas.microsoft.com/office/spreadsheetml/2009/9/main" objectType="CheckBox" fmlaLink="$H$41" lockText="1"/>
</file>

<file path=xl/ctrlProps/ctrlProp8.xml><?xml version="1.0" encoding="utf-8"?>
<formControlPr xmlns="http://schemas.microsoft.com/office/spreadsheetml/2009/9/main" objectType="CheckBox" fmlaLink="$H$48" lockText="1"/>
</file>

<file path=xl/ctrlProps/ctrlProp9.xml><?xml version="1.0" encoding="utf-8"?>
<formControlPr xmlns="http://schemas.microsoft.com/office/spreadsheetml/2009/9/main" objectType="CheckBox" fmlaLink="$H$34" lockText="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3.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5.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6.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7.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8.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9.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20.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1.xml.rels><?xml version="1.0" encoding="UTF-8" standalone="yes"?><Relationships xmlns="http://schemas.openxmlformats.org/package/2006/relationships"><Relationship Id="rId1" Target="../media/image5.jpeg" Type="http://schemas.openxmlformats.org/officeDocument/2006/relationships/image"/><Relationship Id="rId2" Target="../media/image6.emf" Type="http://schemas.openxmlformats.org/officeDocument/2006/relationships/image"/><Relationship Id="rId3" Target="../media/image7.emf" Type="http://schemas.openxmlformats.org/officeDocument/2006/relationships/image"/><Relationship Id="rId4" Target="../media/image8.emf" Type="http://schemas.openxmlformats.org/officeDocument/2006/relationships/image"/><Relationship Id="rId5" Target="#Instructions!A1" Type="http://schemas.openxmlformats.org/officeDocument/2006/relationships/hyperlink"/><Relationship Id="rId6" Target="#Start!A1" Type="http://schemas.openxmlformats.org/officeDocument/2006/relationships/hyperlink"/><Relationship Id="rId7" Target="#Overview!A1" Type="http://schemas.openxmlformats.org/officeDocument/2006/relationships/hyperlink"/></Relationships>
</file>

<file path=xl/drawings/_rels/drawing22.xml.rels><?xml version="1.0" encoding="UTF-8" standalone="yes"?><Relationships xmlns="http://schemas.openxmlformats.org/package/2006/relationships"><Relationship Id="rId1" Target="../media/image9.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3.xml.rels><?xml version="1.0" encoding="UTF-8" standalone="yes"?><Relationships xmlns="http://schemas.openxmlformats.org/package/2006/relationships"><Relationship Id="rId1" Target="../media/image10.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s!A1"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445" name="Grafik 8" descr="SNB_LOGO_46_RGB.jpg">
          <a:extLst>
            <a:ext uri="{FF2B5EF4-FFF2-40B4-BE49-F238E27FC236}">
              <a16:creationId xmlns:a16="http://schemas.microsoft.com/office/drawing/2014/main" id="{00000000-0008-0000-0000-0000A505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561975</xdr:colOff>
      <xdr:row>2</xdr:row>
      <xdr:rowOff>28573</xdr:rowOff>
    </xdr:from>
    <xdr:to>
      <xdr:col>12</xdr:col>
      <xdr:colOff>0</xdr:colOff>
      <xdr:row>5</xdr:row>
      <xdr:rowOff>214311</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8029575" y="400048"/>
          <a:ext cx="1152525" cy="747713"/>
          <a:chOff x="7836694" y="326231"/>
          <a:chExt cx="1104900" cy="745332"/>
        </a:xfrm>
      </xdr:grpSpPr>
      <xdr:sp macro="" textlink="">
        <xdr:nvSpPr>
          <xdr:cNvPr id="5" name="Rahmen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bwMode="auto">
          <a:xfrm>
            <a:off x="7836694" y="326231"/>
            <a:ext cx="1104900"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bwMode="auto">
          <a:xfrm>
            <a:off x="7836694" y="592931"/>
            <a:ext cx="1104900" cy="23336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7" name="Rahmen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bwMode="auto">
          <a:xfrm>
            <a:off x="7836694" y="826294"/>
            <a:ext cx="1104900" cy="24526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6101" name="Grafik 8" descr="SNB_LOGO_46_RGB.jpg">
          <a:extLst>
            <a:ext uri="{FF2B5EF4-FFF2-40B4-BE49-F238E27FC236}">
              <a16:creationId xmlns:a16="http://schemas.microsoft.com/office/drawing/2014/main" id="{00000000-0008-0000-0900-0000F565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3850" y="812010"/>
          <a:ext cx="1309013" cy="114776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9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bwMode="auto">
          <a:xfrm>
            <a:off x="309563" y="114776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900-00000B000000}"/>
              </a:ext>
            </a:extLst>
          </xdr:cNvPr>
          <xdr:cNvSpPr/>
        </xdr:nvSpPr>
        <xdr:spPr bwMode="auto">
          <a:xfrm>
            <a:off x="309563" y="1409700"/>
            <a:ext cx="1109662" cy="2619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9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7125" name="Grafik 8" descr="SNB_LOGO_46_RGB.jpg">
          <a:extLst>
            <a:ext uri="{FF2B5EF4-FFF2-40B4-BE49-F238E27FC236}">
              <a16:creationId xmlns:a16="http://schemas.microsoft.com/office/drawing/2014/main" id="{00000000-0008-0000-0A00-0000F569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3850" y="812010"/>
          <a:ext cx="1309013" cy="114776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A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A00-00000A000000}"/>
              </a:ext>
            </a:extLst>
          </xdr:cNvPr>
          <xdr:cNvSpPr/>
        </xdr:nvSpPr>
        <xdr:spPr bwMode="auto">
          <a:xfrm>
            <a:off x="309563" y="114776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A00-00000B000000}"/>
              </a:ext>
            </a:extLst>
          </xdr:cNvPr>
          <xdr:cNvSpPr/>
        </xdr:nvSpPr>
        <xdr:spPr bwMode="auto">
          <a:xfrm>
            <a:off x="309563" y="1409700"/>
            <a:ext cx="1109662" cy="2619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A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35719</xdr:colOff>
      <xdr:row>0</xdr:row>
      <xdr:rowOff>57150</xdr:rowOff>
    </xdr:from>
    <xdr:to>
      <xdr:col>2</xdr:col>
      <xdr:colOff>921544</xdr:colOff>
      <xdr:row>2</xdr:row>
      <xdr:rowOff>145256</xdr:rowOff>
    </xdr:to>
    <xdr:pic>
      <xdr:nvPicPr>
        <xdr:cNvPr id="28377" name="Grafik 8" descr="SNB_LOGO_46_RGB.jpg">
          <a:extLst>
            <a:ext uri="{FF2B5EF4-FFF2-40B4-BE49-F238E27FC236}">
              <a16:creationId xmlns:a16="http://schemas.microsoft.com/office/drawing/2014/main" id="{00000000-0008-0000-0B00-0000D96E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45282" y="57150"/>
          <a:ext cx="1576387" cy="6119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236610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323850" y="812010"/>
          <a:ext cx="1309013" cy="115815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B00-00000A000000}"/>
              </a:ext>
            </a:extLst>
          </xdr:cNvPr>
          <xdr:cNvSpPr/>
        </xdr:nvSpPr>
        <xdr:spPr bwMode="auto">
          <a:xfrm>
            <a:off x="309563" y="114776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B00-00000B000000}"/>
              </a:ext>
            </a:extLst>
          </xdr:cNvPr>
          <xdr:cNvSpPr/>
        </xdr:nvSpPr>
        <xdr:spPr bwMode="auto">
          <a:xfrm>
            <a:off x="309563" y="1409700"/>
            <a:ext cx="1109662" cy="2619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B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9651" name="Grafik 8" descr="SNB_LOGO_46_RGB.jpg">
          <a:extLst>
            <a:ext uri="{FF2B5EF4-FFF2-40B4-BE49-F238E27FC236}">
              <a16:creationId xmlns:a16="http://schemas.microsoft.com/office/drawing/2014/main" id="{00000000-0008-0000-0C00-0000D373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323850" y="812010"/>
          <a:ext cx="1309013" cy="1162913"/>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C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C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C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C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0235" name="Grafik 8" descr="SNB_LOGO_46_RGB.jpg">
          <a:extLst>
            <a:ext uri="{FF2B5EF4-FFF2-40B4-BE49-F238E27FC236}">
              <a16:creationId xmlns:a16="http://schemas.microsoft.com/office/drawing/2014/main" id="{00000000-0008-0000-0D00-00001B76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323850" y="812010"/>
          <a:ext cx="1309013" cy="1162913"/>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D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D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D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D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1221" name="Grafik 8" descr="SNB_LOGO_46_RGB.jpg">
          <a:extLst>
            <a:ext uri="{FF2B5EF4-FFF2-40B4-BE49-F238E27FC236}">
              <a16:creationId xmlns:a16="http://schemas.microsoft.com/office/drawing/2014/main" id="{00000000-0008-0000-0E00-0000F579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23850" y="812010"/>
          <a:ext cx="1309013" cy="1162913"/>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E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E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E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E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2245" name="Grafik 8" descr="SNB_LOGO_46_RGB.jpg">
          <a:extLst>
            <a:ext uri="{FF2B5EF4-FFF2-40B4-BE49-F238E27FC236}">
              <a16:creationId xmlns:a16="http://schemas.microsoft.com/office/drawing/2014/main" id="{00000000-0008-0000-0F00-0000F57D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69923</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323850" y="812010"/>
          <a:ext cx="1309013" cy="1162913"/>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F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F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3269" name="Grafik 8" descr="SNB_LOGO_46_RGB.jpg">
          <a:extLst>
            <a:ext uri="{FF2B5EF4-FFF2-40B4-BE49-F238E27FC236}">
              <a16:creationId xmlns:a16="http://schemas.microsoft.com/office/drawing/2014/main" id="{00000000-0008-0000-1000-0000F581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9525</xdr:rowOff>
    </xdr:from>
    <xdr:to>
      <xdr:col>2</xdr:col>
      <xdr:colOff>594638</xdr:colOff>
      <xdr:row>12</xdr:row>
      <xdr:rowOff>62299</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323850" y="809625"/>
          <a:ext cx="1309013" cy="1157674"/>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0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0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0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0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4293" name="Grafik 8" descr="SNB_LOGO_46_RGB.jpg">
          <a:extLst>
            <a:ext uri="{FF2B5EF4-FFF2-40B4-BE49-F238E27FC236}">
              <a16:creationId xmlns:a16="http://schemas.microsoft.com/office/drawing/2014/main" id="{00000000-0008-0000-1100-0000F585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69922</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323850" y="812009"/>
          <a:ext cx="1309013" cy="1162913"/>
          <a:chOff x="309563" y="892969"/>
          <a:chExt cx="1109662" cy="1040608"/>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1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1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1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100-00000C000000}"/>
              </a:ext>
            </a:extLst>
          </xdr:cNvPr>
          <xdr:cNvSpPr/>
        </xdr:nvSpPr>
        <xdr:spPr bwMode="auto">
          <a:xfrm>
            <a:off x="309563" y="1671639"/>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5483" name="Grafik 8" descr="SNB_LOGO_46_RGB.jpg">
          <a:extLst>
            <a:ext uri="{FF2B5EF4-FFF2-40B4-BE49-F238E27FC236}">
              <a16:creationId xmlns:a16="http://schemas.microsoft.com/office/drawing/2014/main" id="{00000000-0008-0000-1200-00009B8A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11906</xdr:colOff>
      <xdr:row>3</xdr:row>
      <xdr:rowOff>11910</xdr:rowOff>
    </xdr:from>
    <xdr:to>
      <xdr:col>2</xdr:col>
      <xdr:colOff>606544</xdr:colOff>
      <xdr:row>10</xdr:row>
      <xdr:rowOff>80610</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335756" y="812010"/>
          <a:ext cx="1309013" cy="1173600"/>
          <a:chOff x="333375" y="904877"/>
          <a:chExt cx="1109662"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200-000009000000}"/>
              </a:ext>
            </a:extLst>
          </xdr:cNvPr>
          <xdr:cNvSpPr/>
        </xdr:nvSpPr>
        <xdr:spPr bwMode="auto">
          <a:xfrm>
            <a:off x="333375" y="904877"/>
            <a:ext cx="1109662"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200-00000A000000}"/>
              </a:ext>
            </a:extLst>
          </xdr:cNvPr>
          <xdr:cNvSpPr/>
        </xdr:nvSpPr>
        <xdr:spPr bwMode="auto">
          <a:xfrm>
            <a:off x="333375" y="1152528"/>
            <a:ext cx="1109662" cy="26431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200-00000B000000}"/>
              </a:ext>
            </a:extLst>
          </xdr:cNvPr>
          <xdr:cNvSpPr/>
        </xdr:nvSpPr>
        <xdr:spPr bwMode="auto">
          <a:xfrm>
            <a:off x="333375" y="1416844"/>
            <a:ext cx="1109662" cy="24765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200-00000C000000}"/>
              </a:ext>
            </a:extLst>
          </xdr:cNvPr>
          <xdr:cNvSpPr/>
        </xdr:nvSpPr>
        <xdr:spPr bwMode="auto">
          <a:xfrm>
            <a:off x="333375" y="1664495"/>
            <a:ext cx="1109662"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528638</xdr:colOff>
      <xdr:row>2</xdr:row>
      <xdr:rowOff>200025</xdr:rowOff>
    </xdr:to>
    <xdr:pic>
      <xdr:nvPicPr>
        <xdr:cNvPr id="40280" name="Grafik 8" descr="SNB_LOGO_46_RGB.jpg">
          <a:extLst>
            <a:ext uri="{FF2B5EF4-FFF2-40B4-BE49-F238E27FC236}">
              <a16:creationId xmlns:a16="http://schemas.microsoft.com/office/drawing/2014/main" id="{00000000-0008-0000-0100-0000589D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45720</xdr:colOff>
          <xdr:row>30</xdr:row>
          <xdr:rowOff>7620</xdr:rowOff>
        </xdr:from>
        <xdr:to>
          <xdr:col>7</xdr:col>
          <xdr:colOff>518160</xdr:colOff>
          <xdr:row>31</xdr:row>
          <xdr:rowOff>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31</xdr:row>
          <xdr:rowOff>0</xdr:rowOff>
        </xdr:from>
        <xdr:to>
          <xdr:col>7</xdr:col>
          <xdr:colOff>419100</xdr:colOff>
          <xdr:row>32</xdr:row>
          <xdr:rowOff>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34</xdr:row>
          <xdr:rowOff>0</xdr:rowOff>
        </xdr:from>
        <xdr:to>
          <xdr:col>7</xdr:col>
          <xdr:colOff>419100</xdr:colOff>
          <xdr:row>35</xdr:row>
          <xdr:rowOff>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35</xdr:row>
          <xdr:rowOff>0</xdr:rowOff>
        </xdr:from>
        <xdr:to>
          <xdr:col>7</xdr:col>
          <xdr:colOff>419100</xdr:colOff>
          <xdr:row>36</xdr:row>
          <xdr:rowOff>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36</xdr:row>
          <xdr:rowOff>0</xdr:rowOff>
        </xdr:from>
        <xdr:to>
          <xdr:col>7</xdr:col>
          <xdr:colOff>419100</xdr:colOff>
          <xdr:row>37</xdr:row>
          <xdr:rowOff>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37</xdr:row>
          <xdr:rowOff>0</xdr:rowOff>
        </xdr:from>
        <xdr:to>
          <xdr:col>7</xdr:col>
          <xdr:colOff>419100</xdr:colOff>
          <xdr:row>38</xdr:row>
          <xdr:rowOff>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40</xdr:row>
          <xdr:rowOff>0</xdr:rowOff>
        </xdr:from>
        <xdr:to>
          <xdr:col>7</xdr:col>
          <xdr:colOff>419100</xdr:colOff>
          <xdr:row>41</xdr:row>
          <xdr:rowOff>0</xdr:rowOff>
        </xdr:to>
        <xdr:sp macro="" textlink="">
          <xdr:nvSpPr>
            <xdr:cNvPr id="2428" name="Check Box 380" hidden="1">
              <a:extLst>
                <a:ext uri="{63B3BB69-23CF-44E3-9099-C40C66FF867C}">
                  <a14:compatExt spid="_x0000_s2428"/>
                </a:ext>
                <a:ext uri="{FF2B5EF4-FFF2-40B4-BE49-F238E27FC236}">
                  <a16:creationId xmlns:a16="http://schemas.microsoft.com/office/drawing/2014/main" id="{00000000-0008-0000-0100-00007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47</xdr:row>
          <xdr:rowOff>0</xdr:rowOff>
        </xdr:from>
        <xdr:to>
          <xdr:col>7</xdr:col>
          <xdr:colOff>419100</xdr:colOff>
          <xdr:row>48</xdr:row>
          <xdr:rowOff>0</xdr:rowOff>
        </xdr:to>
        <xdr:sp macro="" textlink="">
          <xdr:nvSpPr>
            <xdr:cNvPr id="2429" name="Check Box 381" hidden="1">
              <a:extLst>
                <a:ext uri="{63B3BB69-23CF-44E3-9099-C40C66FF867C}">
                  <a14:compatExt spid="_x0000_s2429"/>
                </a:ext>
                <a:ext uri="{FF2B5EF4-FFF2-40B4-BE49-F238E27FC236}">
                  <a16:creationId xmlns:a16="http://schemas.microsoft.com/office/drawing/2014/main" id="{00000000-0008-0000-0100-00007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33</xdr:row>
          <xdr:rowOff>0</xdr:rowOff>
        </xdr:from>
        <xdr:to>
          <xdr:col>7</xdr:col>
          <xdr:colOff>419100</xdr:colOff>
          <xdr:row>34</xdr:row>
          <xdr:rowOff>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1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41</xdr:row>
          <xdr:rowOff>0</xdr:rowOff>
        </xdr:from>
        <xdr:to>
          <xdr:col>7</xdr:col>
          <xdr:colOff>419100</xdr:colOff>
          <xdr:row>42</xdr:row>
          <xdr:rowOff>0</xdr:rowOff>
        </xdr:to>
        <xdr:sp macro="" textlink="">
          <xdr:nvSpPr>
            <xdr:cNvPr id="2992" name="Check Box 944" hidden="1">
              <a:extLst>
                <a:ext uri="{63B3BB69-23CF-44E3-9099-C40C66FF867C}">
                  <a14:compatExt spid="_x0000_s2992"/>
                </a:ext>
                <a:ext uri="{FF2B5EF4-FFF2-40B4-BE49-F238E27FC236}">
                  <a16:creationId xmlns:a16="http://schemas.microsoft.com/office/drawing/2014/main" id="{00000000-0008-0000-0100-0000B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42</xdr:row>
          <xdr:rowOff>0</xdr:rowOff>
        </xdr:from>
        <xdr:to>
          <xdr:col>7</xdr:col>
          <xdr:colOff>419100</xdr:colOff>
          <xdr:row>43</xdr:row>
          <xdr:rowOff>0</xdr:rowOff>
        </xdr:to>
        <xdr:sp macro="" textlink="">
          <xdr:nvSpPr>
            <xdr:cNvPr id="2993" name="Check Box 945" hidden="1">
              <a:extLst>
                <a:ext uri="{63B3BB69-23CF-44E3-9099-C40C66FF867C}">
                  <a14:compatExt spid="_x0000_s2993"/>
                </a:ext>
                <a:ext uri="{FF2B5EF4-FFF2-40B4-BE49-F238E27FC236}">
                  <a16:creationId xmlns:a16="http://schemas.microsoft.com/office/drawing/2014/main" id="{00000000-0008-0000-0100-0000B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43</xdr:row>
          <xdr:rowOff>0</xdr:rowOff>
        </xdr:from>
        <xdr:to>
          <xdr:col>7</xdr:col>
          <xdr:colOff>419100</xdr:colOff>
          <xdr:row>44</xdr:row>
          <xdr:rowOff>0</xdr:rowOff>
        </xdr:to>
        <xdr:sp macro="" textlink="">
          <xdr:nvSpPr>
            <xdr:cNvPr id="2994" name="Check Box 946" hidden="1">
              <a:extLst>
                <a:ext uri="{63B3BB69-23CF-44E3-9099-C40C66FF867C}">
                  <a14:compatExt spid="_x0000_s2994"/>
                </a:ext>
                <a:ext uri="{FF2B5EF4-FFF2-40B4-BE49-F238E27FC236}">
                  <a16:creationId xmlns:a16="http://schemas.microsoft.com/office/drawing/2014/main" id="{00000000-0008-0000-0100-0000B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44</xdr:row>
          <xdr:rowOff>0</xdr:rowOff>
        </xdr:from>
        <xdr:to>
          <xdr:col>7</xdr:col>
          <xdr:colOff>419100</xdr:colOff>
          <xdr:row>45</xdr:row>
          <xdr:rowOff>0</xdr:rowOff>
        </xdr:to>
        <xdr:sp macro="" textlink="">
          <xdr:nvSpPr>
            <xdr:cNvPr id="2995" name="Check Box 947" hidden="1">
              <a:extLst>
                <a:ext uri="{63B3BB69-23CF-44E3-9099-C40C66FF867C}">
                  <a14:compatExt spid="_x0000_s2995"/>
                </a:ext>
                <a:ext uri="{FF2B5EF4-FFF2-40B4-BE49-F238E27FC236}">
                  <a16:creationId xmlns:a16="http://schemas.microsoft.com/office/drawing/2014/main" id="{00000000-0008-0000-0100-0000B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45</xdr:row>
          <xdr:rowOff>0</xdr:rowOff>
        </xdr:from>
        <xdr:to>
          <xdr:col>7</xdr:col>
          <xdr:colOff>419100</xdr:colOff>
          <xdr:row>46</xdr:row>
          <xdr:rowOff>0</xdr:rowOff>
        </xdr:to>
        <xdr:sp macro="" textlink="">
          <xdr:nvSpPr>
            <xdr:cNvPr id="2996" name="Check Box 948" hidden="1">
              <a:extLst>
                <a:ext uri="{63B3BB69-23CF-44E3-9099-C40C66FF867C}">
                  <a14:compatExt spid="_x0000_s2996"/>
                </a:ext>
                <a:ext uri="{FF2B5EF4-FFF2-40B4-BE49-F238E27FC236}">
                  <a16:creationId xmlns:a16="http://schemas.microsoft.com/office/drawing/2014/main" id="{00000000-0008-0000-0100-0000B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46</xdr:row>
          <xdr:rowOff>0</xdr:rowOff>
        </xdr:from>
        <xdr:to>
          <xdr:col>7</xdr:col>
          <xdr:colOff>419100</xdr:colOff>
          <xdr:row>47</xdr:row>
          <xdr:rowOff>0</xdr:rowOff>
        </xdr:to>
        <xdr:sp macro="" textlink="">
          <xdr:nvSpPr>
            <xdr:cNvPr id="2998" name="Check Box 950" hidden="1">
              <a:extLst>
                <a:ext uri="{63B3BB69-23CF-44E3-9099-C40C66FF867C}">
                  <a14:compatExt spid="_x0000_s2998"/>
                </a:ext>
                <a:ext uri="{FF2B5EF4-FFF2-40B4-BE49-F238E27FC236}">
                  <a16:creationId xmlns:a16="http://schemas.microsoft.com/office/drawing/2014/main" id="{00000000-0008-0000-0100-0000B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38</xdr:row>
          <xdr:rowOff>7620</xdr:rowOff>
        </xdr:from>
        <xdr:to>
          <xdr:col>7</xdr:col>
          <xdr:colOff>419100</xdr:colOff>
          <xdr:row>39</xdr:row>
          <xdr:rowOff>7620</xdr:rowOff>
        </xdr:to>
        <xdr:sp macro="" textlink="">
          <xdr:nvSpPr>
            <xdr:cNvPr id="3000" name="Check Box 952" hidden="1">
              <a:extLst>
                <a:ext uri="{63B3BB69-23CF-44E3-9099-C40C66FF867C}">
                  <a14:compatExt spid="_x0000_s3000"/>
                </a:ext>
                <a:ext uri="{FF2B5EF4-FFF2-40B4-BE49-F238E27FC236}">
                  <a16:creationId xmlns:a16="http://schemas.microsoft.com/office/drawing/2014/main" id="{00000000-0008-0000-0100-0000B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552453</xdr:colOff>
      <xdr:row>6</xdr:row>
      <xdr:rowOff>0</xdr:rowOff>
    </xdr:from>
    <xdr:to>
      <xdr:col>7</xdr:col>
      <xdr:colOff>992309</xdr:colOff>
      <xdr:row>8</xdr:row>
      <xdr:rowOff>142875</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7867653" y="1562100"/>
          <a:ext cx="1316156" cy="742950"/>
          <a:chOff x="7041356" y="1571625"/>
          <a:chExt cx="1102519" cy="750094"/>
        </a:xfrm>
      </xdr:grpSpPr>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041356" y="1571625"/>
            <a:ext cx="1102519"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041356" y="1838325"/>
            <a:ext cx="1102519"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041356" y="2066925"/>
            <a:ext cx="1102519"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36341" name="Grafik 8" descr="SNB_LOGO_46_RGB.jpg">
          <a:extLst>
            <a:ext uri="{FF2B5EF4-FFF2-40B4-BE49-F238E27FC236}">
              <a16:creationId xmlns:a16="http://schemas.microsoft.com/office/drawing/2014/main" id="{00000000-0008-0000-1300-0000F58D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10</xdr:row>
      <xdr:rowOff>129453</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323850" y="812009"/>
          <a:ext cx="1309013" cy="1174819"/>
          <a:chOff x="309563" y="892969"/>
          <a:chExt cx="1109662" cy="1009650"/>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300-000009000000}"/>
              </a:ext>
            </a:extLst>
          </xdr:cNvPr>
          <xdr:cNvSpPr/>
        </xdr:nvSpPr>
        <xdr:spPr bwMode="auto">
          <a:xfrm>
            <a:off x="309563" y="892969"/>
            <a:ext cx="1109662"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300-00000A000000}"/>
              </a:ext>
            </a:extLst>
          </xdr:cNvPr>
          <xdr:cNvSpPr/>
        </xdr:nvSpPr>
        <xdr:spPr bwMode="auto">
          <a:xfrm>
            <a:off x="309563" y="1140619"/>
            <a:ext cx="1109662"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300-00000B000000}"/>
              </a:ext>
            </a:extLst>
          </xdr:cNvPr>
          <xdr:cNvSpPr/>
        </xdr:nvSpPr>
        <xdr:spPr bwMode="auto">
          <a:xfrm>
            <a:off x="309563" y="1397793"/>
            <a:ext cx="1109662"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300-00000C000000}"/>
              </a:ext>
            </a:extLst>
          </xdr:cNvPr>
          <xdr:cNvSpPr/>
        </xdr:nvSpPr>
        <xdr:spPr bwMode="auto">
          <a:xfrm>
            <a:off x="309563" y="1650206"/>
            <a:ext cx="1109662"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1</xdr:col>
      <xdr:colOff>47625</xdr:colOff>
      <xdr:row>0</xdr:row>
      <xdr:rowOff>47625</xdr:rowOff>
    </xdr:from>
    <xdr:to>
      <xdr:col>4</xdr:col>
      <xdr:colOff>133350</xdr:colOff>
      <xdr:row>1</xdr:row>
      <xdr:rowOff>447675</xdr:rowOff>
    </xdr:to>
    <xdr:pic>
      <xdr:nvPicPr>
        <xdr:cNvPr id="2" name="Grafik 8" descr="SNB_LOGO_46_RGB.jpg">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90500" y="47625"/>
          <a:ext cx="15716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666750</xdr:colOff>
      <xdr:row>38</xdr:row>
      <xdr:rowOff>11909</xdr:rowOff>
    </xdr:from>
    <xdr:to>
      <xdr:col>21</xdr:col>
      <xdr:colOff>247323</xdr:colOff>
      <xdr:row>65</xdr:row>
      <xdr:rowOff>83347</xdr:rowOff>
    </xdr:to>
    <xdr:pic>
      <xdr:nvPicPr>
        <xdr:cNvPr id="3" name="Grafik 1">
          <a:extLst>
            <a:ext uri="{FF2B5EF4-FFF2-40B4-BE49-F238E27FC236}">
              <a16:creationId xmlns:a16="http://schemas.microsoft.com/office/drawing/2014/main" id="{00000000-0008-0000-1400-000003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3197" t="20342" r="842" b="10214"/>
        <a:stretch/>
      </xdr:blipFill>
      <xdr:spPr bwMode="auto">
        <a:xfrm>
          <a:off x="809625" y="9513097"/>
          <a:ext cx="7545854" cy="457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28575</xdr:colOff>
      <xdr:row>122</xdr:row>
      <xdr:rowOff>26193</xdr:rowOff>
    </xdr:from>
    <xdr:to>
      <xdr:col>22</xdr:col>
      <xdr:colOff>26175</xdr:colOff>
      <xdr:row>130</xdr:row>
      <xdr:rowOff>107155</xdr:rowOff>
    </xdr:to>
    <xdr:pic>
      <xdr:nvPicPr>
        <xdr:cNvPr id="4" name="Grafik 2">
          <a:extLst>
            <a:ext uri="{FF2B5EF4-FFF2-40B4-BE49-F238E27FC236}">
              <a16:creationId xmlns:a16="http://schemas.microsoft.com/office/drawing/2014/main" id="{00000000-0008-0000-1400-000004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16885" t="38821" b="40553"/>
        <a:stretch>
          <a:fillRect/>
        </a:stretch>
      </xdr:blipFill>
      <xdr:spPr bwMode="auto">
        <a:xfrm>
          <a:off x="897731" y="29708474"/>
          <a:ext cx="7617600" cy="14144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152400</xdr:colOff>
      <xdr:row>160</xdr:row>
      <xdr:rowOff>100015</xdr:rowOff>
    </xdr:from>
    <xdr:to>
      <xdr:col>23</xdr:col>
      <xdr:colOff>366600</xdr:colOff>
      <xdr:row>185</xdr:row>
      <xdr:rowOff>100014</xdr:rowOff>
    </xdr:to>
    <xdr:pic>
      <xdr:nvPicPr>
        <xdr:cNvPr id="5" name="Grafik 15">
          <a:extLst>
            <a:ext uri="{FF2B5EF4-FFF2-40B4-BE49-F238E27FC236}">
              <a16:creationId xmlns:a16="http://schemas.microsoft.com/office/drawing/2014/main" id="{00000000-0008-0000-1400-000005000000}"/>
            </a:ext>
          </a:extLst>
        </xdr:cNvPr>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16756" t="21837" b="22009"/>
        <a:stretch>
          <a:fillRect/>
        </a:stretch>
      </xdr:blipFill>
      <xdr:spPr bwMode="auto">
        <a:xfrm>
          <a:off x="1021556" y="37354671"/>
          <a:ext cx="8215200" cy="416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226222</xdr:colOff>
      <xdr:row>1</xdr:row>
      <xdr:rowOff>171448</xdr:rowOff>
    </xdr:from>
    <xdr:to>
      <xdr:col>27</xdr:col>
      <xdr:colOff>368422</xdr:colOff>
      <xdr:row>2</xdr:row>
      <xdr:rowOff>219073</xdr:rowOff>
    </xdr:to>
    <xdr:grpSp>
      <xdr:nvGrpSpPr>
        <xdr:cNvPr id="6" name="Gruppieren 1">
          <a:extLst>
            <a:ext uri="{FF2B5EF4-FFF2-40B4-BE49-F238E27FC236}">
              <a16:creationId xmlns:a16="http://schemas.microsoft.com/office/drawing/2014/main" id="{00000000-0008-0000-1400-000006000000}"/>
            </a:ext>
          </a:extLst>
        </xdr:cNvPr>
        <xdr:cNvGrpSpPr>
          <a:grpSpLocks/>
        </xdr:cNvGrpSpPr>
      </xdr:nvGrpSpPr>
      <xdr:grpSpPr bwMode="auto">
        <a:xfrm>
          <a:off x="9703597" y="371473"/>
          <a:ext cx="1313775" cy="752475"/>
          <a:chOff x="9474994" y="276225"/>
          <a:chExt cx="1109662" cy="759640"/>
        </a:xfrm>
      </xdr:grpSpPr>
      <xdr:sp macro="" textlink="">
        <xdr:nvSpPr>
          <xdr:cNvPr id="7" name="Rahmen 6">
            <a:hlinkClick xmlns:r="http://schemas.openxmlformats.org/officeDocument/2006/relationships" r:id="rId5"/>
            <a:extLst>
              <a:ext uri="{FF2B5EF4-FFF2-40B4-BE49-F238E27FC236}">
                <a16:creationId xmlns:a16="http://schemas.microsoft.com/office/drawing/2014/main" id="{00000000-0008-0000-1400-000007000000}"/>
              </a:ext>
            </a:extLst>
          </xdr:cNvPr>
          <xdr:cNvSpPr/>
        </xdr:nvSpPr>
        <xdr:spPr bwMode="auto">
          <a:xfrm>
            <a:off x="9474994" y="276225"/>
            <a:ext cx="1109662" cy="246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8" name="Rahmen 7">
            <a:hlinkClick xmlns:r="http://schemas.openxmlformats.org/officeDocument/2006/relationships" r:id="rId6"/>
            <a:extLst>
              <a:ext uri="{FF2B5EF4-FFF2-40B4-BE49-F238E27FC236}">
                <a16:creationId xmlns:a16="http://schemas.microsoft.com/office/drawing/2014/main" id="{00000000-0008-0000-1400-000008000000}"/>
              </a:ext>
            </a:extLst>
          </xdr:cNvPr>
          <xdr:cNvSpPr/>
        </xdr:nvSpPr>
        <xdr:spPr bwMode="auto">
          <a:xfrm>
            <a:off x="9474994" y="523108"/>
            <a:ext cx="1109662" cy="26587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9" name="Rahmen 8">
            <a:hlinkClick xmlns:r="http://schemas.openxmlformats.org/officeDocument/2006/relationships" r:id="rId7"/>
            <a:extLst>
              <a:ext uri="{FF2B5EF4-FFF2-40B4-BE49-F238E27FC236}">
                <a16:creationId xmlns:a16="http://schemas.microsoft.com/office/drawing/2014/main" id="{00000000-0008-0000-1400-000009000000}"/>
              </a:ext>
            </a:extLst>
          </xdr:cNvPr>
          <xdr:cNvSpPr/>
        </xdr:nvSpPr>
        <xdr:spPr bwMode="auto">
          <a:xfrm>
            <a:off x="9474994" y="788982"/>
            <a:ext cx="1109662" cy="246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grpSp>
    <xdr:clientData fPrintsWithSheet="0"/>
  </xdr:twoCellAnchor>
  <xdr:twoCellAnchor>
    <xdr:from>
      <xdr:col>1</xdr:col>
      <xdr:colOff>690562</xdr:colOff>
      <xdr:row>213</xdr:row>
      <xdr:rowOff>140495</xdr:rowOff>
    </xdr:from>
    <xdr:to>
      <xdr:col>20</xdr:col>
      <xdr:colOff>190500</xdr:colOff>
      <xdr:row>251</xdr:row>
      <xdr:rowOff>83346</xdr:rowOff>
    </xdr:to>
    <xdr:grpSp>
      <xdr:nvGrpSpPr>
        <xdr:cNvPr id="461" name="Gruppieren 460">
          <a:extLst>
            <a:ext uri="{FF2B5EF4-FFF2-40B4-BE49-F238E27FC236}">
              <a16:creationId xmlns:a16="http://schemas.microsoft.com/office/drawing/2014/main" id="{00000000-0008-0000-1400-0000CD010000}"/>
            </a:ext>
          </a:extLst>
        </xdr:cNvPr>
        <xdr:cNvGrpSpPr/>
      </xdr:nvGrpSpPr>
      <xdr:grpSpPr>
        <a:xfrm>
          <a:off x="833437" y="48613220"/>
          <a:ext cx="7272338" cy="6096001"/>
          <a:chOff x="20645438" y="55459313"/>
          <a:chExt cx="7084219" cy="6276975"/>
        </a:xfrm>
      </xdr:grpSpPr>
      <xdr:sp macro="" textlink="">
        <xdr:nvSpPr>
          <xdr:cNvPr id="419" name="Rechteck 418">
            <a:extLst>
              <a:ext uri="{FF2B5EF4-FFF2-40B4-BE49-F238E27FC236}">
                <a16:creationId xmlns:a16="http://schemas.microsoft.com/office/drawing/2014/main" id="{00000000-0008-0000-1400-0000A3010000}"/>
              </a:ext>
            </a:extLst>
          </xdr:cNvPr>
          <xdr:cNvSpPr/>
        </xdr:nvSpPr>
        <xdr:spPr bwMode="auto">
          <a:xfrm>
            <a:off x="22635494" y="58715128"/>
            <a:ext cx="3246934" cy="1828340"/>
          </a:xfrm>
          <a:prstGeom prst="rect">
            <a:avLst/>
          </a:prstGeom>
          <a:solidFill>
            <a:schemeClr val="bg1">
              <a:lumMod val="9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endParaRPr lang="de-CH" sz="1100">
              <a:latin typeface="Arial" pitchFamily="34" charset="0"/>
              <a:cs typeface="Arial" pitchFamily="34" charset="0"/>
            </a:endParaRPr>
          </a:p>
        </xdr:txBody>
      </xdr:sp>
      <xdr:sp macro="" textlink="">
        <xdr:nvSpPr>
          <xdr:cNvPr id="420" name="Textfeld 5">
            <a:extLst>
              <a:ext uri="{FF2B5EF4-FFF2-40B4-BE49-F238E27FC236}">
                <a16:creationId xmlns:a16="http://schemas.microsoft.com/office/drawing/2014/main" id="{00000000-0008-0000-1400-0000A4010000}"/>
              </a:ext>
            </a:extLst>
          </xdr:cNvPr>
          <xdr:cNvSpPr txBox="1">
            <a:spLocks noChangeArrowheads="1"/>
          </xdr:cNvSpPr>
        </xdr:nvSpPr>
        <xdr:spPr bwMode="auto">
          <a:xfrm>
            <a:off x="22654537" y="58715128"/>
            <a:ext cx="2123361" cy="293316"/>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CH" sz="1200" b="1" baseline="0">
                <a:latin typeface="Arial" pitchFamily="34" charset="0"/>
                <a:cs typeface="Arial" pitchFamily="34" charset="0"/>
              </a:rPr>
              <a:t>Inland</a:t>
            </a:r>
          </a:p>
        </xdr:txBody>
      </xdr:sp>
      <xdr:sp macro="" textlink="">
        <xdr:nvSpPr>
          <xdr:cNvPr id="421" name="Textfeld 6">
            <a:extLst>
              <a:ext uri="{FF2B5EF4-FFF2-40B4-BE49-F238E27FC236}">
                <a16:creationId xmlns:a16="http://schemas.microsoft.com/office/drawing/2014/main" id="{00000000-0008-0000-1400-0000A5010000}"/>
              </a:ext>
            </a:extLst>
          </xdr:cNvPr>
          <xdr:cNvSpPr txBox="1">
            <a:spLocks noChangeArrowheads="1"/>
          </xdr:cNvSpPr>
        </xdr:nvSpPr>
        <xdr:spPr bwMode="auto">
          <a:xfrm>
            <a:off x="21331008" y="57571193"/>
            <a:ext cx="1066442" cy="283539"/>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e-CH" sz="1200" b="1" baseline="0">
                <a:latin typeface="Arial" pitchFamily="34" charset="0"/>
                <a:cs typeface="Arial" pitchFamily="34" charset="0"/>
              </a:rPr>
              <a:t>Ausland</a:t>
            </a:r>
          </a:p>
        </xdr:txBody>
      </xdr:sp>
      <xdr:sp macro="" textlink="">
        <xdr:nvSpPr>
          <xdr:cNvPr id="422" name="Rechteck 421">
            <a:extLst>
              <a:ext uri="{FF2B5EF4-FFF2-40B4-BE49-F238E27FC236}">
                <a16:creationId xmlns:a16="http://schemas.microsoft.com/office/drawing/2014/main" id="{00000000-0008-0000-1400-0000A6010000}"/>
              </a:ext>
            </a:extLst>
          </xdr:cNvPr>
          <xdr:cNvSpPr/>
        </xdr:nvSpPr>
        <xdr:spPr bwMode="auto">
          <a:xfrm>
            <a:off x="24168504" y="59937279"/>
            <a:ext cx="1504445" cy="430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Tochter</a:t>
            </a:r>
            <a:r>
              <a:rPr lang="de-CH" sz="1000">
                <a:solidFill>
                  <a:schemeClr val="tx1"/>
                </a:solidFill>
                <a:latin typeface="Arial" pitchFamily="34" charset="0"/>
                <a:cs typeface="Arial" pitchFamily="34" charset="0"/>
              </a:rPr>
              <a:t> im Inland</a:t>
            </a:r>
          </a:p>
        </xdr:txBody>
      </xdr:sp>
      <xdr:sp macro="" textlink="">
        <xdr:nvSpPr>
          <xdr:cNvPr id="423" name="Textfeld 15">
            <a:extLst>
              <a:ext uri="{FF2B5EF4-FFF2-40B4-BE49-F238E27FC236}">
                <a16:creationId xmlns:a16="http://schemas.microsoft.com/office/drawing/2014/main" id="{00000000-0008-0000-1400-0000A7010000}"/>
              </a:ext>
            </a:extLst>
          </xdr:cNvPr>
          <xdr:cNvSpPr txBox="1">
            <a:spLocks noChangeArrowheads="1"/>
          </xdr:cNvSpPr>
        </xdr:nvSpPr>
        <xdr:spPr bwMode="auto">
          <a:xfrm>
            <a:off x="21502400" y="55459313"/>
            <a:ext cx="3199325" cy="655074"/>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100"/>
              </a:lnSpc>
              <a:defRPr/>
            </a:pPr>
            <a:r>
              <a:rPr lang="de-CH" sz="1000">
                <a:latin typeface="Arial" pitchFamily="34" charset="0"/>
                <a:cs typeface="Arial" pitchFamily="34" charset="0"/>
              </a:rPr>
              <a:t>Kredite, Einlagen und sonstige Forderungen/Verbindlichkeiten gegenüber einem direkten oder indirekten Investor im Ausland</a:t>
            </a:r>
            <a:br>
              <a:rPr lang="de-CH" sz="1000">
                <a:latin typeface="Arial" pitchFamily="34" charset="0"/>
                <a:cs typeface="Arial" pitchFamily="34" charset="0"/>
              </a:rPr>
            </a:br>
            <a:r>
              <a:rPr lang="de-CH" sz="1000">
                <a:latin typeface="Arial" pitchFamily="34" charset="0"/>
                <a:cs typeface="Arial" pitchFamily="34" charset="0"/>
              </a:rPr>
              <a:t>(z.B. Muttergesellschaft)</a:t>
            </a:r>
          </a:p>
        </xdr:txBody>
      </xdr:sp>
      <xdr:sp macro="" textlink="">
        <xdr:nvSpPr>
          <xdr:cNvPr id="424" name="Rechteck 423">
            <a:extLst>
              <a:ext uri="{FF2B5EF4-FFF2-40B4-BE49-F238E27FC236}">
                <a16:creationId xmlns:a16="http://schemas.microsoft.com/office/drawing/2014/main" id="{00000000-0008-0000-1400-0000A8010000}"/>
              </a:ext>
            </a:extLst>
          </xdr:cNvPr>
          <xdr:cNvSpPr/>
        </xdr:nvSpPr>
        <xdr:spPr bwMode="auto">
          <a:xfrm>
            <a:off x="22797365" y="58138271"/>
            <a:ext cx="1752011" cy="430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Direkter Investor im Ausland</a:t>
            </a:r>
          </a:p>
        </xdr:txBody>
      </xdr:sp>
      <xdr:sp macro="" textlink="">
        <xdr:nvSpPr>
          <xdr:cNvPr id="425" name="Rechteck 424">
            <a:extLst>
              <a:ext uri="{FF2B5EF4-FFF2-40B4-BE49-F238E27FC236}">
                <a16:creationId xmlns:a16="http://schemas.microsoft.com/office/drawing/2014/main" id="{00000000-0008-0000-1400-0000A9010000}"/>
              </a:ext>
            </a:extLst>
          </xdr:cNvPr>
          <xdr:cNvSpPr/>
        </xdr:nvSpPr>
        <xdr:spPr bwMode="auto">
          <a:xfrm>
            <a:off x="23321064" y="60719457"/>
            <a:ext cx="1152138" cy="4399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Direkte Beteiligung im Ausland</a:t>
            </a:r>
          </a:p>
        </xdr:txBody>
      </xdr:sp>
      <xdr:cxnSp macro="">
        <xdr:nvCxnSpPr>
          <xdr:cNvPr id="426" name="Gerade Verbindung 21">
            <a:extLst>
              <a:ext uri="{FF2B5EF4-FFF2-40B4-BE49-F238E27FC236}">
                <a16:creationId xmlns:a16="http://schemas.microsoft.com/office/drawing/2014/main" id="{00000000-0008-0000-1400-0000AA010000}"/>
              </a:ext>
            </a:extLst>
          </xdr:cNvPr>
          <xdr:cNvCxnSpPr/>
        </xdr:nvCxnSpPr>
        <xdr:spPr bwMode="auto">
          <a:xfrm>
            <a:off x="24730290" y="56202382"/>
            <a:ext cx="352307"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sp macro="" textlink="">
        <xdr:nvSpPr>
          <xdr:cNvPr id="427" name="Textfeld 48">
            <a:extLst>
              <a:ext uri="{FF2B5EF4-FFF2-40B4-BE49-F238E27FC236}">
                <a16:creationId xmlns:a16="http://schemas.microsoft.com/office/drawing/2014/main" id="{00000000-0008-0000-1400-0000AB010000}"/>
              </a:ext>
            </a:extLst>
          </xdr:cNvPr>
          <xdr:cNvSpPr txBox="1">
            <a:spLocks noChangeArrowheads="1"/>
          </xdr:cNvSpPr>
        </xdr:nvSpPr>
        <xdr:spPr bwMode="auto">
          <a:xfrm>
            <a:off x="25082597" y="55469090"/>
            <a:ext cx="2647060" cy="547524"/>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Dritten</a:t>
            </a:r>
          </a:p>
        </xdr:txBody>
      </xdr:sp>
      <xdr:sp macro="" textlink="">
        <xdr:nvSpPr>
          <xdr:cNvPr id="428" name="Textfeld 49">
            <a:extLst>
              <a:ext uri="{FF2B5EF4-FFF2-40B4-BE49-F238E27FC236}">
                <a16:creationId xmlns:a16="http://schemas.microsoft.com/office/drawing/2014/main" id="{00000000-0008-0000-1400-0000AC010000}"/>
              </a:ext>
            </a:extLst>
          </xdr:cNvPr>
          <xdr:cNvSpPr txBox="1">
            <a:spLocks noChangeArrowheads="1"/>
          </xdr:cNvSpPr>
        </xdr:nvSpPr>
        <xdr:spPr bwMode="auto">
          <a:xfrm>
            <a:off x="25082597" y="56085056"/>
            <a:ext cx="2494711" cy="351980"/>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solidFill>
                  <a:sysClr val="windowText" lastClr="000000"/>
                </a:solidFill>
                <a:latin typeface="Arial" pitchFamily="34" charset="0"/>
                <a:cs typeface="Arial" pitchFamily="34" charset="0"/>
              </a:rPr>
              <a:t>Handelskredite und geleistete bzw. erhaltene Anzahlungen</a:t>
            </a:r>
          </a:p>
        </xdr:txBody>
      </xdr:sp>
      <xdr:sp macro="" textlink="">
        <xdr:nvSpPr>
          <xdr:cNvPr id="429" name="Rechteck 428">
            <a:extLst>
              <a:ext uri="{FF2B5EF4-FFF2-40B4-BE49-F238E27FC236}">
                <a16:creationId xmlns:a16="http://schemas.microsoft.com/office/drawing/2014/main" id="{00000000-0008-0000-1400-0000AD010000}"/>
              </a:ext>
            </a:extLst>
          </xdr:cNvPr>
          <xdr:cNvSpPr/>
        </xdr:nvSpPr>
        <xdr:spPr bwMode="auto">
          <a:xfrm>
            <a:off x="25444425" y="57492975"/>
            <a:ext cx="1904360" cy="430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Andere verbundene Unternehmen</a:t>
            </a:r>
          </a:p>
        </xdr:txBody>
      </xdr:sp>
      <xdr:sp macro="" textlink="">
        <xdr:nvSpPr>
          <xdr:cNvPr id="430" name="Rechteck 429">
            <a:extLst>
              <a:ext uri="{FF2B5EF4-FFF2-40B4-BE49-F238E27FC236}">
                <a16:creationId xmlns:a16="http://schemas.microsoft.com/office/drawing/2014/main" id="{00000000-0008-0000-1400-0000AE010000}"/>
              </a:ext>
            </a:extLst>
          </xdr:cNvPr>
          <xdr:cNvSpPr/>
        </xdr:nvSpPr>
        <xdr:spPr bwMode="auto">
          <a:xfrm>
            <a:off x="22864018" y="59047553"/>
            <a:ext cx="2866062" cy="1456806"/>
          </a:xfrm>
          <a:prstGeom prst="rect">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endParaRPr lang="de-CH" sz="1100">
              <a:latin typeface="Arial" pitchFamily="34" charset="0"/>
              <a:cs typeface="Arial" pitchFamily="34" charset="0"/>
            </a:endParaRPr>
          </a:p>
        </xdr:txBody>
      </xdr:sp>
      <xdr:cxnSp macro="">
        <xdr:nvCxnSpPr>
          <xdr:cNvPr id="431" name="Gerade Verbindung 26">
            <a:extLst>
              <a:ext uri="{FF2B5EF4-FFF2-40B4-BE49-F238E27FC236}">
                <a16:creationId xmlns:a16="http://schemas.microsoft.com/office/drawing/2014/main" id="{00000000-0008-0000-1400-0000AF010000}"/>
              </a:ext>
            </a:extLst>
          </xdr:cNvPr>
          <xdr:cNvCxnSpPr/>
        </xdr:nvCxnSpPr>
        <xdr:spPr bwMode="auto">
          <a:xfrm flipV="1">
            <a:off x="22406971" y="59966612"/>
            <a:ext cx="457046" cy="293316"/>
          </a:xfrm>
          <a:prstGeom prst="line">
            <a:avLst/>
          </a:prstGeom>
          <a:noFill/>
          <a:ln w="1905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cxnSp>
      <xdr:sp macro="" textlink="">
        <xdr:nvSpPr>
          <xdr:cNvPr id="432" name="Textfeld 84">
            <a:extLst>
              <a:ext uri="{FF2B5EF4-FFF2-40B4-BE49-F238E27FC236}">
                <a16:creationId xmlns:a16="http://schemas.microsoft.com/office/drawing/2014/main" id="{00000000-0008-0000-1400-0000B0010000}"/>
              </a:ext>
            </a:extLst>
          </xdr:cNvPr>
          <xdr:cNvSpPr txBox="1">
            <a:spLocks noChangeArrowheads="1"/>
          </xdr:cNvSpPr>
        </xdr:nvSpPr>
        <xdr:spPr bwMode="auto">
          <a:xfrm>
            <a:off x="20645438" y="60308814"/>
            <a:ext cx="1790098" cy="420420"/>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300"/>
              </a:lnSpc>
            </a:pPr>
            <a:r>
              <a:rPr lang="de-CH" sz="1100" b="1" baseline="0">
                <a:latin typeface="Arial" pitchFamily="34" charset="0"/>
                <a:cs typeface="Arial" pitchFamily="34" charset="0"/>
              </a:rPr>
              <a:t>Unternehmensgruppe </a:t>
            </a:r>
          </a:p>
          <a:p>
            <a:pPr>
              <a:lnSpc>
                <a:spcPts val="1300"/>
              </a:lnSpc>
            </a:pPr>
            <a:r>
              <a:rPr lang="de-CH" sz="1100" b="1" baseline="0">
                <a:latin typeface="Arial" pitchFamily="34" charset="0"/>
                <a:cs typeface="Arial" pitchFamily="34" charset="0"/>
              </a:rPr>
              <a:t>im Inland</a:t>
            </a:r>
          </a:p>
        </xdr:txBody>
      </xdr:sp>
      <xdr:sp macro="" textlink="">
        <xdr:nvSpPr>
          <xdr:cNvPr id="433" name="Rechteck 432">
            <a:extLst>
              <a:ext uri="{FF2B5EF4-FFF2-40B4-BE49-F238E27FC236}">
                <a16:creationId xmlns:a16="http://schemas.microsoft.com/office/drawing/2014/main" id="{00000000-0008-0000-1400-0000B1010000}"/>
              </a:ext>
            </a:extLst>
          </xdr:cNvPr>
          <xdr:cNvSpPr/>
        </xdr:nvSpPr>
        <xdr:spPr bwMode="auto">
          <a:xfrm>
            <a:off x="21112006" y="59164879"/>
            <a:ext cx="1371139" cy="459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Dritte im Ausland (z.B. Banken)</a:t>
            </a:r>
          </a:p>
        </xdr:txBody>
      </xdr:sp>
      <xdr:sp macro="" textlink="">
        <xdr:nvSpPr>
          <xdr:cNvPr id="434" name="Textfeld 15">
            <a:extLst>
              <a:ext uri="{FF2B5EF4-FFF2-40B4-BE49-F238E27FC236}">
                <a16:creationId xmlns:a16="http://schemas.microsoft.com/office/drawing/2014/main" id="{00000000-0008-0000-1400-0000B2010000}"/>
              </a:ext>
            </a:extLst>
          </xdr:cNvPr>
          <xdr:cNvSpPr txBox="1">
            <a:spLocks noChangeArrowheads="1"/>
          </xdr:cNvSpPr>
        </xdr:nvSpPr>
        <xdr:spPr bwMode="auto">
          <a:xfrm>
            <a:off x="21502400" y="56681466"/>
            <a:ext cx="2808931" cy="713737"/>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anderen verbundenen Unternehmen </a:t>
            </a:r>
            <a:br>
              <a:rPr lang="de-CH" sz="1000" baseline="0">
                <a:latin typeface="Arial" pitchFamily="34" charset="0"/>
                <a:cs typeface="Arial" pitchFamily="34" charset="0"/>
              </a:rPr>
            </a:br>
            <a:r>
              <a:rPr lang="de-CH" sz="1000" baseline="0">
                <a:latin typeface="Arial" pitchFamily="34" charset="0"/>
                <a:cs typeface="Arial" pitchFamily="34" charset="0"/>
              </a:rPr>
              <a:t>(z.B. Schwestergesellschaften)</a:t>
            </a:r>
          </a:p>
        </xdr:txBody>
      </xdr:sp>
      <xdr:sp macro="" textlink="">
        <xdr:nvSpPr>
          <xdr:cNvPr id="435" name="Textfeld 48">
            <a:extLst>
              <a:ext uri="{FF2B5EF4-FFF2-40B4-BE49-F238E27FC236}">
                <a16:creationId xmlns:a16="http://schemas.microsoft.com/office/drawing/2014/main" id="{00000000-0008-0000-1400-0000B3010000}"/>
              </a:ext>
            </a:extLst>
          </xdr:cNvPr>
          <xdr:cNvSpPr txBox="1">
            <a:spLocks noChangeArrowheads="1"/>
          </xdr:cNvSpPr>
        </xdr:nvSpPr>
        <xdr:spPr bwMode="auto">
          <a:xfrm>
            <a:off x="21502400" y="56085056"/>
            <a:ext cx="2970802" cy="625743"/>
          </a:xfrm>
          <a:prstGeom prst="rect">
            <a:avLst/>
          </a:prstGeom>
          <a:noFill/>
          <a:ln w="9525">
            <a:noFill/>
            <a:miter lim="800000"/>
            <a:headEnd/>
            <a:tailEnd/>
          </a:ln>
        </xdr:spPr>
        <xdr:txBody>
          <a:bodyPr wrap="square">
            <a:no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ts val="1100"/>
              </a:lnSpc>
              <a:defRPr/>
            </a:pPr>
            <a:r>
              <a:rPr lang="de-CH" sz="1000">
                <a:latin typeface="Arial" pitchFamily="34" charset="0"/>
                <a:cs typeface="Arial" pitchFamily="34" charset="0"/>
              </a:rPr>
              <a:t>Kredite, Einlagen und sonstige Forderungen/Verbindlichkeiten gegenüber </a:t>
            </a:r>
            <a:r>
              <a:rPr lang="de-CH" sz="1000" baseline="0">
                <a:latin typeface="Arial" pitchFamily="34" charset="0"/>
                <a:cs typeface="Arial" pitchFamily="34" charset="0"/>
              </a:rPr>
              <a:t>einer direkten oder indirekten Beteiligung im Ausland </a:t>
            </a:r>
            <a:br>
              <a:rPr lang="de-CH" sz="1000" baseline="0">
                <a:latin typeface="Arial" pitchFamily="34" charset="0"/>
                <a:cs typeface="Arial" pitchFamily="34" charset="0"/>
              </a:rPr>
            </a:br>
            <a:r>
              <a:rPr lang="de-CH" sz="1000" baseline="0">
                <a:latin typeface="Arial" pitchFamily="34" charset="0"/>
                <a:cs typeface="Arial" pitchFamily="34" charset="0"/>
              </a:rPr>
              <a:t>(z.B. Tochtergesellschaft)</a:t>
            </a:r>
          </a:p>
        </xdr:txBody>
      </xdr:sp>
      <xdr:cxnSp macro="">
        <xdr:nvCxnSpPr>
          <xdr:cNvPr id="436" name="Gerade Verbindung 31">
            <a:extLst>
              <a:ext uri="{FF2B5EF4-FFF2-40B4-BE49-F238E27FC236}">
                <a16:creationId xmlns:a16="http://schemas.microsoft.com/office/drawing/2014/main" id="{00000000-0008-0000-1400-0000B4010000}"/>
              </a:ext>
            </a:extLst>
          </xdr:cNvPr>
          <xdr:cNvCxnSpPr/>
        </xdr:nvCxnSpPr>
        <xdr:spPr bwMode="auto">
          <a:xfrm flipH="1">
            <a:off x="22483146" y="59311538"/>
            <a:ext cx="609396"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cxnSp macro="">
        <xdr:nvCxnSpPr>
          <xdr:cNvPr id="437" name="Gerade Verbindung 32">
            <a:extLst>
              <a:ext uri="{FF2B5EF4-FFF2-40B4-BE49-F238E27FC236}">
                <a16:creationId xmlns:a16="http://schemas.microsoft.com/office/drawing/2014/main" id="{00000000-0008-0000-1400-0000B5010000}"/>
              </a:ext>
            </a:extLst>
          </xdr:cNvPr>
          <xdr:cNvCxnSpPr>
            <a:stCxn id="452" idx="3"/>
            <a:endCxn id="429" idx="2"/>
          </xdr:cNvCxnSpPr>
        </xdr:nvCxnSpPr>
        <xdr:spPr bwMode="auto">
          <a:xfrm flipV="1">
            <a:off x="24844552" y="57923173"/>
            <a:ext cx="1552053" cy="1476360"/>
          </a:xfrm>
          <a:prstGeom prst="lin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cxnSp>
      <xdr:cxnSp macro="">
        <xdr:nvCxnSpPr>
          <xdr:cNvPr id="438" name="Gerade Verbindung 33">
            <a:extLst>
              <a:ext uri="{FF2B5EF4-FFF2-40B4-BE49-F238E27FC236}">
                <a16:creationId xmlns:a16="http://schemas.microsoft.com/office/drawing/2014/main" id="{00000000-0008-0000-1400-0000B6010000}"/>
              </a:ext>
            </a:extLst>
          </xdr:cNvPr>
          <xdr:cNvCxnSpPr/>
        </xdr:nvCxnSpPr>
        <xdr:spPr bwMode="auto">
          <a:xfrm flipV="1">
            <a:off x="24311330" y="60377255"/>
            <a:ext cx="609396" cy="342202"/>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439" name="Gerade Verbindung 34">
            <a:extLst>
              <a:ext uri="{FF2B5EF4-FFF2-40B4-BE49-F238E27FC236}">
                <a16:creationId xmlns:a16="http://schemas.microsoft.com/office/drawing/2014/main" id="{00000000-0008-0000-1400-0000B7010000}"/>
              </a:ext>
            </a:extLst>
          </xdr:cNvPr>
          <xdr:cNvCxnSpPr/>
        </xdr:nvCxnSpPr>
        <xdr:spPr bwMode="auto">
          <a:xfrm flipH="1">
            <a:off x="22483146" y="59467973"/>
            <a:ext cx="447525" cy="0"/>
          </a:xfrm>
          <a:prstGeom prst="line">
            <a:avLst/>
          </a:prstGeom>
          <a:ln w="19050">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440" name="Gerade Verbindung 35">
            <a:extLst>
              <a:ext uri="{FF2B5EF4-FFF2-40B4-BE49-F238E27FC236}">
                <a16:creationId xmlns:a16="http://schemas.microsoft.com/office/drawing/2014/main" id="{00000000-0008-0000-1400-0000B8010000}"/>
              </a:ext>
            </a:extLst>
          </xdr:cNvPr>
          <xdr:cNvCxnSpPr/>
        </xdr:nvCxnSpPr>
        <xdr:spPr bwMode="auto">
          <a:xfrm>
            <a:off x="24101851" y="58568469"/>
            <a:ext cx="0" cy="606188"/>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441" name="Gerade Verbindung 36">
            <a:extLst>
              <a:ext uri="{FF2B5EF4-FFF2-40B4-BE49-F238E27FC236}">
                <a16:creationId xmlns:a16="http://schemas.microsoft.com/office/drawing/2014/main" id="{00000000-0008-0000-1400-0000B9010000}"/>
              </a:ext>
            </a:extLst>
          </xdr:cNvPr>
          <xdr:cNvCxnSpPr/>
        </xdr:nvCxnSpPr>
        <xdr:spPr bwMode="auto">
          <a:xfrm>
            <a:off x="21112006" y="55586417"/>
            <a:ext cx="380872" cy="0"/>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442" name="Gerade Verbindung 37">
            <a:extLst>
              <a:ext uri="{FF2B5EF4-FFF2-40B4-BE49-F238E27FC236}">
                <a16:creationId xmlns:a16="http://schemas.microsoft.com/office/drawing/2014/main" id="{00000000-0008-0000-1400-0000BA010000}"/>
              </a:ext>
            </a:extLst>
          </xdr:cNvPr>
          <xdr:cNvCxnSpPr/>
        </xdr:nvCxnSpPr>
        <xdr:spPr bwMode="auto">
          <a:xfrm>
            <a:off x="24711247" y="55586417"/>
            <a:ext cx="371350" cy="0"/>
          </a:xfrm>
          <a:prstGeom prst="line">
            <a:avLst/>
          </a:prstGeom>
          <a:ln w="19050">
            <a:solidFill>
              <a:schemeClr val="accent6"/>
            </a:solidFill>
          </a:ln>
        </xdr:spPr>
        <xdr:style>
          <a:lnRef idx="1">
            <a:schemeClr val="accent2"/>
          </a:lnRef>
          <a:fillRef idx="0">
            <a:schemeClr val="accent2"/>
          </a:fillRef>
          <a:effectRef idx="0">
            <a:schemeClr val="accent2"/>
          </a:effectRef>
          <a:fontRef idx="minor">
            <a:schemeClr val="tx1"/>
          </a:fontRef>
        </xdr:style>
      </xdr:cxnSp>
      <xdr:cxnSp macro="">
        <xdr:nvCxnSpPr>
          <xdr:cNvPr id="443" name="Gerade Verbindung 38">
            <a:extLst>
              <a:ext uri="{FF2B5EF4-FFF2-40B4-BE49-F238E27FC236}">
                <a16:creationId xmlns:a16="http://schemas.microsoft.com/office/drawing/2014/main" id="{00000000-0008-0000-1400-0000BB010000}"/>
              </a:ext>
            </a:extLst>
          </xdr:cNvPr>
          <xdr:cNvCxnSpPr>
            <a:stCxn id="452" idx="2"/>
            <a:endCxn id="425" idx="0"/>
          </xdr:cNvCxnSpPr>
        </xdr:nvCxnSpPr>
        <xdr:spPr bwMode="auto">
          <a:xfrm>
            <a:off x="23882850" y="59634186"/>
            <a:ext cx="9522" cy="1085272"/>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44" name="Gerade Verbindung 39">
            <a:extLst>
              <a:ext uri="{FF2B5EF4-FFF2-40B4-BE49-F238E27FC236}">
                <a16:creationId xmlns:a16="http://schemas.microsoft.com/office/drawing/2014/main" id="{00000000-0008-0000-1400-0000BC010000}"/>
              </a:ext>
            </a:extLst>
          </xdr:cNvPr>
          <xdr:cNvCxnSpPr/>
        </xdr:nvCxnSpPr>
        <xdr:spPr bwMode="auto">
          <a:xfrm>
            <a:off x="23835241" y="58568469"/>
            <a:ext cx="0" cy="606188"/>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45" name="Gerade Verbindung 41">
            <a:extLst>
              <a:ext uri="{FF2B5EF4-FFF2-40B4-BE49-F238E27FC236}">
                <a16:creationId xmlns:a16="http://schemas.microsoft.com/office/drawing/2014/main" id="{00000000-0008-0000-1400-0000BD010000}"/>
              </a:ext>
            </a:extLst>
          </xdr:cNvPr>
          <xdr:cNvCxnSpPr>
            <a:stCxn id="454" idx="3"/>
            <a:endCxn id="429" idx="1"/>
          </xdr:cNvCxnSpPr>
        </xdr:nvCxnSpPr>
        <xdr:spPr bwMode="auto">
          <a:xfrm>
            <a:off x="24920726" y="57708073"/>
            <a:ext cx="523699" cy="0"/>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46" name="Gerade Verbindung 42">
            <a:extLst>
              <a:ext uri="{FF2B5EF4-FFF2-40B4-BE49-F238E27FC236}">
                <a16:creationId xmlns:a16="http://schemas.microsoft.com/office/drawing/2014/main" id="{00000000-0008-0000-1400-0000BE010000}"/>
              </a:ext>
            </a:extLst>
          </xdr:cNvPr>
          <xdr:cNvCxnSpPr/>
        </xdr:nvCxnSpPr>
        <xdr:spPr bwMode="auto">
          <a:xfrm>
            <a:off x="21102484" y="56192605"/>
            <a:ext cx="380872" cy="0"/>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447" name="Gerade Verbindung 43">
            <a:extLst>
              <a:ext uri="{FF2B5EF4-FFF2-40B4-BE49-F238E27FC236}">
                <a16:creationId xmlns:a16="http://schemas.microsoft.com/office/drawing/2014/main" id="{00000000-0008-0000-1400-0000BF010000}"/>
              </a:ext>
            </a:extLst>
          </xdr:cNvPr>
          <xdr:cNvCxnSpPr/>
        </xdr:nvCxnSpPr>
        <xdr:spPr bwMode="auto">
          <a:xfrm>
            <a:off x="21102484" y="56798792"/>
            <a:ext cx="380872" cy="0"/>
          </a:xfrm>
          <a:prstGeom prst="line">
            <a:avLst/>
          </a:prstGeom>
          <a:ln w="19050">
            <a:solidFill>
              <a:srgbClr val="CC0000"/>
            </a:solidFill>
          </a:ln>
        </xdr:spPr>
        <xdr:style>
          <a:lnRef idx="1">
            <a:schemeClr val="accent2"/>
          </a:lnRef>
          <a:fillRef idx="0">
            <a:schemeClr val="accent2"/>
          </a:fillRef>
          <a:effectRef idx="0">
            <a:schemeClr val="accent2"/>
          </a:effectRef>
          <a:fontRef idx="minor">
            <a:schemeClr val="tx1"/>
          </a:fontRef>
        </xdr:style>
      </xdr:cxnSp>
      <xdr:cxnSp macro="">
        <xdr:nvCxnSpPr>
          <xdr:cNvPr id="448" name="Gerade Verbindung 44">
            <a:extLst>
              <a:ext uri="{FF2B5EF4-FFF2-40B4-BE49-F238E27FC236}">
                <a16:creationId xmlns:a16="http://schemas.microsoft.com/office/drawing/2014/main" id="{00000000-0008-0000-1400-0000C0010000}"/>
              </a:ext>
            </a:extLst>
          </xdr:cNvPr>
          <xdr:cNvCxnSpPr/>
        </xdr:nvCxnSpPr>
        <xdr:spPr bwMode="auto">
          <a:xfrm>
            <a:off x="23616240" y="59634186"/>
            <a:ext cx="0" cy="1085272"/>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cxnSp macro="">
        <xdr:nvCxnSpPr>
          <xdr:cNvPr id="449" name="Gerade Verbindung 45">
            <a:extLst>
              <a:ext uri="{FF2B5EF4-FFF2-40B4-BE49-F238E27FC236}">
                <a16:creationId xmlns:a16="http://schemas.microsoft.com/office/drawing/2014/main" id="{00000000-0008-0000-1400-0000C1010000}"/>
              </a:ext>
            </a:extLst>
          </xdr:cNvPr>
          <xdr:cNvCxnSpPr>
            <a:stCxn id="429" idx="2"/>
            <a:endCxn id="422" idx="0"/>
          </xdr:cNvCxnSpPr>
        </xdr:nvCxnSpPr>
        <xdr:spPr bwMode="auto">
          <a:xfrm flipH="1">
            <a:off x="24920726" y="57923173"/>
            <a:ext cx="1475879" cy="2014107"/>
          </a:xfrm>
          <a:prstGeom prst="line">
            <a:avLst/>
          </a:prstGeom>
          <a:ln w="19050">
            <a:solidFill>
              <a:srgbClr val="C00000"/>
            </a:solidFill>
          </a:ln>
        </xdr:spPr>
        <xdr:style>
          <a:lnRef idx="1">
            <a:schemeClr val="accent2"/>
          </a:lnRef>
          <a:fillRef idx="0">
            <a:schemeClr val="accent2"/>
          </a:fillRef>
          <a:effectRef idx="0">
            <a:schemeClr val="accent2"/>
          </a:effectRef>
          <a:fontRef idx="minor">
            <a:schemeClr val="tx1"/>
          </a:fontRef>
        </xdr:style>
      </xdr:cxnSp>
      <xdr:sp macro="" textlink="">
        <xdr:nvSpPr>
          <xdr:cNvPr id="450" name="Rechteck 449">
            <a:extLst>
              <a:ext uri="{FF2B5EF4-FFF2-40B4-BE49-F238E27FC236}">
                <a16:creationId xmlns:a16="http://schemas.microsoft.com/office/drawing/2014/main" id="{00000000-0008-0000-1400-0000C2010000}"/>
              </a:ext>
            </a:extLst>
          </xdr:cNvPr>
          <xdr:cNvSpPr/>
        </xdr:nvSpPr>
        <xdr:spPr bwMode="auto">
          <a:xfrm>
            <a:off x="22930670" y="61325645"/>
            <a:ext cx="1913882" cy="4106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Indirekte Beteiligung im Ausland</a:t>
            </a:r>
          </a:p>
        </xdr:txBody>
      </xdr:sp>
      <xdr:cxnSp macro="">
        <xdr:nvCxnSpPr>
          <xdr:cNvPr id="451" name="Gerade Verbindung 47">
            <a:extLst>
              <a:ext uri="{FF2B5EF4-FFF2-40B4-BE49-F238E27FC236}">
                <a16:creationId xmlns:a16="http://schemas.microsoft.com/office/drawing/2014/main" id="{00000000-0008-0000-1400-0000C3010000}"/>
              </a:ext>
            </a:extLst>
          </xdr:cNvPr>
          <xdr:cNvCxnSpPr/>
        </xdr:nvCxnSpPr>
        <xdr:spPr bwMode="auto">
          <a:xfrm flipH="1">
            <a:off x="23092540" y="59604854"/>
            <a:ext cx="523699" cy="1720790"/>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sp macro="" textlink="">
        <xdr:nvSpPr>
          <xdr:cNvPr id="452" name="Rechteck 451">
            <a:extLst>
              <a:ext uri="{FF2B5EF4-FFF2-40B4-BE49-F238E27FC236}">
                <a16:creationId xmlns:a16="http://schemas.microsoft.com/office/drawing/2014/main" id="{00000000-0008-0000-1400-0000C4010000}"/>
              </a:ext>
            </a:extLst>
          </xdr:cNvPr>
          <xdr:cNvSpPr/>
        </xdr:nvSpPr>
        <xdr:spPr bwMode="auto">
          <a:xfrm>
            <a:off x="22930670" y="59174657"/>
            <a:ext cx="1913882" cy="459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Unternehmen</a:t>
            </a:r>
          </a:p>
        </xdr:txBody>
      </xdr:sp>
      <xdr:cxnSp macro="">
        <xdr:nvCxnSpPr>
          <xdr:cNvPr id="453" name="Gerade Verbindung 49">
            <a:extLst>
              <a:ext uri="{FF2B5EF4-FFF2-40B4-BE49-F238E27FC236}">
                <a16:creationId xmlns:a16="http://schemas.microsoft.com/office/drawing/2014/main" id="{00000000-0008-0000-1400-0000C5010000}"/>
              </a:ext>
            </a:extLst>
          </xdr:cNvPr>
          <xdr:cNvCxnSpPr>
            <a:endCxn id="422" idx="2"/>
          </xdr:cNvCxnSpPr>
        </xdr:nvCxnSpPr>
        <xdr:spPr bwMode="auto">
          <a:xfrm flipV="1">
            <a:off x="24701725" y="60367477"/>
            <a:ext cx="219001" cy="958168"/>
          </a:xfrm>
          <a:prstGeom prst="line">
            <a:avLst/>
          </a:prstGeom>
          <a:ln w="19050">
            <a:solidFill>
              <a:srgbClr val="00B0F0"/>
            </a:solidFill>
          </a:ln>
        </xdr:spPr>
        <xdr:style>
          <a:lnRef idx="1">
            <a:schemeClr val="accent2"/>
          </a:lnRef>
          <a:fillRef idx="0">
            <a:schemeClr val="accent2"/>
          </a:fillRef>
          <a:effectRef idx="0">
            <a:schemeClr val="accent2"/>
          </a:effectRef>
          <a:fontRef idx="minor">
            <a:schemeClr val="tx1"/>
          </a:fontRef>
        </xdr:style>
      </xdr:cxnSp>
      <xdr:sp macro="" textlink="">
        <xdr:nvSpPr>
          <xdr:cNvPr id="454" name="Rechteck 453">
            <a:extLst>
              <a:ext uri="{FF2B5EF4-FFF2-40B4-BE49-F238E27FC236}">
                <a16:creationId xmlns:a16="http://schemas.microsoft.com/office/drawing/2014/main" id="{00000000-0008-0000-1400-0000C6010000}"/>
              </a:ext>
            </a:extLst>
          </xdr:cNvPr>
          <xdr:cNvSpPr/>
        </xdr:nvSpPr>
        <xdr:spPr bwMode="auto">
          <a:xfrm>
            <a:off x="22797365" y="57492975"/>
            <a:ext cx="2123361" cy="430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Indirekter Investor im Ausland</a:t>
            </a:r>
          </a:p>
        </xdr:txBody>
      </xdr:sp>
      <xdr:cxnSp macro="">
        <xdr:nvCxnSpPr>
          <xdr:cNvPr id="455" name="Gerade Verbindung 51">
            <a:extLst>
              <a:ext uri="{FF2B5EF4-FFF2-40B4-BE49-F238E27FC236}">
                <a16:creationId xmlns:a16="http://schemas.microsoft.com/office/drawing/2014/main" id="{00000000-0008-0000-1400-0000C7010000}"/>
              </a:ext>
            </a:extLst>
          </xdr:cNvPr>
          <xdr:cNvCxnSpPr/>
        </xdr:nvCxnSpPr>
        <xdr:spPr bwMode="auto">
          <a:xfrm>
            <a:off x="23825719" y="57923173"/>
            <a:ext cx="0" cy="215098"/>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56" name="Gerade Verbindung 52">
            <a:extLst>
              <a:ext uri="{FF2B5EF4-FFF2-40B4-BE49-F238E27FC236}">
                <a16:creationId xmlns:a16="http://schemas.microsoft.com/office/drawing/2014/main" id="{00000000-0008-0000-1400-0000C8010000}"/>
              </a:ext>
            </a:extLst>
          </xdr:cNvPr>
          <xdr:cNvCxnSpPr/>
        </xdr:nvCxnSpPr>
        <xdr:spPr bwMode="auto">
          <a:xfrm>
            <a:off x="24625550" y="57923173"/>
            <a:ext cx="0" cy="1251484"/>
          </a:xfrm>
          <a:prstGeom prst="line">
            <a:avLst/>
          </a:prstGeom>
          <a:ln w="19050">
            <a:solidFill>
              <a:srgbClr val="00B050"/>
            </a:solidFill>
          </a:ln>
        </xdr:spPr>
        <xdr:style>
          <a:lnRef idx="1">
            <a:schemeClr val="accent2"/>
          </a:lnRef>
          <a:fillRef idx="0">
            <a:schemeClr val="accent2"/>
          </a:fillRef>
          <a:effectRef idx="0">
            <a:schemeClr val="accent2"/>
          </a:effectRef>
          <a:fontRef idx="minor">
            <a:schemeClr val="tx1"/>
          </a:fontRef>
        </xdr:style>
      </xdr:cxnSp>
      <xdr:cxnSp macro="">
        <xdr:nvCxnSpPr>
          <xdr:cNvPr id="457" name="Gerade Verbindung 53">
            <a:extLst>
              <a:ext uri="{FF2B5EF4-FFF2-40B4-BE49-F238E27FC236}">
                <a16:creationId xmlns:a16="http://schemas.microsoft.com/office/drawing/2014/main" id="{00000000-0008-0000-1400-0000C9010000}"/>
              </a:ext>
            </a:extLst>
          </xdr:cNvPr>
          <xdr:cNvCxnSpPr/>
        </xdr:nvCxnSpPr>
        <xdr:spPr bwMode="auto">
          <a:xfrm>
            <a:off x="23873329" y="61178986"/>
            <a:ext cx="0" cy="146659"/>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cxnSp macro="">
        <xdr:nvCxnSpPr>
          <xdr:cNvPr id="458" name="Gerade Verbindung 54">
            <a:extLst>
              <a:ext uri="{FF2B5EF4-FFF2-40B4-BE49-F238E27FC236}">
                <a16:creationId xmlns:a16="http://schemas.microsoft.com/office/drawing/2014/main" id="{00000000-0008-0000-1400-0000CA010000}"/>
              </a:ext>
            </a:extLst>
          </xdr:cNvPr>
          <xdr:cNvCxnSpPr/>
        </xdr:nvCxnSpPr>
        <xdr:spPr bwMode="auto">
          <a:xfrm flipH="1">
            <a:off x="25672948" y="60230596"/>
            <a:ext cx="447525" cy="0"/>
          </a:xfrm>
          <a:prstGeom prst="line">
            <a:avLst/>
          </a:prstGeom>
          <a:ln w="19050">
            <a:solidFill>
              <a:schemeClr val="accent6"/>
            </a:solidFill>
          </a:ln>
        </xdr:spPr>
        <xdr:style>
          <a:lnRef idx="1">
            <a:schemeClr val="accent1"/>
          </a:lnRef>
          <a:fillRef idx="0">
            <a:schemeClr val="accent1"/>
          </a:fillRef>
          <a:effectRef idx="0">
            <a:schemeClr val="accent1"/>
          </a:effectRef>
          <a:fontRef idx="minor">
            <a:schemeClr val="tx1"/>
          </a:fontRef>
        </xdr:style>
      </xdr:cxnSp>
      <xdr:cxnSp macro="">
        <xdr:nvCxnSpPr>
          <xdr:cNvPr id="459" name="Gerade Verbindung 55">
            <a:extLst>
              <a:ext uri="{FF2B5EF4-FFF2-40B4-BE49-F238E27FC236}">
                <a16:creationId xmlns:a16="http://schemas.microsoft.com/office/drawing/2014/main" id="{00000000-0008-0000-1400-0000CB010000}"/>
              </a:ext>
            </a:extLst>
          </xdr:cNvPr>
          <xdr:cNvCxnSpPr/>
        </xdr:nvCxnSpPr>
        <xdr:spPr bwMode="auto">
          <a:xfrm flipH="1">
            <a:off x="25682470" y="60083938"/>
            <a:ext cx="609396" cy="0"/>
          </a:xfrm>
          <a:prstGeom prst="line">
            <a:avLst/>
          </a:prstGeom>
          <a:ln w="19050">
            <a:solidFill>
              <a:srgbClr val="7030A0"/>
            </a:solidFill>
          </a:ln>
        </xdr:spPr>
        <xdr:style>
          <a:lnRef idx="1">
            <a:schemeClr val="accent1"/>
          </a:lnRef>
          <a:fillRef idx="0">
            <a:schemeClr val="accent1"/>
          </a:fillRef>
          <a:effectRef idx="0">
            <a:schemeClr val="accent1"/>
          </a:effectRef>
          <a:fontRef idx="minor">
            <a:schemeClr val="tx1"/>
          </a:fontRef>
        </xdr:style>
      </xdr:cxnSp>
      <xdr:sp macro="" textlink="">
        <xdr:nvSpPr>
          <xdr:cNvPr id="460" name="Rechteck 459">
            <a:extLst>
              <a:ext uri="{FF2B5EF4-FFF2-40B4-BE49-F238E27FC236}">
                <a16:creationId xmlns:a16="http://schemas.microsoft.com/office/drawing/2014/main" id="{00000000-0008-0000-1400-0000CC010000}"/>
              </a:ext>
            </a:extLst>
          </xdr:cNvPr>
          <xdr:cNvSpPr/>
        </xdr:nvSpPr>
        <xdr:spPr bwMode="auto">
          <a:xfrm>
            <a:off x="26120473" y="59947057"/>
            <a:ext cx="1371139" cy="4106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defRPr/>
            </a:pPr>
            <a:r>
              <a:rPr lang="de-CH" sz="1000" baseline="0">
                <a:solidFill>
                  <a:schemeClr val="tx1"/>
                </a:solidFill>
                <a:latin typeface="Arial" pitchFamily="34" charset="0"/>
                <a:cs typeface="Arial" pitchFamily="34" charset="0"/>
              </a:rPr>
              <a:t>Dritte im Ausland (z.B. Banken)</a:t>
            </a:r>
          </a:p>
        </xdr:txBody>
      </xdr:sp>
      <xdr:cxnSp macro="">
        <xdr:nvCxnSpPr>
          <xdr:cNvPr id="418" name="Gerade Verbindung 40">
            <a:extLst>
              <a:ext uri="{FF2B5EF4-FFF2-40B4-BE49-F238E27FC236}">
                <a16:creationId xmlns:a16="http://schemas.microsoft.com/office/drawing/2014/main" id="{00000000-0008-0000-1400-0000A2010000}"/>
              </a:ext>
            </a:extLst>
          </xdr:cNvPr>
          <xdr:cNvCxnSpPr/>
        </xdr:nvCxnSpPr>
        <xdr:spPr bwMode="auto">
          <a:xfrm>
            <a:off x="23883938" y="59650313"/>
            <a:ext cx="1037876" cy="303094"/>
          </a:xfrm>
          <a:prstGeom prst="line">
            <a:avLst/>
          </a:prstGeom>
          <a:ln w="25400">
            <a:solidFill>
              <a:schemeClr val="tx1"/>
            </a:solidFill>
          </a:ln>
        </xdr:spPr>
        <xdr:style>
          <a:lnRef idx="1">
            <a:schemeClr val="accent2"/>
          </a:lnRef>
          <a:fillRef idx="0">
            <a:schemeClr val="accent2"/>
          </a:fillRef>
          <a:effectRef idx="0">
            <a:schemeClr val="accent2"/>
          </a:effectRef>
          <a:fontRef idx="minor">
            <a:schemeClr val="tx1"/>
          </a:fontRef>
        </xdr:style>
      </xdr:cxn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447675</xdr:rowOff>
    </xdr:to>
    <xdr:pic>
      <xdr:nvPicPr>
        <xdr:cNvPr id="38387" name="Grafik 8" descr="SNB_LOGO_46_RGB.jpg">
          <a:extLst>
            <a:ext uri="{FF2B5EF4-FFF2-40B4-BE49-F238E27FC236}">
              <a16:creationId xmlns:a16="http://schemas.microsoft.com/office/drawing/2014/main" id="{00000000-0008-0000-1500-0000F39500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5381625</xdr:colOff>
      <xdr:row>1</xdr:row>
      <xdr:rowOff>85725</xdr:rowOff>
    </xdr:from>
    <xdr:to>
      <xdr:col>3</xdr:col>
      <xdr:colOff>0</xdr:colOff>
      <xdr:row>1</xdr:row>
      <xdr:rowOff>333376</xdr:rowOff>
    </xdr:to>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1500-00000D000000}"/>
            </a:ext>
          </a:extLst>
        </xdr:cNvPr>
        <xdr:cNvSpPr/>
      </xdr:nvSpPr>
      <xdr:spPr bwMode="auto">
        <a:xfrm>
          <a:off x="10296525" y="28575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2</xdr:col>
      <xdr:colOff>5381625</xdr:colOff>
      <xdr:row>1</xdr:row>
      <xdr:rowOff>333376</xdr:rowOff>
    </xdr:from>
    <xdr:to>
      <xdr:col>3</xdr:col>
      <xdr:colOff>0</xdr:colOff>
      <xdr:row>1</xdr:row>
      <xdr:rowOff>600075</xdr:rowOff>
    </xdr:to>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1500-00000E000000}"/>
            </a:ext>
          </a:extLst>
        </xdr:cNvPr>
        <xdr:cNvSpPr/>
      </xdr:nvSpPr>
      <xdr:spPr bwMode="auto">
        <a:xfrm>
          <a:off x="10296525" y="533401"/>
          <a:ext cx="1104900"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2</xdr:col>
      <xdr:colOff>5381625</xdr:colOff>
      <xdr:row>1</xdr:row>
      <xdr:rowOff>600075</xdr:rowOff>
    </xdr:from>
    <xdr:to>
      <xdr:col>3</xdr:col>
      <xdr:colOff>0</xdr:colOff>
      <xdr:row>1</xdr:row>
      <xdr:rowOff>847726</xdr:rowOff>
    </xdr:to>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500-00000F000000}"/>
            </a:ext>
          </a:extLst>
        </xdr:cNvPr>
        <xdr:cNvSpPr/>
      </xdr:nvSpPr>
      <xdr:spPr bwMode="auto">
        <a:xfrm>
          <a:off x="10296525" y="80010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2</xdr:col>
      <xdr:colOff>5381625</xdr:colOff>
      <xdr:row>1</xdr:row>
      <xdr:rowOff>847724</xdr:rowOff>
    </xdr:from>
    <xdr:to>
      <xdr:col>3</xdr:col>
      <xdr:colOff>0</xdr:colOff>
      <xdr:row>2</xdr:row>
      <xdr:rowOff>180975</xdr:rowOff>
    </xdr:to>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1500-000010000000}"/>
            </a:ext>
          </a:extLst>
        </xdr:cNvPr>
        <xdr:cNvSpPr/>
      </xdr:nvSpPr>
      <xdr:spPr bwMode="auto">
        <a:xfrm>
          <a:off x="10296525" y="1047749"/>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28575</xdr:colOff>
      <xdr:row>2</xdr:row>
      <xdr:rowOff>47625</xdr:rowOff>
    </xdr:from>
    <xdr:to>
      <xdr:col>1</xdr:col>
      <xdr:colOff>628650</xdr:colOff>
      <xdr:row>3</xdr:row>
      <xdr:rowOff>447675</xdr:rowOff>
    </xdr:to>
    <xdr:pic>
      <xdr:nvPicPr>
        <xdr:cNvPr id="39411" name="Grafik 8" descr="SNB_LOGO_46_RGB.jpg">
          <a:extLst>
            <a:ext uri="{FF2B5EF4-FFF2-40B4-BE49-F238E27FC236}">
              <a16:creationId xmlns:a16="http://schemas.microsoft.com/office/drawing/2014/main" id="{00000000-0008-0000-1600-0000F399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8575" y="47625"/>
          <a:ext cx="14192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7058024</xdr:colOff>
      <xdr:row>3</xdr:row>
      <xdr:rowOff>66675</xdr:rowOff>
    </xdr:from>
    <xdr:to>
      <xdr:col>4</xdr:col>
      <xdr:colOff>5474</xdr:colOff>
      <xdr:row>5</xdr:row>
      <xdr:rowOff>110400</xdr:rowOff>
    </xdr:to>
    <xdr:grpSp>
      <xdr:nvGrpSpPr>
        <xdr:cNvPr id="2" name="Group 1">
          <a:extLst>
            <a:ext uri="{FF2B5EF4-FFF2-40B4-BE49-F238E27FC236}">
              <a16:creationId xmlns:a16="http://schemas.microsoft.com/office/drawing/2014/main" id="{1D93F328-6644-3F1D-6CBC-51C2C30B3E3E}"/>
            </a:ext>
          </a:extLst>
        </xdr:cNvPr>
        <xdr:cNvGrpSpPr/>
      </xdr:nvGrpSpPr>
      <xdr:grpSpPr>
        <a:xfrm>
          <a:off x="7905749" y="266700"/>
          <a:ext cx="1310400" cy="1177200"/>
          <a:chOff x="8582025" y="200025"/>
          <a:chExt cx="1133475" cy="1009650"/>
        </a:xfrm>
      </xdr:grpSpPr>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1600-00000D000000}"/>
              </a:ext>
            </a:extLst>
          </xdr:cNvPr>
          <xdr:cNvSpPr/>
        </xdr:nvSpPr>
        <xdr:spPr bwMode="auto">
          <a:xfrm>
            <a:off x="8582025" y="200025"/>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1600-00000E000000}"/>
              </a:ext>
            </a:extLst>
          </xdr:cNvPr>
          <xdr:cNvSpPr/>
        </xdr:nvSpPr>
        <xdr:spPr bwMode="auto">
          <a:xfrm>
            <a:off x="8582025" y="447676"/>
            <a:ext cx="1133475"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600-00000F000000}"/>
              </a:ext>
            </a:extLst>
          </xdr:cNvPr>
          <xdr:cNvSpPr/>
        </xdr:nvSpPr>
        <xdr:spPr bwMode="auto">
          <a:xfrm>
            <a:off x="8582025" y="714375"/>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1600-000010000000}"/>
              </a:ext>
            </a:extLst>
          </xdr:cNvPr>
          <xdr:cNvSpPr/>
        </xdr:nvSpPr>
        <xdr:spPr bwMode="auto">
          <a:xfrm>
            <a:off x="8582025" y="962024"/>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lnSpc>
                <a:spcPts val="1000"/>
              </a:lnSpc>
            </a:pPr>
            <a:r>
              <a:rPr lang="de-CH" sz="1000">
                <a:latin typeface="Arial" pitchFamily="34" charset="0"/>
                <a:cs typeface="Arial" pitchFamily="34" charset="0"/>
              </a:rPr>
              <a:t>Erläuterungen</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34</xdr:row>
          <xdr:rowOff>312420</xdr:rowOff>
        </xdr:from>
        <xdr:to>
          <xdr:col>4</xdr:col>
          <xdr:colOff>0</xdr:colOff>
          <xdr:row>36</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42</xdr:row>
          <xdr:rowOff>0</xdr:rowOff>
        </xdr:from>
        <xdr:to>
          <xdr:col>4</xdr:col>
          <xdr:colOff>22860</xdr:colOff>
          <xdr:row>42</xdr:row>
          <xdr:rowOff>220980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2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7620</xdr:colOff>
          <xdr:row>43</xdr:row>
          <xdr:rowOff>220980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2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0</xdr:colOff>
          <xdr:row>37</xdr:row>
          <xdr:rowOff>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7620</xdr:rowOff>
        </xdr:from>
        <xdr:to>
          <xdr:col>4</xdr:col>
          <xdr:colOff>7620</xdr:colOff>
          <xdr:row>50</xdr:row>
          <xdr:rowOff>7620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2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7620</xdr:colOff>
          <xdr:row>51</xdr:row>
          <xdr:rowOff>220980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2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7620</xdr:colOff>
          <xdr:row>50</xdr:row>
          <xdr:rowOff>220980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7620</xdr:rowOff>
        </xdr:from>
        <xdr:to>
          <xdr:col>4</xdr:col>
          <xdr:colOff>7620</xdr:colOff>
          <xdr:row>54</xdr:row>
          <xdr:rowOff>7620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2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7620</xdr:colOff>
          <xdr:row>52</xdr:row>
          <xdr:rowOff>220980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2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4</xdr:col>
          <xdr:colOff>7620</xdr:colOff>
          <xdr:row>54</xdr:row>
          <xdr:rowOff>220980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2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106680</xdr:rowOff>
        </xdr:from>
        <xdr:to>
          <xdr:col>4</xdr:col>
          <xdr:colOff>7620</xdr:colOff>
          <xdr:row>55</xdr:row>
          <xdr:rowOff>327660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2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4</xdr:col>
          <xdr:colOff>7620</xdr:colOff>
          <xdr:row>60</xdr:row>
          <xdr:rowOff>220980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2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0</xdr:rowOff>
        </xdr:from>
        <xdr:to>
          <xdr:col>4</xdr:col>
          <xdr:colOff>7620</xdr:colOff>
          <xdr:row>61</xdr:row>
          <xdr:rowOff>220980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2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0</xdr:rowOff>
        </xdr:from>
        <xdr:to>
          <xdr:col>4</xdr:col>
          <xdr:colOff>7620</xdr:colOff>
          <xdr:row>64</xdr:row>
          <xdr:rowOff>220980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2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7620</xdr:rowOff>
        </xdr:from>
        <xdr:to>
          <xdr:col>4</xdr:col>
          <xdr:colOff>7620</xdr:colOff>
          <xdr:row>64</xdr:row>
          <xdr:rowOff>7620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2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7620</xdr:rowOff>
        </xdr:from>
        <xdr:to>
          <xdr:col>4</xdr:col>
          <xdr:colOff>7620</xdr:colOff>
          <xdr:row>67</xdr:row>
          <xdr:rowOff>7620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2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7620</xdr:rowOff>
        </xdr:from>
        <xdr:to>
          <xdr:col>4</xdr:col>
          <xdr:colOff>7620</xdr:colOff>
          <xdr:row>66</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0</xdr:rowOff>
        </xdr:from>
        <xdr:to>
          <xdr:col>4</xdr:col>
          <xdr:colOff>7620</xdr:colOff>
          <xdr:row>71</xdr:row>
          <xdr:rowOff>220980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2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0</xdr:rowOff>
        </xdr:from>
        <xdr:to>
          <xdr:col>4</xdr:col>
          <xdr:colOff>7620</xdr:colOff>
          <xdr:row>72</xdr:row>
          <xdr:rowOff>220980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7620</xdr:rowOff>
        </xdr:from>
        <xdr:to>
          <xdr:col>4</xdr:col>
          <xdr:colOff>7620</xdr:colOff>
          <xdr:row>63</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2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9009" name="Grafik 8" descr="SNB_LOGO_46_RGB.jpg">
          <a:extLst>
            <a:ext uri="{FF2B5EF4-FFF2-40B4-BE49-F238E27FC236}">
              <a16:creationId xmlns:a16="http://schemas.microsoft.com/office/drawing/2014/main" id="{00000000-0008-0000-0200-0000414A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114300</xdr:colOff>
      <xdr:row>5</xdr:row>
      <xdr:rowOff>11644</xdr:rowOff>
    </xdr:from>
    <xdr:to>
      <xdr:col>8</xdr:col>
      <xdr:colOff>0</xdr:colOff>
      <xdr:row>8</xdr:row>
      <xdr:rowOff>135469</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6887633" y="900644"/>
          <a:ext cx="1138767" cy="987425"/>
          <a:chOff x="6697133" y="985308"/>
          <a:chExt cx="1113367" cy="1012825"/>
        </a:xfrm>
      </xdr:grpSpPr>
      <xdr:sp macro="" textlink="">
        <xdr:nvSpPr>
          <xdr:cNvPr id="27" name="Rahmen 26">
            <a:hlinkClick xmlns:r="http://schemas.openxmlformats.org/officeDocument/2006/relationships" r:id="rId2"/>
            <a:extLst>
              <a:ext uri="{FF2B5EF4-FFF2-40B4-BE49-F238E27FC236}">
                <a16:creationId xmlns:a16="http://schemas.microsoft.com/office/drawing/2014/main" id="{00000000-0008-0000-0200-00001B000000}"/>
              </a:ext>
            </a:extLst>
          </xdr:cNvPr>
          <xdr:cNvSpPr/>
        </xdr:nvSpPr>
        <xdr:spPr bwMode="auto">
          <a:xfrm>
            <a:off x="6697133" y="985308"/>
            <a:ext cx="1113367" cy="25188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Anleitung</a:t>
            </a:r>
          </a:p>
        </xdr:txBody>
      </xdr:sp>
      <xdr:sp macro="" textlink="">
        <xdr:nvSpPr>
          <xdr:cNvPr id="29" name="Rahmen 28">
            <a:hlinkClick xmlns:r="http://schemas.openxmlformats.org/officeDocument/2006/relationships" r:id="rId3"/>
            <a:extLst>
              <a:ext uri="{FF2B5EF4-FFF2-40B4-BE49-F238E27FC236}">
                <a16:creationId xmlns:a16="http://schemas.microsoft.com/office/drawing/2014/main" id="{00000000-0008-0000-0200-00001D000000}"/>
              </a:ext>
            </a:extLst>
          </xdr:cNvPr>
          <xdr:cNvSpPr/>
        </xdr:nvSpPr>
        <xdr:spPr bwMode="auto">
          <a:xfrm>
            <a:off x="6697133" y="1237192"/>
            <a:ext cx="1113367" cy="26140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Start</a:t>
            </a:r>
          </a:p>
        </xdr:txBody>
      </xdr:sp>
      <xdr:sp macro="" textlink="">
        <xdr:nvSpPr>
          <xdr:cNvPr id="30" name="Rahmen 29">
            <a:hlinkClick xmlns:r="http://schemas.openxmlformats.org/officeDocument/2006/relationships" r:id="rId4"/>
            <a:extLst>
              <a:ext uri="{FF2B5EF4-FFF2-40B4-BE49-F238E27FC236}">
                <a16:creationId xmlns:a16="http://schemas.microsoft.com/office/drawing/2014/main" id="{00000000-0008-0000-0200-00001E000000}"/>
              </a:ext>
            </a:extLst>
          </xdr:cNvPr>
          <xdr:cNvSpPr/>
        </xdr:nvSpPr>
        <xdr:spPr bwMode="auto">
          <a:xfrm>
            <a:off x="6697133" y="1498600"/>
            <a:ext cx="111336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Übersicht</a:t>
            </a:r>
          </a:p>
        </xdr:txBody>
      </xdr:sp>
      <xdr:sp macro="" textlink="">
        <xdr:nvSpPr>
          <xdr:cNvPr id="31" name="Rahmen 30">
            <a:hlinkClick xmlns:r="http://schemas.openxmlformats.org/officeDocument/2006/relationships" r:id="rId5"/>
            <a:extLst>
              <a:ext uri="{FF2B5EF4-FFF2-40B4-BE49-F238E27FC236}">
                <a16:creationId xmlns:a16="http://schemas.microsoft.com/office/drawing/2014/main" id="{00000000-0008-0000-0200-00001F000000}"/>
              </a:ext>
            </a:extLst>
          </xdr:cNvPr>
          <xdr:cNvSpPr/>
        </xdr:nvSpPr>
        <xdr:spPr bwMode="auto">
          <a:xfrm>
            <a:off x="6697133" y="1746250"/>
            <a:ext cx="1113367" cy="251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Erläuterungen</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2743200</xdr:colOff>
          <xdr:row>37</xdr:row>
          <xdr:rowOff>0</xdr:rowOff>
        </xdr:from>
        <xdr:to>
          <xdr:col>3</xdr:col>
          <xdr:colOff>297180</xdr:colOff>
          <xdr:row>38</xdr:row>
          <xdr:rowOff>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200-00004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9882" name="Grafik 8" descr="SNB_LOGO_46_RGB.jpg">
          <a:extLst>
            <a:ext uri="{FF2B5EF4-FFF2-40B4-BE49-F238E27FC236}">
              <a16:creationId xmlns:a16="http://schemas.microsoft.com/office/drawing/2014/main" id="{00000000-0008-0000-0300-0000AA4D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153458</xdr:colOff>
      <xdr:row>4</xdr:row>
      <xdr:rowOff>123825</xdr:rowOff>
    </xdr:from>
    <xdr:to>
      <xdr:col>9</xdr:col>
      <xdr:colOff>1438658</xdr:colOff>
      <xdr:row>8</xdr:row>
      <xdr:rowOff>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10660591" y="902758"/>
          <a:ext cx="1285200" cy="705909"/>
          <a:chOff x="10757958" y="928158"/>
          <a:chExt cx="735542" cy="744009"/>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10757958" y="928158"/>
            <a:ext cx="735542" cy="25823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10757958" y="1186392"/>
            <a:ext cx="735542" cy="23283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10757958" y="1419225"/>
            <a:ext cx="735542" cy="25294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38100</xdr:rowOff>
    </xdr:from>
    <xdr:to>
      <xdr:col>2</xdr:col>
      <xdr:colOff>914400</xdr:colOff>
      <xdr:row>2</xdr:row>
      <xdr:rowOff>126206</xdr:rowOff>
    </xdr:to>
    <xdr:pic>
      <xdr:nvPicPr>
        <xdr:cNvPr id="20981" name="Grafik 8" descr="SNB_LOGO_46_RGB.jpg">
          <a:extLst>
            <a:ext uri="{FF2B5EF4-FFF2-40B4-BE49-F238E27FC236}">
              <a16:creationId xmlns:a16="http://schemas.microsoft.com/office/drawing/2014/main" id="{00000000-0008-0000-0400-0000F551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5242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11907</xdr:rowOff>
    </xdr:from>
    <xdr:to>
      <xdr:col>2</xdr:col>
      <xdr:colOff>594638</xdr:colOff>
      <xdr:row>11</xdr:row>
      <xdr:rowOff>213957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323850" y="812007"/>
          <a:ext cx="1309013" cy="1173600"/>
          <a:chOff x="309563" y="892967"/>
          <a:chExt cx="1285200" cy="1165294"/>
        </a:xfrm>
      </xdr:grpSpPr>
      <xdr:sp macro="" textlink="">
        <xdr:nvSpPr>
          <xdr:cNvPr id="25" name="Rahmen 24">
            <a:hlinkClick xmlns:r="http://schemas.openxmlformats.org/officeDocument/2006/relationships" r:id="rId2"/>
            <a:extLst>
              <a:ext uri="{FF2B5EF4-FFF2-40B4-BE49-F238E27FC236}">
                <a16:creationId xmlns:a16="http://schemas.microsoft.com/office/drawing/2014/main" id="{00000000-0008-0000-0400-000019000000}"/>
              </a:ext>
            </a:extLst>
          </xdr:cNvPr>
          <xdr:cNvSpPr/>
        </xdr:nvSpPr>
        <xdr:spPr bwMode="auto">
          <a:xfrm>
            <a:off x="309563" y="892967"/>
            <a:ext cx="1285200" cy="2806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26" name="Rahmen 25">
            <a:hlinkClick xmlns:r="http://schemas.openxmlformats.org/officeDocument/2006/relationships" r:id="rId3"/>
            <a:extLst>
              <a:ext uri="{FF2B5EF4-FFF2-40B4-BE49-F238E27FC236}">
                <a16:creationId xmlns:a16="http://schemas.microsoft.com/office/drawing/2014/main" id="{00000000-0008-0000-0400-00001A000000}"/>
              </a:ext>
            </a:extLst>
          </xdr:cNvPr>
          <xdr:cNvSpPr/>
        </xdr:nvSpPr>
        <xdr:spPr bwMode="auto">
          <a:xfrm>
            <a:off x="309563" y="1190034"/>
            <a:ext cx="1285200" cy="2806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27" name="Rahmen 26">
            <a:hlinkClick xmlns:r="http://schemas.openxmlformats.org/officeDocument/2006/relationships" r:id="rId4"/>
            <a:extLst>
              <a:ext uri="{FF2B5EF4-FFF2-40B4-BE49-F238E27FC236}">
                <a16:creationId xmlns:a16="http://schemas.microsoft.com/office/drawing/2014/main" id="{00000000-0008-0000-0400-00001B000000}"/>
              </a:ext>
            </a:extLst>
          </xdr:cNvPr>
          <xdr:cNvSpPr/>
        </xdr:nvSpPr>
        <xdr:spPr bwMode="auto">
          <a:xfrm>
            <a:off x="309563" y="1483153"/>
            <a:ext cx="1285200" cy="2806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28" name="Rahmen 27">
            <a:hlinkClick xmlns:r="http://schemas.openxmlformats.org/officeDocument/2006/relationships" r:id="rId5"/>
            <a:extLst>
              <a:ext uri="{FF2B5EF4-FFF2-40B4-BE49-F238E27FC236}">
                <a16:creationId xmlns:a16="http://schemas.microsoft.com/office/drawing/2014/main" id="{00000000-0008-0000-0400-00001C000000}"/>
              </a:ext>
            </a:extLst>
          </xdr:cNvPr>
          <xdr:cNvSpPr/>
        </xdr:nvSpPr>
        <xdr:spPr bwMode="auto">
          <a:xfrm>
            <a:off x="309563" y="1777567"/>
            <a:ext cx="1285200" cy="2806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38100</xdr:colOff>
      <xdr:row>0</xdr:row>
      <xdr:rowOff>38100</xdr:rowOff>
    </xdr:from>
    <xdr:to>
      <xdr:col>2</xdr:col>
      <xdr:colOff>914400</xdr:colOff>
      <xdr:row>2</xdr:row>
      <xdr:rowOff>126206</xdr:rowOff>
    </xdr:to>
    <xdr:pic>
      <xdr:nvPicPr>
        <xdr:cNvPr id="22059" name="Grafik 8" descr="SNB_LOGO_46_RGB.jpg">
          <a:extLst>
            <a:ext uri="{FF2B5EF4-FFF2-40B4-BE49-F238E27FC236}">
              <a16:creationId xmlns:a16="http://schemas.microsoft.com/office/drawing/2014/main" id="{00000000-0008-0000-0500-00002B56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5242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11</xdr:row>
      <xdr:rowOff>319952</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23850" y="812008"/>
          <a:ext cx="1309013" cy="1165294"/>
          <a:chOff x="309563" y="904875"/>
          <a:chExt cx="1109662" cy="1047750"/>
        </a:xfrm>
      </xdr:grpSpPr>
      <xdr:sp macro="" textlink="">
        <xdr:nvSpPr>
          <xdr:cNvPr id="14" name="Rahmen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bwMode="auto">
          <a:xfrm>
            <a:off x="309563" y="904875"/>
            <a:ext cx="1109662" cy="26193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5" name="Rahmen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bwMode="auto">
          <a:xfrm>
            <a:off x="309563" y="1178727"/>
            <a:ext cx="1109662"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6" name="Rahmen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bwMode="auto">
          <a:xfrm>
            <a:off x="309563" y="1452565"/>
            <a:ext cx="1109662"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7" name="Rahmen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bwMode="auto">
          <a:xfrm>
            <a:off x="309563" y="1712116"/>
            <a:ext cx="1109662" cy="24050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3245" name="Grafik 8" descr="SNB_LOGO_46_RGB.jpg">
          <a:extLst>
            <a:ext uri="{FF2B5EF4-FFF2-40B4-BE49-F238E27FC236}">
              <a16:creationId xmlns:a16="http://schemas.microsoft.com/office/drawing/2014/main" id="{00000000-0008-0000-0600-0000CD5A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323850" y="812010"/>
          <a:ext cx="1309013" cy="114776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600-00000A000000}"/>
              </a:ext>
            </a:extLst>
          </xdr:cNvPr>
          <xdr:cNvSpPr/>
        </xdr:nvSpPr>
        <xdr:spPr bwMode="auto">
          <a:xfrm>
            <a:off x="309563" y="114776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600-00000B000000}"/>
              </a:ext>
            </a:extLst>
          </xdr:cNvPr>
          <xdr:cNvSpPr/>
        </xdr:nvSpPr>
        <xdr:spPr bwMode="auto">
          <a:xfrm>
            <a:off x="309563" y="141922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6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4053" name="Grafik 8" descr="SNB_LOGO_46_RGB.jpg">
          <a:extLst>
            <a:ext uri="{FF2B5EF4-FFF2-40B4-BE49-F238E27FC236}">
              <a16:creationId xmlns:a16="http://schemas.microsoft.com/office/drawing/2014/main" id="{00000000-0008-0000-0700-0000F55D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226219</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323850" y="812009"/>
          <a:ext cx="1309013" cy="114776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7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700-00000A000000}"/>
              </a:ext>
            </a:extLst>
          </xdr:cNvPr>
          <xdr:cNvSpPr/>
        </xdr:nvSpPr>
        <xdr:spPr bwMode="auto">
          <a:xfrm>
            <a:off x="309563" y="114776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700-00000B000000}"/>
              </a:ext>
            </a:extLst>
          </xdr:cNvPr>
          <xdr:cNvSpPr/>
        </xdr:nvSpPr>
        <xdr:spPr bwMode="auto">
          <a:xfrm>
            <a:off x="309563" y="1409700"/>
            <a:ext cx="1109662" cy="2619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7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25077" name="Grafik 8" descr="SNB_LOGO_46_RGB.jpg">
          <a:extLst>
            <a:ext uri="{FF2B5EF4-FFF2-40B4-BE49-F238E27FC236}">
              <a16:creationId xmlns:a16="http://schemas.microsoft.com/office/drawing/2014/main" id="{00000000-0008-0000-0800-0000F561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323850" y="812010"/>
          <a:ext cx="1309013" cy="114776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8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800-00000A000000}"/>
              </a:ext>
            </a:extLst>
          </xdr:cNvPr>
          <xdr:cNvSpPr/>
        </xdr:nvSpPr>
        <xdr:spPr bwMode="auto">
          <a:xfrm>
            <a:off x="309563" y="114776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800-00000B000000}"/>
              </a:ext>
            </a:extLst>
          </xdr:cNvPr>
          <xdr:cNvSpPr/>
        </xdr:nvSpPr>
        <xdr:spPr bwMode="auto">
          <a:xfrm>
            <a:off x="309563" y="1409700"/>
            <a:ext cx="1109662" cy="26193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8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emi.snb.ch/de/emi/INV" TargetMode="External" Type="http://schemas.openxmlformats.org/officeDocument/2006/relationships/hyperlink"/><Relationship Id="rId2" Target="http://www.snb.ch/de/iabout/stat/collect/id/statpub_coll_guide/4" TargetMode="External" Type="http://schemas.openxmlformats.org/officeDocument/2006/relationships/hyperlink"/><Relationship Id="rId3" Target="https://www.snb.ch/de/iabout/stat/collect/id/statpub_coll_format" TargetMode="External" Type="http://schemas.openxmlformats.org/officeDocument/2006/relationships/hyperlink"/><Relationship Id="rId4" Target="http://www.surveys.snb.ch/" TargetMode="External" Type="http://schemas.openxmlformats.org/officeDocument/2006/relationships/hyperlink"/><Relationship Id="rId5" Target="https://surveys.snb.ch/login/sls/auth?language=de" TargetMode="External" Type="http://schemas.openxmlformats.org/officeDocument/2006/relationships/hyperlink"/><Relationship Id="rId6" Target="https://emi.snb.ch/de/emi/INV" TargetMode="External" Type="http://schemas.openxmlformats.org/officeDocument/2006/relationships/hyperlink"/><Relationship Id="rId7" Target="../printerSettings/printerSettings1.bin" Type="http://schemas.openxmlformats.org/officeDocument/2006/relationships/printerSettings"/><Relationship Id="rId8"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6.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7.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8.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9.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omments1.xml" Type="http://schemas.openxmlformats.org/officeDocument/2006/relationships/comments"/><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20.xml" Type="http://schemas.openxmlformats.org/officeDocument/2006/relationships/drawing"/></Relationships>
</file>

<file path=xl/worksheets/_rels/sheet21.xml.rels><?xml version="1.0" encoding="UTF-8" standalone="yes"?><Relationships xmlns="http://schemas.openxmlformats.org/package/2006/relationships"><Relationship Id="rId1" Target="https://www.snb.ch/de/iabout/pub/id/statpub_overview_1" TargetMode="External" Type="http://schemas.openxmlformats.org/officeDocument/2006/relationships/hyperlink"/><Relationship Id="rId2" Target="../printerSettings/printerSettings21.bin" Type="http://schemas.openxmlformats.org/officeDocument/2006/relationships/printerSettings"/><Relationship Id="rId3" Target="../drawings/drawing21.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22.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drawing23.xml" Type="http://schemas.openxmlformats.org/officeDocument/2006/relationships/drawing"/></Relationships>
</file>

<file path=xl/worksheets/_rels/sheet3.xml.rels><?xml version="1.0" encoding="UTF-8" standalone="yes"?><Relationships xmlns="http://schemas.openxmlformats.org/package/2006/relationships"><Relationship Id="rId1" Target="https://www.uid.admin.ch/Search.aspx?lang=de" TargetMode="External" Type="http://schemas.openxmlformats.org/officeDocument/2006/relationships/hyperlink"/><Relationship Id="rId10" Target="../ctrlProps/ctrlProp22.xml" Type="http://schemas.openxmlformats.org/officeDocument/2006/relationships/ctrlProp"/><Relationship Id="rId11" Target="../ctrlProps/ctrlProp23.xml" Type="http://schemas.openxmlformats.org/officeDocument/2006/relationships/ctrlProp"/><Relationship Id="rId12" Target="../ctrlProps/ctrlProp24.xml" Type="http://schemas.openxmlformats.org/officeDocument/2006/relationships/ctrlProp"/><Relationship Id="rId13" Target="../ctrlProps/ctrlProp25.xml" Type="http://schemas.openxmlformats.org/officeDocument/2006/relationships/ctrlProp"/><Relationship Id="rId14" Target="../ctrlProps/ctrlProp26.xml" Type="http://schemas.openxmlformats.org/officeDocument/2006/relationships/ctrlProp"/><Relationship Id="rId15" Target="../ctrlProps/ctrlProp27.xml" Type="http://schemas.openxmlformats.org/officeDocument/2006/relationships/ctrlProp"/><Relationship Id="rId16" Target="../ctrlProps/ctrlProp28.xml" Type="http://schemas.openxmlformats.org/officeDocument/2006/relationships/ctrlProp"/><Relationship Id="rId17" Target="../ctrlProps/ctrlProp29.xml" Type="http://schemas.openxmlformats.org/officeDocument/2006/relationships/ctrlProp"/><Relationship Id="rId18" Target="../ctrlProps/ctrlProp30.xml" Type="http://schemas.openxmlformats.org/officeDocument/2006/relationships/ctrlProp"/><Relationship Id="rId19" Target="../ctrlProps/ctrlProp31.xml" Type="http://schemas.openxmlformats.org/officeDocument/2006/relationships/ctrlProp"/><Relationship Id="rId2" Target="../printerSettings/printerSettings3.bin" Type="http://schemas.openxmlformats.org/officeDocument/2006/relationships/printerSettings"/><Relationship Id="rId20" Target="../ctrlProps/ctrlProp32.xml" Type="http://schemas.openxmlformats.org/officeDocument/2006/relationships/ctrlProp"/><Relationship Id="rId21" Target="../ctrlProps/ctrlProp33.xml" Type="http://schemas.openxmlformats.org/officeDocument/2006/relationships/ctrlProp"/><Relationship Id="rId22" Target="../ctrlProps/ctrlProp34.xml" Type="http://schemas.openxmlformats.org/officeDocument/2006/relationships/ctrlProp"/><Relationship Id="rId23" Target="../ctrlProps/ctrlProp35.xml" Type="http://schemas.openxmlformats.org/officeDocument/2006/relationships/ctrlProp"/><Relationship Id="rId24" Target="../ctrlProps/ctrlProp36.xml" Type="http://schemas.openxmlformats.org/officeDocument/2006/relationships/ctrlProp"/><Relationship Id="rId25" Target="../ctrlProps/ctrlProp37.xml" Type="http://schemas.openxmlformats.org/officeDocument/2006/relationships/ctrlProp"/><Relationship Id="rId26" Target="../comments2.xml" Type="http://schemas.openxmlformats.org/officeDocument/2006/relationships/comment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17.xml" Type="http://schemas.openxmlformats.org/officeDocument/2006/relationships/ctrlProp"/><Relationship Id="rId6" Target="../ctrlProps/ctrlProp18.xml" Type="http://schemas.openxmlformats.org/officeDocument/2006/relationships/ctrlProp"/><Relationship Id="rId7" Target="../ctrlProps/ctrlProp19.xml" Type="http://schemas.openxmlformats.org/officeDocument/2006/relationships/ctrlProp"/><Relationship Id="rId8" Target="../ctrlProps/ctrlProp20.xml" Type="http://schemas.openxmlformats.org/officeDocument/2006/relationships/ctrlProp"/><Relationship Id="rId9" Target="../ctrlProps/ctrlProp21.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27"/>
  <sheetViews>
    <sheetView showGridLines="0" showRowColHeaders="0" tabSelected="1" zoomScale="80" zoomScaleNormal="80" workbookViewId="0">
      <selection activeCell="E6" sqref="E6:K6"/>
    </sheetView>
  </sheetViews>
  <sheetFormatPr defaultColWidth="11.44140625" defaultRowHeight="13.2" x14ac:dyDescent="0.25"/>
  <cols>
    <col min="1" max="1" customWidth="true" style="409" width="4.6640625"/>
    <col min="2" max="7" customWidth="true" width="11.44140625"/>
    <col min="8" max="8" customWidth="true" width="13.0"/>
    <col min="9" max="11" customWidth="true" width="11.44140625"/>
    <col min="12" max="12" customWidth="true" width="13.5546875"/>
    <col min="13" max="14" customWidth="true" width="2.44140625"/>
  </cols>
  <sheetData>
    <row r="1" spans="1:14" ht="15.6" x14ac:dyDescent="0.3">
      <c r="L1" s="339" t="s">
        <v>811</v>
      </c>
    </row>
    <row r="5" spans="1:14" ht="17.399999999999999" x14ac:dyDescent="0.3">
      <c r="E5" s="669" t="s">
        <v>538</v>
      </c>
      <c r="F5" s="669"/>
      <c r="G5" s="669"/>
      <c r="H5" s="669"/>
      <c r="I5" s="669"/>
      <c r="J5" s="669"/>
      <c r="K5" s="669"/>
    </row>
    <row r="6" spans="1:14" ht="17.399999999999999" x14ac:dyDescent="0.3">
      <c r="E6" s="665" t="s">
        <v>373</v>
      </c>
      <c r="F6" s="665"/>
      <c r="G6" s="665"/>
      <c r="H6" s="665"/>
      <c r="I6" s="665"/>
      <c r="J6" s="665"/>
      <c r="K6" s="665"/>
    </row>
    <row r="7" spans="1:14" s="51" customFormat="1" x14ac:dyDescent="0.25">
      <c r="A7" s="409"/>
    </row>
    <row r="8" spans="1:14" s="51" customFormat="1" x14ac:dyDescent="0.25">
      <c r="A8" s="409"/>
      <c r="E8" s="404"/>
      <c r="F8" s="404"/>
      <c r="G8" s="404"/>
      <c r="H8" s="404"/>
      <c r="I8" s="404"/>
    </row>
    <row r="9" spans="1:14" s="51" customFormat="1" x14ac:dyDescent="0.25">
      <c r="A9" s="409"/>
    </row>
    <row r="10" spans="1:14" s="51" customFormat="1" ht="30.75" customHeight="1" x14ac:dyDescent="0.25">
      <c r="A10" s="409"/>
      <c r="B10" s="623" t="s">
        <v>1003</v>
      </c>
      <c r="C10" s="623"/>
      <c r="D10" s="623"/>
      <c r="E10" s="623"/>
      <c r="F10" s="623"/>
      <c r="G10" s="623"/>
      <c r="H10" s="623"/>
      <c r="I10" s="623"/>
      <c r="J10" s="623"/>
      <c r="K10" s="623"/>
      <c r="L10" s="623"/>
      <c r="M10" s="623"/>
      <c r="N10" s="623"/>
    </row>
    <row r="11" spans="1:14" s="51" customFormat="1" x14ac:dyDescent="0.25">
      <c r="A11" s="409"/>
    </row>
    <row r="12" spans="1:14" s="51" customFormat="1" ht="12.75" customHeight="1" x14ac:dyDescent="0.25">
      <c r="A12" s="409"/>
      <c r="B12" s="670" t="s">
        <v>425</v>
      </c>
      <c r="C12" s="670"/>
      <c r="D12" s="670"/>
      <c r="E12" s="670"/>
    </row>
    <row r="13" spans="1:14" s="51" customFormat="1" ht="12.75" customHeight="1" x14ac:dyDescent="0.25">
      <c r="A13" s="409"/>
      <c r="B13" s="670" t="s">
        <v>1348</v>
      </c>
      <c r="C13" s="670"/>
      <c r="D13" s="670"/>
      <c r="E13" s="670"/>
    </row>
    <row r="14" spans="1:14" s="51" customFormat="1" ht="12.75" customHeight="1" x14ac:dyDescent="0.25">
      <c r="A14" s="409"/>
      <c r="B14" s="670" t="s">
        <v>516</v>
      </c>
      <c r="C14" s="670"/>
      <c r="D14" s="670"/>
      <c r="E14" s="670"/>
    </row>
    <row r="15" spans="1:14" s="51" customFormat="1" ht="12.75" customHeight="1" x14ac:dyDescent="0.25">
      <c r="A15" s="409"/>
      <c r="B15" s="670" t="s">
        <v>524</v>
      </c>
      <c r="C15" s="670"/>
      <c r="D15" s="670"/>
      <c r="E15" s="670"/>
    </row>
    <row r="16" spans="1:14" s="51" customFormat="1" ht="12.75" customHeight="1" x14ac:dyDescent="0.25">
      <c r="A16" s="409"/>
      <c r="B16" s="670" t="s">
        <v>518</v>
      </c>
      <c r="C16" s="670"/>
      <c r="D16" s="670"/>
      <c r="E16" s="670"/>
    </row>
    <row r="17" spans="1:14" s="51" customFormat="1" ht="12.75" customHeight="1" x14ac:dyDescent="0.25">
      <c r="A17" s="409"/>
      <c r="B17" s="670" t="s">
        <v>525</v>
      </c>
      <c r="C17" s="670"/>
      <c r="D17" s="670"/>
      <c r="E17" s="670"/>
      <c r="F17" s="670"/>
    </row>
    <row r="18" spans="1:14" s="51" customFormat="1" ht="12.75" customHeight="1" x14ac:dyDescent="0.25">
      <c r="A18" s="409"/>
      <c r="B18" s="670" t="s">
        <v>519</v>
      </c>
      <c r="C18" s="670"/>
      <c r="D18" s="670"/>
      <c r="E18" s="670"/>
    </row>
    <row r="19" spans="1:14" s="51" customFormat="1" x14ac:dyDescent="0.25">
      <c r="A19" s="409"/>
    </row>
    <row r="20" spans="1:14" s="51" customFormat="1" x14ac:dyDescent="0.25">
      <c r="A20" s="409"/>
    </row>
    <row r="21" spans="1:14" s="51" customFormat="1" ht="17.399999999999999" x14ac:dyDescent="0.3">
      <c r="A21" s="409"/>
      <c r="B21" s="402" t="s">
        <v>425</v>
      </c>
      <c r="C21" s="402"/>
      <c r="D21" s="402"/>
      <c r="E21" s="402"/>
      <c r="F21" s="402"/>
      <c r="G21" s="402"/>
      <c r="H21" s="402"/>
      <c r="I21" s="402"/>
      <c r="J21" s="402"/>
      <c r="K21" s="402"/>
      <c r="L21" s="402"/>
      <c r="M21" s="402"/>
      <c r="N21" s="402"/>
    </row>
    <row r="22" spans="1:14" s="51" customFormat="1" ht="69.900000000000006" customHeight="1" x14ac:dyDescent="0.25">
      <c r="A22" s="409"/>
      <c r="B22" s="623" t="s">
        <v>1208</v>
      </c>
      <c r="C22" s="623"/>
      <c r="D22" s="623"/>
      <c r="E22" s="623"/>
      <c r="F22" s="623"/>
      <c r="G22" s="623"/>
      <c r="H22" s="623"/>
      <c r="I22" s="623"/>
      <c r="J22" s="623"/>
      <c r="K22" s="623"/>
      <c r="L22" s="623"/>
      <c r="M22" s="623"/>
      <c r="N22" s="623"/>
    </row>
    <row r="23" spans="1:14" s="188" customFormat="1" ht="18" customHeight="1" x14ac:dyDescent="0.25">
      <c r="A23" s="409"/>
      <c r="B23" s="671" t="s">
        <v>1363</v>
      </c>
      <c r="C23" s="672"/>
      <c r="D23" s="672"/>
      <c r="E23" s="672"/>
      <c r="F23" s="672"/>
      <c r="G23" s="672"/>
      <c r="H23" s="672"/>
      <c r="I23" s="672"/>
      <c r="J23" s="672"/>
      <c r="K23" s="187"/>
    </row>
    <row r="24" spans="1:14" s="51" customFormat="1" ht="33.75" customHeight="1" x14ac:dyDescent="0.3">
      <c r="A24" s="409"/>
      <c r="B24" s="145" t="s">
        <v>1348</v>
      </c>
      <c r="C24" s="146"/>
      <c r="D24" s="146"/>
      <c r="E24" s="146" t="s">
        <v>389</v>
      </c>
      <c r="F24" s="146"/>
      <c r="G24" s="146"/>
      <c r="H24" s="153" t="str">
        <f>Start!B5</f>
        <v>Release 1.6</v>
      </c>
      <c r="I24" s="186" t="s">
        <v>1361</v>
      </c>
      <c r="J24" s="153"/>
      <c r="K24" s="146"/>
      <c r="L24" s="146"/>
      <c r="M24" s="146"/>
      <c r="N24" s="146"/>
    </row>
    <row r="25" spans="1:14" s="401" customFormat="1" ht="48" customHeight="1" x14ac:dyDescent="0.25">
      <c r="A25" s="410"/>
      <c r="B25" s="642" t="s">
        <v>1004</v>
      </c>
      <c r="C25" s="642"/>
      <c r="D25" s="642"/>
      <c r="E25" s="642"/>
      <c r="F25" s="642"/>
      <c r="G25" s="642"/>
      <c r="H25" s="642"/>
      <c r="I25" s="642"/>
      <c r="J25" s="642"/>
      <c r="K25" s="642"/>
      <c r="L25" s="642"/>
      <c r="M25" s="642"/>
      <c r="N25" s="642"/>
    </row>
    <row r="26" spans="1:14" s="51" customFormat="1" ht="21" customHeight="1" x14ac:dyDescent="0.25">
      <c r="A26" s="409"/>
      <c r="B26" s="156" t="s">
        <v>514</v>
      </c>
      <c r="E26" s="680" t="s">
        <v>1209</v>
      </c>
      <c r="F26" s="680"/>
      <c r="G26" s="680"/>
      <c r="L26" s="146"/>
      <c r="M26" s="146"/>
      <c r="N26" s="146"/>
    </row>
    <row r="27" spans="1:14" s="51" customFormat="1" ht="24.9" customHeight="1" x14ac:dyDescent="0.25">
      <c r="A27" s="409"/>
      <c r="B27" s="147"/>
      <c r="C27" s="146"/>
      <c r="D27" s="146"/>
      <c r="E27" s="146"/>
      <c r="F27" s="146"/>
      <c r="G27" s="146"/>
      <c r="H27" s="146"/>
      <c r="I27" s="146"/>
      <c r="J27" s="146"/>
      <c r="K27" s="146"/>
      <c r="L27" s="146"/>
      <c r="M27" s="146"/>
      <c r="N27" s="146"/>
    </row>
    <row r="28" spans="1:14" ht="17.399999999999999" x14ac:dyDescent="0.3">
      <c r="B28" s="2" t="s">
        <v>516</v>
      </c>
    </row>
    <row r="29" spans="1:14" x14ac:dyDescent="0.25">
      <c r="B29" s="19" t="s">
        <v>388</v>
      </c>
    </row>
    <row r="31" spans="1:14" x14ac:dyDescent="0.25">
      <c r="B31" s="673" t="s">
        <v>383</v>
      </c>
      <c r="C31" s="674"/>
      <c r="D31" s="675" t="s">
        <v>384</v>
      </c>
      <c r="E31" s="676"/>
      <c r="F31" s="676"/>
      <c r="G31" s="676"/>
      <c r="H31" s="676"/>
      <c r="I31" s="676"/>
      <c r="J31" s="676"/>
      <c r="K31" s="676"/>
      <c r="L31" s="676"/>
      <c r="M31" s="676"/>
      <c r="N31" s="677"/>
    </row>
    <row r="32" spans="1:14" s="85" customFormat="1" ht="28.5" customHeight="1" x14ac:dyDescent="0.25">
      <c r="A32" s="411"/>
      <c r="B32" s="639" t="s">
        <v>993</v>
      </c>
      <c r="C32" s="638"/>
      <c r="D32" s="639" t="s">
        <v>994</v>
      </c>
      <c r="E32" s="637"/>
      <c r="F32" s="637"/>
      <c r="G32" s="637"/>
      <c r="H32" s="637"/>
      <c r="I32" s="637"/>
      <c r="J32" s="637"/>
      <c r="K32" s="637"/>
      <c r="L32" s="637"/>
      <c r="M32" s="637"/>
      <c r="N32" s="638"/>
    </row>
    <row r="33" spans="1:14" s="85" customFormat="1" ht="91.5" customHeight="1" x14ac:dyDescent="0.25">
      <c r="A33" s="412"/>
      <c r="B33" s="648" t="s">
        <v>385</v>
      </c>
      <c r="C33" s="649"/>
      <c r="D33" s="650" t="s">
        <v>539</v>
      </c>
      <c r="E33" s="637"/>
      <c r="F33" s="637"/>
      <c r="G33" s="637"/>
      <c r="H33" s="637"/>
      <c r="I33" s="637"/>
      <c r="J33" s="637"/>
      <c r="K33" s="637"/>
      <c r="L33" s="637"/>
      <c r="M33" s="637"/>
      <c r="N33" s="638"/>
    </row>
    <row r="34" spans="1:14" s="85" customFormat="1" ht="38.25" hidden="1" customHeight="1" x14ac:dyDescent="0.25">
      <c r="A34" s="412"/>
      <c r="B34" s="648"/>
      <c r="C34" s="649"/>
      <c r="D34" s="650"/>
      <c r="E34" s="644"/>
      <c r="F34" s="644"/>
      <c r="G34" s="644"/>
      <c r="H34" s="644"/>
      <c r="I34" s="644"/>
      <c r="J34" s="644"/>
      <c r="K34" s="644"/>
      <c r="L34" s="644"/>
      <c r="M34" s="644"/>
      <c r="N34" s="645"/>
    </row>
    <row r="35" spans="1:14" s="85" customFormat="1" ht="33.75" customHeight="1" x14ac:dyDescent="0.25">
      <c r="A35" s="412"/>
      <c r="B35" s="646" t="s">
        <v>995</v>
      </c>
      <c r="C35" s="647"/>
      <c r="D35" s="643" t="s">
        <v>808</v>
      </c>
      <c r="E35" s="644"/>
      <c r="F35" s="644"/>
      <c r="G35" s="644"/>
      <c r="H35" s="644"/>
      <c r="I35" s="644"/>
      <c r="J35" s="644"/>
      <c r="K35" s="644"/>
      <c r="L35" s="644"/>
      <c r="M35" s="644"/>
      <c r="N35" s="645"/>
    </row>
    <row r="36" spans="1:14" s="85" customFormat="1" ht="51.75" customHeight="1" x14ac:dyDescent="0.25">
      <c r="A36" s="412"/>
      <c r="B36" s="646" t="s">
        <v>996</v>
      </c>
      <c r="C36" s="647"/>
      <c r="D36" s="643" t="s">
        <v>773</v>
      </c>
      <c r="E36" s="644"/>
      <c r="F36" s="644"/>
      <c r="G36" s="644"/>
      <c r="H36" s="644"/>
      <c r="I36" s="644"/>
      <c r="J36" s="644"/>
      <c r="K36" s="644"/>
      <c r="L36" s="644"/>
      <c r="M36" s="644"/>
      <c r="N36" s="645"/>
    </row>
    <row r="37" spans="1:14" ht="30.75" customHeight="1" x14ac:dyDescent="0.25">
      <c r="B37" s="618" t="s">
        <v>530</v>
      </c>
      <c r="C37" s="619"/>
      <c r="D37" s="620" t="s">
        <v>1007</v>
      </c>
      <c r="E37" s="621"/>
      <c r="F37" s="621"/>
      <c r="G37" s="621"/>
      <c r="H37" s="621"/>
      <c r="I37" s="621"/>
      <c r="J37" s="621"/>
      <c r="K37" s="621"/>
      <c r="L37" s="621"/>
      <c r="M37" s="621"/>
      <c r="N37" s="622"/>
    </row>
    <row r="38" spans="1:14" s="51" customFormat="1" ht="30" customHeight="1" x14ac:dyDescent="0.25">
      <c r="A38" s="409"/>
      <c r="B38" s="488" t="s">
        <v>818</v>
      </c>
      <c r="C38" s="493"/>
      <c r="D38" s="494" t="str">
        <f>'INQ-A10.MELD'!F2</f>
        <v>Mittelflüsse mit Investoren mit Sitz im Ausland</v>
      </c>
      <c r="E38" s="491"/>
      <c r="F38" s="491"/>
      <c r="G38" s="491"/>
      <c r="H38" s="491"/>
      <c r="I38" s="491"/>
      <c r="J38" s="491"/>
      <c r="K38" s="491"/>
      <c r="L38" s="491"/>
      <c r="M38" s="491"/>
      <c r="N38" s="492"/>
    </row>
    <row r="39" spans="1:14" s="223" customFormat="1" ht="30" customHeight="1" x14ac:dyDescent="0.25">
      <c r="A39" s="409"/>
      <c r="B39" s="473" t="s">
        <v>817</v>
      </c>
      <c r="C39" s="495"/>
      <c r="D39" s="496" t="str">
        <f>'INQ-A20.MELD'!F2</f>
        <v>Mittelflüsse mit Beteiligungen im Ausland</v>
      </c>
      <c r="E39" s="497"/>
      <c r="F39" s="497"/>
      <c r="G39" s="497"/>
      <c r="H39" s="497"/>
      <c r="I39" s="497"/>
      <c r="J39" s="497"/>
      <c r="K39" s="497"/>
      <c r="L39" s="497"/>
      <c r="M39" s="497"/>
      <c r="N39" s="498"/>
    </row>
    <row r="40" spans="1:14" s="223" customFormat="1" ht="30" customHeight="1" x14ac:dyDescent="0.25">
      <c r="A40" s="409"/>
      <c r="B40" s="488" t="s">
        <v>816</v>
      </c>
      <c r="C40" s="493"/>
      <c r="D40" s="654" t="s">
        <v>1174</v>
      </c>
      <c r="E40" s="655"/>
      <c r="F40" s="655"/>
      <c r="G40" s="655"/>
      <c r="H40" s="655"/>
      <c r="I40" s="655"/>
      <c r="J40" s="655"/>
      <c r="K40" s="655"/>
      <c r="L40" s="655"/>
      <c r="M40" s="655"/>
      <c r="N40" s="656"/>
    </row>
    <row r="41" spans="1:14" s="223" customFormat="1" ht="30" customHeight="1" x14ac:dyDescent="0.25">
      <c r="A41" s="409"/>
      <c r="B41" s="473" t="s">
        <v>822</v>
      </c>
      <c r="C41" s="495"/>
      <c r="D41" s="651" t="s">
        <v>1175</v>
      </c>
      <c r="E41" s="652"/>
      <c r="F41" s="652"/>
      <c r="G41" s="652"/>
      <c r="H41" s="652"/>
      <c r="I41" s="652"/>
      <c r="J41" s="652"/>
      <c r="K41" s="652"/>
      <c r="L41" s="652"/>
      <c r="M41" s="652"/>
      <c r="N41" s="653"/>
    </row>
    <row r="42" spans="1:14" s="223" customFormat="1" ht="30" customHeight="1" x14ac:dyDescent="0.25">
      <c r="A42" s="409"/>
      <c r="B42" s="488" t="s">
        <v>823</v>
      </c>
      <c r="C42" s="493"/>
      <c r="D42" s="654" t="s">
        <v>1176</v>
      </c>
      <c r="E42" s="655"/>
      <c r="F42" s="655"/>
      <c r="G42" s="655"/>
      <c r="H42" s="655"/>
      <c r="I42" s="655"/>
      <c r="J42" s="655"/>
      <c r="K42" s="655"/>
      <c r="L42" s="655"/>
      <c r="M42" s="655"/>
      <c r="N42" s="656"/>
    </row>
    <row r="43" spans="1:14" s="223" customFormat="1" ht="30" customHeight="1" x14ac:dyDescent="0.25">
      <c r="A43" s="409"/>
      <c r="B43" s="473" t="s">
        <v>824</v>
      </c>
      <c r="C43" s="495"/>
      <c r="D43" s="651" t="s">
        <v>1177</v>
      </c>
      <c r="E43" s="652"/>
      <c r="F43" s="652"/>
      <c r="G43" s="652"/>
      <c r="H43" s="652"/>
      <c r="I43" s="652"/>
      <c r="J43" s="652"/>
      <c r="K43" s="652"/>
      <c r="L43" s="652"/>
      <c r="M43" s="652"/>
      <c r="N43" s="653"/>
    </row>
    <row r="44" spans="1:14" s="223" customFormat="1" ht="30" customHeight="1" x14ac:dyDescent="0.25">
      <c r="A44" s="409"/>
      <c r="B44" s="488" t="s">
        <v>825</v>
      </c>
      <c r="C44" s="493"/>
      <c r="D44" s="654" t="s">
        <v>1178</v>
      </c>
      <c r="E44" s="655"/>
      <c r="F44" s="655"/>
      <c r="G44" s="655"/>
      <c r="H44" s="655"/>
      <c r="I44" s="655"/>
      <c r="J44" s="655"/>
      <c r="K44" s="655"/>
      <c r="L44" s="655"/>
      <c r="M44" s="655"/>
      <c r="N44" s="656"/>
    </row>
    <row r="45" spans="1:14" s="223" customFormat="1" ht="30" customHeight="1" x14ac:dyDescent="0.25">
      <c r="A45" s="409"/>
      <c r="B45" s="473" t="s">
        <v>826</v>
      </c>
      <c r="C45" s="495"/>
      <c r="D45" s="651" t="s">
        <v>1179</v>
      </c>
      <c r="E45" s="652"/>
      <c r="F45" s="652"/>
      <c r="G45" s="652"/>
      <c r="H45" s="652"/>
      <c r="I45" s="652"/>
      <c r="J45" s="652"/>
      <c r="K45" s="652"/>
      <c r="L45" s="652"/>
      <c r="M45" s="652"/>
      <c r="N45" s="653"/>
    </row>
    <row r="46" spans="1:14" s="51" customFormat="1" ht="30" customHeight="1" x14ac:dyDescent="0.25">
      <c r="A46" s="409"/>
      <c r="B46" s="488" t="s">
        <v>815</v>
      </c>
      <c r="C46" s="493"/>
      <c r="D46" s="632" t="s">
        <v>1180</v>
      </c>
      <c r="E46" s="633"/>
      <c r="F46" s="633"/>
      <c r="G46" s="633"/>
      <c r="H46" s="633"/>
      <c r="I46" s="633"/>
      <c r="J46" s="633"/>
      <c r="K46" s="633"/>
      <c r="L46" s="633"/>
      <c r="M46" s="633"/>
      <c r="N46" s="634"/>
    </row>
    <row r="47" spans="1:14" s="51" customFormat="1" ht="30" customHeight="1" x14ac:dyDescent="0.25">
      <c r="A47" s="409"/>
      <c r="B47" s="473" t="s">
        <v>827</v>
      </c>
      <c r="C47" s="495"/>
      <c r="D47" s="629" t="s">
        <v>1181</v>
      </c>
      <c r="E47" s="630"/>
      <c r="F47" s="630"/>
      <c r="G47" s="630"/>
      <c r="H47" s="630"/>
      <c r="I47" s="630"/>
      <c r="J47" s="630"/>
      <c r="K47" s="630"/>
      <c r="L47" s="630"/>
      <c r="M47" s="630"/>
      <c r="N47" s="631"/>
    </row>
    <row r="48" spans="1:14" s="51" customFormat="1" ht="30" customHeight="1" x14ac:dyDescent="0.25">
      <c r="A48" s="409"/>
      <c r="B48" s="488" t="s">
        <v>828</v>
      </c>
      <c r="C48" s="493"/>
      <c r="D48" s="632" t="s">
        <v>1182</v>
      </c>
      <c r="E48" s="633"/>
      <c r="F48" s="633"/>
      <c r="G48" s="633"/>
      <c r="H48" s="633"/>
      <c r="I48" s="633"/>
      <c r="J48" s="633"/>
      <c r="K48" s="633"/>
      <c r="L48" s="633"/>
      <c r="M48" s="633"/>
      <c r="N48" s="634"/>
    </row>
    <row r="49" spans="1:14" s="51" customFormat="1" ht="30" customHeight="1" x14ac:dyDescent="0.25">
      <c r="A49" s="409"/>
      <c r="B49" s="473" t="s">
        <v>829</v>
      </c>
      <c r="C49" s="495"/>
      <c r="D49" s="629" t="s">
        <v>1183</v>
      </c>
      <c r="E49" s="630"/>
      <c r="F49" s="630"/>
      <c r="G49" s="630"/>
      <c r="H49" s="630"/>
      <c r="I49" s="630"/>
      <c r="J49" s="630"/>
      <c r="K49" s="630"/>
      <c r="L49" s="630"/>
      <c r="M49" s="630"/>
      <c r="N49" s="631"/>
    </row>
    <row r="50" spans="1:14" s="51" customFormat="1" ht="30" customHeight="1" x14ac:dyDescent="0.25">
      <c r="A50" s="409"/>
      <c r="B50" s="488" t="s">
        <v>830</v>
      </c>
      <c r="C50" s="493"/>
      <c r="D50" s="632" t="s">
        <v>1184</v>
      </c>
      <c r="E50" s="633"/>
      <c r="F50" s="633"/>
      <c r="G50" s="633"/>
      <c r="H50" s="633"/>
      <c r="I50" s="633"/>
      <c r="J50" s="633"/>
      <c r="K50" s="633"/>
      <c r="L50" s="633"/>
      <c r="M50" s="633"/>
      <c r="N50" s="634"/>
    </row>
    <row r="51" spans="1:14" s="51" customFormat="1" ht="30" customHeight="1" x14ac:dyDescent="0.25">
      <c r="A51" s="409"/>
      <c r="B51" s="473" t="s">
        <v>831</v>
      </c>
      <c r="C51" s="495"/>
      <c r="D51" s="629" t="s">
        <v>1185</v>
      </c>
      <c r="E51" s="630"/>
      <c r="F51" s="630"/>
      <c r="G51" s="630"/>
      <c r="H51" s="630"/>
      <c r="I51" s="630"/>
      <c r="J51" s="630"/>
      <c r="K51" s="630"/>
      <c r="L51" s="630"/>
      <c r="M51" s="630"/>
      <c r="N51" s="631"/>
    </row>
    <row r="52" spans="1:14" s="51" customFormat="1" ht="30" customHeight="1" x14ac:dyDescent="0.25">
      <c r="A52" s="409"/>
      <c r="B52" s="488" t="s">
        <v>814</v>
      </c>
      <c r="C52" s="493"/>
      <c r="D52" s="654" t="s">
        <v>1164</v>
      </c>
      <c r="E52" s="655"/>
      <c r="F52" s="655"/>
      <c r="G52" s="655"/>
      <c r="H52" s="655"/>
      <c r="I52" s="655"/>
      <c r="J52" s="655"/>
      <c r="K52" s="655"/>
      <c r="L52" s="655"/>
      <c r="M52" s="655"/>
      <c r="N52" s="656"/>
    </row>
    <row r="53" spans="1:14" s="51" customFormat="1" ht="30" customHeight="1" x14ac:dyDescent="0.25">
      <c r="A53" s="409"/>
      <c r="B53" s="473" t="s">
        <v>813</v>
      </c>
      <c r="C53" s="495"/>
      <c r="D53" s="629" t="s">
        <v>753</v>
      </c>
      <c r="E53" s="630"/>
      <c r="F53" s="630"/>
      <c r="G53" s="630"/>
      <c r="H53" s="630"/>
      <c r="I53" s="630"/>
      <c r="J53" s="630"/>
      <c r="K53" s="630"/>
      <c r="L53" s="630"/>
      <c r="M53" s="630"/>
      <c r="N53" s="631"/>
    </row>
    <row r="54" spans="1:14" ht="37.5" customHeight="1" x14ac:dyDescent="0.25">
      <c r="B54" s="234"/>
      <c r="C54" s="235"/>
      <c r="D54" s="489" t="s">
        <v>386</v>
      </c>
      <c r="E54" s="490"/>
      <c r="F54" s="637" t="s">
        <v>523</v>
      </c>
      <c r="G54" s="637"/>
      <c r="H54" s="637"/>
      <c r="I54" s="637"/>
      <c r="J54" s="637"/>
      <c r="K54" s="637"/>
      <c r="L54" s="637"/>
      <c r="M54" s="637"/>
      <c r="N54" s="638"/>
    </row>
    <row r="55" spans="1:14" ht="22.5" customHeight="1" x14ac:dyDescent="0.25">
      <c r="B55" s="678" t="s">
        <v>997</v>
      </c>
      <c r="C55" s="679"/>
      <c r="D55" s="391" t="s">
        <v>374</v>
      </c>
      <c r="F55" s="393"/>
      <c r="G55" s="393"/>
      <c r="H55" s="393"/>
      <c r="I55" s="393"/>
      <c r="J55" s="393"/>
      <c r="K55" s="393"/>
      <c r="L55" s="393"/>
      <c r="M55" s="393"/>
      <c r="N55" s="394"/>
    </row>
    <row r="56" spans="1:14" ht="30.75" customHeight="1" x14ac:dyDescent="0.25">
      <c r="B56" s="221"/>
      <c r="C56" s="233"/>
      <c r="D56" s="625" t="s">
        <v>774</v>
      </c>
      <c r="E56" s="626"/>
      <c r="F56" s="626"/>
      <c r="G56" s="640" t="s">
        <v>387</v>
      </c>
      <c r="H56" s="640"/>
      <c r="I56" s="640"/>
      <c r="J56" s="640"/>
      <c r="K56" s="640"/>
      <c r="L56" s="640"/>
      <c r="M56" s="16"/>
      <c r="N56" s="395"/>
    </row>
    <row r="57" spans="1:14" ht="12.75" customHeight="1" x14ac:dyDescent="0.25">
      <c r="B57" s="221"/>
      <c r="C57" s="233"/>
      <c r="D57" s="625"/>
      <c r="E57" s="626"/>
      <c r="F57" s="626"/>
      <c r="G57" s="640"/>
      <c r="H57" s="640"/>
      <c r="I57" s="640"/>
      <c r="J57" s="640"/>
      <c r="K57" s="640"/>
      <c r="L57" s="640"/>
      <c r="M57" s="397"/>
      <c r="N57" s="398"/>
    </row>
    <row r="58" spans="1:14" s="389" customFormat="1" ht="16.5" customHeight="1" x14ac:dyDescent="0.25">
      <c r="A58" s="409"/>
      <c r="B58" s="390"/>
      <c r="C58" s="233"/>
      <c r="D58" s="657" t="s">
        <v>832</v>
      </c>
      <c r="E58" s="658"/>
      <c r="F58" s="658"/>
      <c r="H58" s="640"/>
      <c r="I58" s="640"/>
      <c r="J58" s="640"/>
      <c r="K58" s="640"/>
      <c r="L58" s="640"/>
      <c r="M58" s="640"/>
      <c r="N58" s="641"/>
    </row>
    <row r="59" spans="1:14" s="389" customFormat="1" ht="16.5" customHeight="1" x14ac:dyDescent="0.25">
      <c r="A59" s="409"/>
      <c r="B59" s="390"/>
      <c r="C59" s="233"/>
      <c r="D59" s="625" t="s">
        <v>775</v>
      </c>
      <c r="E59" s="626"/>
      <c r="F59" s="626"/>
      <c r="G59" s="626"/>
      <c r="H59" s="388"/>
      <c r="I59" s="388"/>
      <c r="J59" s="388"/>
      <c r="K59" s="388"/>
      <c r="L59" s="388"/>
      <c r="M59" s="219"/>
      <c r="N59" s="220"/>
    </row>
    <row r="60" spans="1:14" x14ac:dyDescent="0.25">
      <c r="B60" s="234"/>
      <c r="C60" s="235"/>
      <c r="D60" s="396"/>
      <c r="E60" s="151"/>
      <c r="F60" s="151"/>
      <c r="G60" s="151"/>
      <c r="H60" s="151"/>
      <c r="I60" s="151"/>
      <c r="J60" s="151"/>
      <c r="K60" s="151"/>
      <c r="L60" s="151"/>
      <c r="M60" s="151"/>
      <c r="N60" s="152"/>
    </row>
    <row r="61" spans="1:14" ht="30.75" customHeight="1" x14ac:dyDescent="0.25">
      <c r="B61" s="635" t="s">
        <v>999</v>
      </c>
      <c r="C61" s="636"/>
      <c r="D61" s="639" t="s">
        <v>527</v>
      </c>
      <c r="E61" s="637"/>
      <c r="F61" s="637"/>
      <c r="G61" s="637"/>
      <c r="H61" s="637"/>
      <c r="I61" s="637"/>
      <c r="J61" s="637"/>
      <c r="K61" s="637"/>
      <c r="L61" s="637"/>
      <c r="M61" s="637"/>
      <c r="N61" s="638"/>
    </row>
    <row r="62" spans="1:14" s="375" customFormat="1" ht="30.75" customHeight="1" x14ac:dyDescent="0.25">
      <c r="A62" s="409"/>
      <c r="B62" s="635" t="s">
        <v>998</v>
      </c>
      <c r="C62" s="636"/>
      <c r="D62" s="639" t="s">
        <v>977</v>
      </c>
      <c r="E62" s="637"/>
      <c r="F62" s="637"/>
      <c r="G62" s="637"/>
      <c r="H62" s="637"/>
      <c r="I62" s="637"/>
      <c r="J62" s="637"/>
      <c r="K62" s="637"/>
      <c r="L62" s="637"/>
      <c r="M62" s="637"/>
      <c r="N62" s="638"/>
    </row>
    <row r="63" spans="1:14" s="51" customFormat="1" ht="24.9" customHeight="1" x14ac:dyDescent="0.25">
      <c r="A63" s="409"/>
      <c r="B63" s="627"/>
      <c r="C63" s="627"/>
    </row>
    <row r="64" spans="1:14" s="51" customFormat="1" ht="17.399999999999999" x14ac:dyDescent="0.3">
      <c r="A64" s="409"/>
      <c r="B64" s="2" t="s">
        <v>517</v>
      </c>
    </row>
    <row r="65" spans="1:14" s="51" customFormat="1" ht="40.5" customHeight="1" x14ac:dyDescent="0.25">
      <c r="A65" s="409"/>
      <c r="B65" s="617" t="s">
        <v>1005</v>
      </c>
      <c r="C65" s="617"/>
      <c r="D65" s="617"/>
      <c r="E65" s="617"/>
      <c r="F65" s="617"/>
      <c r="G65" s="617"/>
      <c r="H65" s="617"/>
      <c r="I65" s="617"/>
      <c r="J65" s="617"/>
      <c r="K65" s="617"/>
      <c r="L65" s="617"/>
      <c r="M65" s="617"/>
      <c r="N65" s="617"/>
    </row>
    <row r="66" spans="1:14" s="51" customFormat="1" ht="42.75" customHeight="1" x14ac:dyDescent="0.25">
      <c r="A66" s="409"/>
      <c r="B66" s="628" t="s">
        <v>1150</v>
      </c>
      <c r="C66" s="628"/>
      <c r="D66" s="628"/>
      <c r="E66" s="628"/>
      <c r="F66" s="628"/>
      <c r="G66" s="628"/>
      <c r="H66" s="628"/>
      <c r="I66" s="628"/>
      <c r="J66" s="628"/>
      <c r="K66" s="628"/>
      <c r="L66" s="628"/>
      <c r="M66" s="628"/>
      <c r="N66" s="628"/>
    </row>
    <row r="67" spans="1:14" s="500" customFormat="1" x14ac:dyDescent="0.25">
      <c r="A67" s="409"/>
      <c r="B67" s="499"/>
      <c r="C67" s="499"/>
      <c r="D67" s="499"/>
      <c r="E67" s="499"/>
      <c r="F67" s="499"/>
      <c r="G67" s="499"/>
      <c r="H67" s="499"/>
      <c r="I67" s="499"/>
      <c r="J67" s="499"/>
      <c r="K67" s="499"/>
      <c r="L67" s="499"/>
      <c r="M67" s="499"/>
      <c r="N67" s="499"/>
    </row>
    <row r="68" spans="1:14" s="500" customFormat="1" hidden="1" x14ac:dyDescent="0.25">
      <c r="A68" s="409"/>
      <c r="B68" s="499"/>
      <c r="C68" s="499"/>
      <c r="D68" s="499"/>
      <c r="E68" s="499"/>
      <c r="F68" s="499"/>
      <c r="G68" s="499"/>
      <c r="H68" s="499"/>
      <c r="I68" s="499"/>
      <c r="J68" s="499"/>
      <c r="K68" s="499"/>
      <c r="L68" s="499"/>
      <c r="M68" s="499"/>
      <c r="N68" s="499"/>
    </row>
    <row r="69" spans="1:14" s="500" customFormat="1" hidden="1" x14ac:dyDescent="0.25">
      <c r="A69" s="409"/>
      <c r="B69" s="499"/>
      <c r="C69" s="499"/>
      <c r="D69" s="499"/>
      <c r="E69" s="499"/>
      <c r="F69" s="499"/>
      <c r="G69" s="499"/>
      <c r="H69" s="499"/>
      <c r="I69" s="499"/>
      <c r="J69" s="499"/>
      <c r="K69" s="499"/>
      <c r="L69" s="499"/>
      <c r="M69" s="499"/>
      <c r="N69" s="499"/>
    </row>
    <row r="70" spans="1:14" s="500" customFormat="1" hidden="1" x14ac:dyDescent="0.25">
      <c r="A70" s="409"/>
      <c r="B70" s="499"/>
      <c r="C70" s="499"/>
      <c r="D70" s="499"/>
      <c r="E70" s="499"/>
      <c r="F70" s="499"/>
      <c r="G70" s="499"/>
      <c r="H70" s="499"/>
      <c r="I70" s="499"/>
      <c r="J70" s="499"/>
      <c r="K70" s="499"/>
      <c r="L70" s="499"/>
      <c r="M70" s="499"/>
      <c r="N70" s="499"/>
    </row>
    <row r="71" spans="1:14" s="500" customFormat="1" hidden="1" x14ac:dyDescent="0.25">
      <c r="A71" s="409"/>
      <c r="B71" s="499"/>
      <c r="C71" s="499"/>
      <c r="D71" s="499"/>
      <c r="E71" s="499"/>
      <c r="F71" s="499"/>
      <c r="G71" s="499"/>
      <c r="H71" s="499"/>
      <c r="I71" s="499"/>
      <c r="J71" s="499"/>
      <c r="K71" s="499"/>
      <c r="L71" s="499"/>
      <c r="M71" s="499"/>
      <c r="N71" s="499"/>
    </row>
    <row r="72" spans="1:14" s="500" customFormat="1" hidden="1" x14ac:dyDescent="0.25">
      <c r="A72" s="409"/>
      <c r="B72" s="499"/>
      <c r="C72" s="499"/>
      <c r="D72" s="499"/>
      <c r="E72" s="499"/>
      <c r="F72" s="499"/>
      <c r="G72" s="499"/>
      <c r="H72" s="499"/>
      <c r="I72" s="499"/>
      <c r="J72" s="499"/>
      <c r="K72" s="499"/>
      <c r="L72" s="499"/>
      <c r="M72" s="499"/>
      <c r="N72" s="499"/>
    </row>
    <row r="73" spans="1:14" s="500" customFormat="1" hidden="1" x14ac:dyDescent="0.25">
      <c r="A73" s="409"/>
      <c r="B73" s="499"/>
      <c r="C73" s="499"/>
      <c r="D73" s="499"/>
      <c r="E73" s="499"/>
      <c r="F73" s="499"/>
      <c r="G73" s="499"/>
      <c r="H73" s="499"/>
      <c r="I73" s="499"/>
      <c r="J73" s="499"/>
      <c r="K73" s="499"/>
      <c r="L73" s="499"/>
      <c r="M73" s="499"/>
      <c r="N73" s="499"/>
    </row>
    <row r="74" spans="1:14" s="500" customFormat="1" hidden="1" x14ac:dyDescent="0.25">
      <c r="A74" s="409"/>
      <c r="B74" s="499"/>
      <c r="C74" s="499"/>
      <c r="D74" s="499"/>
      <c r="E74" s="499"/>
      <c r="F74" s="499"/>
      <c r="G74" s="499"/>
      <c r="H74" s="499"/>
      <c r="I74" s="499"/>
      <c r="J74" s="499"/>
      <c r="K74" s="499"/>
      <c r="L74" s="499"/>
      <c r="M74" s="499"/>
      <c r="N74" s="499"/>
    </row>
    <row r="75" spans="1:14" s="500" customFormat="1" hidden="1" x14ac:dyDescent="0.25">
      <c r="A75" s="409"/>
      <c r="B75" s="499"/>
      <c r="C75" s="499"/>
      <c r="D75" s="499"/>
      <c r="E75" s="499"/>
      <c r="F75" s="499"/>
      <c r="G75" s="499"/>
      <c r="H75" s="499"/>
      <c r="I75" s="499"/>
      <c r="J75" s="499"/>
      <c r="K75" s="499"/>
      <c r="L75" s="499"/>
      <c r="M75" s="499"/>
      <c r="N75" s="499"/>
    </row>
    <row r="76" spans="1:14" s="500" customFormat="1" hidden="1" x14ac:dyDescent="0.25">
      <c r="A76" s="409"/>
      <c r="B76" s="499"/>
      <c r="C76" s="499"/>
      <c r="D76" s="499"/>
      <c r="E76" s="499"/>
      <c r="F76" s="499"/>
      <c r="G76" s="499"/>
      <c r="H76" s="499"/>
      <c r="I76" s="499"/>
      <c r="J76" s="499"/>
      <c r="K76" s="499"/>
      <c r="L76" s="499"/>
      <c r="M76" s="499"/>
      <c r="N76" s="499"/>
    </row>
    <row r="77" spans="1:14" s="500" customFormat="1" hidden="1" x14ac:dyDescent="0.25">
      <c r="A77" s="409"/>
      <c r="B77" s="499"/>
      <c r="C77" s="499"/>
      <c r="D77" s="499"/>
      <c r="E77" s="499"/>
      <c r="F77" s="499"/>
      <c r="G77" s="499"/>
      <c r="H77" s="499"/>
      <c r="I77" s="499"/>
      <c r="J77" s="499"/>
      <c r="K77" s="499"/>
      <c r="L77" s="499"/>
      <c r="M77" s="499"/>
      <c r="N77" s="499"/>
    </row>
    <row r="78" spans="1:14" s="51" customFormat="1" ht="18.75" hidden="1" customHeight="1" x14ac:dyDescent="0.25">
      <c r="A78" s="409"/>
      <c r="B78" s="149"/>
      <c r="C78" s="149"/>
      <c r="D78" s="149"/>
      <c r="E78" s="149"/>
      <c r="F78" s="149"/>
      <c r="G78" s="149"/>
      <c r="H78" s="149"/>
      <c r="I78" s="149"/>
      <c r="J78" s="149"/>
      <c r="K78" s="149"/>
      <c r="L78" s="149"/>
      <c r="M78" s="149"/>
      <c r="N78" s="149"/>
    </row>
    <row r="79" spans="1:14" s="51" customFormat="1" ht="29.25" customHeight="1" x14ac:dyDescent="0.3">
      <c r="A79" s="409"/>
      <c r="B79" s="2" t="s">
        <v>518</v>
      </c>
    </row>
    <row r="80" spans="1:14" s="51" customFormat="1" ht="30.75" customHeight="1" x14ac:dyDescent="0.25">
      <c r="A80" s="409"/>
      <c r="B80" s="617" t="s">
        <v>1006</v>
      </c>
      <c r="C80" s="617"/>
      <c r="D80" s="617"/>
      <c r="E80" s="617"/>
      <c r="F80" s="617"/>
      <c r="G80" s="617"/>
      <c r="H80" s="617"/>
      <c r="I80" s="617"/>
      <c r="J80" s="617"/>
      <c r="K80" s="617"/>
      <c r="L80" s="617"/>
      <c r="M80" s="617"/>
      <c r="N80" s="617"/>
    </row>
    <row r="81" spans="1:14" s="51" customFormat="1" ht="27.75" customHeight="1" x14ac:dyDescent="0.25">
      <c r="A81" s="409"/>
      <c r="B81" s="623" t="s">
        <v>526</v>
      </c>
      <c r="C81" s="624"/>
      <c r="D81" s="624"/>
      <c r="E81" s="624"/>
      <c r="F81" s="624"/>
      <c r="G81" s="624"/>
      <c r="H81" s="624"/>
      <c r="I81" s="624"/>
      <c r="J81" s="624"/>
      <c r="K81" s="624"/>
      <c r="L81" s="624"/>
      <c r="M81" s="624"/>
      <c r="N81" s="624"/>
    </row>
    <row r="82" spans="1:14" s="154" customFormat="1" ht="27.75" customHeight="1" x14ac:dyDescent="0.25">
      <c r="A82" s="409"/>
      <c r="B82" s="623" t="s">
        <v>515</v>
      </c>
      <c r="C82" s="623"/>
      <c r="D82" s="623"/>
      <c r="E82" s="623"/>
      <c r="F82" s="623"/>
      <c r="G82" s="623"/>
      <c r="H82" s="623"/>
      <c r="I82" s="623"/>
      <c r="J82" s="623"/>
      <c r="K82" s="623"/>
      <c r="L82" s="623"/>
      <c r="M82" s="623"/>
      <c r="N82" s="623"/>
    </row>
    <row r="83" spans="1:14" s="51" customFormat="1" ht="13.8" x14ac:dyDescent="0.25">
      <c r="A83" s="409"/>
      <c r="B83" s="21"/>
    </row>
    <row r="84" spans="1:14" s="51" customFormat="1" x14ac:dyDescent="0.25">
      <c r="A84" s="409"/>
      <c r="B84" s="19" t="s">
        <v>418</v>
      </c>
      <c r="E84" s="10"/>
      <c r="G84" s="141" t="s">
        <v>423</v>
      </c>
    </row>
    <row r="85" spans="1:14" s="51" customFormat="1" x14ac:dyDescent="0.25">
      <c r="A85" s="409"/>
      <c r="B85" s="19"/>
      <c r="G85" s="141"/>
    </row>
    <row r="86" spans="1:14" s="51" customFormat="1" ht="13.8" thickBot="1" x14ac:dyDescent="0.3">
      <c r="A86" s="409"/>
      <c r="B86" s="19" t="s">
        <v>419</v>
      </c>
      <c r="E86" s="59"/>
      <c r="G86" s="141" t="s">
        <v>422</v>
      </c>
    </row>
    <row r="87" spans="1:14" s="51" customFormat="1" ht="13.8" thickTop="1" x14ac:dyDescent="0.25">
      <c r="A87" s="409"/>
      <c r="B87" s="19"/>
      <c r="G87" s="141"/>
    </row>
    <row r="88" spans="1:14" s="51" customFormat="1" x14ac:dyDescent="0.25">
      <c r="A88" s="409"/>
      <c r="B88" s="203" t="s">
        <v>978</v>
      </c>
      <c r="C88" s="375"/>
      <c r="D88" s="375"/>
      <c r="E88" s="379"/>
      <c r="F88" s="375"/>
      <c r="G88" s="141" t="s">
        <v>422</v>
      </c>
      <c r="H88" s="375"/>
    </row>
    <row r="89" spans="1:14" s="51" customFormat="1" x14ac:dyDescent="0.25">
      <c r="A89" s="409"/>
      <c r="B89" s="19"/>
    </row>
    <row r="90" spans="1:14" s="375" customFormat="1" x14ac:dyDescent="0.25">
      <c r="A90" s="409"/>
      <c r="B90" s="203" t="s">
        <v>848</v>
      </c>
      <c r="E90" s="331"/>
    </row>
    <row r="91" spans="1:14" s="375" customFormat="1" x14ac:dyDescent="0.25">
      <c r="A91" s="409"/>
      <c r="B91" s="203"/>
    </row>
    <row r="92" spans="1:14" s="51" customFormat="1" x14ac:dyDescent="0.25">
      <c r="A92" s="409"/>
      <c r="B92" s="19" t="s">
        <v>420</v>
      </c>
      <c r="E92" s="140"/>
    </row>
    <row r="93" spans="1:14" s="51" customFormat="1" ht="13.8" x14ac:dyDescent="0.25">
      <c r="A93" s="409"/>
      <c r="B93" s="21"/>
    </row>
    <row r="94" spans="1:14" s="51" customFormat="1" ht="13.8" x14ac:dyDescent="0.25">
      <c r="A94" s="409"/>
      <c r="B94" s="21"/>
    </row>
    <row r="95" spans="1:14" s="51" customFormat="1" ht="14.4" x14ac:dyDescent="0.3">
      <c r="A95" s="409"/>
      <c r="B95" s="136" t="s">
        <v>406</v>
      </c>
    </row>
    <row r="96" spans="1:14" s="51" customFormat="1" ht="42.75" customHeight="1" x14ac:dyDescent="0.25">
      <c r="A96" s="409"/>
      <c r="B96" s="624" t="s">
        <v>1136</v>
      </c>
      <c r="C96" s="624"/>
      <c r="D96" s="624"/>
      <c r="E96" s="624"/>
      <c r="F96" s="624"/>
      <c r="G96" s="624"/>
      <c r="H96" s="624"/>
      <c r="I96" s="624"/>
      <c r="J96" s="624"/>
      <c r="K96" s="624"/>
      <c r="L96" s="624"/>
      <c r="M96" s="624"/>
      <c r="N96" s="624"/>
    </row>
    <row r="97" spans="1:14" s="51" customFormat="1" ht="13.8" x14ac:dyDescent="0.25">
      <c r="A97" s="409"/>
      <c r="B97" s="21"/>
    </row>
    <row r="98" spans="1:14" s="51" customFormat="1" ht="26.4" x14ac:dyDescent="0.25">
      <c r="A98" s="409"/>
      <c r="B98" s="21"/>
      <c r="C98" s="61" t="s">
        <v>367</v>
      </c>
      <c r="D98" s="662" t="s">
        <v>1008</v>
      </c>
      <c r="E98" s="663"/>
      <c r="F98" s="663"/>
      <c r="G98" s="664"/>
    </row>
    <row r="99" spans="1:14" s="51" customFormat="1" ht="13.8" x14ac:dyDescent="0.25">
      <c r="A99" s="409"/>
      <c r="B99" s="21"/>
      <c r="C99" s="104" t="s">
        <v>402</v>
      </c>
      <c r="D99" s="668"/>
      <c r="E99" s="668"/>
      <c r="F99" s="668"/>
      <c r="G99" s="668"/>
    </row>
    <row r="100" spans="1:14" s="51" customFormat="1" ht="13.8" x14ac:dyDescent="0.25">
      <c r="A100" s="409"/>
      <c r="B100" s="21"/>
    </row>
    <row r="101" spans="1:14" s="51" customFormat="1" ht="14.25" customHeight="1" x14ac:dyDescent="0.25">
      <c r="A101" s="409"/>
      <c r="B101" s="21"/>
    </row>
    <row r="102" spans="1:14" s="51" customFormat="1" ht="36" customHeight="1" x14ac:dyDescent="0.25">
      <c r="A102" s="409"/>
      <c r="B102" s="624" t="s">
        <v>1137</v>
      </c>
      <c r="C102" s="624"/>
      <c r="D102" s="624"/>
      <c r="E102" s="624"/>
      <c r="F102" s="624"/>
      <c r="G102" s="624"/>
      <c r="H102" s="624"/>
      <c r="I102" s="624"/>
      <c r="J102" s="624"/>
      <c r="K102" s="624"/>
      <c r="L102" s="624"/>
      <c r="M102" s="624"/>
      <c r="N102" s="624"/>
    </row>
    <row r="103" spans="1:14" s="51" customFormat="1" ht="13.8" x14ac:dyDescent="0.25">
      <c r="A103" s="409"/>
      <c r="B103" s="21"/>
    </row>
    <row r="104" spans="1:14" s="51" customFormat="1" x14ac:dyDescent="0.25">
      <c r="A104" s="409"/>
      <c r="B104" s="19" t="s">
        <v>421</v>
      </c>
      <c r="D104" s="666" t="s">
        <v>359</v>
      </c>
      <c r="E104" s="666"/>
      <c r="F104" s="667"/>
      <c r="G104" s="137" t="s">
        <v>27</v>
      </c>
      <c r="H104" s="5">
        <v>5</v>
      </c>
    </row>
    <row r="105" spans="1:14" s="51" customFormat="1" ht="24.9" customHeight="1" x14ac:dyDescent="0.25">
      <c r="A105" s="409"/>
      <c r="B105" s="21"/>
    </row>
    <row r="106" spans="1:14" s="51" customFormat="1" ht="17.399999999999999" x14ac:dyDescent="0.3">
      <c r="A106" s="409"/>
      <c r="B106" s="665" t="s">
        <v>525</v>
      </c>
      <c r="C106" s="665"/>
      <c r="D106" s="665"/>
      <c r="E106" s="665"/>
      <c r="F106" s="665"/>
      <c r="G106" s="665"/>
      <c r="H106" s="665"/>
      <c r="I106" s="665"/>
    </row>
    <row r="107" spans="1:14" s="51" customFormat="1" ht="132.75" customHeight="1" x14ac:dyDescent="0.25">
      <c r="A107" s="409"/>
      <c r="B107" s="617" t="s">
        <v>1138</v>
      </c>
      <c r="C107" s="617"/>
      <c r="D107" s="617"/>
      <c r="E107" s="617"/>
      <c r="F107" s="617"/>
      <c r="G107" s="617"/>
      <c r="H107" s="617"/>
      <c r="I107" s="617"/>
      <c r="J107" s="617"/>
      <c r="K107" s="617"/>
      <c r="L107" s="617"/>
      <c r="M107" s="617"/>
      <c r="N107" s="617"/>
    </row>
    <row r="108" spans="1:14" s="51" customFormat="1" x14ac:dyDescent="0.25">
      <c r="A108" s="409"/>
      <c r="B108" s="19" t="s">
        <v>421</v>
      </c>
    </row>
    <row r="109" spans="1:14" s="51" customFormat="1" x14ac:dyDescent="0.25">
      <c r="A109" s="409"/>
      <c r="B109" s="142" t="s">
        <v>408</v>
      </c>
      <c r="F109" s="12"/>
    </row>
    <row r="110" spans="1:14" s="51" customFormat="1" x14ac:dyDescent="0.25">
      <c r="A110" s="409"/>
      <c r="B110" s="92" t="s">
        <v>417</v>
      </c>
      <c r="C110" s="92"/>
      <c r="D110" s="92"/>
      <c r="E110" s="92"/>
      <c r="F110" s="92"/>
      <c r="G110" s="150"/>
      <c r="H110" s="177" t="s">
        <v>424</v>
      </c>
      <c r="I110" s="140"/>
      <c r="J110" s="140"/>
      <c r="K110" s="140"/>
    </row>
    <row r="111" spans="1:14" s="51" customFormat="1" x14ac:dyDescent="0.25">
      <c r="A111" s="409"/>
      <c r="B111" s="144" t="s">
        <v>833</v>
      </c>
      <c r="C111" s="144"/>
      <c r="D111" s="144"/>
      <c r="E111" s="144"/>
      <c r="F111" s="144"/>
      <c r="G111" s="150"/>
      <c r="H111" s="140"/>
      <c r="I111" s="140" t="s">
        <v>834</v>
      </c>
      <c r="J111" s="140"/>
      <c r="K111" s="140"/>
    </row>
    <row r="112" spans="1:14" s="315" customFormat="1" x14ac:dyDescent="0.25">
      <c r="A112" s="409"/>
    </row>
    <row r="113" spans="1:14" s="51" customFormat="1" ht="13.8" x14ac:dyDescent="0.25">
      <c r="A113" s="409"/>
      <c r="B113" s="21"/>
    </row>
    <row r="114" spans="1:14" s="51" customFormat="1" ht="17.399999999999999" x14ac:dyDescent="0.3">
      <c r="A114" s="409"/>
      <c r="B114" s="2" t="s">
        <v>519</v>
      </c>
      <c r="C114" s="154"/>
      <c r="D114" s="154"/>
      <c r="E114" s="154"/>
      <c r="F114" s="154"/>
      <c r="G114" s="154"/>
      <c r="H114" s="154"/>
      <c r="I114" s="154"/>
      <c r="J114" s="154"/>
      <c r="K114" s="154"/>
    </row>
    <row r="115" spans="1:14" s="51" customFormat="1" x14ac:dyDescent="0.25">
      <c r="A115" s="409"/>
      <c r="B115" s="148"/>
      <c r="C115" s="154"/>
      <c r="D115" s="154"/>
      <c r="E115" s="154"/>
      <c r="F115" s="154"/>
      <c r="G115" s="154"/>
      <c r="H115" s="154"/>
      <c r="I115" s="154"/>
      <c r="J115" s="154"/>
      <c r="K115" s="154"/>
    </row>
    <row r="116" spans="1:14" s="51" customFormat="1" x14ac:dyDescent="0.25">
      <c r="A116" s="409"/>
      <c r="B116" s="617" t="s">
        <v>888</v>
      </c>
      <c r="C116" s="617"/>
      <c r="D116" s="617"/>
      <c r="E116" s="617"/>
      <c r="F116" s="617"/>
      <c r="G116" s="617"/>
      <c r="H116" s="617"/>
      <c r="I116" s="617"/>
      <c r="J116" s="617"/>
      <c r="K116" s="617"/>
      <c r="L116" s="617"/>
      <c r="M116" s="617"/>
      <c r="N116" s="617"/>
    </row>
    <row r="117" spans="1:14" x14ac:dyDescent="0.25">
      <c r="B117" s="154"/>
      <c r="C117" s="154"/>
      <c r="D117" s="154"/>
      <c r="E117" s="154"/>
      <c r="F117" s="154"/>
      <c r="G117" s="154"/>
      <c r="H117" s="154"/>
      <c r="I117" s="154"/>
      <c r="J117" s="154"/>
      <c r="K117" s="154"/>
    </row>
    <row r="118" spans="1:14" x14ac:dyDescent="0.25">
      <c r="B118" s="661" t="s">
        <v>931</v>
      </c>
      <c r="C118" s="661"/>
      <c r="D118" s="661"/>
      <c r="E118" s="154"/>
      <c r="F118" s="366"/>
      <c r="G118" s="154"/>
      <c r="H118" s="154"/>
      <c r="I118" s="154"/>
      <c r="J118" s="154"/>
      <c r="K118" s="154"/>
    </row>
    <row r="119" spans="1:14" x14ac:dyDescent="0.25">
      <c r="B119" s="154"/>
      <c r="C119" s="154"/>
      <c r="D119" s="154"/>
      <c r="E119" s="154"/>
      <c r="F119" s="154"/>
      <c r="G119" s="154"/>
      <c r="H119" s="154"/>
      <c r="I119" s="154"/>
      <c r="J119" s="154"/>
      <c r="K119" s="154"/>
    </row>
    <row r="120" spans="1:14" x14ac:dyDescent="0.25">
      <c r="B120" s="154"/>
      <c r="C120" s="154"/>
      <c r="D120" s="154"/>
      <c r="E120" s="154"/>
      <c r="F120" s="154"/>
      <c r="G120" s="154"/>
      <c r="H120" s="154"/>
      <c r="I120" s="154"/>
      <c r="J120" s="154"/>
      <c r="K120" s="154"/>
    </row>
    <row r="121" spans="1:14" x14ac:dyDescent="0.25">
      <c r="B121" s="158"/>
      <c r="C121" s="154"/>
      <c r="D121" s="154"/>
      <c r="E121" s="154"/>
      <c r="F121" s="154"/>
      <c r="G121" s="154"/>
      <c r="H121" s="154"/>
      <c r="I121" s="154"/>
      <c r="J121" s="154"/>
      <c r="K121" s="154"/>
    </row>
    <row r="122" spans="1:14" x14ac:dyDescent="0.25">
      <c r="B122" s="154"/>
      <c r="C122" s="158"/>
      <c r="D122" s="154"/>
      <c r="E122" s="154"/>
      <c r="F122" s="154"/>
      <c r="G122" s="154"/>
      <c r="H122" s="154"/>
      <c r="I122" s="154"/>
      <c r="J122" s="154"/>
      <c r="K122" s="154"/>
    </row>
    <row r="123" spans="1:14" x14ac:dyDescent="0.25">
      <c r="B123" s="154"/>
      <c r="C123" s="154"/>
      <c r="D123" s="158"/>
      <c r="E123" s="154"/>
      <c r="F123" s="154"/>
      <c r="G123" s="154"/>
      <c r="H123" s="154"/>
      <c r="I123" s="154"/>
      <c r="J123" s="154"/>
      <c r="K123" s="154"/>
    </row>
    <row r="124" spans="1:14" x14ac:dyDescent="0.25">
      <c r="B124" s="154"/>
      <c r="C124" s="154"/>
      <c r="D124" s="154"/>
      <c r="E124" s="158"/>
      <c r="F124" s="154"/>
      <c r="G124" s="154"/>
      <c r="H124" s="154"/>
      <c r="I124" s="154"/>
      <c r="J124" s="154"/>
      <c r="K124" s="154"/>
    </row>
    <row r="125" spans="1:14" x14ac:dyDescent="0.25">
      <c r="B125" s="154"/>
      <c r="C125" s="154"/>
      <c r="D125" s="154"/>
      <c r="E125" s="154"/>
      <c r="F125" s="154"/>
      <c r="G125" s="154"/>
      <c r="H125" s="154"/>
      <c r="I125" s="154"/>
      <c r="J125" s="154"/>
      <c r="K125" s="154"/>
    </row>
    <row r="126" spans="1:14" x14ac:dyDescent="0.25">
      <c r="B126" s="154"/>
      <c r="C126" s="154"/>
      <c r="D126" s="154"/>
      <c r="E126" s="154"/>
      <c r="F126" s="154"/>
      <c r="G126" s="154"/>
      <c r="H126" s="154"/>
      <c r="I126" s="154"/>
      <c r="J126" s="154"/>
      <c r="K126" s="154"/>
    </row>
    <row r="127" spans="1:14" x14ac:dyDescent="0.25">
      <c r="B127" s="659"/>
      <c r="C127" s="660"/>
      <c r="D127" s="660"/>
      <c r="E127" s="660"/>
      <c r="F127" s="660"/>
      <c r="G127" s="660"/>
      <c r="H127" s="660"/>
      <c r="I127" s="154"/>
      <c r="J127" s="154"/>
      <c r="K127" s="154"/>
    </row>
  </sheetData>
  <sheetProtection sheet="1" objects="1" scenarios="1"/>
  <autoFilter ref="C98:G99" xr:uid="{00000000-0009-0000-0000-000000000000}">
    <filterColumn colId="1" showButton="0"/>
    <filterColumn colId="2" showButton="0"/>
    <filterColumn colId="3" showButton="0"/>
  </autoFilter>
  <mergeCells count="71">
    <mergeCell ref="B23:J23"/>
    <mergeCell ref="B31:C31"/>
    <mergeCell ref="G56:L56"/>
    <mergeCell ref="D31:N31"/>
    <mergeCell ref="B55:C55"/>
    <mergeCell ref="D56:F56"/>
    <mergeCell ref="D40:N40"/>
    <mergeCell ref="D41:N41"/>
    <mergeCell ref="D42:N42"/>
    <mergeCell ref="D43:N43"/>
    <mergeCell ref="D44:N44"/>
    <mergeCell ref="B32:C32"/>
    <mergeCell ref="D32:N32"/>
    <mergeCell ref="D34:N34"/>
    <mergeCell ref="B33:C33"/>
    <mergeCell ref="E26:G26"/>
    <mergeCell ref="E5:K5"/>
    <mergeCell ref="E6:K6"/>
    <mergeCell ref="B22:N22"/>
    <mergeCell ref="B10:N10"/>
    <mergeCell ref="B14:E14"/>
    <mergeCell ref="B12:E12"/>
    <mergeCell ref="B13:E13"/>
    <mergeCell ref="B15:E15"/>
    <mergeCell ref="B18:E18"/>
    <mergeCell ref="B17:F17"/>
    <mergeCell ref="B16:E16"/>
    <mergeCell ref="B127:H127"/>
    <mergeCell ref="B80:N80"/>
    <mergeCell ref="B118:D118"/>
    <mergeCell ref="B82:N82"/>
    <mergeCell ref="D98:G98"/>
    <mergeCell ref="B116:N116"/>
    <mergeCell ref="B106:I106"/>
    <mergeCell ref="D104:F104"/>
    <mergeCell ref="B107:N107"/>
    <mergeCell ref="B102:N102"/>
    <mergeCell ref="B96:N96"/>
    <mergeCell ref="D99:G99"/>
    <mergeCell ref="D61:N61"/>
    <mergeCell ref="D36:N36"/>
    <mergeCell ref="D45:N45"/>
    <mergeCell ref="D52:N52"/>
    <mergeCell ref="D46:N46"/>
    <mergeCell ref="D47:N47"/>
    <mergeCell ref="D48:N48"/>
    <mergeCell ref="G57:L57"/>
    <mergeCell ref="D59:G59"/>
    <mergeCell ref="D58:F58"/>
    <mergeCell ref="B25:N25"/>
    <mergeCell ref="D35:N35"/>
    <mergeCell ref="B36:C36"/>
    <mergeCell ref="B34:C34"/>
    <mergeCell ref="D33:N33"/>
    <mergeCell ref="B35:C35"/>
    <mergeCell ref="B65:N65"/>
    <mergeCell ref="B37:C37"/>
    <mergeCell ref="D37:N37"/>
    <mergeCell ref="B81:N81"/>
    <mergeCell ref="D57:F57"/>
    <mergeCell ref="B63:C63"/>
    <mergeCell ref="B66:N66"/>
    <mergeCell ref="D49:N49"/>
    <mergeCell ref="D50:N50"/>
    <mergeCell ref="D51:N51"/>
    <mergeCell ref="D53:N53"/>
    <mergeCell ref="B62:C62"/>
    <mergeCell ref="F54:N54"/>
    <mergeCell ref="D62:N62"/>
    <mergeCell ref="H58:N58"/>
    <mergeCell ref="B61:C61"/>
  </mergeCells>
  <hyperlinks>
    <hyperlink ref="B33:C33" location="Start!A1" display="Start" xr:uid="{00000000-0004-0000-0000-000000000000}"/>
    <hyperlink ref="B55:C55" location="Notes!A1" display="Notes" xr:uid="{00000000-0004-0000-0000-000001000000}"/>
    <hyperlink ref="B61:C61" location="CNTR_List!A1" display="CNTR_List" xr:uid="{00000000-0004-0000-0000-000002000000}"/>
    <hyperlink ref="D59" location="Note_III" display="III. Beschreibung Kategorien" xr:uid="{00000000-0004-0000-0000-000003000000}"/>
    <hyperlink ref="E26" r:id="rId1" xr:uid="{00000000-0004-0000-0000-000004000000}"/>
    <hyperlink ref="G104" location="CNTR_DE" display="DE" xr:uid="{00000000-0004-0000-0000-000005000000}"/>
    <hyperlink ref="B12" location="Manual_1" display="Umgang mit dieser Datei" xr:uid="{00000000-0004-0000-0000-000006000000}"/>
    <hyperlink ref="B13" location="Manual_1.1" display="Verwendung des aktuellen Releases" xr:uid="{00000000-0004-0000-0000-000007000000}"/>
    <hyperlink ref="B14" location="Manual_3" display="Inhalt dieser Datei" xr:uid="{00000000-0004-0000-0000-000008000000}"/>
    <hyperlink ref="B15" location="Manual_3" display="3. Navigieren innerhalb dieser Datei" xr:uid="{00000000-0004-0000-0000-000009000000}"/>
    <hyperlink ref="B16" location="Manual_6" display="6. Ausfüllen der Formulare" xr:uid="{00000000-0004-0000-0000-00000A000000}"/>
    <hyperlink ref="B17" location="Manual_7" display="7. Umgang mit Fehlern und Warnungen" xr:uid="{00000000-0004-0000-0000-00000B000000}"/>
    <hyperlink ref="B18" location="Manual_8" display="8. Übermittlung der Datei an die SNB" xr:uid="{00000000-0004-0000-0000-00000C000000}"/>
    <hyperlink ref="B14:E14" location="Manual_3" display="3. Inhalt dieser Datei" xr:uid="{00000000-0004-0000-0000-00000D000000}"/>
    <hyperlink ref="B13:E13" location="Manual_2" display="2. Verwendung des aktuellen Releases" xr:uid="{00000000-0004-0000-0000-00000E000000}"/>
    <hyperlink ref="B15:E15" location="Manual_4" display="4. Navigieren innerhalb dieser Datei" xr:uid="{00000000-0004-0000-0000-00000F000000}"/>
    <hyperlink ref="B18:E18" location="Manual_7" display="7. Übermittlung der Datei an die SNB" xr:uid="{00000000-0004-0000-0000-000010000000}"/>
    <hyperlink ref="B17:E17" location="Manual_6" display="6. Umgang mit Fehlern und Warnungen" xr:uid="{00000000-0004-0000-0000-000011000000}"/>
    <hyperlink ref="B16:E16" location="Manual_5" display="5. Ausfüllen der Formulare" xr:uid="{00000000-0004-0000-0000-000012000000}"/>
    <hyperlink ref="B23:J23" r:id="rId2" display="http://snbwebsite.snb.ch/de/iabout/stat/collect/id/statpub_coll_guide/4" xr:uid="{00000000-0004-0000-0000-000013000000}"/>
    <hyperlink ref="B23" r:id="rId3" location="t3" display="https://www.snb.ch/de/iabout/stat/collect/id/statpub_coll_format#t3" xr:uid="{00000000-0004-0000-0000-000014000000}"/>
    <hyperlink ref="B38" location="'INQ-A10.MELD'!A1" display="INQ_A10" xr:uid="{00000000-0004-0000-0000-000015000000}"/>
    <hyperlink ref="B39" location="'INQ-A20.MELD'!A1" display="INQ_A20" xr:uid="{00000000-0004-0000-0000-000016000000}"/>
    <hyperlink ref="B40" location="'INQ-A30.MELD'!A1" display="INQ_A30" xr:uid="{00000000-0004-0000-0000-000017000000}"/>
    <hyperlink ref="B41" location="'INQ-A31.MELD'!A1" display="INQ_A31" xr:uid="{00000000-0004-0000-0000-000018000000}"/>
    <hyperlink ref="B42" location="'INQ-A32.MELD'!A1" display="INQ_A32" xr:uid="{00000000-0004-0000-0000-000019000000}"/>
    <hyperlink ref="B43" location="'INQ-A33.MELD'!A1" display="INQ_A33" xr:uid="{00000000-0004-0000-0000-00001A000000}"/>
    <hyperlink ref="B44" location="'INQ-A34.MELD'!A1" display="INQ_A34" xr:uid="{00000000-0004-0000-0000-00001B000000}"/>
    <hyperlink ref="B45" location="'INQ-A35.MELD'!A1" display="INQ_A35" xr:uid="{00000000-0004-0000-0000-00001C000000}"/>
    <hyperlink ref="B46" location="'INQ-A40.MELD'!A1" display="INQ_A40" xr:uid="{00000000-0004-0000-0000-00001D000000}"/>
    <hyperlink ref="B47" location="'INQ-A41.MELD'!A1" display="INQ_A41" xr:uid="{00000000-0004-0000-0000-00001E000000}"/>
    <hyperlink ref="B48" location="'INQ-A42.MELD'!A1" display="INQ_A42" xr:uid="{00000000-0004-0000-0000-00001F000000}"/>
    <hyperlink ref="B49" location="'INQ-A43.MELD'!A1" display="INQ_A43" xr:uid="{00000000-0004-0000-0000-000020000000}"/>
    <hyperlink ref="B50" location="'INQ-A44.MELD'!A1" display="INQ_A44" xr:uid="{00000000-0004-0000-0000-000021000000}"/>
    <hyperlink ref="B51" location="'INQ-A45.MELD'!A1" display="INQ_A45" xr:uid="{00000000-0004-0000-0000-000022000000}"/>
    <hyperlink ref="B52" location="'INQ-A50.MELD'!A1" display="INQ_A50" xr:uid="{00000000-0004-0000-0000-000023000000}"/>
    <hyperlink ref="B53" location="'INQ-A60.MELD'!A1" display="INQ_A60" xr:uid="{00000000-0004-0000-0000-000024000000}"/>
    <hyperlink ref="B35:C35" location="Metadata!A1" display="Metadata" xr:uid="{00000000-0004-0000-0000-000025000000}"/>
    <hyperlink ref="B36:C36" location="Overview!A1" display="Overview" xr:uid="{00000000-0004-0000-0000-000026000000}"/>
    <hyperlink ref="B118" r:id="rId4" display="www.surveys.snb.ch" xr:uid="{00000000-0004-0000-0000-000027000000}"/>
    <hyperlink ref="B118:D118" r:id="rId5" display="https://surveys.snb.ch" xr:uid="{00000000-0004-0000-0000-000028000000}"/>
    <hyperlink ref="B62:C62" location="BRNCH_Codes!A1" display="BRNCH_Codes" xr:uid="{00000000-0004-0000-0000-000029000000}"/>
    <hyperlink ref="D58:F58" location="Notes!Note_2.0" display="2. Erläuterungen zu den Grunddaten" xr:uid="{00000000-0004-0000-0000-00002A000000}"/>
    <hyperlink ref="D59:G59" location="Notes!Note_4.0" display="4. - 9. Erläuterungen zu den Formularen" xr:uid="{00000000-0004-0000-0000-00002B000000}"/>
    <hyperlink ref="D56" location="Note_I" display="I. Allgemeine Hinweise" xr:uid="{00000000-0004-0000-0000-00002C000000}"/>
    <hyperlink ref="D56:F56" location="Notes!Note_1.0" display="1. Allgemeine Hinweise" xr:uid="{00000000-0004-0000-0000-00002D000000}"/>
    <hyperlink ref="E26:G26" r:id="rId6" display="https://emi.snb.ch/de/emi/INV" xr:uid="{00000000-0004-0000-0000-00002E000000}"/>
  </hyperlinks>
  <pageMargins left="0.39370078740157483" right="0.70866141732283472" top="0.78740157480314965" bottom="0.78740157480314965" header="0.31496062992125984" footer="0.31496062992125984"/>
  <pageSetup paperSize="9" scale="65" fitToHeight="2" orientation="portrait" r:id="rId7"/>
  <headerFooter>
    <oddFooter>&amp;L&amp;"Arial,Fett"SNB&amp;C&amp;D&amp;RSeite &amp;P</oddFooter>
  </headerFooter>
  <rowBreaks count="3" manualBreakCount="3">
    <brk id="27" max="13" man="1"/>
    <brk id="63" max="13" man="1"/>
    <brk id="129" max="13" man="1"/>
  </rowBreaks>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1" customWidth="true" style="315" width="16.6640625"/>
    <col min="12" max="12" customWidth="true" style="315" width="1.6640625"/>
    <col min="13" max="18" customWidth="true" style="315" width="16.6640625"/>
    <col min="19" max="19" customWidth="true" style="315" width="4.6640625"/>
    <col min="20" max="20" customWidth="true" style="315" width="19.6640625"/>
    <col min="21" max="16384" style="315" width="9.109375"/>
  </cols>
  <sheetData>
    <row r="1" spans="2:21" ht="21" customHeight="1" x14ac:dyDescent="0.3">
      <c r="F1" s="560" t="s">
        <v>538</v>
      </c>
      <c r="G1" s="409"/>
      <c r="H1" s="409"/>
      <c r="P1" s="58"/>
      <c r="Q1" s="15" t="s">
        <v>1</v>
      </c>
      <c r="R1" s="813" t="s">
        <v>824</v>
      </c>
      <c r="S1" s="813"/>
      <c r="T1" s="688"/>
      <c r="U1" s="688"/>
    </row>
    <row r="2" spans="2:21" ht="21" customHeight="1" x14ac:dyDescent="0.3">
      <c r="F2" s="594" t="s">
        <v>1345</v>
      </c>
      <c r="G2" s="594"/>
      <c r="H2" s="594"/>
      <c r="I2" s="594"/>
      <c r="J2" s="594"/>
      <c r="K2" s="594"/>
      <c r="L2" s="594"/>
      <c r="M2" s="594"/>
      <c r="N2" s="594"/>
      <c r="O2" s="594"/>
      <c r="P2" s="594"/>
      <c r="Q2" s="15" t="s">
        <v>1191</v>
      </c>
      <c r="R2" s="814" t="str">
        <f>Start!H3</f>
        <v>XXXXXX</v>
      </c>
      <c r="S2" s="815"/>
      <c r="T2" s="688"/>
      <c r="U2" s="688"/>
    </row>
    <row r="3" spans="2:21" ht="21" customHeight="1" x14ac:dyDescent="0.3">
      <c r="F3" s="595" t="s">
        <v>1156</v>
      </c>
      <c r="G3" s="594"/>
      <c r="H3" s="594"/>
      <c r="I3" s="594"/>
      <c r="J3" s="594"/>
      <c r="K3" s="594"/>
      <c r="L3" s="594"/>
      <c r="M3" s="594"/>
      <c r="N3" s="594"/>
      <c r="O3" s="594"/>
      <c r="P3" s="594"/>
      <c r="Q3" s="15" t="s">
        <v>3</v>
      </c>
      <c r="R3" s="816" t="str">
        <f>Start!H4</f>
        <v>TT.MM.JJJJ</v>
      </c>
      <c r="S3" s="817"/>
      <c r="T3" s="688"/>
      <c r="U3" s="688"/>
    </row>
    <row r="4" spans="2:21" ht="15.6" x14ac:dyDescent="0.3">
      <c r="F4" s="183" t="s">
        <v>1129</v>
      </c>
      <c r="P4" s="20"/>
    </row>
    <row r="5" spans="2:21" s="323" customFormat="1" ht="18" customHeight="1" x14ac:dyDescent="0.25">
      <c r="F5" s="819" t="s">
        <v>1188</v>
      </c>
      <c r="G5" s="819"/>
      <c r="H5" s="819"/>
      <c r="I5" s="819"/>
      <c r="J5" s="819"/>
      <c r="K5" s="819"/>
      <c r="L5" s="819"/>
      <c r="M5" s="819"/>
      <c r="N5" s="819"/>
      <c r="O5" s="819"/>
      <c r="P5" s="819"/>
      <c r="Q5" s="819"/>
    </row>
    <row r="6" spans="2:21" ht="15.6" hidden="1" x14ac:dyDescent="0.3">
      <c r="F6" s="20"/>
      <c r="P6" s="20"/>
    </row>
    <row r="7" spans="2:21" ht="15.6" hidden="1" x14ac:dyDescent="0.3">
      <c r="F7" s="20"/>
      <c r="P7" s="20"/>
    </row>
    <row r="8" spans="2:21" ht="15.6" hidden="1" x14ac:dyDescent="0.3">
      <c r="F8" s="20"/>
      <c r="P8" s="20"/>
    </row>
    <row r="9" spans="2:21" hidden="1" x14ac:dyDescent="0.25">
      <c r="F9" s="183"/>
      <c r="P9" s="203"/>
    </row>
    <row r="10" spans="2:21" x14ac:dyDescent="0.25">
      <c r="B10" s="306"/>
      <c r="F10" s="329" t="s">
        <v>841</v>
      </c>
    </row>
    <row r="11" spans="2:21" ht="13.8" x14ac:dyDescent="0.25">
      <c r="B11" s="307"/>
      <c r="D11" s="16"/>
      <c r="E11" s="6"/>
      <c r="F11" s="821" t="s">
        <v>684</v>
      </c>
      <c r="G11" s="821"/>
      <c r="H11" s="821"/>
      <c r="I11" s="821"/>
      <c r="J11" s="821"/>
      <c r="K11" s="822"/>
      <c r="L11" s="242"/>
      <c r="M11" s="823" t="s">
        <v>685</v>
      </c>
      <c r="N11" s="821"/>
      <c r="O11" s="821"/>
      <c r="P11" s="821"/>
      <c r="Q11" s="821"/>
      <c r="R11" s="821"/>
      <c r="S11" s="6"/>
    </row>
    <row r="12" spans="2:2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ht="24" customHeight="1" x14ac:dyDescent="0.25">
      <c r="B13" s="308"/>
      <c r="D13" s="16"/>
      <c r="E13" s="7"/>
      <c r="F13" s="825"/>
      <c r="G13" s="825"/>
      <c r="H13" s="826"/>
      <c r="I13" s="820"/>
      <c r="J13" s="820"/>
      <c r="K13" s="820"/>
      <c r="L13" s="243"/>
      <c r="M13" s="827"/>
      <c r="N13" s="825"/>
      <c r="O13" s="826"/>
      <c r="P13" s="820"/>
      <c r="Q13" s="820"/>
      <c r="R13" s="639"/>
      <c r="S13" s="7"/>
    </row>
    <row r="14" spans="2:21" ht="12.75" hidden="1" customHeight="1" x14ac:dyDescent="0.25">
      <c r="B14" s="305"/>
      <c r="C14" s="305"/>
      <c r="D14" s="16"/>
      <c r="E14" s="7"/>
      <c r="F14" s="314"/>
      <c r="G14" s="239"/>
      <c r="H14" s="318" t="s">
        <v>4</v>
      </c>
      <c r="I14" s="244"/>
      <c r="J14" s="316" t="s">
        <v>390</v>
      </c>
      <c r="K14" s="242"/>
      <c r="L14" s="242"/>
      <c r="M14" s="242"/>
      <c r="N14" s="242" t="s">
        <v>391</v>
      </c>
      <c r="O14" s="242"/>
      <c r="P14" s="242" t="s">
        <v>4</v>
      </c>
      <c r="Q14" s="242"/>
      <c r="R14" s="242" t="s">
        <v>528</v>
      </c>
      <c r="S14" s="7"/>
    </row>
    <row r="15" spans="2:21" ht="84.9" customHeight="1" x14ac:dyDescent="0.25">
      <c r="B15" s="804" t="s">
        <v>1141</v>
      </c>
      <c r="C15" s="804"/>
      <c r="D15" s="16"/>
      <c r="E15" s="7"/>
      <c r="F15" s="314"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327"/>
      <c r="G264" s="327"/>
      <c r="H264" s="327"/>
      <c r="M264" s="327"/>
      <c r="N264" s="327"/>
      <c r="O264" s="327"/>
      <c r="S264" s="335"/>
    </row>
    <row r="265" spans="1:19" ht="0.9" customHeight="1" x14ac:dyDescent="0.25">
      <c r="B265" s="335"/>
      <c r="C265" s="335"/>
      <c r="D265" s="335"/>
      <c r="E265" s="335"/>
      <c r="F265" s="327"/>
      <c r="G265" s="327"/>
      <c r="H265" s="327"/>
      <c r="M265" s="327"/>
      <c r="N265" s="327"/>
      <c r="O265" s="327"/>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7"/>
      <c r="D274" s="17"/>
      <c r="E274" s="17"/>
      <c r="F274" s="17"/>
      <c r="G274" s="17"/>
      <c r="H274" s="17"/>
      <c r="I274" s="17"/>
      <c r="J274" s="17"/>
      <c r="K274" s="17"/>
      <c r="M274" s="17"/>
      <c r="N274" s="17"/>
      <c r="O274" s="17"/>
      <c r="P274" s="17"/>
      <c r="Q274" s="17"/>
      <c r="R274" s="17"/>
      <c r="S274" s="17"/>
    </row>
    <row r="275" spans="3:21" ht="19.5" customHeight="1" x14ac:dyDescent="0.25">
      <c r="C275" s="176" t="s">
        <v>1002</v>
      </c>
      <c r="S275" s="315" t="s">
        <v>368</v>
      </c>
    </row>
    <row r="276" spans="3:21" x14ac:dyDescent="0.25">
      <c r="F276" s="409"/>
      <c r="G276" s="409"/>
      <c r="H276" s="409"/>
      <c r="I276" s="409"/>
      <c r="J276" s="409"/>
      <c r="K276" s="409"/>
      <c r="L276" s="409"/>
      <c r="M276" s="409"/>
      <c r="N276" s="409"/>
      <c r="O276" s="409"/>
      <c r="P276" s="409"/>
      <c r="Q276" s="409"/>
      <c r="R276" s="409"/>
      <c r="S276" s="409"/>
      <c r="T276" s="409"/>
      <c r="U276" s="409"/>
    </row>
    <row r="277" spans="3:21" hidden="1" x14ac:dyDescent="0.25">
      <c r="F277" s="409"/>
      <c r="G277" s="409"/>
      <c r="H277" s="409"/>
      <c r="I277" s="409"/>
      <c r="J277" s="409"/>
      <c r="K277" s="409"/>
      <c r="L277" s="409"/>
      <c r="M277" s="409"/>
      <c r="N277" s="409"/>
      <c r="O277" s="409"/>
      <c r="P277" s="409"/>
      <c r="Q277" s="409"/>
      <c r="R277" s="409"/>
      <c r="S277" s="409"/>
      <c r="T277" s="409"/>
      <c r="U277" s="409"/>
    </row>
    <row r="278" spans="3:21" hidden="1" x14ac:dyDescent="0.25">
      <c r="F278" s="409"/>
      <c r="G278" s="409"/>
      <c r="H278" s="409"/>
      <c r="I278" s="409"/>
      <c r="J278" s="409"/>
      <c r="K278" s="409"/>
      <c r="L278" s="409"/>
      <c r="M278" s="409"/>
      <c r="N278" s="409"/>
      <c r="O278" s="409"/>
      <c r="P278" s="409"/>
      <c r="Q278" s="409"/>
      <c r="R278" s="409"/>
      <c r="S278" s="409"/>
      <c r="T278" s="409"/>
      <c r="U278" s="409"/>
    </row>
    <row r="279" spans="3:21" hidden="1" x14ac:dyDescent="0.25">
      <c r="F279" s="319"/>
    </row>
    <row r="280" spans="3:21" hidden="1" x14ac:dyDescent="0.25">
      <c r="F280" s="319"/>
      <c r="S280" s="15"/>
    </row>
    <row r="281" spans="3:21" hidden="1" x14ac:dyDescent="0.25">
      <c r="F281" s="319"/>
    </row>
    <row r="282" spans="3:21" hidden="1" x14ac:dyDescent="0.25">
      <c r="F282" s="13"/>
    </row>
    <row r="283" spans="3:21" x14ac:dyDescent="0.25">
      <c r="C283" s="203" t="str">
        <f>"Version: "&amp;C318</f>
        <v>Version: 1.00.D0</v>
      </c>
      <c r="F283" s="14"/>
    </row>
    <row r="284" spans="3:21" x14ac:dyDescent="0.25">
      <c r="C284" s="142" t="s">
        <v>821</v>
      </c>
      <c r="F284" s="319"/>
    </row>
    <row r="285" spans="3:2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3:2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3:21" x14ac:dyDescent="0.25">
      <c r="C287" s="158"/>
    </row>
    <row r="289" spans="3:5" x14ac:dyDescent="0.25">
      <c r="C289" s="158"/>
      <c r="D289" s="158"/>
      <c r="E289" s="158"/>
    </row>
    <row r="290" spans="3:5" x14ac:dyDescent="0.25">
      <c r="C290" s="158"/>
      <c r="D290" s="158"/>
      <c r="E290" s="158"/>
    </row>
    <row r="306" spans="1:18" x14ac:dyDescent="0.25">
      <c r="A306" s="304"/>
    </row>
    <row r="307" spans="1:18" hidden="1" x14ac:dyDescent="0.25">
      <c r="C307" s="315" t="s">
        <v>803</v>
      </c>
      <c r="D307" s="315">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s="327" customFormat="1" hidden="1" x14ac:dyDescent="0.25">
      <c r="C308" s="327" t="s">
        <v>839</v>
      </c>
      <c r="D308" s="327">
        <f>COUNTIF(F308:R308,TRUE)</f>
        <v>0</v>
      </c>
      <c r="F308" s="327" t="b">
        <f>Metadata!$D$38</f>
        <v>0</v>
      </c>
      <c r="G308" s="327" t="b">
        <f>Metadata!$D$44</f>
        <v>0</v>
      </c>
      <c r="H308" s="327"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row>
    <row r="316" spans="1:18" x14ac:dyDescent="0.25">
      <c r="B316" s="86"/>
      <c r="C316" s="227" t="str">
        <f>R1</f>
        <v>INQ33</v>
      </c>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9000000}"/>
  <mergeCells count="18">
    <mergeCell ref="F5:Q5"/>
    <mergeCell ref="R1:S1"/>
    <mergeCell ref="T1:U1"/>
    <mergeCell ref="R2:S2"/>
    <mergeCell ref="T2:U2"/>
    <mergeCell ref="R3:S3"/>
    <mergeCell ref="T3:U3"/>
    <mergeCell ref="B15:C15"/>
    <mergeCell ref="M11:R11"/>
    <mergeCell ref="F12:H13"/>
    <mergeCell ref="I12:K13"/>
    <mergeCell ref="F16:H16"/>
    <mergeCell ref="M16:O16"/>
    <mergeCell ref="I16:J16"/>
    <mergeCell ref="P16:Q16"/>
    <mergeCell ref="M12:O13"/>
    <mergeCell ref="P12:R13"/>
    <mergeCell ref="F11:K11"/>
  </mergeCells>
  <conditionalFormatting sqref="F10">
    <cfRule type="expression" dxfId="35" priority="1" stopIfTrue="1">
      <formula>$D$308&gt;0</formula>
    </cfRule>
  </conditionalFormatting>
  <conditionalFormatting sqref="F18:F268 M18:M268">
    <cfRule type="expression" dxfId="34" priority="1132" stopIfTrue="1">
      <formula>$F$308=TRUE</formula>
    </cfRule>
  </conditionalFormatting>
  <conditionalFormatting sqref="G18:G268 N18:N268">
    <cfRule type="expression" dxfId="33" priority="1136" stopIfTrue="1">
      <formula>$G$308=TRUE</formula>
    </cfRule>
  </conditionalFormatting>
  <conditionalFormatting sqref="H18:H268 O18:O268">
    <cfRule type="expression" dxfId="32" priority="1140" stopIfTrue="1">
      <formula>$H$308=TRUE</formula>
    </cfRule>
  </conditionalFormatting>
  <hyperlinks>
    <hyperlink ref="D65" location="CNTR_GB" display="GB" xr:uid="{00000000-0004-0000-0900-000000000000}"/>
    <hyperlink ref="D49" location="CNTR_NO" display="NO" xr:uid="{00000000-0004-0000-0900-000001000000}"/>
    <hyperlink ref="D26" location="CNTR_DE" display="DE" xr:uid="{00000000-0004-0000-0900-000002000000}"/>
    <hyperlink ref="D60" location="CNTR_ES" display="ES" xr:uid="{00000000-0004-0000-0900-000003000000}"/>
    <hyperlink ref="D30" location="CNTR_FR" display="FR" xr:uid="{00000000-0004-0000-0900-000004000000}"/>
    <hyperlink ref="D38" location="CNTR_IT" display="IT" xr:uid="{00000000-0004-0000-0900-000005000000}"/>
    <hyperlink ref="D44" location="CNTR_MT" display="MT" xr:uid="{00000000-0004-0000-0900-000006000000}"/>
    <hyperlink ref="D52" location="CNTR_PT" display="PT" xr:uid="{00000000-0004-0000-0900-000007000000}"/>
    <hyperlink ref="D29" location="CNTR_FI" display="FI" xr:uid="{00000000-0004-0000-0900-000008000000}"/>
    <hyperlink ref="D72" location="CNTR_MA" display="MA" xr:uid="{00000000-0004-0000-0900-000009000000}"/>
    <hyperlink ref="D75" location="CNTR_AO" display="AO" xr:uid="{00000000-0004-0000-0900-00000A000000}"/>
    <hyperlink ref="D80" location="CNTR_IO" display="IO" xr:uid="{00000000-0004-0000-0900-00000B000000}"/>
    <hyperlink ref="D94" location="CNTR_KM" display="KM" xr:uid="{00000000-0004-0000-0900-00000C000000}"/>
    <hyperlink ref="D96" location="CNTR_CD" display="CD" xr:uid="{00000000-0004-0000-0900-00000D000000}"/>
    <hyperlink ref="D103" location="CNTR_MU" display="MU" xr:uid="{00000000-0004-0000-0900-00000E000000}"/>
    <hyperlink ref="D112" location="CNTR_SC" display="SC" xr:uid="{00000000-0004-0000-0900-00000F000000}"/>
    <hyperlink ref="D116" location="CNTR_SH" display="SH" xr:uid="{00000000-0004-0000-0900-000010000000}"/>
    <hyperlink ref="D121" location="CNTR_TZ" display="TZ" xr:uid="{00000000-0004-0000-0900-000011000000}"/>
    <hyperlink ref="D130" location="CNTR_US" display="US" xr:uid="{00000000-0004-0000-0900-000012000000}"/>
    <hyperlink ref="D147" location="CNTR_GD" display="GD" xr:uid="{00000000-0004-0000-0900-000013000000}"/>
    <hyperlink ref="D150" location="CNTR_HN" display="HN" xr:uid="{00000000-0004-0000-0900-000014000000}"/>
    <hyperlink ref="D156" location="CNTR_NI" display="NI" xr:uid="{00000000-0004-0000-0900-000015000000}"/>
    <hyperlink ref="D157" location="CNTR_PA" display="PA" xr:uid="{00000000-0004-0000-0900-000016000000}"/>
    <hyperlink ref="D161" location="CNTR_VC" display="VC" xr:uid="{00000000-0004-0000-0900-000017000000}"/>
    <hyperlink ref="D160" location="CNTR_SX" display="SX" xr:uid="{00000000-0004-0000-0900-000018000000}"/>
    <hyperlink ref="D169" location="CNTR_EC" display="EC" xr:uid="{00000000-0004-0000-0900-000019000000}"/>
    <hyperlink ref="D186" location="CNTR_YE" display="YE" xr:uid="{00000000-0004-0000-0900-00001A000000}"/>
    <hyperlink ref="D191" location="CNTR_OM" display="OM" xr:uid="{00000000-0004-0000-0900-00001B000000}"/>
    <hyperlink ref="D195" location="CNTR_AE" display="AE" xr:uid="{00000000-0004-0000-0900-00001C000000}"/>
    <hyperlink ref="D192" location="CNTR_PS" display="PS" xr:uid="{00000000-0004-0000-0900-00001D000000}"/>
    <hyperlink ref="D203" location="CNTR_IN" display="IN" xr:uid="{00000000-0004-0000-0900-00001E000000}"/>
    <hyperlink ref="D214" location="CNTR_MY" display="MY" xr:uid="{00000000-0004-0000-0900-00001F000000}"/>
    <hyperlink ref="D224" location="CNTR_TW" display="TW" xr:uid="{00000000-0004-0000-0900-000020000000}"/>
    <hyperlink ref="D226" location="CNTR_TL" display="TL" xr:uid="{00000000-0004-0000-0900-000021000000}"/>
    <hyperlink ref="D263" location="CNTR_NZ" display="NZ" xr:uid="{00000000-0004-0000-0900-000022000000}"/>
    <hyperlink ref="D237" location="CNTR_FM" display="FM" xr:uid="{00000000-0004-0000-0900-000023000000}"/>
    <hyperlink ref="D248" location="CNTR_NZ" display="NZ" xr:uid="{00000000-0004-0000-0900-000024000000}"/>
    <hyperlink ref="D253" location="CNTR_PG" display="PG" xr:uid="{00000000-0004-0000-0900-000025000000}"/>
    <hyperlink ref="D262" location="CNTR_WF" display="WF" xr:uid="{00000000-0004-0000-0900-000026000000}"/>
    <hyperlink ref="D255" location="CNTR_SB" display="SB" xr:uid="{00000000-0004-0000-0900-000027000000}"/>
    <hyperlink ref="D254" location="CNTR_PN" display="PN" xr:uid="{00000000-0004-0000-0900-000028000000}"/>
    <hyperlink ref="D250" location="CNTR_MP" display="MP" xr:uid="{00000000-0004-0000-0900-000029000000}"/>
    <hyperlink ref="D247" location="CNTR_NC" display="NC" xr:uid="{00000000-0004-0000-0900-00002A000000}"/>
    <hyperlink ref="D239" location="CNTR_PF" display="PF" xr:uid="{00000000-0004-0000-0900-00002B000000}"/>
    <hyperlink ref="D238" location="CNTR_TF" display="TF" xr:uid="{00000000-0004-0000-0900-00002C000000}"/>
    <hyperlink ref="D243" location="CNTR_UM" display="UM" xr:uid="{00000000-0004-0000-0900-00002D000000}"/>
    <hyperlink ref="F16:G16" location="Note_6.0" display="6." xr:uid="{00000000-0004-0000-0900-00002E000000}"/>
    <hyperlink ref="K16" location="Notes!Note_6.5" display="6.5" xr:uid="{00000000-0004-0000-0900-00002F000000}"/>
    <hyperlink ref="I16" location="Note_6.6" display="6.6" xr:uid="{00000000-0004-0000-0900-000030000000}"/>
    <hyperlink ref="I16:J16" location="Notes!Note_6.4" display="6.4" xr:uid="{00000000-0004-0000-0900-000031000000}"/>
    <hyperlink ref="F16:H16" location="Notes!Note_6.0" display="6." xr:uid="{00000000-0004-0000-0900-000032000000}"/>
    <hyperlink ref="M16:N16" location="Note_6.0" display="6." xr:uid="{00000000-0004-0000-0900-000033000000}"/>
    <hyperlink ref="R16" location="Notes!Note_6.5" display="6.5" xr:uid="{00000000-0004-0000-0900-000034000000}"/>
    <hyperlink ref="P16" location="Note_6.6" display="6.6" xr:uid="{00000000-0004-0000-0900-000035000000}"/>
    <hyperlink ref="P16:Q16" location="Notes!Note_6.4" display="6.4" xr:uid="{00000000-0004-0000-0900-000036000000}"/>
    <hyperlink ref="M16:O16" location="Notes!Note_6.0" display="6." xr:uid="{00000000-0004-0000-09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1" customWidth="true" style="315" width="16.6640625"/>
    <col min="12" max="12" customWidth="true" style="315" width="1.6640625"/>
    <col min="13" max="18" customWidth="true" style="315" width="16.6640625"/>
    <col min="19" max="19" customWidth="true" style="315" width="4.6640625"/>
    <col min="20" max="20" customWidth="true" style="315" width="19.6640625"/>
    <col min="21" max="16384" style="315" width="9.109375"/>
  </cols>
  <sheetData>
    <row r="1" spans="2:21" ht="21" customHeight="1" x14ac:dyDescent="0.3">
      <c r="F1" s="560" t="s">
        <v>538</v>
      </c>
      <c r="G1" s="409"/>
      <c r="H1" s="409"/>
      <c r="P1" s="58"/>
      <c r="Q1" s="15" t="s">
        <v>1</v>
      </c>
      <c r="R1" s="813" t="s">
        <v>825</v>
      </c>
      <c r="S1" s="813"/>
      <c r="T1" s="688"/>
      <c r="U1" s="688"/>
    </row>
    <row r="2" spans="2:21" ht="21" customHeight="1" x14ac:dyDescent="0.3">
      <c r="F2" s="594" t="s">
        <v>1345</v>
      </c>
      <c r="G2" s="594"/>
      <c r="H2" s="594"/>
      <c r="I2" s="594"/>
      <c r="J2" s="594"/>
      <c r="K2" s="594"/>
      <c r="L2" s="594"/>
      <c r="M2" s="594"/>
      <c r="N2" s="594"/>
      <c r="O2" s="594"/>
      <c r="P2" s="594"/>
      <c r="Q2" s="15" t="s">
        <v>1191</v>
      </c>
      <c r="R2" s="814" t="str">
        <f>Start!H3</f>
        <v>XXXXXX</v>
      </c>
      <c r="S2" s="815"/>
      <c r="T2" s="688"/>
      <c r="U2" s="688"/>
    </row>
    <row r="3" spans="2:21" ht="21" customHeight="1" x14ac:dyDescent="0.3">
      <c r="F3" s="595" t="s">
        <v>1157</v>
      </c>
      <c r="G3" s="594"/>
      <c r="H3" s="594"/>
      <c r="I3" s="594"/>
      <c r="J3" s="594"/>
      <c r="K3" s="594"/>
      <c r="L3" s="594"/>
      <c r="M3" s="594"/>
      <c r="N3" s="594"/>
      <c r="O3" s="594"/>
      <c r="P3" s="594"/>
      <c r="Q3" s="15" t="s">
        <v>3</v>
      </c>
      <c r="R3" s="816" t="str">
        <f>Start!H4</f>
        <v>TT.MM.JJJJ</v>
      </c>
      <c r="S3" s="817"/>
      <c r="T3" s="688"/>
      <c r="U3" s="688"/>
    </row>
    <row r="4" spans="2:21" ht="15.6" x14ac:dyDescent="0.3">
      <c r="F4" s="183" t="s">
        <v>1129</v>
      </c>
      <c r="P4" s="20"/>
    </row>
    <row r="5" spans="2:21" s="323" customFormat="1" ht="18" customHeight="1" x14ac:dyDescent="0.25">
      <c r="F5" s="819" t="s">
        <v>1188</v>
      </c>
      <c r="G5" s="819"/>
      <c r="H5" s="819"/>
      <c r="I5" s="819"/>
      <c r="J5" s="819"/>
      <c r="K5" s="819"/>
      <c r="L5" s="819"/>
      <c r="M5" s="819"/>
      <c r="N5" s="819"/>
      <c r="O5" s="819"/>
      <c r="P5" s="819"/>
      <c r="Q5" s="819"/>
    </row>
    <row r="6" spans="2:21" ht="15.6" hidden="1" x14ac:dyDescent="0.3">
      <c r="F6" s="20"/>
      <c r="P6" s="20"/>
    </row>
    <row r="7" spans="2:21" ht="15.6" hidden="1" x14ac:dyDescent="0.3">
      <c r="F7" s="20"/>
      <c r="P7" s="20"/>
    </row>
    <row r="8" spans="2:21" ht="15.6" hidden="1" x14ac:dyDescent="0.3">
      <c r="F8" s="20"/>
      <c r="P8" s="20"/>
    </row>
    <row r="9" spans="2:21" hidden="1" x14ac:dyDescent="0.25">
      <c r="F9" s="183"/>
      <c r="P9" s="203"/>
    </row>
    <row r="10" spans="2:21" x14ac:dyDescent="0.25">
      <c r="B10" s="306"/>
      <c r="F10" s="329" t="s">
        <v>841</v>
      </c>
    </row>
    <row r="11" spans="2:21" ht="13.8" x14ac:dyDescent="0.25">
      <c r="B11" s="307"/>
      <c r="D11" s="16"/>
      <c r="E11" s="6"/>
      <c r="F11" s="821" t="s">
        <v>684</v>
      </c>
      <c r="G11" s="821"/>
      <c r="H11" s="821"/>
      <c r="I11" s="821"/>
      <c r="J11" s="821"/>
      <c r="K11" s="822"/>
      <c r="L11" s="242"/>
      <c r="M11" s="823" t="s">
        <v>685</v>
      </c>
      <c r="N11" s="821"/>
      <c r="O11" s="821"/>
      <c r="P11" s="821"/>
      <c r="Q11" s="821"/>
      <c r="R11" s="821"/>
      <c r="S11" s="6"/>
    </row>
    <row r="12" spans="2:2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ht="24" customHeight="1" x14ac:dyDescent="0.25">
      <c r="B13" s="308"/>
      <c r="D13" s="16"/>
      <c r="E13" s="7"/>
      <c r="F13" s="825"/>
      <c r="G13" s="825"/>
      <c r="H13" s="826"/>
      <c r="I13" s="820"/>
      <c r="J13" s="820"/>
      <c r="K13" s="820"/>
      <c r="L13" s="243"/>
      <c r="M13" s="827"/>
      <c r="N13" s="825"/>
      <c r="O13" s="826"/>
      <c r="P13" s="820"/>
      <c r="Q13" s="820"/>
      <c r="R13" s="639"/>
      <c r="S13" s="7"/>
    </row>
    <row r="14" spans="2:21" ht="12.75" hidden="1" customHeight="1" x14ac:dyDescent="0.25">
      <c r="B14" s="305"/>
      <c r="C14" s="305"/>
      <c r="D14" s="16"/>
      <c r="E14" s="7"/>
      <c r="F14" s="314"/>
      <c r="G14" s="239"/>
      <c r="H14" s="318" t="s">
        <v>4</v>
      </c>
      <c r="I14" s="244"/>
      <c r="J14" s="316" t="s">
        <v>390</v>
      </c>
      <c r="K14" s="242"/>
      <c r="L14" s="242"/>
      <c r="M14" s="242"/>
      <c r="N14" s="242" t="s">
        <v>391</v>
      </c>
      <c r="O14" s="242"/>
      <c r="P14" s="242" t="s">
        <v>4</v>
      </c>
      <c r="Q14" s="242"/>
      <c r="R14" s="242" t="s">
        <v>528</v>
      </c>
      <c r="S14" s="7"/>
    </row>
    <row r="15" spans="2:21" ht="84.9" customHeight="1" x14ac:dyDescent="0.25">
      <c r="B15" s="804" t="s">
        <v>1141</v>
      </c>
      <c r="C15" s="804"/>
      <c r="D15" s="16"/>
      <c r="E15" s="7"/>
      <c r="F15" s="314"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327"/>
      <c r="G264" s="327"/>
      <c r="H264" s="327"/>
      <c r="M264" s="327"/>
      <c r="N264" s="327"/>
      <c r="O264" s="327"/>
      <c r="S264" s="335"/>
    </row>
    <row r="265" spans="1:19" ht="0.9" customHeight="1" x14ac:dyDescent="0.25">
      <c r="B265" s="335"/>
      <c r="C265" s="335"/>
      <c r="D265" s="335"/>
      <c r="E265" s="335"/>
      <c r="F265" s="327"/>
      <c r="G265" s="327"/>
      <c r="H265" s="327"/>
      <c r="M265" s="327"/>
      <c r="N265" s="327"/>
      <c r="O265" s="327"/>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7"/>
      <c r="D274" s="17"/>
      <c r="E274" s="17"/>
      <c r="F274" s="17"/>
      <c r="G274" s="17"/>
      <c r="H274" s="17"/>
      <c r="I274" s="17"/>
      <c r="J274" s="17"/>
      <c r="K274" s="17"/>
      <c r="M274" s="17"/>
      <c r="N274" s="17"/>
      <c r="O274" s="17"/>
      <c r="P274" s="17"/>
      <c r="Q274" s="17"/>
      <c r="R274" s="17"/>
      <c r="S274" s="17"/>
    </row>
    <row r="275" spans="3:21" ht="19.5" customHeight="1" x14ac:dyDescent="0.25">
      <c r="C275" s="176" t="s">
        <v>1002</v>
      </c>
      <c r="S275" s="315" t="s">
        <v>368</v>
      </c>
    </row>
    <row r="276" spans="3:21" x14ac:dyDescent="0.25">
      <c r="F276" s="409"/>
      <c r="G276" s="409"/>
      <c r="H276" s="409"/>
      <c r="I276" s="409"/>
      <c r="J276" s="409"/>
      <c r="K276" s="409"/>
      <c r="L276" s="409"/>
      <c r="M276" s="409"/>
      <c r="N276" s="409"/>
      <c r="O276" s="409"/>
      <c r="P276" s="409"/>
      <c r="Q276" s="409"/>
      <c r="R276" s="409"/>
      <c r="S276" s="409"/>
      <c r="T276" s="409"/>
      <c r="U276" s="409"/>
    </row>
    <row r="277" spans="3:21" hidden="1" x14ac:dyDescent="0.25">
      <c r="F277" s="409"/>
      <c r="G277" s="409"/>
      <c r="H277" s="409"/>
      <c r="I277" s="409"/>
      <c r="J277" s="409"/>
      <c r="K277" s="409"/>
      <c r="L277" s="409"/>
      <c r="M277" s="409"/>
      <c r="N277" s="409"/>
      <c r="O277" s="409"/>
      <c r="P277" s="409"/>
      <c r="Q277" s="409"/>
      <c r="R277" s="409"/>
      <c r="S277" s="409"/>
      <c r="T277" s="409"/>
      <c r="U277" s="409"/>
    </row>
    <row r="278" spans="3:21" hidden="1" x14ac:dyDescent="0.25">
      <c r="F278" s="409"/>
      <c r="G278" s="409"/>
      <c r="H278" s="409"/>
      <c r="I278" s="409"/>
      <c r="J278" s="409"/>
      <c r="K278" s="409"/>
      <c r="L278" s="409"/>
      <c r="M278" s="409"/>
      <c r="N278" s="409"/>
      <c r="O278" s="409"/>
      <c r="P278" s="409"/>
      <c r="Q278" s="409"/>
      <c r="R278" s="409"/>
      <c r="S278" s="409"/>
      <c r="T278" s="409"/>
      <c r="U278" s="409"/>
    </row>
    <row r="279" spans="3:21" hidden="1" x14ac:dyDescent="0.25">
      <c r="F279" s="319"/>
    </row>
    <row r="280" spans="3:21" hidden="1" x14ac:dyDescent="0.25">
      <c r="F280" s="319"/>
      <c r="S280" s="15"/>
    </row>
    <row r="281" spans="3:21" hidden="1" x14ac:dyDescent="0.25">
      <c r="F281" s="319"/>
    </row>
    <row r="282" spans="3:21" hidden="1" x14ac:dyDescent="0.25">
      <c r="F282" s="13"/>
    </row>
    <row r="283" spans="3:21" x14ac:dyDescent="0.25">
      <c r="C283" s="203" t="str">
        <f>"Version: "&amp;C318</f>
        <v>Version: 1.00.D0</v>
      </c>
      <c r="F283" s="14"/>
    </row>
    <row r="284" spans="3:21" x14ac:dyDescent="0.25">
      <c r="C284" s="142" t="s">
        <v>821</v>
      </c>
      <c r="F284" s="319"/>
    </row>
    <row r="285" spans="3:2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3:2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3:21" x14ac:dyDescent="0.25">
      <c r="C287" s="158"/>
    </row>
    <row r="289" spans="3:5" x14ac:dyDescent="0.25">
      <c r="C289" s="158"/>
      <c r="D289" s="158"/>
      <c r="E289" s="158"/>
    </row>
    <row r="290" spans="3:5" x14ac:dyDescent="0.25">
      <c r="C290" s="158"/>
      <c r="D290" s="158"/>
      <c r="E290" s="158"/>
    </row>
    <row r="306" spans="1:18" x14ac:dyDescent="0.25">
      <c r="A306" s="304"/>
    </row>
    <row r="307" spans="1:18" hidden="1" x14ac:dyDescent="0.25">
      <c r="C307" s="315" t="s">
        <v>803</v>
      </c>
      <c r="D307" s="315">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s="327" customFormat="1" hidden="1" x14ac:dyDescent="0.25">
      <c r="C308" s="327" t="s">
        <v>839</v>
      </c>
      <c r="D308" s="327">
        <f>COUNTIF(F308:R308,TRUE)</f>
        <v>0</v>
      </c>
      <c r="F308" s="327" t="b">
        <f>Metadata!$D$38</f>
        <v>0</v>
      </c>
      <c r="G308" s="327" t="b">
        <f>Metadata!$D$44</f>
        <v>0</v>
      </c>
      <c r="H308" s="327"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row>
    <row r="316" spans="1:18" x14ac:dyDescent="0.25">
      <c r="B316" s="86"/>
      <c r="C316" s="227" t="str">
        <f>R1</f>
        <v>INQ34</v>
      </c>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A000000}"/>
  <mergeCells count="18">
    <mergeCell ref="F5:Q5"/>
    <mergeCell ref="R1:S1"/>
    <mergeCell ref="T1:U1"/>
    <mergeCell ref="R2:S2"/>
    <mergeCell ref="T2:U2"/>
    <mergeCell ref="R3:S3"/>
    <mergeCell ref="T3:U3"/>
    <mergeCell ref="B15:C15"/>
    <mergeCell ref="M11:R11"/>
    <mergeCell ref="F12:H13"/>
    <mergeCell ref="I12:K13"/>
    <mergeCell ref="F16:H16"/>
    <mergeCell ref="M16:O16"/>
    <mergeCell ref="P16:Q16"/>
    <mergeCell ref="I16:J16"/>
    <mergeCell ref="M12:O13"/>
    <mergeCell ref="P12:R13"/>
    <mergeCell ref="F11:K11"/>
  </mergeCells>
  <conditionalFormatting sqref="F10">
    <cfRule type="expression" dxfId="31" priority="1" stopIfTrue="1">
      <formula>$D$308&gt;0</formula>
    </cfRule>
  </conditionalFormatting>
  <conditionalFormatting sqref="F18:F268 M18:M268">
    <cfRule type="expression" dxfId="30" priority="1123" stopIfTrue="1">
      <formula>$F$308=TRUE</formula>
    </cfRule>
  </conditionalFormatting>
  <conditionalFormatting sqref="G18:G268 N18:N268">
    <cfRule type="expression" dxfId="29" priority="1127" stopIfTrue="1">
      <formula>$G$308=TRUE</formula>
    </cfRule>
  </conditionalFormatting>
  <conditionalFormatting sqref="H18:H268 O18:O268">
    <cfRule type="expression" dxfId="28" priority="1131" stopIfTrue="1">
      <formula>$H$308=TRUE</formula>
    </cfRule>
  </conditionalFormatting>
  <hyperlinks>
    <hyperlink ref="D65" location="CNTR_GB" display="GB" xr:uid="{00000000-0004-0000-0A00-000000000000}"/>
    <hyperlink ref="D49" location="CNTR_NO" display="NO" xr:uid="{00000000-0004-0000-0A00-000001000000}"/>
    <hyperlink ref="D26" location="CNTR_DE" display="DE" xr:uid="{00000000-0004-0000-0A00-000002000000}"/>
    <hyperlink ref="D60" location="CNTR_ES" display="ES" xr:uid="{00000000-0004-0000-0A00-000003000000}"/>
    <hyperlink ref="D30" location="CNTR_FR" display="FR" xr:uid="{00000000-0004-0000-0A00-000004000000}"/>
    <hyperlink ref="D38" location="CNTR_IT" display="IT" xr:uid="{00000000-0004-0000-0A00-000005000000}"/>
    <hyperlink ref="D44" location="CNTR_MT" display="MT" xr:uid="{00000000-0004-0000-0A00-000006000000}"/>
    <hyperlink ref="D52" location="CNTR_PT" display="PT" xr:uid="{00000000-0004-0000-0A00-000007000000}"/>
    <hyperlink ref="D29" location="CNTR_FI" display="FI" xr:uid="{00000000-0004-0000-0A00-000008000000}"/>
    <hyperlink ref="D72" location="CNTR_MA" display="MA" xr:uid="{00000000-0004-0000-0A00-000009000000}"/>
    <hyperlink ref="D75" location="CNTR_AO" display="AO" xr:uid="{00000000-0004-0000-0A00-00000A000000}"/>
    <hyperlink ref="D80" location="CNTR_IO" display="IO" xr:uid="{00000000-0004-0000-0A00-00000B000000}"/>
    <hyperlink ref="D94" location="CNTR_KM" display="KM" xr:uid="{00000000-0004-0000-0A00-00000C000000}"/>
    <hyperlink ref="D96" location="CNTR_CD" display="CD" xr:uid="{00000000-0004-0000-0A00-00000D000000}"/>
    <hyperlink ref="D103" location="CNTR_MU" display="MU" xr:uid="{00000000-0004-0000-0A00-00000E000000}"/>
    <hyperlink ref="D112" location="CNTR_SC" display="SC" xr:uid="{00000000-0004-0000-0A00-00000F000000}"/>
    <hyperlink ref="D116" location="CNTR_SH" display="SH" xr:uid="{00000000-0004-0000-0A00-000010000000}"/>
    <hyperlink ref="D121" location="CNTR_TZ" display="TZ" xr:uid="{00000000-0004-0000-0A00-000011000000}"/>
    <hyperlink ref="D130" location="CNTR_US" display="US" xr:uid="{00000000-0004-0000-0A00-000012000000}"/>
    <hyperlink ref="D147" location="CNTR_GD" display="GD" xr:uid="{00000000-0004-0000-0A00-000013000000}"/>
    <hyperlink ref="D150" location="CNTR_HN" display="HN" xr:uid="{00000000-0004-0000-0A00-000014000000}"/>
    <hyperlink ref="D156" location="CNTR_NI" display="NI" xr:uid="{00000000-0004-0000-0A00-000015000000}"/>
    <hyperlink ref="D157" location="CNTR_PA" display="PA" xr:uid="{00000000-0004-0000-0A00-000016000000}"/>
    <hyperlink ref="D161" location="CNTR_VC" display="VC" xr:uid="{00000000-0004-0000-0A00-000017000000}"/>
    <hyperlink ref="D160" location="CNTR_SX" display="SX" xr:uid="{00000000-0004-0000-0A00-000018000000}"/>
    <hyperlink ref="D169" location="CNTR_EC" display="EC" xr:uid="{00000000-0004-0000-0A00-000019000000}"/>
    <hyperlink ref="D186" location="CNTR_YE" display="YE" xr:uid="{00000000-0004-0000-0A00-00001A000000}"/>
    <hyperlink ref="D191" location="CNTR_OM" display="OM" xr:uid="{00000000-0004-0000-0A00-00001B000000}"/>
    <hyperlink ref="D195" location="CNTR_AE" display="AE" xr:uid="{00000000-0004-0000-0A00-00001C000000}"/>
    <hyperlink ref="D192" location="CNTR_PS" display="PS" xr:uid="{00000000-0004-0000-0A00-00001D000000}"/>
    <hyperlink ref="D203" location="CNTR_IN" display="IN" xr:uid="{00000000-0004-0000-0A00-00001E000000}"/>
    <hyperlink ref="D214" location="CNTR_MY" display="MY" xr:uid="{00000000-0004-0000-0A00-00001F000000}"/>
    <hyperlink ref="D224" location="CNTR_TW" display="TW" xr:uid="{00000000-0004-0000-0A00-000020000000}"/>
    <hyperlink ref="D226" location="CNTR_TL" display="TL" xr:uid="{00000000-0004-0000-0A00-000021000000}"/>
    <hyperlink ref="D263" location="CNTR_NZ" display="NZ" xr:uid="{00000000-0004-0000-0A00-000022000000}"/>
    <hyperlink ref="D237" location="CNTR_FM" display="FM" xr:uid="{00000000-0004-0000-0A00-000023000000}"/>
    <hyperlink ref="D248" location="CNTR_NZ" display="NZ" xr:uid="{00000000-0004-0000-0A00-000024000000}"/>
    <hyperlink ref="D253" location="CNTR_PG" display="PG" xr:uid="{00000000-0004-0000-0A00-000025000000}"/>
    <hyperlink ref="D262" location="CNTR_WF" display="WF" xr:uid="{00000000-0004-0000-0A00-000026000000}"/>
    <hyperlink ref="D255" location="CNTR_SB" display="SB" xr:uid="{00000000-0004-0000-0A00-000027000000}"/>
    <hyperlink ref="D254" location="CNTR_PN" display="PN" xr:uid="{00000000-0004-0000-0A00-000028000000}"/>
    <hyperlink ref="D250" location="CNTR_MP" display="MP" xr:uid="{00000000-0004-0000-0A00-000029000000}"/>
    <hyperlink ref="D247" location="CNTR_NC" display="NC" xr:uid="{00000000-0004-0000-0A00-00002A000000}"/>
    <hyperlink ref="D239" location="CNTR_PF" display="PF" xr:uid="{00000000-0004-0000-0A00-00002B000000}"/>
    <hyperlink ref="D238" location="CNTR_TF" display="TF" xr:uid="{00000000-0004-0000-0A00-00002C000000}"/>
    <hyperlink ref="D243" location="CNTR_UM" display="UM" xr:uid="{00000000-0004-0000-0A00-00002D000000}"/>
    <hyperlink ref="F16:G16" location="Note_6.0" display="6." xr:uid="{00000000-0004-0000-0A00-00002E000000}"/>
    <hyperlink ref="K16" location="Notes!Note_6.5" display="6.5" xr:uid="{00000000-0004-0000-0A00-00002F000000}"/>
    <hyperlink ref="I16" location="Note_6.6" display="6.6" xr:uid="{00000000-0004-0000-0A00-000030000000}"/>
    <hyperlink ref="I16:J16" location="Notes!Note_6.4" display="6.4" xr:uid="{00000000-0004-0000-0A00-000031000000}"/>
    <hyperlink ref="F16:H16" location="Notes!Note_6.0" display="6." xr:uid="{00000000-0004-0000-0A00-000032000000}"/>
    <hyperlink ref="M16:N16" location="Note_6.0" display="6." xr:uid="{00000000-0004-0000-0A00-000033000000}"/>
    <hyperlink ref="R16" location="Notes!Note_6.5" display="6.5" xr:uid="{00000000-0004-0000-0A00-000034000000}"/>
    <hyperlink ref="P16" location="Note_6.6" display="6.6" xr:uid="{00000000-0004-0000-0A00-000035000000}"/>
    <hyperlink ref="P16:Q16" location="Notes!Note_6.4" display="6.4" xr:uid="{00000000-0004-0000-0A00-000036000000}"/>
    <hyperlink ref="M16:O16" location="Notes!Note_6.0" display="6." xr:uid="{00000000-0004-0000-0A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1" customWidth="true" style="315" width="16.6640625"/>
    <col min="12" max="12" customWidth="true" style="315" width="1.6640625"/>
    <col min="13" max="18" customWidth="true" style="315" width="16.6640625"/>
    <col min="19" max="19" customWidth="true" style="315" width="4.6640625"/>
    <col min="20" max="20" customWidth="true" style="315" width="19.6640625"/>
    <col min="21" max="16384" style="315" width="9.109375"/>
  </cols>
  <sheetData>
    <row r="1" spans="2:21" ht="21" customHeight="1" x14ac:dyDescent="0.3">
      <c r="F1" s="560" t="s">
        <v>538</v>
      </c>
      <c r="G1" s="409"/>
      <c r="H1" s="409"/>
      <c r="P1" s="58"/>
      <c r="Q1" s="15" t="s">
        <v>1</v>
      </c>
      <c r="R1" s="813" t="s">
        <v>826</v>
      </c>
      <c r="S1" s="813"/>
      <c r="T1" s="688"/>
      <c r="U1" s="688"/>
    </row>
    <row r="2" spans="2:21" ht="21" customHeight="1" x14ac:dyDescent="0.3">
      <c r="F2" s="594" t="s">
        <v>1345</v>
      </c>
      <c r="G2" s="594"/>
      <c r="H2" s="594"/>
      <c r="I2" s="594"/>
      <c r="J2" s="594"/>
      <c r="K2" s="594"/>
      <c r="L2" s="594"/>
      <c r="M2" s="594"/>
      <c r="N2" s="594"/>
      <c r="O2" s="594"/>
      <c r="P2" s="594"/>
      <c r="Q2" s="15" t="s">
        <v>1191</v>
      </c>
      <c r="R2" s="814" t="str">
        <f>Start!H3</f>
        <v>XXXXXX</v>
      </c>
      <c r="S2" s="815"/>
      <c r="T2" s="688"/>
      <c r="U2" s="688"/>
    </row>
    <row r="3" spans="2:21" ht="21" customHeight="1" x14ac:dyDescent="0.3">
      <c r="F3" s="596" t="s">
        <v>1158</v>
      </c>
      <c r="G3" s="594"/>
      <c r="H3" s="594"/>
      <c r="I3" s="594"/>
      <c r="J3" s="594"/>
      <c r="K3" s="594"/>
      <c r="L3" s="594"/>
      <c r="M3" s="594"/>
      <c r="N3" s="594"/>
      <c r="O3" s="594"/>
      <c r="P3" s="594"/>
      <c r="Q3" s="15" t="s">
        <v>3</v>
      </c>
      <c r="R3" s="816" t="str">
        <f>Start!H4</f>
        <v>TT.MM.JJJJ</v>
      </c>
      <c r="S3" s="817"/>
      <c r="T3" s="688"/>
      <c r="U3" s="688"/>
    </row>
    <row r="4" spans="2:21" ht="15.6" x14ac:dyDescent="0.3">
      <c r="F4" s="183" t="s">
        <v>1129</v>
      </c>
      <c r="P4" s="20"/>
    </row>
    <row r="5" spans="2:21" s="323" customFormat="1" ht="18" customHeight="1" x14ac:dyDescent="0.25">
      <c r="F5" s="819" t="s">
        <v>1188</v>
      </c>
      <c r="G5" s="819"/>
      <c r="H5" s="819"/>
      <c r="I5" s="819"/>
      <c r="J5" s="819"/>
      <c r="K5" s="819"/>
      <c r="L5" s="819"/>
      <c r="M5" s="819"/>
      <c r="N5" s="819"/>
      <c r="O5" s="819"/>
      <c r="P5" s="819"/>
      <c r="Q5" s="819"/>
    </row>
    <row r="6" spans="2:21" ht="15.6" hidden="1" x14ac:dyDescent="0.3">
      <c r="F6" s="20"/>
      <c r="P6" s="20"/>
    </row>
    <row r="7" spans="2:21" ht="15.6" hidden="1" x14ac:dyDescent="0.3">
      <c r="F7" s="20"/>
      <c r="P7" s="20"/>
    </row>
    <row r="8" spans="2:21" ht="15.6" hidden="1" x14ac:dyDescent="0.3">
      <c r="F8" s="20"/>
      <c r="P8" s="20"/>
    </row>
    <row r="9" spans="2:21" hidden="1" x14ac:dyDescent="0.25">
      <c r="F9" s="183"/>
      <c r="P9" s="203"/>
    </row>
    <row r="10" spans="2:21" x14ac:dyDescent="0.25">
      <c r="B10" s="306"/>
      <c r="F10" s="329" t="s">
        <v>841</v>
      </c>
    </row>
    <row r="11" spans="2:21" ht="13.8" x14ac:dyDescent="0.25">
      <c r="B11" s="307"/>
      <c r="D11" s="16"/>
      <c r="E11" s="6"/>
      <c r="F11" s="821" t="s">
        <v>684</v>
      </c>
      <c r="G11" s="821"/>
      <c r="H11" s="821"/>
      <c r="I11" s="821"/>
      <c r="J11" s="821"/>
      <c r="K11" s="822"/>
      <c r="L11" s="242"/>
      <c r="M11" s="823" t="s">
        <v>685</v>
      </c>
      <c r="N11" s="821"/>
      <c r="O11" s="821"/>
      <c r="P11" s="821"/>
      <c r="Q11" s="821"/>
      <c r="R11" s="821"/>
      <c r="S11" s="6"/>
    </row>
    <row r="12" spans="2:2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ht="24" customHeight="1" x14ac:dyDescent="0.25">
      <c r="B13" s="308"/>
      <c r="D13" s="16"/>
      <c r="E13" s="7"/>
      <c r="F13" s="825"/>
      <c r="G13" s="825"/>
      <c r="H13" s="826"/>
      <c r="I13" s="820"/>
      <c r="J13" s="820"/>
      <c r="K13" s="820"/>
      <c r="L13" s="243"/>
      <c r="M13" s="827"/>
      <c r="N13" s="825"/>
      <c r="O13" s="826"/>
      <c r="P13" s="820"/>
      <c r="Q13" s="820"/>
      <c r="R13" s="639"/>
      <c r="S13" s="7"/>
    </row>
    <row r="14" spans="2:21" ht="12.75" hidden="1" customHeight="1" x14ac:dyDescent="0.25">
      <c r="B14" s="305"/>
      <c r="C14" s="305"/>
      <c r="D14" s="16"/>
      <c r="E14" s="7"/>
      <c r="F14" s="314"/>
      <c r="G14" s="239"/>
      <c r="H14" s="318" t="s">
        <v>4</v>
      </c>
      <c r="I14" s="244"/>
      <c r="J14" s="316" t="s">
        <v>390</v>
      </c>
      <c r="K14" s="242"/>
      <c r="L14" s="242"/>
      <c r="M14" s="242"/>
      <c r="N14" s="242" t="s">
        <v>391</v>
      </c>
      <c r="O14" s="242"/>
      <c r="P14" s="242" t="s">
        <v>4</v>
      </c>
      <c r="Q14" s="242"/>
      <c r="R14" s="242" t="s">
        <v>528</v>
      </c>
      <c r="S14" s="7"/>
    </row>
    <row r="15" spans="2:21" ht="84.9" customHeight="1" x14ac:dyDescent="0.25">
      <c r="B15" s="804" t="s">
        <v>1141</v>
      </c>
      <c r="C15" s="804"/>
      <c r="D15" s="16"/>
      <c r="E15" s="7"/>
      <c r="F15" s="314"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327"/>
      <c r="G264" s="327"/>
      <c r="H264" s="327"/>
      <c r="M264" s="327"/>
      <c r="N264" s="327"/>
      <c r="O264" s="327"/>
      <c r="S264" s="335"/>
    </row>
    <row r="265" spans="1:19" ht="0.9" customHeight="1" x14ac:dyDescent="0.25">
      <c r="B265" s="335"/>
      <c r="C265" s="335"/>
      <c r="D265" s="335"/>
      <c r="E265" s="335"/>
      <c r="F265" s="327"/>
      <c r="G265" s="327"/>
      <c r="H265" s="327"/>
      <c r="M265" s="327"/>
      <c r="N265" s="327"/>
      <c r="O265" s="327"/>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7"/>
      <c r="D274" s="17"/>
      <c r="E274" s="17"/>
      <c r="F274" s="17"/>
      <c r="G274" s="17"/>
      <c r="H274" s="17"/>
      <c r="I274" s="17"/>
      <c r="J274" s="17"/>
      <c r="K274" s="17"/>
      <c r="M274" s="17"/>
      <c r="N274" s="17"/>
      <c r="O274" s="17"/>
      <c r="P274" s="17"/>
      <c r="Q274" s="17"/>
      <c r="R274" s="17"/>
      <c r="S274" s="17"/>
    </row>
    <row r="275" spans="3:21" ht="19.5" customHeight="1" x14ac:dyDescent="0.25">
      <c r="C275" s="176" t="s">
        <v>1002</v>
      </c>
      <c r="S275" s="315" t="s">
        <v>368</v>
      </c>
    </row>
    <row r="276" spans="3:21" x14ac:dyDescent="0.25">
      <c r="F276" s="409"/>
      <c r="G276" s="409"/>
      <c r="H276" s="409"/>
      <c r="I276" s="409"/>
      <c r="J276" s="409"/>
      <c r="K276" s="409"/>
      <c r="L276" s="409"/>
      <c r="M276" s="409"/>
      <c r="N276" s="409"/>
      <c r="O276" s="409"/>
      <c r="P276" s="409"/>
      <c r="Q276" s="409"/>
      <c r="R276" s="409"/>
      <c r="S276" s="409"/>
      <c r="T276" s="409"/>
      <c r="U276" s="409"/>
    </row>
    <row r="277" spans="3:21" hidden="1" x14ac:dyDescent="0.25">
      <c r="F277" s="409"/>
      <c r="G277" s="409"/>
      <c r="H277" s="409"/>
      <c r="I277" s="409"/>
      <c r="J277" s="409"/>
      <c r="K277" s="409"/>
      <c r="L277" s="409"/>
      <c r="M277" s="409"/>
      <c r="N277" s="409"/>
      <c r="O277" s="409"/>
      <c r="P277" s="409"/>
      <c r="Q277" s="409"/>
      <c r="R277" s="409"/>
      <c r="S277" s="409"/>
      <c r="T277" s="409"/>
      <c r="U277" s="409"/>
    </row>
    <row r="278" spans="3:21" hidden="1" x14ac:dyDescent="0.25">
      <c r="F278" s="409"/>
      <c r="G278" s="409"/>
      <c r="H278" s="409"/>
      <c r="I278" s="409"/>
      <c r="J278" s="409"/>
      <c r="K278" s="409"/>
      <c r="L278" s="409"/>
      <c r="M278" s="409"/>
      <c r="N278" s="409"/>
      <c r="O278" s="409"/>
      <c r="P278" s="409"/>
      <c r="Q278" s="409"/>
      <c r="R278" s="409"/>
      <c r="S278" s="409"/>
      <c r="T278" s="409"/>
      <c r="U278" s="409"/>
    </row>
    <row r="279" spans="3:21" hidden="1" x14ac:dyDescent="0.25">
      <c r="F279" s="319"/>
    </row>
    <row r="280" spans="3:21" hidden="1" x14ac:dyDescent="0.25">
      <c r="F280" s="319"/>
      <c r="S280" s="15"/>
    </row>
    <row r="281" spans="3:21" hidden="1" x14ac:dyDescent="0.25">
      <c r="F281" s="319"/>
    </row>
    <row r="282" spans="3:21" hidden="1" x14ac:dyDescent="0.25">
      <c r="F282" s="13"/>
    </row>
    <row r="283" spans="3:21" x14ac:dyDescent="0.25">
      <c r="C283" s="203" t="str">
        <f>"Version: "&amp;C318</f>
        <v>Version: 1.00.D0</v>
      </c>
      <c r="F283" s="14"/>
    </row>
    <row r="284" spans="3:21" x14ac:dyDescent="0.25">
      <c r="C284" s="142" t="s">
        <v>821</v>
      </c>
      <c r="F284" s="319"/>
    </row>
    <row r="285" spans="3:2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3:2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3:21" x14ac:dyDescent="0.25">
      <c r="C287" s="158"/>
    </row>
    <row r="289" spans="3:5" x14ac:dyDescent="0.25">
      <c r="C289" s="158"/>
      <c r="D289" s="158"/>
      <c r="E289" s="158"/>
    </row>
    <row r="290" spans="3:5" x14ac:dyDescent="0.25">
      <c r="C290" s="158"/>
      <c r="D290" s="158"/>
      <c r="E290" s="158"/>
    </row>
    <row r="306" spans="1:18" x14ac:dyDescent="0.25">
      <c r="A306" s="304"/>
    </row>
    <row r="307" spans="1:18" hidden="1" x14ac:dyDescent="0.25">
      <c r="C307" s="315" t="s">
        <v>803</v>
      </c>
      <c r="D307" s="315">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s="327" customFormat="1" hidden="1" x14ac:dyDescent="0.25">
      <c r="C308" s="327" t="s">
        <v>839</v>
      </c>
      <c r="D308" s="327">
        <f>COUNTIF(F308:R308,TRUE)</f>
        <v>0</v>
      </c>
      <c r="F308" s="327" t="b">
        <f>Metadata!$D$38</f>
        <v>0</v>
      </c>
      <c r="G308" s="327" t="b">
        <f>Metadata!$D$44</f>
        <v>0</v>
      </c>
      <c r="H308" s="327"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row>
    <row r="316" spans="1:18" x14ac:dyDescent="0.25">
      <c r="B316" s="86"/>
      <c r="C316" s="227" t="str">
        <f>R1</f>
        <v>INQ35</v>
      </c>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B000000}"/>
  <mergeCells count="18">
    <mergeCell ref="F5:Q5"/>
    <mergeCell ref="R1:S1"/>
    <mergeCell ref="T1:U1"/>
    <mergeCell ref="R2:S2"/>
    <mergeCell ref="T2:U2"/>
    <mergeCell ref="R3:S3"/>
    <mergeCell ref="T3:U3"/>
    <mergeCell ref="B15:C15"/>
    <mergeCell ref="M11:R11"/>
    <mergeCell ref="F12:H13"/>
    <mergeCell ref="I12:K13"/>
    <mergeCell ref="F16:H16"/>
    <mergeCell ref="M16:O16"/>
    <mergeCell ref="P16:Q16"/>
    <mergeCell ref="I16:J16"/>
    <mergeCell ref="M12:O13"/>
    <mergeCell ref="P12:R13"/>
    <mergeCell ref="F11:K11"/>
  </mergeCells>
  <conditionalFormatting sqref="F10">
    <cfRule type="expression" dxfId="27" priority="1" stopIfTrue="1">
      <formula>$D$308&gt;0</formula>
    </cfRule>
  </conditionalFormatting>
  <conditionalFormatting sqref="F18:F268 M18:M268">
    <cfRule type="expression" dxfId="26" priority="1114" stopIfTrue="1">
      <formula>$F$308=TRUE</formula>
    </cfRule>
  </conditionalFormatting>
  <conditionalFormatting sqref="G18:G268 N18:N268">
    <cfRule type="expression" dxfId="25" priority="1118" stopIfTrue="1">
      <formula>$G$308=TRUE</formula>
    </cfRule>
  </conditionalFormatting>
  <conditionalFormatting sqref="H18:H268 O18:O268">
    <cfRule type="expression" dxfId="24" priority="1122" stopIfTrue="1">
      <formula>$H$308=TRUE</formula>
    </cfRule>
  </conditionalFormatting>
  <hyperlinks>
    <hyperlink ref="D65" location="CNTR_GB" display="GB" xr:uid="{00000000-0004-0000-0B00-000000000000}"/>
    <hyperlink ref="D49" location="CNTR_NO" display="NO" xr:uid="{00000000-0004-0000-0B00-000001000000}"/>
    <hyperlink ref="D26" location="CNTR_DE" display="DE" xr:uid="{00000000-0004-0000-0B00-000002000000}"/>
    <hyperlink ref="D60" location="CNTR_ES" display="ES" xr:uid="{00000000-0004-0000-0B00-000003000000}"/>
    <hyperlink ref="D30" location="CNTR_FR" display="FR" xr:uid="{00000000-0004-0000-0B00-000004000000}"/>
    <hyperlink ref="D38" location="CNTR_IT" display="IT" xr:uid="{00000000-0004-0000-0B00-000005000000}"/>
    <hyperlink ref="D44" location="CNTR_MT" display="MT" xr:uid="{00000000-0004-0000-0B00-000006000000}"/>
    <hyperlink ref="D52" location="CNTR_PT" display="PT" xr:uid="{00000000-0004-0000-0B00-000007000000}"/>
    <hyperlink ref="D29" location="CNTR_FI" display="FI" xr:uid="{00000000-0004-0000-0B00-000008000000}"/>
    <hyperlink ref="D72" location="CNTR_MA" display="MA" xr:uid="{00000000-0004-0000-0B00-000009000000}"/>
    <hyperlink ref="D75" location="CNTR_AO" display="AO" xr:uid="{00000000-0004-0000-0B00-00000A000000}"/>
    <hyperlink ref="D80" location="CNTR_IO" display="IO" xr:uid="{00000000-0004-0000-0B00-00000B000000}"/>
    <hyperlink ref="D94" location="CNTR_KM" display="KM" xr:uid="{00000000-0004-0000-0B00-00000C000000}"/>
    <hyperlink ref="D96" location="CNTR_CD" display="CD" xr:uid="{00000000-0004-0000-0B00-00000D000000}"/>
    <hyperlink ref="D103" location="CNTR_MU" display="MU" xr:uid="{00000000-0004-0000-0B00-00000E000000}"/>
    <hyperlink ref="D112" location="CNTR_SC" display="SC" xr:uid="{00000000-0004-0000-0B00-00000F000000}"/>
    <hyperlink ref="D116" location="CNTR_SH" display="SH" xr:uid="{00000000-0004-0000-0B00-000010000000}"/>
    <hyperlink ref="D121" location="CNTR_TZ" display="TZ" xr:uid="{00000000-0004-0000-0B00-000011000000}"/>
    <hyperlink ref="D130" location="CNTR_US" display="US" xr:uid="{00000000-0004-0000-0B00-000012000000}"/>
    <hyperlink ref="D147" location="CNTR_GD" display="GD" xr:uid="{00000000-0004-0000-0B00-000013000000}"/>
    <hyperlink ref="D150" location="CNTR_HN" display="HN" xr:uid="{00000000-0004-0000-0B00-000014000000}"/>
    <hyperlink ref="D156" location="CNTR_NI" display="NI" xr:uid="{00000000-0004-0000-0B00-000015000000}"/>
    <hyperlink ref="D157" location="CNTR_PA" display="PA" xr:uid="{00000000-0004-0000-0B00-000016000000}"/>
    <hyperlink ref="D161" location="CNTR_VC" display="VC" xr:uid="{00000000-0004-0000-0B00-000017000000}"/>
    <hyperlink ref="D160" location="CNTR_SX" display="SX" xr:uid="{00000000-0004-0000-0B00-000018000000}"/>
    <hyperlink ref="D169" location="CNTR_EC" display="EC" xr:uid="{00000000-0004-0000-0B00-000019000000}"/>
    <hyperlink ref="D186" location="CNTR_YE" display="YE" xr:uid="{00000000-0004-0000-0B00-00001A000000}"/>
    <hyperlink ref="D191" location="CNTR_OM" display="OM" xr:uid="{00000000-0004-0000-0B00-00001B000000}"/>
    <hyperlink ref="D195" location="CNTR_AE" display="AE" xr:uid="{00000000-0004-0000-0B00-00001C000000}"/>
    <hyperlink ref="D192" location="CNTR_PS" display="PS" xr:uid="{00000000-0004-0000-0B00-00001D000000}"/>
    <hyperlink ref="D203" location="CNTR_IN" display="IN" xr:uid="{00000000-0004-0000-0B00-00001E000000}"/>
    <hyperlink ref="D214" location="CNTR_MY" display="MY" xr:uid="{00000000-0004-0000-0B00-00001F000000}"/>
    <hyperlink ref="D224" location="CNTR_TW" display="TW" xr:uid="{00000000-0004-0000-0B00-000020000000}"/>
    <hyperlink ref="D226" location="CNTR_TL" display="TL" xr:uid="{00000000-0004-0000-0B00-000021000000}"/>
    <hyperlink ref="D263" location="CNTR_NZ" display="NZ" xr:uid="{00000000-0004-0000-0B00-000022000000}"/>
    <hyperlink ref="D237" location="CNTR_FM" display="FM" xr:uid="{00000000-0004-0000-0B00-000023000000}"/>
    <hyperlink ref="D248" location="CNTR_NZ" display="NZ" xr:uid="{00000000-0004-0000-0B00-000024000000}"/>
    <hyperlink ref="D253" location="CNTR_PG" display="PG" xr:uid="{00000000-0004-0000-0B00-000025000000}"/>
    <hyperlink ref="D262" location="CNTR_WF" display="WF" xr:uid="{00000000-0004-0000-0B00-000026000000}"/>
    <hyperlink ref="D255" location="CNTR_SB" display="SB" xr:uid="{00000000-0004-0000-0B00-000027000000}"/>
    <hyperlink ref="D254" location="CNTR_PN" display="PN" xr:uid="{00000000-0004-0000-0B00-000028000000}"/>
    <hyperlink ref="D250" location="CNTR_MP" display="MP" xr:uid="{00000000-0004-0000-0B00-000029000000}"/>
    <hyperlink ref="D247" location="CNTR_NC" display="NC" xr:uid="{00000000-0004-0000-0B00-00002A000000}"/>
    <hyperlink ref="D239" location="CNTR_PF" display="PF" xr:uid="{00000000-0004-0000-0B00-00002B000000}"/>
    <hyperlink ref="D238" location="CNTR_TF" display="TF" xr:uid="{00000000-0004-0000-0B00-00002C000000}"/>
    <hyperlink ref="D243" location="CNTR_UM" display="UM" xr:uid="{00000000-0004-0000-0B00-00002D000000}"/>
    <hyperlink ref="F16:G16" location="Note_6.0" display="6." xr:uid="{00000000-0004-0000-0B00-00002E000000}"/>
    <hyperlink ref="K16" location="Notes!Note_6.5" display="6.5" xr:uid="{00000000-0004-0000-0B00-00002F000000}"/>
    <hyperlink ref="I16" location="Note_6.6" display="6.6" xr:uid="{00000000-0004-0000-0B00-000030000000}"/>
    <hyperlink ref="I16:J16" location="Notes!Note_6.4" display="6.4" xr:uid="{00000000-0004-0000-0B00-000031000000}"/>
    <hyperlink ref="F16:H16" location="Notes!Note_6.0" display="6." xr:uid="{00000000-0004-0000-0B00-000032000000}"/>
    <hyperlink ref="M16:N16" location="Note_6.0" display="6." xr:uid="{00000000-0004-0000-0B00-000033000000}"/>
    <hyperlink ref="R16" location="Notes!Note_6.5" display="6.5" xr:uid="{00000000-0004-0000-0B00-000034000000}"/>
    <hyperlink ref="P16" location="Note_6.6" display="6.6" xr:uid="{00000000-0004-0000-0B00-000035000000}"/>
    <hyperlink ref="P16:Q16" location="Notes!Note_6.4" display="6.4" xr:uid="{00000000-0004-0000-0B00-000036000000}"/>
    <hyperlink ref="M16:O16" location="Notes!Note_6.0" display="6." xr:uid="{00000000-0004-0000-0B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321"/>
  <sheetViews>
    <sheetView showGridLines="0" showRowColHeaders="0" zoomScale="80" zoomScaleNormal="80" workbookViewId="0">
      <pane xSplit="5" ySplit="17" topLeftCell="F18" activePane="bottomRight" state="frozenSplit"/>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190" width="4.6640625"/>
    <col min="2" max="2" customWidth="true" style="190" width="10.44140625"/>
    <col min="3" max="3" customWidth="true" style="190" width="54.6640625"/>
    <col min="4" max="4" customWidth="true" style="190" width="7.88671875"/>
    <col min="5" max="5" customWidth="true" style="190" width="4.6640625"/>
    <col min="6" max="14" customWidth="true" style="190" width="15.109375"/>
    <col min="15" max="15" customWidth="true" style="190" width="1.6640625"/>
    <col min="16" max="19" customWidth="true" style="190" width="15.109375"/>
    <col min="20" max="20" customWidth="true" style="190" width="4.6640625"/>
    <col min="21" max="21" customWidth="true" style="190" width="19.6640625"/>
    <col min="22" max="16384" style="190" width="9.109375"/>
  </cols>
  <sheetData>
    <row r="1" spans="2:22" ht="21" customHeight="1" x14ac:dyDescent="0.3">
      <c r="F1" s="193" t="s">
        <v>538</v>
      </c>
      <c r="R1" s="15" t="s">
        <v>1</v>
      </c>
      <c r="S1" s="813" t="s">
        <v>815</v>
      </c>
      <c r="T1" s="813"/>
      <c r="U1" s="688"/>
      <c r="V1" s="688"/>
    </row>
    <row r="2" spans="2:22" ht="21" customHeight="1" x14ac:dyDescent="0.3">
      <c r="F2" s="2" t="s">
        <v>842</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B13" s="1"/>
      <c r="C13" s="1"/>
      <c r="D13" s="16"/>
      <c r="E13" s="7"/>
      <c r="F13" s="838"/>
      <c r="G13" s="835"/>
      <c r="H13" s="836"/>
      <c r="I13" s="837"/>
      <c r="J13" s="835"/>
      <c r="K13" s="836"/>
      <c r="L13" s="837"/>
      <c r="M13" s="838"/>
      <c r="N13" s="844"/>
      <c r="O13" s="247"/>
      <c r="P13" s="838"/>
      <c r="Q13" s="838"/>
      <c r="R13" s="838"/>
      <c r="S13" s="844"/>
      <c r="T13" s="7"/>
    </row>
    <row r="14" spans="2:22" ht="40.5" customHeight="1" x14ac:dyDescent="0.25">
      <c r="B14" s="804" t="s">
        <v>1142</v>
      </c>
      <c r="C14" s="804"/>
      <c r="D14" s="16"/>
      <c r="E14" s="7"/>
      <c r="F14" s="838"/>
      <c r="G14" s="838" t="s">
        <v>1088</v>
      </c>
      <c r="H14" s="830" t="s">
        <v>738</v>
      </c>
      <c r="I14" s="831"/>
      <c r="J14" s="838" t="s">
        <v>1088</v>
      </c>
      <c r="K14" s="830" t="s">
        <v>738</v>
      </c>
      <c r="L14" s="831"/>
      <c r="M14" s="838"/>
      <c r="N14" s="844"/>
      <c r="O14" s="247"/>
      <c r="P14" s="838"/>
      <c r="Q14" s="838"/>
      <c r="R14" s="838"/>
      <c r="S14" s="844"/>
      <c r="T14" s="7"/>
    </row>
    <row r="15" spans="2:22" ht="20.25" customHeight="1" x14ac:dyDescent="0.25">
      <c r="B15" s="804"/>
      <c r="C15" s="804"/>
      <c r="D15" s="16"/>
      <c r="E15" s="7"/>
      <c r="F15" s="842"/>
      <c r="G15" s="839"/>
      <c r="H15" s="248" t="s">
        <v>737</v>
      </c>
      <c r="I15" s="249" t="s">
        <v>736</v>
      </c>
      <c r="J15" s="839"/>
      <c r="K15" s="248" t="s">
        <v>737</v>
      </c>
      <c r="L15" s="249" t="s">
        <v>736</v>
      </c>
      <c r="M15" s="842"/>
      <c r="N15" s="845"/>
      <c r="O15" s="247"/>
      <c r="P15" s="842"/>
      <c r="Q15" s="842"/>
      <c r="R15" s="842"/>
      <c r="S15" s="845"/>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SUM(K128:K130)</f>
        <v>0</v>
      </c>
      <c r="L127" s="309">
        <f>SUM(L128:L130)</f>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F264" s="1"/>
      <c r="G264" s="1"/>
      <c r="H264" s="1"/>
      <c r="I264" s="1"/>
      <c r="J264" s="1"/>
      <c r="K264" s="327"/>
      <c r="L264" s="327"/>
      <c r="M264" s="1"/>
      <c r="N264" s="1"/>
      <c r="P264" s="1"/>
      <c r="Q264" s="1"/>
      <c r="R264" s="1"/>
      <c r="S264" s="380"/>
      <c r="T264" s="335"/>
    </row>
    <row r="265" spans="1:20" ht="0.9" customHeight="1" x14ac:dyDescent="0.25">
      <c r="B265" s="335"/>
      <c r="C265" s="335"/>
      <c r="D265" s="335"/>
      <c r="E265" s="335"/>
      <c r="F265" s="1"/>
      <c r="G265" s="1"/>
      <c r="H265" s="1"/>
      <c r="I265" s="1"/>
      <c r="J265" s="1"/>
      <c r="K265" s="327"/>
      <c r="L265" s="327"/>
      <c r="M265" s="1"/>
      <c r="N265" s="1"/>
      <c r="P265" s="1"/>
      <c r="Q265" s="1"/>
      <c r="R265" s="1"/>
      <c r="S265" s="380"/>
      <c r="T265" s="335"/>
    </row>
    <row r="266" spans="1:20" s="404" customFormat="1" ht="27" customHeight="1" thickBot="1" x14ac:dyDescent="0.3">
      <c r="B266" s="66"/>
      <c r="C266" s="62" t="s">
        <v>358</v>
      </c>
      <c r="D266" s="63" t="s">
        <v>1149</v>
      </c>
      <c r="E266" s="5">
        <v>250</v>
      </c>
      <c r="F266" s="59">
        <f t="shared" ref="F266:L266" si="12">SUM(F18,F67,F126,F178,F230)</f>
        <v>0</v>
      </c>
      <c r="G266" s="59">
        <f t="shared" si="12"/>
        <v>0</v>
      </c>
      <c r="H266" s="59">
        <f t="shared" si="12"/>
        <v>0</v>
      </c>
      <c r="I266" s="59">
        <f t="shared" si="12"/>
        <v>0</v>
      </c>
      <c r="J266" s="59">
        <f t="shared" si="12"/>
        <v>0</v>
      </c>
      <c r="K266" s="59">
        <f t="shared" si="12"/>
        <v>0</v>
      </c>
      <c r="L266" s="59">
        <f t="shared" si="12"/>
        <v>0</v>
      </c>
      <c r="M266" s="59">
        <f>SUM(M18,M67,M126,M178,M230)</f>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s="223" customFormat="1" ht="35.25" hidden="1" customHeight="1" thickTop="1" x14ac:dyDescent="0.25"/>
    <row r="270" spans="1:20" s="223" customFormat="1" ht="31.5" hidden="1" customHeight="1" x14ac:dyDescent="0.25"/>
    <row r="271" spans="1:20" s="223" customFormat="1" ht="31.5" hidden="1" customHeight="1" x14ac:dyDescent="0.25"/>
    <row r="272" spans="1:20" s="223" customFormat="1" ht="31.5" hidden="1" customHeight="1" x14ac:dyDescent="0.25"/>
    <row r="273" spans="3:20" s="223" customFormat="1" ht="27" hidden="1" customHeight="1" x14ac:dyDescent="0.25"/>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T275" s="190" t="s">
        <v>368</v>
      </c>
    </row>
    <row r="277" spans="3:20" hidden="1" x14ac:dyDescent="0.25">
      <c r="F277" s="409"/>
      <c r="G277" s="409"/>
      <c r="H277" s="409"/>
      <c r="I277" s="409"/>
      <c r="J277" s="409"/>
      <c r="K277" s="409"/>
      <c r="L277" s="409"/>
      <c r="M277" s="409"/>
      <c r="N277" s="409"/>
      <c r="O277" s="409"/>
      <c r="P277" s="409"/>
      <c r="Q277" s="409"/>
      <c r="R277" s="409"/>
      <c r="S277" s="409"/>
    </row>
    <row r="278" spans="3:20" hidden="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idden="1" x14ac:dyDescent="0.25">
      <c r="F280" s="194"/>
      <c r="T280" s="15"/>
    </row>
    <row r="281" spans="3:20" hidden="1" x14ac:dyDescent="0.25">
      <c r="F281" s="194"/>
    </row>
    <row r="282" spans="3:20" hidden="1" x14ac:dyDescent="0.25">
      <c r="F282" s="13"/>
    </row>
    <row r="283" spans="3:20" x14ac:dyDescent="0.25">
      <c r="C283" s="203" t="str">
        <f>"Version: "&amp;C318</f>
        <v>Version: 1.00.D0</v>
      </c>
      <c r="F283" s="14"/>
    </row>
    <row r="284" spans="3:20" s="315" customFormat="1" x14ac:dyDescent="0.25">
      <c r="C284" s="142" t="s">
        <v>821</v>
      </c>
      <c r="F284" s="319"/>
    </row>
    <row r="285" spans="3:20" s="315" customFormat="1"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P285" s="182" t="str">
        <f>IF(MIN(P18:P273)&lt;0,"ERROR","")</f>
        <v/>
      </c>
      <c r="Q285" s="182" t="str">
        <f>IF(MIN(Q18:Q273)&lt;0,"ERROR","")</f>
        <v/>
      </c>
    </row>
    <row r="286" spans="3:20" s="315" customFormat="1"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s="315" customFormat="1" x14ac:dyDescent="0.25">
      <c r="C287" s="158"/>
    </row>
    <row r="288" spans="3:20" s="315" customFormat="1" x14ac:dyDescent="0.25"/>
    <row r="289" spans="3:5" s="315" customFormat="1" x14ac:dyDescent="0.25">
      <c r="C289" s="158"/>
      <c r="D289" s="158"/>
      <c r="E289" s="158"/>
    </row>
    <row r="290" spans="3:5" s="315" customFormat="1" x14ac:dyDescent="0.25">
      <c r="C290" s="158"/>
      <c r="D290" s="158"/>
      <c r="E290" s="158"/>
    </row>
    <row r="291" spans="3:5" s="315" customFormat="1" x14ac:dyDescent="0.25"/>
    <row r="306" spans="1:19" x14ac:dyDescent="0.25">
      <c r="A306" s="304"/>
    </row>
    <row r="307" spans="1:19" s="236" customFormat="1" hidden="1" x14ac:dyDescent="0.25">
      <c r="C307" s="236" t="s">
        <v>803</v>
      </c>
      <c r="D307" s="236">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190" t="s">
        <v>839</v>
      </c>
      <c r="D308" s="190">
        <f>COUNTIF(F308:S308,TRUE)</f>
        <v>0</v>
      </c>
      <c r="H308" s="190" t="b">
        <f>Metadata!$D$38</f>
        <v>0</v>
      </c>
      <c r="I308" s="190" t="b">
        <f>Metadata!$D$44</f>
        <v>0</v>
      </c>
      <c r="K308" s="465" t="b">
        <f>Metadata!$D$38</f>
        <v>0</v>
      </c>
      <c r="L308" s="465" t="b">
        <f>Metadata!$D$44</f>
        <v>0</v>
      </c>
    </row>
    <row r="309" spans="1:19" hidden="1" x14ac:dyDescent="0.25"/>
    <row r="315" spans="1:19" x14ac:dyDescent="0.25">
      <c r="B315" s="225" t="s">
        <v>5</v>
      </c>
      <c r="C315" s="226" t="str">
        <f>S2</f>
        <v>XXXXXX</v>
      </c>
      <c r="D315" s="315"/>
      <c r="E315" s="315"/>
      <c r="F315" s="315"/>
    </row>
    <row r="316" spans="1:19" x14ac:dyDescent="0.25">
      <c r="B316" s="86"/>
      <c r="C316" s="227" t="str">
        <f>S1</f>
        <v>INQ40</v>
      </c>
      <c r="D316" s="315"/>
      <c r="E316" s="315"/>
      <c r="F316" s="315"/>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0C000000}"/>
  <mergeCells count="25">
    <mergeCell ref="B14:C15"/>
    <mergeCell ref="F12:F15"/>
    <mergeCell ref="G14:G15"/>
    <mergeCell ref="G16:I16"/>
    <mergeCell ref="J16:L16"/>
    <mergeCell ref="S1:T1"/>
    <mergeCell ref="U1:V1"/>
    <mergeCell ref="S2:T2"/>
    <mergeCell ref="U2:V2"/>
    <mergeCell ref="U3:V3"/>
    <mergeCell ref="S3:T3"/>
    <mergeCell ref="F5:P5"/>
    <mergeCell ref="F11:N11"/>
    <mergeCell ref="H14:I14"/>
    <mergeCell ref="G12:I13"/>
    <mergeCell ref="J12:L13"/>
    <mergeCell ref="J14:J15"/>
    <mergeCell ref="K14:L14"/>
    <mergeCell ref="P11:S11"/>
    <mergeCell ref="M12:M15"/>
    <mergeCell ref="N12:N15"/>
    <mergeCell ref="P12:P15"/>
    <mergeCell ref="Q12:Q15"/>
    <mergeCell ref="R12:R15"/>
    <mergeCell ref="S12:S15"/>
  </mergeCells>
  <conditionalFormatting sqref="F10">
    <cfRule type="expression" dxfId="23" priority="1102" stopIfTrue="1">
      <formula>$D$308&gt;0</formula>
    </cfRule>
  </conditionalFormatting>
  <conditionalFormatting sqref="H18:H268 K18:K268">
    <cfRule type="expression" dxfId="22" priority="11" stopIfTrue="1">
      <formula>$H$308=TRUE</formula>
    </cfRule>
  </conditionalFormatting>
  <conditionalFormatting sqref="I18:I268 L18:L268">
    <cfRule type="expression" dxfId="21" priority="2" stopIfTrue="1">
      <formula>$I$308=TRUE</formula>
    </cfRule>
  </conditionalFormatting>
  <hyperlinks>
    <hyperlink ref="R16:S16" location="Note_04" display="4." xr:uid="{00000000-0004-0000-0C00-000000000000}"/>
    <hyperlink ref="G16:I16" location="Notes!Note_7.2" display="7.2" xr:uid="{00000000-0004-0000-0C00-000001000000}"/>
    <hyperlink ref="P16" location="Notes!Note_7.2" display="7.2" xr:uid="{00000000-0004-0000-0C00-000002000000}"/>
    <hyperlink ref="Q16" location="Notes!Note_7.3" display="7.3" xr:uid="{00000000-0004-0000-0C00-000003000000}"/>
    <hyperlink ref="M16" location="Notes!Note_7.4" display="7.4" xr:uid="{00000000-0004-0000-0C00-000004000000}"/>
    <hyperlink ref="R16" location="Notes!Note_7.4" display="7.4" xr:uid="{00000000-0004-0000-0C00-000005000000}"/>
    <hyperlink ref="N16" location="Notes!Note_7.5" display="7.5" xr:uid="{00000000-0004-0000-0C00-000006000000}"/>
    <hyperlink ref="S16" location="Notes!Note_7.5" display="7.5" xr:uid="{00000000-0004-0000-0C00-000007000000}"/>
    <hyperlink ref="D65" location="CNTR_GB" display="GB" xr:uid="{00000000-0004-0000-0C00-000008000000}"/>
    <hyperlink ref="D49" location="CNTR_NO" display="NO" xr:uid="{00000000-0004-0000-0C00-000009000000}"/>
    <hyperlink ref="D26" location="CNTR_DE" display="DE" xr:uid="{00000000-0004-0000-0C00-00000A000000}"/>
    <hyperlink ref="D60" location="CNTR_ES" display="ES" xr:uid="{00000000-0004-0000-0C00-00000B000000}"/>
    <hyperlink ref="D30" location="CNTR_FR" display="FR" xr:uid="{00000000-0004-0000-0C00-00000C000000}"/>
    <hyperlink ref="D38" location="CNTR_IT" display="IT" xr:uid="{00000000-0004-0000-0C00-00000D000000}"/>
    <hyperlink ref="D44" location="CNTR_MT" display="MT" xr:uid="{00000000-0004-0000-0C00-00000E000000}"/>
    <hyperlink ref="D52" location="CNTR_PT" display="PT" xr:uid="{00000000-0004-0000-0C00-00000F000000}"/>
    <hyperlink ref="D29" location="CNTR_FI" display="FI" xr:uid="{00000000-0004-0000-0C00-000010000000}"/>
    <hyperlink ref="D72" location="CNTR_MA" display="MA" xr:uid="{00000000-0004-0000-0C00-000011000000}"/>
    <hyperlink ref="D75" location="CNTR_AO" display="AO" xr:uid="{00000000-0004-0000-0C00-000012000000}"/>
    <hyperlink ref="D80" location="CNTR_IO" display="IO" xr:uid="{00000000-0004-0000-0C00-000013000000}"/>
    <hyperlink ref="D94" location="CNTR_KM" display="KM" xr:uid="{00000000-0004-0000-0C00-000014000000}"/>
    <hyperlink ref="D96" location="CNTR_CD" display="CD" xr:uid="{00000000-0004-0000-0C00-000015000000}"/>
    <hyperlink ref="D103" location="CNTR_MU" display="MU" xr:uid="{00000000-0004-0000-0C00-000016000000}"/>
    <hyperlink ref="D112" location="CNTR_SC" display="SC" xr:uid="{00000000-0004-0000-0C00-000017000000}"/>
    <hyperlink ref="D116" location="CNTR_SH" display="SH" xr:uid="{00000000-0004-0000-0C00-000018000000}"/>
    <hyperlink ref="D121" location="CNTR_TZ" display="TZ" xr:uid="{00000000-0004-0000-0C00-000019000000}"/>
    <hyperlink ref="D130" location="CNTR_US" display="US" xr:uid="{00000000-0004-0000-0C00-00001A000000}"/>
    <hyperlink ref="D147" location="CNTR_GD" display="GD" xr:uid="{00000000-0004-0000-0C00-00001B000000}"/>
    <hyperlink ref="D150" location="CNTR_HN" display="HN" xr:uid="{00000000-0004-0000-0C00-00001C000000}"/>
    <hyperlink ref="D156" location="CNTR_NI" display="NI" xr:uid="{00000000-0004-0000-0C00-00001D000000}"/>
    <hyperlink ref="D157" location="CNTR_PA" display="PA" xr:uid="{00000000-0004-0000-0C00-00001E000000}"/>
    <hyperlink ref="D161" location="CNTR_VC" display="VC" xr:uid="{00000000-0004-0000-0C00-00001F000000}"/>
    <hyperlink ref="D160" location="CNTR_SX" display="SX" xr:uid="{00000000-0004-0000-0C00-000020000000}"/>
    <hyperlink ref="D169" location="CNTR_EC" display="EC" xr:uid="{00000000-0004-0000-0C00-000021000000}"/>
    <hyperlink ref="D186" location="CNTR_YE" display="YE" xr:uid="{00000000-0004-0000-0C00-000022000000}"/>
    <hyperlink ref="D191" location="CNTR_OM" display="OM" xr:uid="{00000000-0004-0000-0C00-000023000000}"/>
    <hyperlink ref="D195" location="CNTR_AE" display="AE" xr:uid="{00000000-0004-0000-0C00-000024000000}"/>
    <hyperlink ref="D192" location="CNTR_PS" display="PS" xr:uid="{00000000-0004-0000-0C00-000025000000}"/>
    <hyperlink ref="D203" location="CNTR_IN" display="IN" xr:uid="{00000000-0004-0000-0C00-000026000000}"/>
    <hyperlink ref="D214" location="CNTR_MY" display="MY" xr:uid="{00000000-0004-0000-0C00-000027000000}"/>
    <hyperlink ref="D224" location="CNTR_TW" display="TW" xr:uid="{00000000-0004-0000-0C00-000028000000}"/>
    <hyperlink ref="D226" location="CNTR_TL" display="TL" xr:uid="{00000000-0004-0000-0C00-000029000000}"/>
    <hyperlink ref="D263" location="CNTR_NZ" display="NZ" xr:uid="{00000000-0004-0000-0C00-00002A000000}"/>
    <hyperlink ref="D237" location="CNTR_FM" display="FM" xr:uid="{00000000-0004-0000-0C00-00002B000000}"/>
    <hyperlink ref="D248" location="CNTR_NZ" display="NZ" xr:uid="{00000000-0004-0000-0C00-00002C000000}"/>
    <hyperlink ref="D253" location="CNTR_PG" display="PG" xr:uid="{00000000-0004-0000-0C00-00002D000000}"/>
    <hyperlink ref="D262" location="CNTR_WF" display="WF" xr:uid="{00000000-0004-0000-0C00-00002E000000}"/>
    <hyperlink ref="D255" location="CNTR_SB" display="SB" xr:uid="{00000000-0004-0000-0C00-00002F000000}"/>
    <hyperlink ref="D254" location="CNTR_PN" display="PN" xr:uid="{00000000-0004-0000-0C00-000030000000}"/>
    <hyperlink ref="D250" location="CNTR_MP" display="MP" xr:uid="{00000000-0004-0000-0C00-000031000000}"/>
    <hyperlink ref="D247" location="CNTR_NC" display="NC" xr:uid="{00000000-0004-0000-0C00-000032000000}"/>
    <hyperlink ref="D239" location="CNTR_PF" display="PF" xr:uid="{00000000-0004-0000-0C00-000033000000}"/>
    <hyperlink ref="D238" location="CNTR_TF" display="TF" xr:uid="{00000000-0004-0000-0C00-000034000000}"/>
    <hyperlink ref="D243" location="CNTR_UM" display="UM" xr:uid="{00000000-0004-0000-0C00-000035000000}"/>
    <hyperlink ref="F16" location="Notes!Note_7.1" display="7.1" xr:uid="{00000000-0004-0000-0C00-000036000000}"/>
    <hyperlink ref="J16:L16" location="Notes!Note_7.3" display="7.3" xr:uid="{00000000-0004-0000-0C00-000037000000}"/>
    <hyperlink ref="S12:S15" location="'INQ-A40.MELD'!S266" display="'INQ-A40.MELD'!S266" xr:uid="{00000000-0004-0000-0C00-000038000000}"/>
    <hyperlink ref="N12:N15" location="'INQ-A40.MELD'!N266" display="'INQ-A40.MELD'!N266" xr:uid="{00000000-0004-0000-0C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4" customWidth="true" style="315" width="15.109375"/>
    <col min="15" max="15" customWidth="true" style="315" width="1.6640625"/>
    <col min="16" max="19" customWidth="true" style="315" width="15.109375"/>
    <col min="20" max="20" customWidth="true" style="315" width="4.6640625"/>
    <col min="21" max="21" customWidth="true" style="315" width="19.6640625"/>
    <col min="22" max="16384" style="315" width="9.109375"/>
  </cols>
  <sheetData>
    <row r="1" spans="2:22" ht="21" customHeight="1" x14ac:dyDescent="0.3">
      <c r="F1" s="193" t="s">
        <v>538</v>
      </c>
      <c r="R1" s="15" t="s">
        <v>1</v>
      </c>
      <c r="S1" s="813" t="s">
        <v>827</v>
      </c>
      <c r="T1" s="813"/>
      <c r="U1" s="688"/>
      <c r="V1" s="688"/>
    </row>
    <row r="2" spans="2:22" ht="21" customHeight="1" x14ac:dyDescent="0.3">
      <c r="F2" s="2" t="s">
        <v>843</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D13" s="16"/>
      <c r="E13" s="7"/>
      <c r="F13" s="838"/>
      <c r="G13" s="835"/>
      <c r="H13" s="836"/>
      <c r="I13" s="837"/>
      <c r="J13" s="835"/>
      <c r="K13" s="836"/>
      <c r="L13" s="837"/>
      <c r="M13" s="838"/>
      <c r="N13" s="844"/>
      <c r="O13" s="247"/>
      <c r="P13" s="838"/>
      <c r="Q13" s="838"/>
      <c r="R13" s="838"/>
      <c r="S13" s="846"/>
      <c r="T13" s="7"/>
    </row>
    <row r="14" spans="2:22" ht="40.5" customHeight="1" x14ac:dyDescent="0.25">
      <c r="B14" s="848" t="s">
        <v>1143</v>
      </c>
      <c r="C14" s="804"/>
      <c r="D14" s="16"/>
      <c r="E14" s="7"/>
      <c r="F14" s="838"/>
      <c r="G14" s="838" t="s">
        <v>1088</v>
      </c>
      <c r="H14" s="830" t="s">
        <v>738</v>
      </c>
      <c r="I14" s="831"/>
      <c r="J14" s="838" t="s">
        <v>1088</v>
      </c>
      <c r="K14" s="830" t="s">
        <v>738</v>
      </c>
      <c r="L14" s="831"/>
      <c r="M14" s="838"/>
      <c r="N14" s="844"/>
      <c r="O14" s="247"/>
      <c r="P14" s="838"/>
      <c r="Q14" s="838"/>
      <c r="R14" s="838"/>
      <c r="S14" s="846"/>
      <c r="T14" s="7"/>
    </row>
    <row r="15" spans="2:22" ht="20.25" customHeight="1" x14ac:dyDescent="0.25">
      <c r="B15" s="804"/>
      <c r="C15" s="804"/>
      <c r="D15" s="16"/>
      <c r="E15" s="7"/>
      <c r="F15" s="842"/>
      <c r="G15" s="839"/>
      <c r="H15" s="317" t="s">
        <v>737</v>
      </c>
      <c r="I15" s="249" t="s">
        <v>736</v>
      </c>
      <c r="J15" s="839"/>
      <c r="K15" s="317" t="s">
        <v>737</v>
      </c>
      <c r="L15" s="249" t="s">
        <v>736</v>
      </c>
      <c r="M15" s="842"/>
      <c r="N15" s="845"/>
      <c r="O15" s="247"/>
      <c r="P15" s="842"/>
      <c r="Q15" s="842"/>
      <c r="R15" s="842"/>
      <c r="S15" s="847"/>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 t="shared" si="5"/>
        <v>0</v>
      </c>
      <c r="L127" s="309">
        <f t="shared" si="5"/>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H264" s="327"/>
      <c r="I264" s="327"/>
      <c r="K264" s="327"/>
      <c r="L264" s="327"/>
      <c r="N264" s="380"/>
      <c r="S264" s="380"/>
      <c r="T264" s="335"/>
    </row>
    <row r="265" spans="1:20" ht="0.9" customHeight="1" x14ac:dyDescent="0.25">
      <c r="B265" s="335"/>
      <c r="C265" s="335"/>
      <c r="D265" s="335"/>
      <c r="E265" s="335"/>
      <c r="H265" s="327"/>
      <c r="I265" s="327"/>
      <c r="K265" s="327"/>
      <c r="L265" s="327"/>
      <c r="N265" s="380"/>
      <c r="S265" s="380"/>
      <c r="T265" s="335"/>
    </row>
    <row r="266" spans="1:20" s="404" customFormat="1" ht="27" customHeight="1" thickBot="1" x14ac:dyDescent="0.3">
      <c r="B266" s="66"/>
      <c r="C266" s="62" t="s">
        <v>358</v>
      </c>
      <c r="D266" s="63" t="s">
        <v>1149</v>
      </c>
      <c r="E266" s="5">
        <v>250</v>
      </c>
      <c r="F266" s="59">
        <f t="shared" ref="F266:M266" si="12">SUM(F18,F67,F126,F178,F230)</f>
        <v>0</v>
      </c>
      <c r="G266" s="59">
        <f t="shared" si="12"/>
        <v>0</v>
      </c>
      <c r="H266" s="59">
        <f t="shared" si="12"/>
        <v>0</v>
      </c>
      <c r="I266" s="59">
        <f t="shared" si="12"/>
        <v>0</v>
      </c>
      <c r="J266" s="59">
        <f t="shared" si="12"/>
        <v>0</v>
      </c>
      <c r="K266" s="59">
        <f t="shared" si="12"/>
        <v>0</v>
      </c>
      <c r="L266" s="59">
        <f t="shared" si="12"/>
        <v>0</v>
      </c>
      <c r="M266" s="59">
        <f t="shared" si="12"/>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ht="35.25" hidden="1" customHeight="1" thickTop="1" x14ac:dyDescent="0.25">
      <c r="N269" s="380"/>
      <c r="S269" s="380"/>
    </row>
    <row r="270" spans="1:20" ht="31.5" hidden="1" customHeight="1" x14ac:dyDescent="0.25">
      <c r="N270" s="380"/>
      <c r="S270" s="380"/>
    </row>
    <row r="271" spans="1:20" ht="31.5" hidden="1" customHeight="1" x14ac:dyDescent="0.25">
      <c r="N271" s="380"/>
      <c r="S271" s="380"/>
    </row>
    <row r="272" spans="1:20" ht="31.5" hidden="1" customHeight="1" x14ac:dyDescent="0.25">
      <c r="N272" s="380"/>
      <c r="S272" s="380"/>
    </row>
    <row r="273" spans="3:20" ht="27" hidden="1" customHeight="1" x14ac:dyDescent="0.25">
      <c r="N273" s="380"/>
      <c r="S273" s="380"/>
    </row>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N275" s="380"/>
      <c r="S275" s="380"/>
      <c r="T275" s="315" t="s">
        <v>368</v>
      </c>
    </row>
    <row r="276" spans="3:20" x14ac:dyDescent="0.25">
      <c r="N276" s="380"/>
      <c r="S276" s="380"/>
    </row>
    <row r="277" spans="3:20" ht="12.75" hidden="1" customHeight="1" x14ac:dyDescent="0.25">
      <c r="F277" s="409"/>
      <c r="G277" s="409"/>
      <c r="H277" s="409"/>
      <c r="I277" s="409"/>
      <c r="J277" s="409"/>
      <c r="K277" s="409"/>
      <c r="L277" s="409"/>
      <c r="M277" s="409"/>
      <c r="N277" s="409"/>
      <c r="O277" s="409"/>
      <c r="P277" s="409"/>
      <c r="Q277" s="409"/>
      <c r="R277" s="409"/>
      <c r="S277" s="409"/>
    </row>
    <row r="278" spans="3:20" ht="12.75" hidden="1" customHeight="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t="12.75" hidden="1" customHeight="1" x14ac:dyDescent="0.25">
      <c r="F280" s="319"/>
      <c r="N280" s="380"/>
      <c r="S280" s="380"/>
      <c r="T280" s="15"/>
    </row>
    <row r="281" spans="3:20" ht="12.75" hidden="1" customHeight="1" x14ac:dyDescent="0.25">
      <c r="F281" s="319"/>
      <c r="N281" s="380"/>
      <c r="S281" s="380"/>
    </row>
    <row r="282" spans="3:20" ht="12.75" hidden="1" customHeight="1" x14ac:dyDescent="0.25">
      <c r="F282" s="13"/>
      <c r="N282" s="380"/>
      <c r="S282" s="380"/>
    </row>
    <row r="283" spans="3:20" ht="12.75" customHeight="1" x14ac:dyDescent="0.25">
      <c r="C283" s="203" t="str">
        <f>"Version: "&amp;C318</f>
        <v>Version: 1.00.D0</v>
      </c>
      <c r="F283" s="14"/>
      <c r="N283" s="380"/>
      <c r="S283" s="380"/>
    </row>
    <row r="284" spans="3:20" x14ac:dyDescent="0.25">
      <c r="C284" s="142" t="s">
        <v>821</v>
      </c>
      <c r="F284" s="319"/>
      <c r="N284" s="380"/>
      <c r="S284" s="380"/>
    </row>
    <row r="285" spans="3:20"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N285" s="380"/>
      <c r="P285" s="182" t="str">
        <f>IF(MIN(P18:P273)&lt;0,"ERROR","")</f>
        <v/>
      </c>
      <c r="Q285" s="182" t="str">
        <f>IF(MIN(Q18:Q273)&lt;0,"ERROR","")</f>
        <v/>
      </c>
      <c r="S285" s="380"/>
    </row>
    <row r="286" spans="3:20"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x14ac:dyDescent="0.25">
      <c r="C287" s="158"/>
      <c r="N287" s="380"/>
      <c r="S287" s="380"/>
    </row>
    <row r="288" spans="3:20" x14ac:dyDescent="0.25">
      <c r="N288" s="380"/>
      <c r="S288" s="380"/>
    </row>
    <row r="289" spans="3:19" x14ac:dyDescent="0.25">
      <c r="C289" s="158"/>
      <c r="D289" s="158"/>
      <c r="E289" s="158"/>
      <c r="N289" s="380"/>
      <c r="S289" s="380"/>
    </row>
    <row r="290" spans="3:19" x14ac:dyDescent="0.25">
      <c r="C290" s="158"/>
      <c r="D290" s="158"/>
      <c r="E290" s="158"/>
      <c r="N290" s="380"/>
      <c r="S290" s="380"/>
    </row>
    <row r="291" spans="3:19" x14ac:dyDescent="0.25">
      <c r="N291" s="380"/>
      <c r="S291" s="380"/>
    </row>
    <row r="292" spans="3:19" x14ac:dyDescent="0.25">
      <c r="N292" s="380"/>
      <c r="S292" s="380"/>
    </row>
    <row r="293" spans="3:19" x14ac:dyDescent="0.25">
      <c r="N293" s="380"/>
      <c r="S293" s="380"/>
    </row>
    <row r="294" spans="3:19" x14ac:dyDescent="0.25">
      <c r="N294" s="380"/>
      <c r="S294" s="380"/>
    </row>
    <row r="295" spans="3:19" x14ac:dyDescent="0.25">
      <c r="N295" s="380"/>
      <c r="S295" s="380"/>
    </row>
    <row r="296" spans="3:19" x14ac:dyDescent="0.25">
      <c r="N296" s="380"/>
      <c r="S296" s="380"/>
    </row>
    <row r="297" spans="3:19" x14ac:dyDescent="0.25">
      <c r="N297" s="380"/>
      <c r="S297" s="380"/>
    </row>
    <row r="298" spans="3:19" x14ac:dyDescent="0.25">
      <c r="N298" s="380"/>
      <c r="S298" s="380"/>
    </row>
    <row r="299" spans="3:19" x14ac:dyDescent="0.25">
      <c r="N299" s="380"/>
      <c r="S299" s="380"/>
    </row>
    <row r="300" spans="3:19" x14ac:dyDescent="0.25">
      <c r="N300" s="380"/>
      <c r="S300" s="380"/>
    </row>
    <row r="301" spans="3:19" x14ac:dyDescent="0.25">
      <c r="N301" s="380"/>
      <c r="S301" s="380"/>
    </row>
    <row r="302" spans="3:19" x14ac:dyDescent="0.25">
      <c r="N302" s="380"/>
      <c r="S302" s="380"/>
    </row>
    <row r="306" spans="1:19" x14ac:dyDescent="0.25">
      <c r="A306" s="304"/>
    </row>
    <row r="307" spans="1:19" hidden="1" x14ac:dyDescent="0.25">
      <c r="C307" s="315" t="s">
        <v>803</v>
      </c>
      <c r="D307" s="315">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315" t="s">
        <v>839</v>
      </c>
      <c r="D308" s="315">
        <f>COUNTIF(F308:T308,TRUE)</f>
        <v>0</v>
      </c>
      <c r="H308" s="315" t="b">
        <f>Metadata!$D$38</f>
        <v>0</v>
      </c>
      <c r="I308" s="315" t="b">
        <f>Metadata!$D$44</f>
        <v>0</v>
      </c>
      <c r="K308" s="465" t="b">
        <f>Metadata!$D$38</f>
        <v>0</v>
      </c>
      <c r="L308" s="465" t="b">
        <f>Metadata!$D$44</f>
        <v>0</v>
      </c>
    </row>
    <row r="309" spans="1:19" hidden="1" x14ac:dyDescent="0.25"/>
    <row r="315" spans="1:19" x14ac:dyDescent="0.25">
      <c r="B315" s="225" t="s">
        <v>5</v>
      </c>
      <c r="C315" s="226" t="str">
        <f>S2</f>
        <v>XXXXXX</v>
      </c>
    </row>
    <row r="316" spans="1:19" x14ac:dyDescent="0.25">
      <c r="B316" s="86"/>
      <c r="C316" s="227" t="str">
        <f>S1</f>
        <v>INQ41</v>
      </c>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0D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20" priority="1098" stopIfTrue="1">
      <formula>D308&gt;0</formula>
    </cfRule>
  </conditionalFormatting>
  <conditionalFormatting sqref="H18:H268 K18:K268">
    <cfRule type="expression" dxfId="19" priority="3" stopIfTrue="1">
      <formula>$H$308=TRUE</formula>
    </cfRule>
  </conditionalFormatting>
  <conditionalFormatting sqref="I18:I268 L18:L268">
    <cfRule type="expression" dxfId="18" priority="2" stopIfTrue="1">
      <formula>$I$308=TRUE</formula>
    </cfRule>
  </conditionalFormatting>
  <hyperlinks>
    <hyperlink ref="D65" location="CNTR_GB" display="GB" xr:uid="{00000000-0004-0000-0D00-000000000000}"/>
    <hyperlink ref="D49" location="CNTR_NO" display="NO" xr:uid="{00000000-0004-0000-0D00-000001000000}"/>
    <hyperlink ref="D26" location="CNTR_DE" display="DE" xr:uid="{00000000-0004-0000-0D00-000002000000}"/>
    <hyperlink ref="D60" location="CNTR_ES" display="ES" xr:uid="{00000000-0004-0000-0D00-000003000000}"/>
    <hyperlink ref="D30" location="CNTR_FR" display="FR" xr:uid="{00000000-0004-0000-0D00-000004000000}"/>
    <hyperlink ref="D38" location="CNTR_IT" display="IT" xr:uid="{00000000-0004-0000-0D00-000005000000}"/>
    <hyperlink ref="D44" location="CNTR_MT" display="MT" xr:uid="{00000000-0004-0000-0D00-000006000000}"/>
    <hyperlink ref="D52" location="CNTR_PT" display="PT" xr:uid="{00000000-0004-0000-0D00-000007000000}"/>
    <hyperlink ref="D29" location="CNTR_FI" display="FI" xr:uid="{00000000-0004-0000-0D00-000008000000}"/>
    <hyperlink ref="D72" location="CNTR_MA" display="MA" xr:uid="{00000000-0004-0000-0D00-000009000000}"/>
    <hyperlink ref="D75" location="CNTR_AO" display="AO" xr:uid="{00000000-0004-0000-0D00-00000A000000}"/>
    <hyperlink ref="D80" location="CNTR_IO" display="IO" xr:uid="{00000000-0004-0000-0D00-00000B000000}"/>
    <hyperlink ref="D94" location="CNTR_KM" display="KM" xr:uid="{00000000-0004-0000-0D00-00000C000000}"/>
    <hyperlink ref="D96" location="CNTR_CD" display="CD" xr:uid="{00000000-0004-0000-0D00-00000D000000}"/>
    <hyperlink ref="D103" location="CNTR_MU" display="MU" xr:uid="{00000000-0004-0000-0D00-00000E000000}"/>
    <hyperlink ref="D112" location="CNTR_SC" display="SC" xr:uid="{00000000-0004-0000-0D00-00000F000000}"/>
    <hyperlink ref="D116" location="CNTR_SH" display="SH" xr:uid="{00000000-0004-0000-0D00-000010000000}"/>
    <hyperlink ref="D121" location="CNTR_TZ" display="TZ" xr:uid="{00000000-0004-0000-0D00-000011000000}"/>
    <hyperlink ref="D130" location="CNTR_US" display="US" xr:uid="{00000000-0004-0000-0D00-000012000000}"/>
    <hyperlink ref="D147" location="CNTR_GD" display="GD" xr:uid="{00000000-0004-0000-0D00-000013000000}"/>
    <hyperlink ref="D150" location="CNTR_HN" display="HN" xr:uid="{00000000-0004-0000-0D00-000014000000}"/>
    <hyperlink ref="D156" location="CNTR_NI" display="NI" xr:uid="{00000000-0004-0000-0D00-000015000000}"/>
    <hyperlink ref="D157" location="CNTR_PA" display="PA" xr:uid="{00000000-0004-0000-0D00-000016000000}"/>
    <hyperlink ref="D161" location="CNTR_VC" display="VC" xr:uid="{00000000-0004-0000-0D00-000017000000}"/>
    <hyperlink ref="D160" location="CNTR_SX" display="SX" xr:uid="{00000000-0004-0000-0D00-000018000000}"/>
    <hyperlink ref="D169" location="CNTR_EC" display="EC" xr:uid="{00000000-0004-0000-0D00-000019000000}"/>
    <hyperlink ref="D186" location="CNTR_YE" display="YE" xr:uid="{00000000-0004-0000-0D00-00001A000000}"/>
    <hyperlink ref="D191" location="CNTR_OM" display="OM" xr:uid="{00000000-0004-0000-0D00-00001B000000}"/>
    <hyperlink ref="D195" location="CNTR_AE" display="AE" xr:uid="{00000000-0004-0000-0D00-00001C000000}"/>
    <hyperlink ref="D192" location="CNTR_PS" display="PS" xr:uid="{00000000-0004-0000-0D00-00001D000000}"/>
    <hyperlink ref="D203" location="CNTR_IN" display="IN" xr:uid="{00000000-0004-0000-0D00-00001E000000}"/>
    <hyperlink ref="D214" location="CNTR_MY" display="MY" xr:uid="{00000000-0004-0000-0D00-00001F000000}"/>
    <hyperlink ref="D224" location="CNTR_TW" display="TW" xr:uid="{00000000-0004-0000-0D00-000020000000}"/>
    <hyperlink ref="D226" location="CNTR_TL" display="TL" xr:uid="{00000000-0004-0000-0D00-000021000000}"/>
    <hyperlink ref="D263" location="CNTR_NZ" display="NZ" xr:uid="{00000000-0004-0000-0D00-000022000000}"/>
    <hyperlink ref="D237" location="CNTR_FM" display="FM" xr:uid="{00000000-0004-0000-0D00-000023000000}"/>
    <hyperlink ref="D248" location="CNTR_NZ" display="NZ" xr:uid="{00000000-0004-0000-0D00-000024000000}"/>
    <hyperlink ref="D253" location="CNTR_PG" display="PG" xr:uid="{00000000-0004-0000-0D00-000025000000}"/>
    <hyperlink ref="D262" location="CNTR_WF" display="WF" xr:uid="{00000000-0004-0000-0D00-000026000000}"/>
    <hyperlink ref="D255" location="CNTR_SB" display="SB" xr:uid="{00000000-0004-0000-0D00-000027000000}"/>
    <hyperlink ref="D254" location="CNTR_PN" display="PN" xr:uid="{00000000-0004-0000-0D00-000028000000}"/>
    <hyperlink ref="D250" location="CNTR_MP" display="MP" xr:uid="{00000000-0004-0000-0D00-000029000000}"/>
    <hyperlink ref="D247" location="CNTR_NC" display="NC" xr:uid="{00000000-0004-0000-0D00-00002A000000}"/>
    <hyperlink ref="D239" location="CNTR_PF" display="PF" xr:uid="{00000000-0004-0000-0D00-00002B000000}"/>
    <hyperlink ref="D238" location="CNTR_TF" display="TF" xr:uid="{00000000-0004-0000-0D00-00002C000000}"/>
    <hyperlink ref="D243" location="CNTR_UM" display="UM" xr:uid="{00000000-0004-0000-0D00-00002D000000}"/>
    <hyperlink ref="S12:S15" location="'INQ-A41.MELD'!S266" display="'INQ-A41.MELD'!S266" xr:uid="{00000000-0004-0000-0D00-00002E000000}"/>
    <hyperlink ref="N12:N15" location="'INQ-A41.MELD'!N266" display="'INQ-A41.MELD'!N266" xr:uid="{00000000-0004-0000-0D00-00002F000000}"/>
    <hyperlink ref="R16:S16" location="Note_04" display="4." xr:uid="{00000000-0004-0000-0D00-000030000000}"/>
    <hyperlink ref="G16:I16" location="Notes!Note_7.2" display="7.2" xr:uid="{00000000-0004-0000-0D00-000031000000}"/>
    <hyperlink ref="P16" location="Notes!Note_7.2" display="7.2" xr:uid="{00000000-0004-0000-0D00-000032000000}"/>
    <hyperlink ref="Q16" location="Notes!Note_7.3" display="7.3" xr:uid="{00000000-0004-0000-0D00-000033000000}"/>
    <hyperlink ref="M16" location="Notes!Note_7.4" display="7.4" xr:uid="{00000000-0004-0000-0D00-000034000000}"/>
    <hyperlink ref="R16" location="Notes!Note_7.4" display="7.4" xr:uid="{00000000-0004-0000-0D00-000035000000}"/>
    <hyperlink ref="N16" location="Notes!Note_7.5" display="7.5" xr:uid="{00000000-0004-0000-0D00-000036000000}"/>
    <hyperlink ref="S16" location="Notes!Note_7.5" display="7.5" xr:uid="{00000000-0004-0000-0D00-000037000000}"/>
    <hyperlink ref="F16" location="Notes!Note_7.1" display="7.1" xr:uid="{00000000-0004-0000-0D00-000038000000}"/>
    <hyperlink ref="J16:L16" location="Notes!Note_7.3" display="7.3" xr:uid="{00000000-0004-0000-0D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321"/>
  <sheetViews>
    <sheetView showGridLines="0" showRowColHeaders="0" zoomScale="80" zoomScaleNormal="80" workbookViewId="0">
      <pane xSplit="5" ySplit="17" topLeftCell="F18" activePane="bottomRight" state="frozen"/>
      <selection activeCell="F16" sqref="F16"/>
      <selection pane="topRight" activeCell="F16" sqref="F16"/>
      <selection pane="bottomLeft" activeCell="F16" sqref="F16"/>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4" customWidth="true" style="315" width="15.109375"/>
    <col min="15" max="15" customWidth="true" style="315" width="1.6640625"/>
    <col min="16" max="19" customWidth="true" style="315" width="15.109375"/>
    <col min="20" max="20" customWidth="true" style="315" width="4.6640625"/>
    <col min="21" max="21" customWidth="true" style="315" width="19.6640625"/>
    <col min="22" max="16384" style="315" width="9.109375"/>
  </cols>
  <sheetData>
    <row r="1" spans="2:22" ht="21" customHeight="1" x14ac:dyDescent="0.3">
      <c r="F1" s="193" t="s">
        <v>538</v>
      </c>
      <c r="R1" s="15" t="s">
        <v>1</v>
      </c>
      <c r="S1" s="813" t="s">
        <v>828</v>
      </c>
      <c r="T1" s="813"/>
      <c r="U1" s="688"/>
      <c r="V1" s="688"/>
    </row>
    <row r="2" spans="2:22" ht="21" customHeight="1" x14ac:dyDescent="0.3">
      <c r="F2" s="2" t="s">
        <v>844</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D13" s="16"/>
      <c r="E13" s="7"/>
      <c r="F13" s="838"/>
      <c r="G13" s="835"/>
      <c r="H13" s="836"/>
      <c r="I13" s="837"/>
      <c r="J13" s="835"/>
      <c r="K13" s="836"/>
      <c r="L13" s="837"/>
      <c r="M13" s="838"/>
      <c r="N13" s="846"/>
      <c r="O13" s="247"/>
      <c r="P13" s="838"/>
      <c r="Q13" s="838"/>
      <c r="R13" s="838"/>
      <c r="S13" s="846"/>
      <c r="T13" s="7"/>
    </row>
    <row r="14" spans="2:22" ht="40.5" customHeight="1" x14ac:dyDescent="0.25">
      <c r="B14" s="848" t="s">
        <v>1143</v>
      </c>
      <c r="C14" s="804"/>
      <c r="D14" s="16"/>
      <c r="E14" s="7"/>
      <c r="F14" s="838"/>
      <c r="G14" s="838" t="s">
        <v>1088</v>
      </c>
      <c r="H14" s="830" t="s">
        <v>738</v>
      </c>
      <c r="I14" s="831"/>
      <c r="J14" s="838" t="s">
        <v>1088</v>
      </c>
      <c r="K14" s="830" t="s">
        <v>738</v>
      </c>
      <c r="L14" s="831"/>
      <c r="M14" s="838"/>
      <c r="N14" s="846"/>
      <c r="O14" s="247"/>
      <c r="P14" s="838"/>
      <c r="Q14" s="838"/>
      <c r="R14" s="838"/>
      <c r="S14" s="846"/>
      <c r="T14" s="7"/>
    </row>
    <row r="15" spans="2:22" ht="20.25" customHeight="1" x14ac:dyDescent="0.25">
      <c r="B15" s="804"/>
      <c r="C15" s="804"/>
      <c r="D15" s="16"/>
      <c r="E15" s="7"/>
      <c r="F15" s="842"/>
      <c r="G15" s="839"/>
      <c r="H15" s="317" t="s">
        <v>737</v>
      </c>
      <c r="I15" s="249" t="s">
        <v>736</v>
      </c>
      <c r="J15" s="839"/>
      <c r="K15" s="317" t="s">
        <v>737</v>
      </c>
      <c r="L15" s="249" t="s">
        <v>736</v>
      </c>
      <c r="M15" s="842"/>
      <c r="N15" s="847"/>
      <c r="O15" s="247"/>
      <c r="P15" s="842"/>
      <c r="Q15" s="842"/>
      <c r="R15" s="842"/>
      <c r="S15" s="847"/>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 t="shared" si="5"/>
        <v>0</v>
      </c>
      <c r="L127" s="309">
        <f t="shared" si="5"/>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H264" s="327"/>
      <c r="I264" s="327"/>
      <c r="K264" s="327"/>
      <c r="L264" s="327"/>
      <c r="N264" s="380"/>
      <c r="S264" s="380"/>
      <c r="T264" s="335"/>
    </row>
    <row r="265" spans="1:20" ht="0.9" customHeight="1" x14ac:dyDescent="0.25">
      <c r="B265" s="335"/>
      <c r="C265" s="335"/>
      <c r="D265" s="335"/>
      <c r="E265" s="335"/>
      <c r="H265" s="327"/>
      <c r="I265" s="327"/>
      <c r="K265" s="327"/>
      <c r="L265" s="327"/>
      <c r="N265" s="380"/>
      <c r="S265" s="380"/>
      <c r="T265" s="335"/>
    </row>
    <row r="266" spans="1:20" s="404" customFormat="1" ht="27" customHeight="1" thickBot="1" x14ac:dyDescent="0.3">
      <c r="B266" s="66"/>
      <c r="C266" s="62" t="s">
        <v>358</v>
      </c>
      <c r="D266" s="63" t="s">
        <v>1149</v>
      </c>
      <c r="E266" s="5">
        <v>250</v>
      </c>
      <c r="F266" s="59">
        <f t="shared" ref="F266:M266" si="12">SUM(F18,F67,F126,F178,F230)</f>
        <v>0</v>
      </c>
      <c r="G266" s="59">
        <f t="shared" si="12"/>
        <v>0</v>
      </c>
      <c r="H266" s="59">
        <f t="shared" si="12"/>
        <v>0</v>
      </c>
      <c r="I266" s="59">
        <f t="shared" si="12"/>
        <v>0</v>
      </c>
      <c r="J266" s="59">
        <f t="shared" si="12"/>
        <v>0</v>
      </c>
      <c r="K266" s="59">
        <f t="shared" si="12"/>
        <v>0</v>
      </c>
      <c r="L266" s="59">
        <f t="shared" si="12"/>
        <v>0</v>
      </c>
      <c r="M266" s="59">
        <f t="shared" si="12"/>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ht="35.25" hidden="1" customHeight="1" thickTop="1" x14ac:dyDescent="0.25">
      <c r="N269" s="380"/>
      <c r="S269" s="380"/>
    </row>
    <row r="270" spans="1:20" ht="31.5" hidden="1" customHeight="1" x14ac:dyDescent="0.25">
      <c r="N270" s="380"/>
      <c r="S270" s="380"/>
    </row>
    <row r="271" spans="1:20" ht="31.5" hidden="1" customHeight="1" x14ac:dyDescent="0.25">
      <c r="N271" s="380"/>
      <c r="S271" s="380"/>
    </row>
    <row r="272" spans="1:20" ht="31.5" hidden="1" customHeight="1" x14ac:dyDescent="0.25">
      <c r="N272" s="380"/>
      <c r="S272" s="380"/>
    </row>
    <row r="273" spans="3:20" ht="27" hidden="1" customHeight="1" x14ac:dyDescent="0.25">
      <c r="N273" s="380"/>
      <c r="S273" s="380"/>
    </row>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N275" s="380"/>
      <c r="S275" s="380"/>
      <c r="T275" s="315" t="s">
        <v>368</v>
      </c>
    </row>
    <row r="276" spans="3:20" x14ac:dyDescent="0.25">
      <c r="N276" s="380"/>
      <c r="S276" s="380"/>
    </row>
    <row r="277" spans="3:20" ht="12.75" hidden="1" customHeight="1" x14ac:dyDescent="0.25">
      <c r="F277" s="409"/>
      <c r="G277" s="409"/>
      <c r="H277" s="409"/>
      <c r="I277" s="409"/>
      <c r="J277" s="409"/>
      <c r="K277" s="409"/>
      <c r="L277" s="409"/>
      <c r="M277" s="409"/>
      <c r="N277" s="409"/>
      <c r="O277" s="409"/>
      <c r="P277" s="409"/>
      <c r="Q277" s="409"/>
      <c r="R277" s="409"/>
      <c r="S277" s="409"/>
    </row>
    <row r="278" spans="3:20" ht="12.75" hidden="1" customHeight="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t="12.75" hidden="1" customHeight="1" x14ac:dyDescent="0.25">
      <c r="F280" s="319"/>
      <c r="N280" s="380"/>
      <c r="S280" s="380"/>
      <c r="T280" s="15"/>
    </row>
    <row r="281" spans="3:20" ht="12.75" hidden="1" customHeight="1" x14ac:dyDescent="0.25">
      <c r="F281" s="319"/>
      <c r="N281" s="380"/>
      <c r="S281" s="380"/>
    </row>
    <row r="282" spans="3:20" ht="12.75" hidden="1" customHeight="1" x14ac:dyDescent="0.25">
      <c r="F282" s="13"/>
      <c r="N282" s="380"/>
      <c r="S282" s="380"/>
    </row>
    <row r="283" spans="3:20" ht="12.75" customHeight="1" x14ac:dyDescent="0.25">
      <c r="C283" s="203" t="str">
        <f>"Version: "&amp;C318</f>
        <v>Version: 1.00.D0</v>
      </c>
      <c r="F283" s="14"/>
      <c r="N283" s="380"/>
      <c r="S283" s="380"/>
    </row>
    <row r="284" spans="3:20" x14ac:dyDescent="0.25">
      <c r="C284" s="142" t="s">
        <v>821</v>
      </c>
      <c r="F284" s="319"/>
      <c r="N284" s="380"/>
      <c r="S284" s="380"/>
    </row>
    <row r="285" spans="3:20"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N285" s="380"/>
      <c r="P285" s="182" t="str">
        <f>IF(MIN(P18:P273)&lt;0,"ERROR","")</f>
        <v/>
      </c>
      <c r="Q285" s="182" t="str">
        <f>IF(MIN(Q18:Q273)&lt;0,"ERROR","")</f>
        <v/>
      </c>
      <c r="S285" s="380"/>
    </row>
    <row r="286" spans="3:20"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x14ac:dyDescent="0.25">
      <c r="C287" s="158"/>
      <c r="N287" s="380"/>
      <c r="S287" s="380"/>
    </row>
    <row r="288" spans="3:20" x14ac:dyDescent="0.25">
      <c r="N288" s="380"/>
      <c r="S288" s="380"/>
    </row>
    <row r="289" spans="3:19" x14ac:dyDescent="0.25">
      <c r="C289" s="158"/>
      <c r="D289" s="158"/>
      <c r="E289" s="158"/>
      <c r="N289" s="380"/>
      <c r="S289" s="380"/>
    </row>
    <row r="290" spans="3:19" x14ac:dyDescent="0.25">
      <c r="C290" s="158"/>
      <c r="D290" s="158"/>
      <c r="E290" s="158"/>
      <c r="N290" s="380"/>
      <c r="S290" s="380"/>
    </row>
    <row r="291" spans="3:19" x14ac:dyDescent="0.25">
      <c r="N291" s="380"/>
      <c r="S291" s="380"/>
    </row>
    <row r="292" spans="3:19" x14ac:dyDescent="0.25">
      <c r="N292" s="380"/>
      <c r="S292" s="380"/>
    </row>
    <row r="293" spans="3:19" x14ac:dyDescent="0.25">
      <c r="N293" s="380"/>
      <c r="S293" s="380"/>
    </row>
    <row r="294" spans="3:19" x14ac:dyDescent="0.25">
      <c r="N294" s="380"/>
      <c r="S294" s="380"/>
    </row>
    <row r="295" spans="3:19" x14ac:dyDescent="0.25">
      <c r="N295" s="380"/>
      <c r="S295" s="380"/>
    </row>
    <row r="296" spans="3:19" x14ac:dyDescent="0.25">
      <c r="N296" s="380"/>
      <c r="S296" s="380"/>
    </row>
    <row r="297" spans="3:19" x14ac:dyDescent="0.25">
      <c r="N297" s="380"/>
      <c r="S297" s="380"/>
    </row>
    <row r="298" spans="3:19" x14ac:dyDescent="0.25">
      <c r="N298" s="380"/>
      <c r="S298" s="380"/>
    </row>
    <row r="299" spans="3:19" x14ac:dyDescent="0.25">
      <c r="N299" s="380"/>
      <c r="S299" s="380"/>
    </row>
    <row r="300" spans="3:19" x14ac:dyDescent="0.25">
      <c r="N300" s="380"/>
      <c r="S300" s="380"/>
    </row>
    <row r="301" spans="3:19" x14ac:dyDescent="0.25">
      <c r="N301" s="380"/>
      <c r="S301" s="380"/>
    </row>
    <row r="302" spans="3:19" x14ac:dyDescent="0.25">
      <c r="N302" s="380"/>
      <c r="S302" s="380"/>
    </row>
    <row r="306" spans="1:19" x14ac:dyDescent="0.25">
      <c r="A306" s="304"/>
    </row>
    <row r="307" spans="1:19" hidden="1" x14ac:dyDescent="0.25">
      <c r="C307" s="315" t="s">
        <v>803</v>
      </c>
      <c r="D307" s="315">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315" t="s">
        <v>839</v>
      </c>
      <c r="D308" s="315">
        <f>COUNTIF(F308:T308,TRUE)</f>
        <v>0</v>
      </c>
      <c r="H308" s="315" t="b">
        <f>Metadata!$D$38</f>
        <v>0</v>
      </c>
      <c r="I308" s="315" t="b">
        <f>Metadata!$D$44</f>
        <v>0</v>
      </c>
      <c r="K308" s="465" t="b">
        <f>Metadata!$D$38</f>
        <v>0</v>
      </c>
      <c r="L308" s="465" t="b">
        <f>Metadata!$D$44</f>
        <v>0</v>
      </c>
    </row>
    <row r="309" spans="1:19" hidden="1" x14ac:dyDescent="0.25"/>
    <row r="315" spans="1:19" x14ac:dyDescent="0.25">
      <c r="B315" s="225" t="s">
        <v>5</v>
      </c>
      <c r="C315" s="226" t="str">
        <f>S2</f>
        <v>XXXXXX</v>
      </c>
    </row>
    <row r="316" spans="1:19" x14ac:dyDescent="0.25">
      <c r="B316" s="86"/>
      <c r="C316" s="227" t="str">
        <f>S1</f>
        <v>INQ42</v>
      </c>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0E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7" priority="1092" stopIfTrue="1">
      <formula>$D$308&gt;0</formula>
    </cfRule>
  </conditionalFormatting>
  <conditionalFormatting sqref="H18:H268 K18:K268">
    <cfRule type="expression" dxfId="16" priority="2" stopIfTrue="1">
      <formula>$H$308=TRUE</formula>
    </cfRule>
  </conditionalFormatting>
  <conditionalFormatting sqref="I18:I268 L18:L268">
    <cfRule type="expression" dxfId="15" priority="11" stopIfTrue="1">
      <formula>$I$308=TRUE</formula>
    </cfRule>
  </conditionalFormatting>
  <hyperlinks>
    <hyperlink ref="D65" location="CNTR_GB" display="GB" xr:uid="{00000000-0004-0000-0E00-000000000000}"/>
    <hyperlink ref="D49" location="CNTR_NO" display="NO" xr:uid="{00000000-0004-0000-0E00-000001000000}"/>
    <hyperlink ref="D26" location="CNTR_DE" display="DE" xr:uid="{00000000-0004-0000-0E00-000002000000}"/>
    <hyperlink ref="D60" location="CNTR_ES" display="ES" xr:uid="{00000000-0004-0000-0E00-000003000000}"/>
    <hyperlink ref="D30" location="CNTR_FR" display="FR" xr:uid="{00000000-0004-0000-0E00-000004000000}"/>
    <hyperlink ref="D38" location="CNTR_IT" display="IT" xr:uid="{00000000-0004-0000-0E00-000005000000}"/>
    <hyperlink ref="D44" location="CNTR_MT" display="MT" xr:uid="{00000000-0004-0000-0E00-000006000000}"/>
    <hyperlink ref="D52" location="CNTR_PT" display="PT" xr:uid="{00000000-0004-0000-0E00-000007000000}"/>
    <hyperlink ref="D29" location="CNTR_FI" display="FI" xr:uid="{00000000-0004-0000-0E00-000008000000}"/>
    <hyperlink ref="D72" location="CNTR_MA" display="MA" xr:uid="{00000000-0004-0000-0E00-000009000000}"/>
    <hyperlink ref="D75" location="CNTR_AO" display="AO" xr:uid="{00000000-0004-0000-0E00-00000A000000}"/>
    <hyperlink ref="D80" location="CNTR_IO" display="IO" xr:uid="{00000000-0004-0000-0E00-00000B000000}"/>
    <hyperlink ref="D94" location="CNTR_KM" display="KM" xr:uid="{00000000-0004-0000-0E00-00000C000000}"/>
    <hyperlink ref="D96" location="CNTR_CD" display="CD" xr:uid="{00000000-0004-0000-0E00-00000D000000}"/>
    <hyperlink ref="D103" location="CNTR_MU" display="MU" xr:uid="{00000000-0004-0000-0E00-00000E000000}"/>
    <hyperlink ref="D112" location="CNTR_SC" display="SC" xr:uid="{00000000-0004-0000-0E00-00000F000000}"/>
    <hyperlink ref="D116" location="CNTR_SH" display="SH" xr:uid="{00000000-0004-0000-0E00-000010000000}"/>
    <hyperlink ref="D121" location="CNTR_TZ" display="TZ" xr:uid="{00000000-0004-0000-0E00-000011000000}"/>
    <hyperlink ref="D130" location="CNTR_US" display="US" xr:uid="{00000000-0004-0000-0E00-000012000000}"/>
    <hyperlink ref="D147" location="CNTR_GD" display="GD" xr:uid="{00000000-0004-0000-0E00-000013000000}"/>
    <hyperlink ref="D150" location="CNTR_HN" display="HN" xr:uid="{00000000-0004-0000-0E00-000014000000}"/>
    <hyperlink ref="D156" location="CNTR_NI" display="NI" xr:uid="{00000000-0004-0000-0E00-000015000000}"/>
    <hyperlink ref="D157" location="CNTR_PA" display="PA" xr:uid="{00000000-0004-0000-0E00-000016000000}"/>
    <hyperlink ref="D161" location="CNTR_VC" display="VC" xr:uid="{00000000-0004-0000-0E00-000017000000}"/>
    <hyperlink ref="D160" location="CNTR_SX" display="SX" xr:uid="{00000000-0004-0000-0E00-000018000000}"/>
    <hyperlink ref="D169" location="CNTR_EC" display="EC" xr:uid="{00000000-0004-0000-0E00-000019000000}"/>
    <hyperlink ref="D186" location="CNTR_YE" display="YE" xr:uid="{00000000-0004-0000-0E00-00001A000000}"/>
    <hyperlink ref="D191" location="CNTR_OM" display="OM" xr:uid="{00000000-0004-0000-0E00-00001B000000}"/>
    <hyperlink ref="D195" location="CNTR_AE" display="AE" xr:uid="{00000000-0004-0000-0E00-00001C000000}"/>
    <hyperlink ref="D192" location="CNTR_PS" display="PS" xr:uid="{00000000-0004-0000-0E00-00001D000000}"/>
    <hyperlink ref="D203" location="CNTR_IN" display="IN" xr:uid="{00000000-0004-0000-0E00-00001E000000}"/>
    <hyperlink ref="D214" location="CNTR_MY" display="MY" xr:uid="{00000000-0004-0000-0E00-00001F000000}"/>
    <hyperlink ref="D224" location="CNTR_TW" display="TW" xr:uid="{00000000-0004-0000-0E00-000020000000}"/>
    <hyperlink ref="D226" location="CNTR_TL" display="TL" xr:uid="{00000000-0004-0000-0E00-000021000000}"/>
    <hyperlink ref="D263" location="CNTR_NZ" display="NZ" xr:uid="{00000000-0004-0000-0E00-000022000000}"/>
    <hyperlink ref="D237" location="CNTR_FM" display="FM" xr:uid="{00000000-0004-0000-0E00-000023000000}"/>
    <hyperlink ref="D248" location="CNTR_NZ" display="NZ" xr:uid="{00000000-0004-0000-0E00-000024000000}"/>
    <hyperlink ref="D253" location="CNTR_PG" display="PG" xr:uid="{00000000-0004-0000-0E00-000025000000}"/>
    <hyperlink ref="D262" location="CNTR_WF" display="WF" xr:uid="{00000000-0004-0000-0E00-000026000000}"/>
    <hyperlink ref="D255" location="CNTR_SB" display="SB" xr:uid="{00000000-0004-0000-0E00-000027000000}"/>
    <hyperlink ref="D254" location="CNTR_PN" display="PN" xr:uid="{00000000-0004-0000-0E00-000028000000}"/>
    <hyperlink ref="D250" location="CNTR_MP" display="MP" xr:uid="{00000000-0004-0000-0E00-000029000000}"/>
    <hyperlink ref="D247" location="CNTR_NC" display="NC" xr:uid="{00000000-0004-0000-0E00-00002A000000}"/>
    <hyperlink ref="D239" location="CNTR_PF" display="PF" xr:uid="{00000000-0004-0000-0E00-00002B000000}"/>
    <hyperlink ref="D238" location="CNTR_TF" display="TF" xr:uid="{00000000-0004-0000-0E00-00002C000000}"/>
    <hyperlink ref="D243" location="CNTR_UM" display="UM" xr:uid="{00000000-0004-0000-0E00-00002D000000}"/>
    <hyperlink ref="N12:N15" location="'INQ-A42.MELD'!N266" display="'INQ-A42.MELD'!N266" xr:uid="{00000000-0004-0000-0E00-00002E000000}"/>
    <hyperlink ref="S12:S15" location="'INQ-A42.MELD'!S266" display="'INQ-A42.MELD'!S266" xr:uid="{00000000-0004-0000-0E00-00002F000000}"/>
    <hyperlink ref="R16:S16" location="Note_04" display="4." xr:uid="{00000000-0004-0000-0E00-000030000000}"/>
    <hyperlink ref="G16:I16" location="Notes!Note_7.2" display="7.2" xr:uid="{00000000-0004-0000-0E00-000031000000}"/>
    <hyperlink ref="P16" location="Notes!Note_7.2" display="7.2" xr:uid="{00000000-0004-0000-0E00-000032000000}"/>
    <hyperlink ref="Q16" location="Notes!Note_7.3" display="7.3" xr:uid="{00000000-0004-0000-0E00-000033000000}"/>
    <hyperlink ref="M16" location="Notes!Note_7.4" display="7.4" xr:uid="{00000000-0004-0000-0E00-000034000000}"/>
    <hyperlink ref="R16" location="Notes!Note_7.4" display="7.4" xr:uid="{00000000-0004-0000-0E00-000035000000}"/>
    <hyperlink ref="N16" location="Notes!Note_7.5" display="7.5" xr:uid="{00000000-0004-0000-0E00-000036000000}"/>
    <hyperlink ref="S16" location="Notes!Note_7.5" display="7.5" xr:uid="{00000000-0004-0000-0E00-000037000000}"/>
    <hyperlink ref="F16" location="Notes!Note_7.1" display="7.1" xr:uid="{00000000-0004-0000-0E00-000038000000}"/>
    <hyperlink ref="J16:L16" location="Notes!Note_7.3" display="7.3" xr:uid="{00000000-0004-0000-0E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321"/>
  <sheetViews>
    <sheetView showGridLines="0" showRowColHeaders="0" zoomScale="80" zoomScaleNormal="80" workbookViewId="0">
      <pane xSplit="5" ySplit="17" topLeftCell="F18" activePane="bottomRight" state="frozen"/>
      <selection activeCell="F16" sqref="F16"/>
      <selection pane="topRight" activeCell="F16" sqref="F16"/>
      <selection pane="bottomLeft" activeCell="F16" sqref="F16"/>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4" customWidth="true" style="315" width="15.109375"/>
    <col min="15" max="15" customWidth="true" style="315" width="1.6640625"/>
    <col min="16" max="19" customWidth="true" style="315" width="15.109375"/>
    <col min="20" max="20" customWidth="true" style="315" width="4.6640625"/>
    <col min="21" max="21" customWidth="true" style="315" width="19.6640625"/>
    <col min="22" max="16384" style="315" width="9.109375"/>
  </cols>
  <sheetData>
    <row r="1" spans="2:22" ht="21" customHeight="1" x14ac:dyDescent="0.3">
      <c r="F1" s="193" t="s">
        <v>538</v>
      </c>
      <c r="R1" s="15" t="s">
        <v>1</v>
      </c>
      <c r="S1" s="813" t="s">
        <v>829</v>
      </c>
      <c r="T1" s="813"/>
      <c r="U1" s="688"/>
      <c r="V1" s="688"/>
    </row>
    <row r="2" spans="2:22" ht="21" customHeight="1" x14ac:dyDescent="0.3">
      <c r="F2" s="2" t="s">
        <v>845</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D13" s="16"/>
      <c r="E13" s="7"/>
      <c r="F13" s="838"/>
      <c r="G13" s="835"/>
      <c r="H13" s="836"/>
      <c r="I13" s="837"/>
      <c r="J13" s="835"/>
      <c r="K13" s="836"/>
      <c r="L13" s="837"/>
      <c r="M13" s="838"/>
      <c r="N13" s="846"/>
      <c r="O13" s="247"/>
      <c r="P13" s="838"/>
      <c r="Q13" s="838"/>
      <c r="R13" s="838"/>
      <c r="S13" s="846"/>
      <c r="T13" s="7"/>
    </row>
    <row r="14" spans="2:22" ht="40.5" customHeight="1" x14ac:dyDescent="0.25">
      <c r="B14" s="848" t="s">
        <v>1143</v>
      </c>
      <c r="C14" s="804"/>
      <c r="D14" s="16"/>
      <c r="E14" s="7"/>
      <c r="F14" s="838"/>
      <c r="G14" s="838" t="s">
        <v>1088</v>
      </c>
      <c r="H14" s="830" t="s">
        <v>738</v>
      </c>
      <c r="I14" s="831"/>
      <c r="J14" s="838" t="s">
        <v>1088</v>
      </c>
      <c r="K14" s="830" t="s">
        <v>738</v>
      </c>
      <c r="L14" s="831"/>
      <c r="M14" s="838"/>
      <c r="N14" s="846"/>
      <c r="O14" s="247"/>
      <c r="P14" s="838"/>
      <c r="Q14" s="838"/>
      <c r="R14" s="838"/>
      <c r="S14" s="846"/>
      <c r="T14" s="7"/>
    </row>
    <row r="15" spans="2:22" ht="20.25" customHeight="1" x14ac:dyDescent="0.25">
      <c r="B15" s="804"/>
      <c r="C15" s="804"/>
      <c r="D15" s="16"/>
      <c r="E15" s="7"/>
      <c r="F15" s="842"/>
      <c r="G15" s="839"/>
      <c r="H15" s="317" t="s">
        <v>737</v>
      </c>
      <c r="I15" s="249" t="s">
        <v>736</v>
      </c>
      <c r="J15" s="839"/>
      <c r="K15" s="317" t="s">
        <v>737</v>
      </c>
      <c r="L15" s="249" t="s">
        <v>736</v>
      </c>
      <c r="M15" s="842"/>
      <c r="N15" s="847"/>
      <c r="O15" s="247"/>
      <c r="P15" s="842"/>
      <c r="Q15" s="842"/>
      <c r="R15" s="842"/>
      <c r="S15" s="847"/>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 t="shared" si="5"/>
        <v>0</v>
      </c>
      <c r="L127" s="309">
        <f t="shared" si="5"/>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H264" s="327"/>
      <c r="I264" s="327"/>
      <c r="K264" s="327"/>
      <c r="L264" s="327"/>
      <c r="N264" s="380"/>
      <c r="S264" s="380"/>
      <c r="T264" s="335"/>
    </row>
    <row r="265" spans="1:20" ht="0.9" customHeight="1" x14ac:dyDescent="0.25">
      <c r="B265" s="335"/>
      <c r="C265" s="335"/>
      <c r="D265" s="335"/>
      <c r="E265" s="335"/>
      <c r="H265" s="327"/>
      <c r="I265" s="327"/>
      <c r="K265" s="327"/>
      <c r="L265" s="327"/>
      <c r="N265" s="380"/>
      <c r="S265" s="380"/>
      <c r="T265" s="335"/>
    </row>
    <row r="266" spans="1:20" s="404" customFormat="1" ht="27" customHeight="1" thickBot="1" x14ac:dyDescent="0.3">
      <c r="B266" s="66"/>
      <c r="C266" s="62" t="s">
        <v>358</v>
      </c>
      <c r="D266" s="63" t="s">
        <v>1149</v>
      </c>
      <c r="E266" s="5">
        <v>250</v>
      </c>
      <c r="F266" s="59">
        <f t="shared" ref="F266:M266" si="12">SUM(F18,F67,F126,F178,F230)</f>
        <v>0</v>
      </c>
      <c r="G266" s="59">
        <f t="shared" si="12"/>
        <v>0</v>
      </c>
      <c r="H266" s="59">
        <f t="shared" si="12"/>
        <v>0</v>
      </c>
      <c r="I266" s="59">
        <f t="shared" si="12"/>
        <v>0</v>
      </c>
      <c r="J266" s="59">
        <f t="shared" si="12"/>
        <v>0</v>
      </c>
      <c r="K266" s="59">
        <f t="shared" si="12"/>
        <v>0</v>
      </c>
      <c r="L266" s="59">
        <f t="shared" si="12"/>
        <v>0</v>
      </c>
      <c r="M266" s="59">
        <f t="shared" si="12"/>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ht="35.25" hidden="1" customHeight="1" thickTop="1" x14ac:dyDescent="0.25">
      <c r="N269" s="380"/>
      <c r="S269" s="380"/>
    </row>
    <row r="270" spans="1:20" ht="31.5" hidden="1" customHeight="1" x14ac:dyDescent="0.25">
      <c r="N270" s="380"/>
      <c r="S270" s="380"/>
    </row>
    <row r="271" spans="1:20" ht="31.5" hidden="1" customHeight="1" x14ac:dyDescent="0.25">
      <c r="N271" s="380"/>
      <c r="S271" s="380"/>
    </row>
    <row r="272" spans="1:20" ht="31.5" hidden="1" customHeight="1" x14ac:dyDescent="0.25">
      <c r="N272" s="380"/>
      <c r="S272" s="380"/>
    </row>
    <row r="273" spans="3:20" ht="27" hidden="1" customHeight="1" x14ac:dyDescent="0.25">
      <c r="N273" s="380"/>
      <c r="S273" s="380"/>
    </row>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N275" s="380"/>
      <c r="S275" s="380"/>
      <c r="T275" s="315" t="s">
        <v>368</v>
      </c>
    </row>
    <row r="276" spans="3:20" x14ac:dyDescent="0.25">
      <c r="N276" s="380"/>
      <c r="S276" s="380"/>
    </row>
    <row r="277" spans="3:20" ht="12.75" hidden="1" customHeight="1" x14ac:dyDescent="0.25">
      <c r="F277" s="409"/>
      <c r="G277" s="409"/>
      <c r="H277" s="409"/>
      <c r="I277" s="409"/>
      <c r="J277" s="409"/>
      <c r="K277" s="409"/>
      <c r="L277" s="409"/>
      <c r="M277" s="409"/>
      <c r="N277" s="409"/>
      <c r="O277" s="409"/>
      <c r="P277" s="409"/>
      <c r="Q277" s="409"/>
      <c r="R277" s="409"/>
      <c r="S277" s="409"/>
    </row>
    <row r="278" spans="3:20" ht="12.75" hidden="1" customHeight="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t="12.75" hidden="1" customHeight="1" x14ac:dyDescent="0.25">
      <c r="F280" s="319"/>
      <c r="N280" s="380"/>
      <c r="S280" s="380"/>
      <c r="T280" s="15"/>
    </row>
    <row r="281" spans="3:20" ht="12.75" hidden="1" customHeight="1" x14ac:dyDescent="0.25">
      <c r="F281" s="319"/>
      <c r="N281" s="380"/>
      <c r="S281" s="380"/>
    </row>
    <row r="282" spans="3:20" ht="12.75" hidden="1" customHeight="1" x14ac:dyDescent="0.25">
      <c r="F282" s="13"/>
      <c r="N282" s="380"/>
      <c r="S282" s="380"/>
    </row>
    <row r="283" spans="3:20" ht="12.75" customHeight="1" x14ac:dyDescent="0.25">
      <c r="C283" s="203" t="str">
        <f>"Version: "&amp;C318</f>
        <v>Version: 1.00.D0</v>
      </c>
      <c r="F283" s="14"/>
      <c r="N283" s="380"/>
      <c r="S283" s="380"/>
    </row>
    <row r="284" spans="3:20" x14ac:dyDescent="0.25">
      <c r="C284" s="142" t="s">
        <v>821</v>
      </c>
      <c r="F284" s="319"/>
      <c r="N284" s="380"/>
      <c r="S284" s="380"/>
    </row>
    <row r="285" spans="3:20"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N285" s="380"/>
      <c r="P285" s="182" t="str">
        <f>IF(MIN(P18:P273)&lt;0,"ERROR","")</f>
        <v/>
      </c>
      <c r="Q285" s="182" t="str">
        <f>IF(MIN(Q18:Q273)&lt;0,"ERROR","")</f>
        <v/>
      </c>
      <c r="S285" s="380"/>
    </row>
    <row r="286" spans="3:20"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x14ac:dyDescent="0.25">
      <c r="C287" s="158"/>
      <c r="N287" s="380"/>
      <c r="S287" s="380"/>
    </row>
    <row r="288" spans="3:20" x14ac:dyDescent="0.25">
      <c r="N288" s="380"/>
      <c r="S288" s="380"/>
    </row>
    <row r="289" spans="3:19" x14ac:dyDescent="0.25">
      <c r="C289" s="158"/>
      <c r="D289" s="158"/>
      <c r="E289" s="158"/>
      <c r="N289" s="380"/>
      <c r="S289" s="380"/>
    </row>
    <row r="290" spans="3:19" x14ac:dyDescent="0.25">
      <c r="C290" s="158"/>
      <c r="D290" s="158"/>
      <c r="E290" s="158"/>
      <c r="N290" s="380"/>
      <c r="S290" s="380"/>
    </row>
    <row r="291" spans="3:19" x14ac:dyDescent="0.25">
      <c r="N291" s="380"/>
      <c r="S291" s="380"/>
    </row>
    <row r="292" spans="3:19" x14ac:dyDescent="0.25">
      <c r="N292" s="380"/>
      <c r="S292" s="380"/>
    </row>
    <row r="293" spans="3:19" x14ac:dyDescent="0.25">
      <c r="N293" s="380"/>
      <c r="S293" s="380"/>
    </row>
    <row r="294" spans="3:19" x14ac:dyDescent="0.25">
      <c r="N294" s="380"/>
      <c r="S294" s="380"/>
    </row>
    <row r="295" spans="3:19" x14ac:dyDescent="0.25">
      <c r="N295" s="380"/>
      <c r="S295" s="380"/>
    </row>
    <row r="296" spans="3:19" x14ac:dyDescent="0.25">
      <c r="N296" s="380"/>
      <c r="S296" s="380"/>
    </row>
    <row r="297" spans="3:19" x14ac:dyDescent="0.25">
      <c r="N297" s="380"/>
      <c r="S297" s="380"/>
    </row>
    <row r="298" spans="3:19" x14ac:dyDescent="0.25">
      <c r="N298" s="380"/>
      <c r="S298" s="380"/>
    </row>
    <row r="299" spans="3:19" x14ac:dyDescent="0.25">
      <c r="N299" s="380"/>
      <c r="S299" s="380"/>
    </row>
    <row r="300" spans="3:19" x14ac:dyDescent="0.25">
      <c r="N300" s="380"/>
      <c r="S300" s="380"/>
    </row>
    <row r="301" spans="3:19" x14ac:dyDescent="0.25">
      <c r="N301" s="380"/>
      <c r="S301" s="380"/>
    </row>
    <row r="302" spans="3:19" x14ac:dyDescent="0.25">
      <c r="N302" s="380"/>
      <c r="S302" s="380"/>
    </row>
    <row r="306" spans="1:19" x14ac:dyDescent="0.25">
      <c r="A306" s="304"/>
    </row>
    <row r="307" spans="1:19" hidden="1" x14ac:dyDescent="0.25">
      <c r="C307" s="315" t="s">
        <v>803</v>
      </c>
      <c r="D307" s="315">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315" t="s">
        <v>839</v>
      </c>
      <c r="D308" s="315">
        <f>COUNTIF(F308:T308,TRUE)</f>
        <v>0</v>
      </c>
      <c r="H308" s="315" t="b">
        <f>Metadata!$D$38</f>
        <v>0</v>
      </c>
      <c r="I308" s="315" t="b">
        <f>Metadata!$D$44</f>
        <v>0</v>
      </c>
      <c r="K308" s="465" t="b">
        <f>Metadata!$D$38</f>
        <v>0</v>
      </c>
      <c r="L308" s="465" t="b">
        <f>Metadata!$D$44</f>
        <v>0</v>
      </c>
    </row>
    <row r="309" spans="1:19" hidden="1" x14ac:dyDescent="0.25"/>
    <row r="315" spans="1:19" x14ac:dyDescent="0.25">
      <c r="B315" s="225" t="s">
        <v>5</v>
      </c>
      <c r="C315" s="226" t="str">
        <f>S2</f>
        <v>XXXXXX</v>
      </c>
    </row>
    <row r="316" spans="1:19" x14ac:dyDescent="0.25">
      <c r="B316" s="86"/>
      <c r="C316" s="227" t="str">
        <f>S1</f>
        <v>INQ43</v>
      </c>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0F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4" priority="1087" stopIfTrue="1">
      <formula>$D$308&gt;0</formula>
    </cfRule>
  </conditionalFormatting>
  <conditionalFormatting sqref="H18:H268 K18:K268">
    <cfRule type="expression" dxfId="13" priority="2" stopIfTrue="1">
      <formula>$H$308=TRUE</formula>
    </cfRule>
  </conditionalFormatting>
  <conditionalFormatting sqref="I18:I268 L18:L268">
    <cfRule type="expression" dxfId="12" priority="11" stopIfTrue="1">
      <formula>$I$308=TRUE</formula>
    </cfRule>
  </conditionalFormatting>
  <hyperlinks>
    <hyperlink ref="D65" location="CNTR_GB" display="GB" xr:uid="{00000000-0004-0000-0F00-000000000000}"/>
    <hyperlink ref="D49" location="CNTR_NO" display="NO" xr:uid="{00000000-0004-0000-0F00-000001000000}"/>
    <hyperlink ref="D26" location="CNTR_DE" display="DE" xr:uid="{00000000-0004-0000-0F00-000002000000}"/>
    <hyperlink ref="D60" location="CNTR_ES" display="ES" xr:uid="{00000000-0004-0000-0F00-000003000000}"/>
    <hyperlink ref="D30" location="CNTR_FR" display="FR" xr:uid="{00000000-0004-0000-0F00-000004000000}"/>
    <hyperlink ref="D38" location="CNTR_IT" display="IT" xr:uid="{00000000-0004-0000-0F00-000005000000}"/>
    <hyperlink ref="D44" location="CNTR_MT" display="MT" xr:uid="{00000000-0004-0000-0F00-000006000000}"/>
    <hyperlink ref="D52" location="CNTR_PT" display="PT" xr:uid="{00000000-0004-0000-0F00-000007000000}"/>
    <hyperlink ref="D29" location="CNTR_FI" display="FI" xr:uid="{00000000-0004-0000-0F00-000008000000}"/>
    <hyperlink ref="D72" location="CNTR_MA" display="MA" xr:uid="{00000000-0004-0000-0F00-000009000000}"/>
    <hyperlink ref="D75" location="CNTR_AO" display="AO" xr:uid="{00000000-0004-0000-0F00-00000A000000}"/>
    <hyperlink ref="D80" location="CNTR_IO" display="IO" xr:uid="{00000000-0004-0000-0F00-00000B000000}"/>
    <hyperlink ref="D94" location="CNTR_KM" display="KM" xr:uid="{00000000-0004-0000-0F00-00000C000000}"/>
    <hyperlink ref="D96" location="CNTR_CD" display="CD" xr:uid="{00000000-0004-0000-0F00-00000D000000}"/>
    <hyperlink ref="D103" location="CNTR_MU" display="MU" xr:uid="{00000000-0004-0000-0F00-00000E000000}"/>
    <hyperlink ref="D112" location="CNTR_SC" display="SC" xr:uid="{00000000-0004-0000-0F00-00000F000000}"/>
    <hyperlink ref="D116" location="CNTR_SH" display="SH" xr:uid="{00000000-0004-0000-0F00-000010000000}"/>
    <hyperlink ref="D121" location="CNTR_TZ" display="TZ" xr:uid="{00000000-0004-0000-0F00-000011000000}"/>
    <hyperlink ref="D130" location="CNTR_US" display="US" xr:uid="{00000000-0004-0000-0F00-000012000000}"/>
    <hyperlink ref="D147" location="CNTR_GD" display="GD" xr:uid="{00000000-0004-0000-0F00-000013000000}"/>
    <hyperlink ref="D150" location="CNTR_HN" display="HN" xr:uid="{00000000-0004-0000-0F00-000014000000}"/>
    <hyperlink ref="D156" location="CNTR_NI" display="NI" xr:uid="{00000000-0004-0000-0F00-000015000000}"/>
    <hyperlink ref="D157" location="CNTR_PA" display="PA" xr:uid="{00000000-0004-0000-0F00-000016000000}"/>
    <hyperlink ref="D161" location="CNTR_VC" display="VC" xr:uid="{00000000-0004-0000-0F00-000017000000}"/>
    <hyperlink ref="D160" location="CNTR_SX" display="SX" xr:uid="{00000000-0004-0000-0F00-000018000000}"/>
    <hyperlink ref="D169" location="CNTR_EC" display="EC" xr:uid="{00000000-0004-0000-0F00-000019000000}"/>
    <hyperlink ref="D186" location="CNTR_YE" display="YE" xr:uid="{00000000-0004-0000-0F00-00001A000000}"/>
    <hyperlink ref="D191" location="CNTR_OM" display="OM" xr:uid="{00000000-0004-0000-0F00-00001B000000}"/>
    <hyperlink ref="D195" location="CNTR_AE" display="AE" xr:uid="{00000000-0004-0000-0F00-00001C000000}"/>
    <hyperlink ref="D192" location="CNTR_PS" display="PS" xr:uid="{00000000-0004-0000-0F00-00001D000000}"/>
    <hyperlink ref="D203" location="CNTR_IN" display="IN" xr:uid="{00000000-0004-0000-0F00-00001E000000}"/>
    <hyperlink ref="D214" location="CNTR_MY" display="MY" xr:uid="{00000000-0004-0000-0F00-00001F000000}"/>
    <hyperlink ref="D224" location="CNTR_TW" display="TW" xr:uid="{00000000-0004-0000-0F00-000020000000}"/>
    <hyperlink ref="D226" location="CNTR_TL" display="TL" xr:uid="{00000000-0004-0000-0F00-000021000000}"/>
    <hyperlink ref="D263" location="CNTR_NZ" display="NZ" xr:uid="{00000000-0004-0000-0F00-000022000000}"/>
    <hyperlink ref="D237" location="CNTR_FM" display="FM" xr:uid="{00000000-0004-0000-0F00-000023000000}"/>
    <hyperlink ref="D248" location="CNTR_NZ" display="NZ" xr:uid="{00000000-0004-0000-0F00-000024000000}"/>
    <hyperlink ref="D253" location="CNTR_PG" display="PG" xr:uid="{00000000-0004-0000-0F00-000025000000}"/>
    <hyperlink ref="D262" location="CNTR_WF" display="WF" xr:uid="{00000000-0004-0000-0F00-000026000000}"/>
    <hyperlink ref="D255" location="CNTR_SB" display="SB" xr:uid="{00000000-0004-0000-0F00-000027000000}"/>
    <hyperlink ref="D254" location="CNTR_PN" display="PN" xr:uid="{00000000-0004-0000-0F00-000028000000}"/>
    <hyperlink ref="D250" location="CNTR_MP" display="MP" xr:uid="{00000000-0004-0000-0F00-000029000000}"/>
    <hyperlink ref="D247" location="CNTR_NC" display="NC" xr:uid="{00000000-0004-0000-0F00-00002A000000}"/>
    <hyperlink ref="D239" location="CNTR_PF" display="PF" xr:uid="{00000000-0004-0000-0F00-00002B000000}"/>
    <hyperlink ref="D238" location="CNTR_TF" display="TF" xr:uid="{00000000-0004-0000-0F00-00002C000000}"/>
    <hyperlink ref="D243" location="CNTR_UM" display="UM" xr:uid="{00000000-0004-0000-0F00-00002D000000}"/>
    <hyperlink ref="N12:N15" location="'INQ-A43.MELD'!N266" display="'INQ-A43.MELD'!N266" xr:uid="{00000000-0004-0000-0F00-00002E000000}"/>
    <hyperlink ref="S12:S15" location="'INQ-A43.MELD'!S266" display="'INQ-A43.MELD'!S266" xr:uid="{00000000-0004-0000-0F00-00002F000000}"/>
    <hyperlink ref="R16:S16" location="Note_04" display="4." xr:uid="{00000000-0004-0000-0F00-000030000000}"/>
    <hyperlink ref="G16:I16" location="Notes!Note_7.2" display="7.2" xr:uid="{00000000-0004-0000-0F00-000031000000}"/>
    <hyperlink ref="P16" location="Notes!Note_7.2" display="7.2" xr:uid="{00000000-0004-0000-0F00-000032000000}"/>
    <hyperlink ref="Q16" location="Notes!Note_7.3" display="7.3" xr:uid="{00000000-0004-0000-0F00-000033000000}"/>
    <hyperlink ref="M16" location="Notes!Note_7.4" display="7.4" xr:uid="{00000000-0004-0000-0F00-000034000000}"/>
    <hyperlink ref="R16" location="Notes!Note_7.4" display="7.4" xr:uid="{00000000-0004-0000-0F00-000035000000}"/>
    <hyperlink ref="N16" location="Notes!Note_7.5" display="7.5" xr:uid="{00000000-0004-0000-0F00-000036000000}"/>
    <hyperlink ref="S16" location="Notes!Note_7.5" display="7.5" xr:uid="{00000000-0004-0000-0F00-000037000000}"/>
    <hyperlink ref="F16" location="Notes!Note_7.1" display="7.1" xr:uid="{00000000-0004-0000-0F00-000038000000}"/>
    <hyperlink ref="J16:L16" location="Notes!Note_7.3" display="7.3" xr:uid="{00000000-0004-0000-0F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321"/>
  <sheetViews>
    <sheetView showGridLines="0" showRowColHeaders="0" zoomScale="80" zoomScaleNormal="80" workbookViewId="0">
      <pane xSplit="5" ySplit="17" topLeftCell="F18" activePane="bottomRight" state="frozen"/>
      <selection activeCell="F16" sqref="F16"/>
      <selection pane="topRight" activeCell="F16" sqref="F16"/>
      <selection pane="bottomLeft" activeCell="F16" sqref="F16"/>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4" customWidth="true" style="315" width="15.109375"/>
    <col min="15" max="15" customWidth="true" style="315" width="1.6640625"/>
    <col min="16" max="19" customWidth="true" style="315" width="15.109375"/>
    <col min="20" max="20" customWidth="true" style="315" width="4.6640625"/>
    <col min="21" max="21" customWidth="true" style="315" width="19.6640625"/>
    <col min="22" max="16384" style="315" width="9.109375"/>
  </cols>
  <sheetData>
    <row r="1" spans="2:22" ht="21" customHeight="1" x14ac:dyDescent="0.3">
      <c r="F1" s="193" t="s">
        <v>538</v>
      </c>
      <c r="R1" s="15" t="s">
        <v>1</v>
      </c>
      <c r="S1" s="813" t="s">
        <v>830</v>
      </c>
      <c r="T1" s="813"/>
      <c r="U1" s="688"/>
      <c r="V1" s="688"/>
    </row>
    <row r="2" spans="2:22" ht="21" customHeight="1" x14ac:dyDescent="0.3">
      <c r="F2" s="2" t="s">
        <v>846</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D13" s="16"/>
      <c r="E13" s="7"/>
      <c r="F13" s="838"/>
      <c r="G13" s="835"/>
      <c r="H13" s="836"/>
      <c r="I13" s="837"/>
      <c r="J13" s="835"/>
      <c r="K13" s="836"/>
      <c r="L13" s="837"/>
      <c r="M13" s="838"/>
      <c r="N13" s="846"/>
      <c r="O13" s="247"/>
      <c r="P13" s="838"/>
      <c r="Q13" s="838"/>
      <c r="R13" s="838"/>
      <c r="S13" s="846"/>
      <c r="T13" s="7"/>
    </row>
    <row r="14" spans="2:22" ht="40.5" customHeight="1" x14ac:dyDescent="0.25">
      <c r="B14" s="848" t="s">
        <v>1143</v>
      </c>
      <c r="C14" s="804"/>
      <c r="D14" s="16"/>
      <c r="E14" s="7"/>
      <c r="F14" s="838"/>
      <c r="G14" s="838" t="s">
        <v>1088</v>
      </c>
      <c r="H14" s="830" t="s">
        <v>738</v>
      </c>
      <c r="I14" s="831"/>
      <c r="J14" s="838" t="s">
        <v>1088</v>
      </c>
      <c r="K14" s="830" t="s">
        <v>738</v>
      </c>
      <c r="L14" s="831"/>
      <c r="M14" s="838"/>
      <c r="N14" s="846"/>
      <c r="O14" s="247"/>
      <c r="P14" s="838"/>
      <c r="Q14" s="838"/>
      <c r="R14" s="838"/>
      <c r="S14" s="846"/>
      <c r="T14" s="7"/>
    </row>
    <row r="15" spans="2:22" ht="20.25" customHeight="1" x14ac:dyDescent="0.25">
      <c r="B15" s="804"/>
      <c r="C15" s="804"/>
      <c r="D15" s="16"/>
      <c r="E15" s="7"/>
      <c r="F15" s="842"/>
      <c r="G15" s="839"/>
      <c r="H15" s="317" t="s">
        <v>737</v>
      </c>
      <c r="I15" s="249" t="s">
        <v>736</v>
      </c>
      <c r="J15" s="839"/>
      <c r="K15" s="317" t="s">
        <v>737</v>
      </c>
      <c r="L15" s="249" t="s">
        <v>736</v>
      </c>
      <c r="M15" s="842"/>
      <c r="N15" s="847"/>
      <c r="O15" s="247"/>
      <c r="P15" s="842"/>
      <c r="Q15" s="842"/>
      <c r="R15" s="842"/>
      <c r="S15" s="847"/>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 t="shared" si="5"/>
        <v>0</v>
      </c>
      <c r="L127" s="309">
        <f t="shared" si="5"/>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H264" s="327"/>
      <c r="I264" s="327"/>
      <c r="K264" s="327"/>
      <c r="L264" s="327"/>
      <c r="N264" s="380"/>
      <c r="S264" s="380"/>
      <c r="T264" s="335"/>
    </row>
    <row r="265" spans="1:20" ht="0.9" customHeight="1" x14ac:dyDescent="0.25">
      <c r="B265" s="335"/>
      <c r="C265" s="335"/>
      <c r="D265" s="335"/>
      <c r="E265" s="335"/>
      <c r="H265" s="327"/>
      <c r="I265" s="327"/>
      <c r="K265" s="327"/>
      <c r="L265" s="327"/>
      <c r="N265" s="380"/>
      <c r="S265" s="380"/>
      <c r="T265" s="335"/>
    </row>
    <row r="266" spans="1:20" s="404" customFormat="1" ht="27" customHeight="1" thickBot="1" x14ac:dyDescent="0.3">
      <c r="B266" s="66"/>
      <c r="C266" s="62" t="s">
        <v>358</v>
      </c>
      <c r="D266" s="63" t="s">
        <v>1149</v>
      </c>
      <c r="E266" s="5">
        <v>250</v>
      </c>
      <c r="F266" s="59">
        <f t="shared" ref="F266:M266" si="12">SUM(F18,F67,F126,F178,F230)</f>
        <v>0</v>
      </c>
      <c r="G266" s="59">
        <f t="shared" si="12"/>
        <v>0</v>
      </c>
      <c r="H266" s="59">
        <f t="shared" si="12"/>
        <v>0</v>
      </c>
      <c r="I266" s="59">
        <f t="shared" si="12"/>
        <v>0</v>
      </c>
      <c r="J266" s="59">
        <f t="shared" si="12"/>
        <v>0</v>
      </c>
      <c r="K266" s="59">
        <f t="shared" si="12"/>
        <v>0</v>
      </c>
      <c r="L266" s="59">
        <f t="shared" si="12"/>
        <v>0</v>
      </c>
      <c r="M266" s="59">
        <f t="shared" si="12"/>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ht="35.25" hidden="1" customHeight="1" thickTop="1" x14ac:dyDescent="0.25">
      <c r="N269" s="380"/>
      <c r="S269" s="380"/>
    </row>
    <row r="270" spans="1:20" ht="31.5" hidden="1" customHeight="1" x14ac:dyDescent="0.25">
      <c r="N270" s="380"/>
      <c r="S270" s="380"/>
    </row>
    <row r="271" spans="1:20" ht="31.5" hidden="1" customHeight="1" x14ac:dyDescent="0.25">
      <c r="N271" s="380"/>
      <c r="S271" s="380"/>
    </row>
    <row r="272" spans="1:20" ht="31.5" hidden="1" customHeight="1" x14ac:dyDescent="0.25">
      <c r="N272" s="380"/>
      <c r="S272" s="380"/>
    </row>
    <row r="273" spans="3:20" ht="27" hidden="1" customHeight="1" x14ac:dyDescent="0.25">
      <c r="N273" s="380"/>
      <c r="S273" s="380"/>
    </row>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N275" s="380"/>
      <c r="S275" s="380"/>
      <c r="T275" s="315" t="s">
        <v>368</v>
      </c>
    </row>
    <row r="276" spans="3:20" x14ac:dyDescent="0.25">
      <c r="N276" s="380"/>
      <c r="S276" s="380"/>
    </row>
    <row r="277" spans="3:20" ht="12.75" hidden="1" customHeight="1" x14ac:dyDescent="0.25">
      <c r="F277" s="409"/>
      <c r="G277" s="409"/>
      <c r="H277" s="409"/>
      <c r="I277" s="409"/>
      <c r="J277" s="409"/>
      <c r="K277" s="409"/>
      <c r="L277" s="409"/>
      <c r="M277" s="409"/>
      <c r="N277" s="409"/>
      <c r="O277" s="409"/>
      <c r="P277" s="409"/>
      <c r="Q277" s="409"/>
      <c r="R277" s="409"/>
      <c r="S277" s="409"/>
    </row>
    <row r="278" spans="3:20" ht="12.75" hidden="1" customHeight="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t="12.75" hidden="1" customHeight="1" x14ac:dyDescent="0.25">
      <c r="F280" s="319"/>
      <c r="N280" s="380"/>
      <c r="S280" s="380"/>
      <c r="T280" s="15"/>
    </row>
    <row r="281" spans="3:20" ht="12.75" hidden="1" customHeight="1" x14ac:dyDescent="0.25">
      <c r="F281" s="319"/>
      <c r="N281" s="380"/>
      <c r="S281" s="380"/>
    </row>
    <row r="282" spans="3:20" ht="12.75" hidden="1" customHeight="1" x14ac:dyDescent="0.25">
      <c r="F282" s="13"/>
      <c r="N282" s="380"/>
      <c r="S282" s="380"/>
    </row>
    <row r="283" spans="3:20" ht="12.75" customHeight="1" x14ac:dyDescent="0.25">
      <c r="C283" s="203" t="str">
        <f>"Version: "&amp;C318</f>
        <v>Version: 1.00.D0</v>
      </c>
      <c r="F283" s="14"/>
      <c r="N283" s="380"/>
      <c r="S283" s="380"/>
    </row>
    <row r="284" spans="3:20" x14ac:dyDescent="0.25">
      <c r="C284" s="142" t="s">
        <v>821</v>
      </c>
      <c r="F284" s="319"/>
      <c r="N284" s="380"/>
      <c r="S284" s="380"/>
    </row>
    <row r="285" spans="3:20"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N285" s="380"/>
      <c r="P285" s="182" t="str">
        <f>IF(MIN(P18:P273)&lt;0,"ERROR","")</f>
        <v/>
      </c>
      <c r="Q285" s="182" t="str">
        <f>IF(MIN(Q18:Q273)&lt;0,"ERROR","")</f>
        <v/>
      </c>
      <c r="S285" s="380"/>
    </row>
    <row r="286" spans="3:20"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x14ac:dyDescent="0.25">
      <c r="C287" s="158"/>
      <c r="N287" s="380"/>
      <c r="S287" s="380"/>
    </row>
    <row r="288" spans="3:20" x14ac:dyDescent="0.25">
      <c r="N288" s="380"/>
      <c r="S288" s="380"/>
    </row>
    <row r="289" spans="3:19" x14ac:dyDescent="0.25">
      <c r="C289" s="158"/>
      <c r="D289" s="158"/>
      <c r="E289" s="158"/>
      <c r="N289" s="380"/>
      <c r="S289" s="380"/>
    </row>
    <row r="290" spans="3:19" x14ac:dyDescent="0.25">
      <c r="C290" s="158"/>
      <c r="D290" s="158"/>
      <c r="E290" s="158"/>
      <c r="N290" s="380"/>
      <c r="S290" s="380"/>
    </row>
    <row r="291" spans="3:19" x14ac:dyDescent="0.25">
      <c r="N291" s="380"/>
      <c r="S291" s="380"/>
    </row>
    <row r="292" spans="3:19" x14ac:dyDescent="0.25">
      <c r="N292" s="380"/>
      <c r="S292" s="380"/>
    </row>
    <row r="293" spans="3:19" x14ac:dyDescent="0.25">
      <c r="N293" s="380"/>
      <c r="S293" s="380"/>
    </row>
    <row r="294" spans="3:19" x14ac:dyDescent="0.25">
      <c r="N294" s="380"/>
      <c r="S294" s="380"/>
    </row>
    <row r="295" spans="3:19" x14ac:dyDescent="0.25">
      <c r="N295" s="380"/>
      <c r="S295" s="380"/>
    </row>
    <row r="296" spans="3:19" x14ac:dyDescent="0.25">
      <c r="N296" s="380"/>
      <c r="S296" s="380"/>
    </row>
    <row r="297" spans="3:19" x14ac:dyDescent="0.25">
      <c r="N297" s="380"/>
      <c r="S297" s="380"/>
    </row>
    <row r="298" spans="3:19" x14ac:dyDescent="0.25">
      <c r="N298" s="380"/>
      <c r="S298" s="380"/>
    </row>
    <row r="299" spans="3:19" x14ac:dyDescent="0.25">
      <c r="N299" s="380"/>
      <c r="S299" s="380"/>
    </row>
    <row r="300" spans="3:19" x14ac:dyDescent="0.25">
      <c r="N300" s="380"/>
      <c r="S300" s="380"/>
    </row>
    <row r="301" spans="3:19" x14ac:dyDescent="0.25">
      <c r="N301" s="380"/>
      <c r="S301" s="380"/>
    </row>
    <row r="302" spans="3:19" x14ac:dyDescent="0.25">
      <c r="N302" s="380"/>
      <c r="S302" s="380"/>
    </row>
    <row r="306" spans="1:19" x14ac:dyDescent="0.25">
      <c r="A306" s="304"/>
    </row>
    <row r="307" spans="1:19" hidden="1" x14ac:dyDescent="0.25">
      <c r="C307" s="315" t="s">
        <v>803</v>
      </c>
      <c r="D307" s="315">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315" t="s">
        <v>839</v>
      </c>
      <c r="D308" s="315">
        <f>COUNTIF(F308:T308,TRUE)</f>
        <v>0</v>
      </c>
      <c r="H308" s="315" t="b">
        <f>Metadata!$D$38</f>
        <v>0</v>
      </c>
      <c r="I308" s="315" t="b">
        <f>Metadata!$D$44</f>
        <v>0</v>
      </c>
      <c r="K308" s="465" t="b">
        <f>Metadata!$D$38</f>
        <v>0</v>
      </c>
      <c r="L308" s="465" t="b">
        <f>Metadata!$D$44</f>
        <v>0</v>
      </c>
    </row>
    <row r="309" spans="1:19" hidden="1" x14ac:dyDescent="0.25"/>
    <row r="315" spans="1:19" x14ac:dyDescent="0.25">
      <c r="B315" s="225" t="s">
        <v>5</v>
      </c>
      <c r="C315" s="226" t="str">
        <f>S2</f>
        <v>XXXXXX</v>
      </c>
    </row>
    <row r="316" spans="1:19" x14ac:dyDescent="0.25">
      <c r="B316" s="86"/>
      <c r="C316" s="227" t="str">
        <f>S1</f>
        <v>INQ44</v>
      </c>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10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11" priority="1082" stopIfTrue="1">
      <formula>$D$308&gt;0</formula>
    </cfRule>
  </conditionalFormatting>
  <conditionalFormatting sqref="H18:H268 K18:K268">
    <cfRule type="expression" dxfId="10" priority="2" stopIfTrue="1">
      <formula>$H$308=TRUE</formula>
    </cfRule>
  </conditionalFormatting>
  <conditionalFormatting sqref="I18:I268 L18:L268">
    <cfRule type="expression" dxfId="9" priority="11" stopIfTrue="1">
      <formula>$I$308=TRUE</formula>
    </cfRule>
  </conditionalFormatting>
  <hyperlinks>
    <hyperlink ref="D65" location="CNTR_GB" display="GB" xr:uid="{00000000-0004-0000-1000-000000000000}"/>
    <hyperlink ref="D49" location="CNTR_NO" display="NO" xr:uid="{00000000-0004-0000-1000-000001000000}"/>
    <hyperlink ref="D26" location="CNTR_DE" display="DE" xr:uid="{00000000-0004-0000-1000-000002000000}"/>
    <hyperlink ref="D60" location="CNTR_ES" display="ES" xr:uid="{00000000-0004-0000-1000-000003000000}"/>
    <hyperlink ref="D30" location="CNTR_FR" display="FR" xr:uid="{00000000-0004-0000-1000-000004000000}"/>
    <hyperlink ref="D38" location="CNTR_IT" display="IT" xr:uid="{00000000-0004-0000-1000-000005000000}"/>
    <hyperlink ref="D44" location="CNTR_MT" display="MT" xr:uid="{00000000-0004-0000-1000-000006000000}"/>
    <hyperlink ref="D52" location="CNTR_PT" display="PT" xr:uid="{00000000-0004-0000-1000-000007000000}"/>
    <hyperlink ref="D29" location="CNTR_FI" display="FI" xr:uid="{00000000-0004-0000-1000-000008000000}"/>
    <hyperlink ref="D72" location="CNTR_MA" display="MA" xr:uid="{00000000-0004-0000-1000-000009000000}"/>
    <hyperlink ref="D75" location="CNTR_AO" display="AO" xr:uid="{00000000-0004-0000-1000-00000A000000}"/>
    <hyperlink ref="D80" location="CNTR_IO" display="IO" xr:uid="{00000000-0004-0000-1000-00000B000000}"/>
    <hyperlink ref="D94" location="CNTR_KM" display="KM" xr:uid="{00000000-0004-0000-1000-00000C000000}"/>
    <hyperlink ref="D96" location="CNTR_CD" display="CD" xr:uid="{00000000-0004-0000-1000-00000D000000}"/>
    <hyperlink ref="D103" location="CNTR_MU" display="MU" xr:uid="{00000000-0004-0000-1000-00000E000000}"/>
    <hyperlink ref="D112" location="CNTR_SC" display="SC" xr:uid="{00000000-0004-0000-1000-00000F000000}"/>
    <hyperlink ref="D116" location="CNTR_SH" display="SH" xr:uid="{00000000-0004-0000-1000-000010000000}"/>
    <hyperlink ref="D121" location="CNTR_TZ" display="TZ" xr:uid="{00000000-0004-0000-1000-000011000000}"/>
    <hyperlink ref="D130" location="CNTR_US" display="US" xr:uid="{00000000-0004-0000-1000-000012000000}"/>
    <hyperlink ref="D147" location="CNTR_GD" display="GD" xr:uid="{00000000-0004-0000-1000-000013000000}"/>
    <hyperlink ref="D150" location="CNTR_HN" display="HN" xr:uid="{00000000-0004-0000-1000-000014000000}"/>
    <hyperlink ref="D156" location="CNTR_NI" display="NI" xr:uid="{00000000-0004-0000-1000-000015000000}"/>
    <hyperlink ref="D157" location="CNTR_PA" display="PA" xr:uid="{00000000-0004-0000-1000-000016000000}"/>
    <hyperlink ref="D161" location="CNTR_VC" display="VC" xr:uid="{00000000-0004-0000-1000-000017000000}"/>
    <hyperlink ref="D160" location="CNTR_SX" display="SX" xr:uid="{00000000-0004-0000-1000-000018000000}"/>
    <hyperlink ref="D169" location="CNTR_EC" display="EC" xr:uid="{00000000-0004-0000-1000-000019000000}"/>
    <hyperlink ref="D186" location="CNTR_YE" display="YE" xr:uid="{00000000-0004-0000-1000-00001A000000}"/>
    <hyperlink ref="D191" location="CNTR_OM" display="OM" xr:uid="{00000000-0004-0000-1000-00001B000000}"/>
    <hyperlink ref="D195" location="CNTR_AE" display="AE" xr:uid="{00000000-0004-0000-1000-00001C000000}"/>
    <hyperlink ref="D192" location="CNTR_PS" display="PS" xr:uid="{00000000-0004-0000-1000-00001D000000}"/>
    <hyperlink ref="D203" location="CNTR_IN" display="IN" xr:uid="{00000000-0004-0000-1000-00001E000000}"/>
    <hyperlink ref="D214" location="CNTR_MY" display="MY" xr:uid="{00000000-0004-0000-1000-00001F000000}"/>
    <hyperlink ref="D224" location="CNTR_TW" display="TW" xr:uid="{00000000-0004-0000-1000-000020000000}"/>
    <hyperlink ref="D226" location="CNTR_TL" display="TL" xr:uid="{00000000-0004-0000-1000-000021000000}"/>
    <hyperlink ref="D263" location="CNTR_NZ" display="NZ" xr:uid="{00000000-0004-0000-1000-000022000000}"/>
    <hyperlink ref="D237" location="CNTR_FM" display="FM" xr:uid="{00000000-0004-0000-1000-000023000000}"/>
    <hyperlink ref="D248" location="CNTR_NZ" display="NZ" xr:uid="{00000000-0004-0000-1000-000024000000}"/>
    <hyperlink ref="D253" location="CNTR_PG" display="PG" xr:uid="{00000000-0004-0000-1000-000025000000}"/>
    <hyperlink ref="D262" location="CNTR_WF" display="WF" xr:uid="{00000000-0004-0000-1000-000026000000}"/>
    <hyperlink ref="D255" location="CNTR_SB" display="SB" xr:uid="{00000000-0004-0000-1000-000027000000}"/>
    <hyperlink ref="D254" location="CNTR_PN" display="PN" xr:uid="{00000000-0004-0000-1000-000028000000}"/>
    <hyperlink ref="D250" location="CNTR_MP" display="MP" xr:uid="{00000000-0004-0000-1000-000029000000}"/>
    <hyperlink ref="D247" location="CNTR_NC" display="NC" xr:uid="{00000000-0004-0000-1000-00002A000000}"/>
    <hyperlink ref="D239" location="CNTR_PF" display="PF" xr:uid="{00000000-0004-0000-1000-00002B000000}"/>
    <hyperlink ref="D238" location="CNTR_TF" display="TF" xr:uid="{00000000-0004-0000-1000-00002C000000}"/>
    <hyperlink ref="D243" location="CNTR_UM" display="UM" xr:uid="{00000000-0004-0000-1000-00002D000000}"/>
    <hyperlink ref="N12:N15" location="'INQ-A44.MELD'!N266" display="'INQ-A44.MELD'!N266" xr:uid="{00000000-0004-0000-1000-00002E000000}"/>
    <hyperlink ref="S12:S15" location="'INQ-A44.MELD'!S266" display="'INQ-A44.MELD'!S266" xr:uid="{00000000-0004-0000-1000-00002F000000}"/>
    <hyperlink ref="R16:S16" location="Note_04" display="4." xr:uid="{00000000-0004-0000-1000-000030000000}"/>
    <hyperlink ref="G16:I16" location="Notes!Note_7.2" display="7.2" xr:uid="{00000000-0004-0000-1000-000031000000}"/>
    <hyperlink ref="P16" location="Notes!Note_7.2" display="7.2" xr:uid="{00000000-0004-0000-1000-000032000000}"/>
    <hyperlink ref="Q16" location="Notes!Note_7.3" display="7.3" xr:uid="{00000000-0004-0000-1000-000033000000}"/>
    <hyperlink ref="M16" location="Notes!Note_7.4" display="7.4" xr:uid="{00000000-0004-0000-1000-000034000000}"/>
    <hyperlink ref="R16" location="Notes!Note_7.4" display="7.4" xr:uid="{00000000-0004-0000-1000-000035000000}"/>
    <hyperlink ref="N16" location="Notes!Note_7.5" display="7.5" xr:uid="{00000000-0004-0000-1000-000036000000}"/>
    <hyperlink ref="S16" location="Notes!Note_7.5" display="7.5" xr:uid="{00000000-0004-0000-1000-000037000000}"/>
    <hyperlink ref="F16" location="Notes!Note_7.1" display="7.1" xr:uid="{00000000-0004-0000-1000-000038000000}"/>
    <hyperlink ref="J16:L16" location="Notes!Note_7.3" display="7.3" xr:uid="{00000000-0004-0000-10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321"/>
  <sheetViews>
    <sheetView showGridLines="0" showRowColHeaders="0" zoomScale="80" zoomScaleNormal="80" workbookViewId="0">
      <pane xSplit="5" ySplit="17" topLeftCell="F18" activePane="bottomRight" state="frozen"/>
      <selection activeCell="F16" sqref="F16"/>
      <selection pane="topRight" activeCell="F16" sqref="F16"/>
      <selection pane="bottomLeft" activeCell="F16" sqref="F16"/>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4" customWidth="true" style="315" width="15.109375"/>
    <col min="15" max="15" customWidth="true" style="315" width="1.6640625"/>
    <col min="16" max="19" customWidth="true" style="315" width="15.109375"/>
    <col min="20" max="20" customWidth="true" style="315" width="4.6640625"/>
    <col min="21" max="21" customWidth="true" style="315" width="19.6640625"/>
    <col min="22" max="16384" style="315" width="9.109375"/>
  </cols>
  <sheetData>
    <row r="1" spans="2:22" ht="21" customHeight="1" x14ac:dyDescent="0.3">
      <c r="F1" s="193" t="s">
        <v>538</v>
      </c>
      <c r="R1" s="15" t="s">
        <v>1</v>
      </c>
      <c r="S1" s="813" t="s">
        <v>831</v>
      </c>
      <c r="T1" s="813"/>
      <c r="U1" s="688"/>
      <c r="V1" s="688"/>
    </row>
    <row r="2" spans="2:22" ht="21" customHeight="1" x14ac:dyDescent="0.3">
      <c r="F2" s="2" t="s">
        <v>847</v>
      </c>
      <c r="R2" s="15" t="s">
        <v>1191</v>
      </c>
      <c r="S2" s="814" t="str">
        <f>Start!H3</f>
        <v>XXXXXX</v>
      </c>
      <c r="T2" s="815"/>
      <c r="U2" s="688"/>
      <c r="V2" s="688"/>
    </row>
    <row r="3" spans="2:22" ht="21" customHeight="1" x14ac:dyDescent="0.25">
      <c r="F3" s="183" t="s">
        <v>1129</v>
      </c>
      <c r="R3" s="15" t="s">
        <v>3</v>
      </c>
      <c r="S3" s="816" t="str">
        <f>Start!H4</f>
        <v>TT.MM.JJJJ</v>
      </c>
      <c r="T3" s="817"/>
      <c r="U3" s="688"/>
      <c r="V3" s="688"/>
    </row>
    <row r="4" spans="2:22" ht="15.6" x14ac:dyDescent="0.3">
      <c r="F4" s="20"/>
    </row>
    <row r="5" spans="2:22" ht="18" customHeight="1" x14ac:dyDescent="0.25">
      <c r="F5" s="819" t="s">
        <v>1135</v>
      </c>
      <c r="G5" s="819"/>
      <c r="H5" s="819"/>
      <c r="I5" s="819"/>
      <c r="J5" s="819"/>
      <c r="K5" s="819"/>
      <c r="L5" s="819"/>
      <c r="M5" s="819"/>
      <c r="N5" s="819"/>
      <c r="O5" s="819"/>
      <c r="P5" s="819"/>
    </row>
    <row r="6" spans="2:22" ht="15.6" hidden="1" x14ac:dyDescent="0.3">
      <c r="F6" s="20"/>
    </row>
    <row r="7" spans="2:22" ht="15.6" hidden="1" x14ac:dyDescent="0.3">
      <c r="F7" s="20"/>
    </row>
    <row r="8" spans="2:22" ht="15.6" hidden="1" x14ac:dyDescent="0.3">
      <c r="F8" s="20"/>
    </row>
    <row r="9" spans="2:22" x14ac:dyDescent="0.25">
      <c r="B9" s="306"/>
      <c r="F9" s="183"/>
    </row>
    <row r="10" spans="2:22" x14ac:dyDescent="0.25">
      <c r="B10" s="307"/>
      <c r="F10" s="329" t="s">
        <v>841</v>
      </c>
      <c r="H10" s="329"/>
    </row>
    <row r="11" spans="2:22" ht="13.8" x14ac:dyDescent="0.25">
      <c r="B11" s="308"/>
      <c r="D11" s="16"/>
      <c r="E11" s="6"/>
      <c r="F11" s="828" t="s">
        <v>684</v>
      </c>
      <c r="G11" s="828"/>
      <c r="H11" s="828"/>
      <c r="I11" s="828"/>
      <c r="J11" s="828"/>
      <c r="K11" s="828"/>
      <c r="L11" s="828"/>
      <c r="M11" s="828"/>
      <c r="N11" s="829"/>
      <c r="O11" s="246"/>
      <c r="P11" s="840" t="s">
        <v>685</v>
      </c>
      <c r="Q11" s="828"/>
      <c r="R11" s="828"/>
      <c r="S11" s="828"/>
      <c r="T11" s="6"/>
    </row>
    <row r="12" spans="2:22" ht="12.75" customHeight="1" x14ac:dyDescent="0.25">
      <c r="B12" s="312"/>
      <c r="D12" s="16"/>
      <c r="E12" s="7"/>
      <c r="F12" s="841" t="s">
        <v>735</v>
      </c>
      <c r="G12" s="832" t="s">
        <v>701</v>
      </c>
      <c r="H12" s="833"/>
      <c r="I12" s="834"/>
      <c r="J12" s="832" t="s">
        <v>740</v>
      </c>
      <c r="K12" s="833"/>
      <c r="L12" s="834"/>
      <c r="M12" s="841" t="s">
        <v>739</v>
      </c>
      <c r="N12" s="843" t="s">
        <v>1000</v>
      </c>
      <c r="O12" s="247"/>
      <c r="P12" s="841" t="s">
        <v>701</v>
      </c>
      <c r="Q12" s="841" t="s">
        <v>740</v>
      </c>
      <c r="R12" s="841" t="s">
        <v>739</v>
      </c>
      <c r="S12" s="843" t="s">
        <v>1000</v>
      </c>
      <c r="T12" s="7"/>
    </row>
    <row r="13" spans="2:22" ht="20.25" customHeight="1" x14ac:dyDescent="0.25">
      <c r="D13" s="16"/>
      <c r="E13" s="7"/>
      <c r="F13" s="838"/>
      <c r="G13" s="835"/>
      <c r="H13" s="836"/>
      <c r="I13" s="837"/>
      <c r="J13" s="835"/>
      <c r="K13" s="836"/>
      <c r="L13" s="837"/>
      <c r="M13" s="838"/>
      <c r="N13" s="846"/>
      <c r="O13" s="247"/>
      <c r="P13" s="838"/>
      <c r="Q13" s="838"/>
      <c r="R13" s="838"/>
      <c r="S13" s="846"/>
      <c r="T13" s="7"/>
    </row>
    <row r="14" spans="2:22" ht="40.5" customHeight="1" x14ac:dyDescent="0.25">
      <c r="B14" s="848" t="s">
        <v>1143</v>
      </c>
      <c r="C14" s="804"/>
      <c r="D14" s="16"/>
      <c r="E14" s="7"/>
      <c r="F14" s="838"/>
      <c r="G14" s="838" t="s">
        <v>1088</v>
      </c>
      <c r="H14" s="830" t="s">
        <v>738</v>
      </c>
      <c r="I14" s="831"/>
      <c r="J14" s="838" t="s">
        <v>1088</v>
      </c>
      <c r="K14" s="830" t="s">
        <v>738</v>
      </c>
      <c r="L14" s="831"/>
      <c r="M14" s="838"/>
      <c r="N14" s="846"/>
      <c r="O14" s="247"/>
      <c r="P14" s="838"/>
      <c r="Q14" s="838"/>
      <c r="R14" s="838"/>
      <c r="S14" s="846"/>
      <c r="T14" s="7"/>
    </row>
    <row r="15" spans="2:22" ht="20.25" customHeight="1" x14ac:dyDescent="0.25">
      <c r="B15" s="804"/>
      <c r="C15" s="804"/>
      <c r="D15" s="16"/>
      <c r="E15" s="7"/>
      <c r="F15" s="842"/>
      <c r="G15" s="839"/>
      <c r="H15" s="317" t="s">
        <v>737</v>
      </c>
      <c r="I15" s="249" t="s">
        <v>736</v>
      </c>
      <c r="J15" s="839"/>
      <c r="K15" s="317" t="s">
        <v>737</v>
      </c>
      <c r="L15" s="249" t="s">
        <v>736</v>
      </c>
      <c r="M15" s="842"/>
      <c r="N15" s="847"/>
      <c r="O15" s="247"/>
      <c r="P15" s="842"/>
      <c r="Q15" s="842"/>
      <c r="R15" s="842"/>
      <c r="S15" s="847"/>
      <c r="T15" s="7"/>
    </row>
    <row r="16" spans="2:22" x14ac:dyDescent="0.25">
      <c r="D16" s="16"/>
      <c r="E16" s="7"/>
      <c r="F16" s="610" t="s">
        <v>768</v>
      </c>
      <c r="G16" s="805" t="s">
        <v>769</v>
      </c>
      <c r="H16" s="818"/>
      <c r="I16" s="806"/>
      <c r="J16" s="805" t="s">
        <v>770</v>
      </c>
      <c r="K16" s="818"/>
      <c r="L16" s="806"/>
      <c r="M16" s="610" t="s">
        <v>771</v>
      </c>
      <c r="N16" s="311" t="s">
        <v>772</v>
      </c>
      <c r="O16" s="209"/>
      <c r="P16" s="610" t="s">
        <v>769</v>
      </c>
      <c r="Q16" s="610" t="s">
        <v>770</v>
      </c>
      <c r="R16" s="610" t="s">
        <v>771</v>
      </c>
      <c r="S16" s="610" t="s">
        <v>772</v>
      </c>
      <c r="T16" s="7"/>
    </row>
    <row r="17" spans="1:20" ht="36" customHeight="1" x14ac:dyDescent="0.25">
      <c r="A17" s="138"/>
      <c r="B17" s="61" t="s">
        <v>367</v>
      </c>
      <c r="C17" s="450" t="s">
        <v>734</v>
      </c>
      <c r="D17" s="447" t="s">
        <v>2</v>
      </c>
      <c r="E17" s="8"/>
      <c r="F17" s="60" t="s">
        <v>712</v>
      </c>
      <c r="G17" s="3" t="s">
        <v>713</v>
      </c>
      <c r="H17" s="60" t="s">
        <v>714</v>
      </c>
      <c r="I17" s="3" t="s">
        <v>715</v>
      </c>
      <c r="J17" s="60" t="s">
        <v>741</v>
      </c>
      <c r="K17" s="3" t="s">
        <v>742</v>
      </c>
      <c r="L17" s="60" t="s">
        <v>743</v>
      </c>
      <c r="M17" s="3" t="s">
        <v>744</v>
      </c>
      <c r="N17" s="60" t="s">
        <v>745</v>
      </c>
      <c r="P17" s="3" t="s">
        <v>746</v>
      </c>
      <c r="Q17" s="60" t="s">
        <v>721</v>
      </c>
      <c r="R17" s="60" t="s">
        <v>722</v>
      </c>
      <c r="S17" s="93" t="s">
        <v>723</v>
      </c>
      <c r="T17" s="8"/>
    </row>
    <row r="18" spans="1:20" ht="35.1" customHeight="1" thickBot="1" x14ac:dyDescent="0.3">
      <c r="A18" s="78"/>
      <c r="B18" s="104" t="s">
        <v>402</v>
      </c>
      <c r="C18" s="105"/>
      <c r="D18" s="106" t="s">
        <v>19</v>
      </c>
      <c r="E18" s="5"/>
      <c r="F18" s="309">
        <f t="shared" ref="F18:M18" si="0">SUM(F19:F66)</f>
        <v>0</v>
      </c>
      <c r="G18" s="309">
        <f t="shared" si="0"/>
        <v>0</v>
      </c>
      <c r="H18" s="309">
        <f t="shared" si="0"/>
        <v>0</v>
      </c>
      <c r="I18" s="309">
        <f t="shared" si="0"/>
        <v>0</v>
      </c>
      <c r="J18" s="309">
        <f t="shared" si="0"/>
        <v>0</v>
      </c>
      <c r="K18" s="309">
        <f t="shared" si="0"/>
        <v>0</v>
      </c>
      <c r="L18" s="309">
        <f t="shared" si="0"/>
        <v>0</v>
      </c>
      <c r="M18" s="309">
        <f t="shared" si="0"/>
        <v>0</v>
      </c>
      <c r="N18" s="387"/>
      <c r="P18" s="309">
        <f>SUM(P19:P66)</f>
        <v>0</v>
      </c>
      <c r="Q18" s="309">
        <f>SUM(Q19:Q66)</f>
        <v>0</v>
      </c>
      <c r="R18" s="309">
        <f>SUM(R19:R66)</f>
        <v>0</v>
      </c>
      <c r="S18" s="387"/>
      <c r="T18" s="5"/>
    </row>
    <row r="19" spans="1:20" ht="15.9" customHeight="1" thickTop="1" x14ac:dyDescent="0.25">
      <c r="A19" s="78"/>
      <c r="B19" s="91" t="s">
        <v>402</v>
      </c>
      <c r="C19" s="103" t="s">
        <v>427</v>
      </c>
      <c r="D19" s="73" t="s">
        <v>138</v>
      </c>
      <c r="E19" s="5">
        <v>1</v>
      </c>
      <c r="F19" s="10"/>
      <c r="G19" s="10"/>
      <c r="H19" s="10"/>
      <c r="I19" s="10"/>
      <c r="J19" s="10"/>
      <c r="K19" s="10"/>
      <c r="L19" s="10"/>
      <c r="M19" s="10"/>
      <c r="N19" s="386"/>
      <c r="P19" s="10"/>
      <c r="Q19" s="10"/>
      <c r="R19" s="10"/>
      <c r="S19" s="386"/>
      <c r="T19" s="5">
        <v>1</v>
      </c>
    </row>
    <row r="20" spans="1:20" s="334" customFormat="1" ht="15.9" customHeight="1" x14ac:dyDescent="0.25">
      <c r="A20" s="78"/>
      <c r="B20" s="91" t="s">
        <v>402</v>
      </c>
      <c r="C20" s="103" t="s">
        <v>331</v>
      </c>
      <c r="D20" s="73" t="s">
        <v>139</v>
      </c>
      <c r="E20" s="5">
        <v>2</v>
      </c>
      <c r="F20" s="10"/>
      <c r="G20" s="10"/>
      <c r="H20" s="10"/>
      <c r="I20" s="10"/>
      <c r="J20" s="10"/>
      <c r="K20" s="10"/>
      <c r="L20" s="10"/>
      <c r="M20" s="10"/>
      <c r="N20" s="386"/>
      <c r="P20" s="10"/>
      <c r="Q20" s="10"/>
      <c r="R20" s="10"/>
      <c r="S20" s="386"/>
      <c r="T20" s="5">
        <v>2</v>
      </c>
    </row>
    <row r="21" spans="1:20" s="334" customFormat="1" ht="15.9" customHeight="1" x14ac:dyDescent="0.25">
      <c r="A21" s="78"/>
      <c r="B21" s="91" t="s">
        <v>402</v>
      </c>
      <c r="C21" s="103" t="s">
        <v>850</v>
      </c>
      <c r="D21" s="73" t="s">
        <v>140</v>
      </c>
      <c r="E21" s="5">
        <v>39</v>
      </c>
      <c r="F21" s="10"/>
      <c r="G21" s="10"/>
      <c r="H21" s="10"/>
      <c r="I21" s="10"/>
      <c r="J21" s="10"/>
      <c r="K21" s="10"/>
      <c r="L21" s="10"/>
      <c r="M21" s="10"/>
      <c r="N21" s="386"/>
      <c r="P21" s="10"/>
      <c r="Q21" s="10"/>
      <c r="R21" s="10"/>
      <c r="S21" s="386"/>
      <c r="T21" s="5">
        <v>39</v>
      </c>
    </row>
    <row r="22" spans="1:20" s="334" customFormat="1" ht="15.9" customHeight="1" x14ac:dyDescent="0.25">
      <c r="A22" s="78"/>
      <c r="B22" s="91" t="s">
        <v>402</v>
      </c>
      <c r="C22" s="103" t="s">
        <v>20</v>
      </c>
      <c r="D22" s="73" t="s">
        <v>21</v>
      </c>
      <c r="E22" s="5">
        <v>3</v>
      </c>
      <c r="F22" s="10"/>
      <c r="G22" s="10"/>
      <c r="H22" s="10"/>
      <c r="I22" s="10"/>
      <c r="J22" s="10"/>
      <c r="K22" s="10"/>
      <c r="L22" s="10"/>
      <c r="M22" s="10"/>
      <c r="N22" s="386"/>
      <c r="P22" s="10"/>
      <c r="Q22" s="10"/>
      <c r="R22" s="10"/>
      <c r="S22" s="386"/>
      <c r="T22" s="5">
        <v>3</v>
      </c>
    </row>
    <row r="23" spans="1:20" s="334" customFormat="1" ht="15.9" customHeight="1" x14ac:dyDescent="0.25">
      <c r="A23" s="78"/>
      <c r="B23" s="91" t="s">
        <v>402</v>
      </c>
      <c r="C23" s="103" t="s">
        <v>428</v>
      </c>
      <c r="D23" s="73" t="s">
        <v>141</v>
      </c>
      <c r="E23" s="5">
        <v>44</v>
      </c>
      <c r="F23" s="10"/>
      <c r="G23" s="10"/>
      <c r="H23" s="10"/>
      <c r="I23" s="10"/>
      <c r="J23" s="10"/>
      <c r="K23" s="10"/>
      <c r="L23" s="10"/>
      <c r="M23" s="10"/>
      <c r="N23" s="386"/>
      <c r="P23" s="10"/>
      <c r="Q23" s="10"/>
      <c r="R23" s="10"/>
      <c r="S23" s="386"/>
      <c r="T23" s="5">
        <v>44</v>
      </c>
    </row>
    <row r="24" spans="1:20" s="334" customFormat="1" ht="15.9" customHeight="1" x14ac:dyDescent="0.25">
      <c r="A24" s="78"/>
      <c r="B24" s="91" t="s">
        <v>402</v>
      </c>
      <c r="C24" s="103" t="s">
        <v>22</v>
      </c>
      <c r="D24" s="73" t="s">
        <v>23</v>
      </c>
      <c r="E24" s="5">
        <v>4</v>
      </c>
      <c r="F24" s="10"/>
      <c r="G24" s="10"/>
      <c r="H24" s="10"/>
      <c r="I24" s="10"/>
      <c r="J24" s="10"/>
      <c r="K24" s="10"/>
      <c r="L24" s="10"/>
      <c r="M24" s="10"/>
      <c r="N24" s="386"/>
      <c r="P24" s="10"/>
      <c r="Q24" s="10"/>
      <c r="R24" s="10"/>
      <c r="S24" s="386"/>
      <c r="T24" s="5">
        <v>4</v>
      </c>
    </row>
    <row r="25" spans="1:20" s="334" customFormat="1" ht="15.9" customHeight="1" x14ac:dyDescent="0.25">
      <c r="A25" s="78"/>
      <c r="B25" s="91" t="s">
        <v>402</v>
      </c>
      <c r="C25" s="333" t="s">
        <v>25</v>
      </c>
      <c r="D25" s="73" t="s">
        <v>26</v>
      </c>
      <c r="E25" s="5">
        <v>6</v>
      </c>
      <c r="F25" s="10"/>
      <c r="G25" s="10"/>
      <c r="H25" s="10"/>
      <c r="I25" s="10"/>
      <c r="J25" s="10"/>
      <c r="K25" s="10"/>
      <c r="L25" s="10"/>
      <c r="M25" s="10"/>
      <c r="N25" s="386"/>
      <c r="P25" s="10"/>
      <c r="Q25" s="10"/>
      <c r="R25" s="10"/>
      <c r="S25" s="386"/>
      <c r="T25" s="5">
        <v>6</v>
      </c>
    </row>
    <row r="26" spans="1:20" s="334" customFormat="1" ht="15.9" customHeight="1" x14ac:dyDescent="0.25">
      <c r="A26" s="78"/>
      <c r="B26" s="91" t="s">
        <v>402</v>
      </c>
      <c r="C26" s="333" t="s">
        <v>359</v>
      </c>
      <c r="D26" s="96" t="s">
        <v>27</v>
      </c>
      <c r="E26" s="5">
        <v>5</v>
      </c>
      <c r="F26" s="10"/>
      <c r="G26" s="10"/>
      <c r="H26" s="10"/>
      <c r="I26" s="10"/>
      <c r="J26" s="10"/>
      <c r="K26" s="10"/>
      <c r="L26" s="10"/>
      <c r="M26" s="10"/>
      <c r="N26" s="386"/>
      <c r="P26" s="10"/>
      <c r="Q26" s="10"/>
      <c r="R26" s="10"/>
      <c r="S26" s="386"/>
      <c r="T26" s="5">
        <v>5</v>
      </c>
    </row>
    <row r="27" spans="1:20" s="334" customFormat="1" ht="15.9" customHeight="1" x14ac:dyDescent="0.25">
      <c r="A27" s="78"/>
      <c r="B27" s="91" t="s">
        <v>402</v>
      </c>
      <c r="C27" s="333" t="s">
        <v>28</v>
      </c>
      <c r="D27" s="73" t="s">
        <v>29</v>
      </c>
      <c r="E27" s="5">
        <v>27</v>
      </c>
      <c r="F27" s="10"/>
      <c r="G27" s="10"/>
      <c r="H27" s="10"/>
      <c r="I27" s="10"/>
      <c r="J27" s="10"/>
      <c r="K27" s="10"/>
      <c r="L27" s="10"/>
      <c r="M27" s="10"/>
      <c r="N27" s="386"/>
      <c r="P27" s="10"/>
      <c r="Q27" s="10"/>
      <c r="R27" s="10"/>
      <c r="S27" s="386"/>
      <c r="T27" s="5">
        <v>27</v>
      </c>
    </row>
    <row r="28" spans="1:20" s="334" customFormat="1" ht="15.9" customHeight="1" x14ac:dyDescent="0.25">
      <c r="A28" s="78"/>
      <c r="B28" s="91" t="s">
        <v>402</v>
      </c>
      <c r="C28" s="103" t="s">
        <v>934</v>
      </c>
      <c r="D28" s="73" t="s">
        <v>142</v>
      </c>
      <c r="E28" s="5">
        <v>50</v>
      </c>
      <c r="F28" s="10"/>
      <c r="G28" s="10"/>
      <c r="H28" s="10"/>
      <c r="I28" s="10"/>
      <c r="J28" s="10"/>
      <c r="K28" s="10"/>
      <c r="L28" s="10"/>
      <c r="M28" s="10"/>
      <c r="N28" s="386"/>
      <c r="P28" s="10"/>
      <c r="Q28" s="10"/>
      <c r="R28" s="10"/>
      <c r="S28" s="386"/>
      <c r="T28" s="5">
        <v>50</v>
      </c>
    </row>
    <row r="29" spans="1:20" s="334" customFormat="1" ht="15.9" customHeight="1" x14ac:dyDescent="0.25">
      <c r="A29" s="78"/>
      <c r="B29" s="91" t="s">
        <v>402</v>
      </c>
      <c r="C29" s="333" t="s">
        <v>365</v>
      </c>
      <c r="D29" s="96" t="s">
        <v>58</v>
      </c>
      <c r="E29" s="5">
        <v>7</v>
      </c>
      <c r="F29" s="10"/>
      <c r="G29" s="10"/>
      <c r="H29" s="10"/>
      <c r="I29" s="10"/>
      <c r="J29" s="10"/>
      <c r="K29" s="10"/>
      <c r="L29" s="10"/>
      <c r="M29" s="10"/>
      <c r="N29" s="386"/>
      <c r="P29" s="10"/>
      <c r="Q29" s="10"/>
      <c r="R29" s="10"/>
      <c r="S29" s="386"/>
      <c r="T29" s="5">
        <v>7</v>
      </c>
    </row>
    <row r="30" spans="1:20" s="334" customFormat="1" ht="15.9" customHeight="1" x14ac:dyDescent="0.25">
      <c r="A30" s="78"/>
      <c r="B30" s="91" t="s">
        <v>402</v>
      </c>
      <c r="C30" s="333" t="s">
        <v>361</v>
      </c>
      <c r="D30" s="96" t="s">
        <v>35</v>
      </c>
      <c r="E30" s="5">
        <v>8</v>
      </c>
      <c r="F30" s="10"/>
      <c r="G30" s="10"/>
      <c r="H30" s="10"/>
      <c r="I30" s="10"/>
      <c r="J30" s="10"/>
      <c r="K30" s="10"/>
      <c r="L30" s="10"/>
      <c r="M30" s="10"/>
      <c r="N30" s="386"/>
      <c r="P30" s="10"/>
      <c r="Q30" s="10"/>
      <c r="R30" s="10"/>
      <c r="S30" s="386"/>
      <c r="T30" s="5">
        <v>8</v>
      </c>
    </row>
    <row r="31" spans="1:20" s="334" customFormat="1" ht="15.9" customHeight="1" x14ac:dyDescent="0.25">
      <c r="A31" s="78"/>
      <c r="B31" s="91" t="s">
        <v>402</v>
      </c>
      <c r="C31" s="103" t="s">
        <v>341</v>
      </c>
      <c r="D31" s="73" t="s">
        <v>143</v>
      </c>
      <c r="E31" s="5">
        <v>9</v>
      </c>
      <c r="F31" s="10"/>
      <c r="G31" s="10"/>
      <c r="H31" s="10"/>
      <c r="I31" s="10"/>
      <c r="J31" s="10"/>
      <c r="K31" s="10"/>
      <c r="L31" s="10"/>
      <c r="M31" s="10"/>
      <c r="N31" s="386"/>
      <c r="P31" s="10"/>
      <c r="Q31" s="10"/>
      <c r="R31" s="10"/>
      <c r="S31" s="386"/>
      <c r="T31" s="5">
        <v>9</v>
      </c>
    </row>
    <row r="32" spans="1:20" s="334" customFormat="1" ht="15.9" customHeight="1" x14ac:dyDescent="0.25">
      <c r="A32" s="78"/>
      <c r="B32" s="91" t="s">
        <v>402</v>
      </c>
      <c r="C32" s="333" t="s">
        <v>32</v>
      </c>
      <c r="D32" s="73" t="s">
        <v>33</v>
      </c>
      <c r="E32" s="5">
        <v>10</v>
      </c>
      <c r="F32" s="10"/>
      <c r="G32" s="10"/>
      <c r="H32" s="10"/>
      <c r="I32" s="10"/>
      <c r="J32" s="10"/>
      <c r="K32" s="10"/>
      <c r="L32" s="10"/>
      <c r="M32" s="10"/>
      <c r="N32" s="386"/>
      <c r="P32" s="10"/>
      <c r="Q32" s="10"/>
      <c r="R32" s="10"/>
      <c r="S32" s="386"/>
      <c r="T32" s="5">
        <v>10</v>
      </c>
    </row>
    <row r="33" spans="1:20" s="334" customFormat="1" ht="15.9" customHeight="1" x14ac:dyDescent="0.25">
      <c r="A33" s="78"/>
      <c r="B33" s="91" t="s">
        <v>402</v>
      </c>
      <c r="C33" s="103" t="s">
        <v>340</v>
      </c>
      <c r="D33" s="73" t="s">
        <v>144</v>
      </c>
      <c r="E33" s="5">
        <v>228</v>
      </c>
      <c r="F33" s="10"/>
      <c r="G33" s="10"/>
      <c r="H33" s="10"/>
      <c r="I33" s="10"/>
      <c r="J33" s="10"/>
      <c r="K33" s="10"/>
      <c r="L33" s="10"/>
      <c r="M33" s="10"/>
      <c r="N33" s="386"/>
      <c r="P33" s="10"/>
      <c r="Q33" s="10"/>
      <c r="R33" s="10"/>
      <c r="S33" s="386"/>
      <c r="T33" s="5">
        <v>228</v>
      </c>
    </row>
    <row r="34" spans="1:20" s="334" customFormat="1" ht="15.9" customHeight="1" x14ac:dyDescent="0.25">
      <c r="A34" s="78"/>
      <c r="B34" s="91" t="s">
        <v>402</v>
      </c>
      <c r="C34" s="103" t="s">
        <v>429</v>
      </c>
      <c r="D34" s="73" t="s">
        <v>145</v>
      </c>
      <c r="E34" s="5">
        <v>34</v>
      </c>
      <c r="F34" s="10"/>
      <c r="G34" s="10"/>
      <c r="H34" s="10"/>
      <c r="I34" s="10"/>
      <c r="J34" s="10"/>
      <c r="K34" s="10"/>
      <c r="L34" s="10"/>
      <c r="M34" s="10"/>
      <c r="N34" s="386"/>
      <c r="P34" s="10"/>
      <c r="Q34" s="10"/>
      <c r="R34" s="10"/>
      <c r="S34" s="386"/>
      <c r="T34" s="5">
        <v>34</v>
      </c>
    </row>
    <row r="35" spans="1:20" s="334" customFormat="1" ht="15.9" customHeight="1" x14ac:dyDescent="0.25">
      <c r="A35" s="78"/>
      <c r="B35" s="91" t="s">
        <v>402</v>
      </c>
      <c r="C35" s="103" t="s">
        <v>342</v>
      </c>
      <c r="D35" s="73" t="s">
        <v>146</v>
      </c>
      <c r="E35" s="5">
        <v>230</v>
      </c>
      <c r="F35" s="10"/>
      <c r="G35" s="10"/>
      <c r="H35" s="10"/>
      <c r="I35" s="10"/>
      <c r="J35" s="10"/>
      <c r="K35" s="10"/>
      <c r="L35" s="10"/>
      <c r="M35" s="10"/>
      <c r="N35" s="386"/>
      <c r="P35" s="10"/>
      <c r="Q35" s="10"/>
      <c r="R35" s="10"/>
      <c r="S35" s="386"/>
      <c r="T35" s="5">
        <v>230</v>
      </c>
    </row>
    <row r="36" spans="1:20" ht="15.9" customHeight="1" x14ac:dyDescent="0.25">
      <c r="A36" s="78"/>
      <c r="B36" s="91" t="s">
        <v>402</v>
      </c>
      <c r="C36" s="101" t="s">
        <v>30</v>
      </c>
      <c r="D36" s="73" t="s">
        <v>31</v>
      </c>
      <c r="E36" s="5">
        <v>11</v>
      </c>
      <c r="F36" s="10"/>
      <c r="G36" s="10"/>
      <c r="H36" s="10"/>
      <c r="I36" s="10"/>
      <c r="J36" s="10"/>
      <c r="K36" s="10"/>
      <c r="L36" s="10"/>
      <c r="M36" s="10"/>
      <c r="N36" s="386"/>
      <c r="P36" s="10"/>
      <c r="Q36" s="10"/>
      <c r="R36" s="10"/>
      <c r="S36" s="386"/>
      <c r="T36" s="5">
        <v>11</v>
      </c>
    </row>
    <row r="37" spans="1:20" ht="15.9" customHeight="1" x14ac:dyDescent="0.25">
      <c r="A37" s="78"/>
      <c r="B37" s="91" t="s">
        <v>402</v>
      </c>
      <c r="C37" s="101" t="s">
        <v>62</v>
      </c>
      <c r="D37" s="73" t="s">
        <v>63</v>
      </c>
      <c r="E37" s="5">
        <v>12</v>
      </c>
      <c r="F37" s="10"/>
      <c r="G37" s="10"/>
      <c r="H37" s="10"/>
      <c r="I37" s="10"/>
      <c r="J37" s="10"/>
      <c r="K37" s="10"/>
      <c r="L37" s="10"/>
      <c r="M37" s="10"/>
      <c r="N37" s="386"/>
      <c r="P37" s="10"/>
      <c r="Q37" s="10"/>
      <c r="R37" s="10"/>
      <c r="S37" s="386"/>
      <c r="T37" s="5">
        <v>12</v>
      </c>
    </row>
    <row r="38" spans="1:20" ht="15.9" customHeight="1" x14ac:dyDescent="0.25">
      <c r="A38" s="78"/>
      <c r="B38" s="91" t="s">
        <v>402</v>
      </c>
      <c r="C38" s="101" t="s">
        <v>362</v>
      </c>
      <c r="D38" s="96" t="s">
        <v>36</v>
      </c>
      <c r="E38" s="5">
        <v>13</v>
      </c>
      <c r="F38" s="10"/>
      <c r="G38" s="10"/>
      <c r="H38" s="10"/>
      <c r="I38" s="10"/>
      <c r="J38" s="10"/>
      <c r="K38" s="10"/>
      <c r="L38" s="10"/>
      <c r="M38" s="10"/>
      <c r="N38" s="386"/>
      <c r="P38" s="10"/>
      <c r="Q38" s="10"/>
      <c r="R38" s="10"/>
      <c r="S38" s="386"/>
      <c r="T38" s="5">
        <v>13</v>
      </c>
    </row>
    <row r="39" spans="1:20" ht="15.9" customHeight="1" x14ac:dyDescent="0.25">
      <c r="A39" s="78"/>
      <c r="B39" s="91" t="s">
        <v>402</v>
      </c>
      <c r="C39" s="100" t="s">
        <v>343</v>
      </c>
      <c r="D39" s="73" t="s">
        <v>147</v>
      </c>
      <c r="E39" s="5">
        <v>229</v>
      </c>
      <c r="F39" s="10"/>
      <c r="G39" s="10"/>
      <c r="H39" s="10"/>
      <c r="I39" s="10"/>
      <c r="J39" s="10"/>
      <c r="K39" s="10"/>
      <c r="L39" s="10"/>
      <c r="M39" s="10"/>
      <c r="N39" s="386"/>
      <c r="P39" s="10"/>
      <c r="Q39" s="10"/>
      <c r="R39" s="10"/>
      <c r="S39" s="386"/>
      <c r="T39" s="5">
        <v>229</v>
      </c>
    </row>
    <row r="40" spans="1:20" ht="15.9" customHeight="1" x14ac:dyDescent="0.25">
      <c r="A40" s="78"/>
      <c r="B40" s="91" t="s">
        <v>402</v>
      </c>
      <c r="C40" s="101" t="s">
        <v>65</v>
      </c>
      <c r="D40" s="73" t="s">
        <v>66</v>
      </c>
      <c r="E40" s="5">
        <v>45</v>
      </c>
      <c r="F40" s="10"/>
      <c r="G40" s="10"/>
      <c r="H40" s="10"/>
      <c r="I40" s="10"/>
      <c r="J40" s="10"/>
      <c r="K40" s="10"/>
      <c r="L40" s="10"/>
      <c r="M40" s="10"/>
      <c r="N40" s="386"/>
      <c r="P40" s="10"/>
      <c r="Q40" s="10"/>
      <c r="R40" s="10"/>
      <c r="S40" s="386"/>
      <c r="T40" s="5">
        <v>45</v>
      </c>
    </row>
    <row r="41" spans="1:20" ht="15.9" customHeight="1" x14ac:dyDescent="0.25">
      <c r="A41" s="78"/>
      <c r="B41" s="91" t="s">
        <v>402</v>
      </c>
      <c r="C41" s="101" t="s">
        <v>38</v>
      </c>
      <c r="D41" s="73" t="s">
        <v>39</v>
      </c>
      <c r="E41" s="5">
        <v>28</v>
      </c>
      <c r="F41" s="10"/>
      <c r="G41" s="10"/>
      <c r="H41" s="10"/>
      <c r="I41" s="10"/>
      <c r="J41" s="10"/>
      <c r="K41" s="10"/>
      <c r="L41" s="10"/>
      <c r="M41" s="10"/>
      <c r="N41" s="386"/>
      <c r="P41" s="10"/>
      <c r="Q41" s="10"/>
      <c r="R41" s="10"/>
      <c r="S41" s="386"/>
      <c r="T41" s="5">
        <v>28</v>
      </c>
    </row>
    <row r="42" spans="1:20" ht="15.9" customHeight="1" x14ac:dyDescent="0.25">
      <c r="A42" s="78"/>
      <c r="B42" s="91" t="s">
        <v>402</v>
      </c>
      <c r="C42" s="101" t="s">
        <v>40</v>
      </c>
      <c r="D42" s="73" t="s">
        <v>41</v>
      </c>
      <c r="E42" s="5">
        <v>29</v>
      </c>
      <c r="F42" s="10"/>
      <c r="G42" s="10"/>
      <c r="H42" s="10"/>
      <c r="I42" s="10"/>
      <c r="J42" s="10"/>
      <c r="K42" s="10"/>
      <c r="L42" s="10"/>
      <c r="M42" s="10"/>
      <c r="N42" s="386"/>
      <c r="P42" s="10"/>
      <c r="Q42" s="10"/>
      <c r="R42" s="10"/>
      <c r="S42" s="386"/>
      <c r="T42" s="5">
        <v>29</v>
      </c>
    </row>
    <row r="43" spans="1:20" ht="15.9" customHeight="1" x14ac:dyDescent="0.25">
      <c r="A43" s="78"/>
      <c r="B43" s="91" t="s">
        <v>402</v>
      </c>
      <c r="C43" s="101" t="s">
        <v>42</v>
      </c>
      <c r="D43" s="73" t="s">
        <v>43</v>
      </c>
      <c r="E43" s="5">
        <v>15</v>
      </c>
      <c r="F43" s="10"/>
      <c r="G43" s="10"/>
      <c r="H43" s="10"/>
      <c r="I43" s="10"/>
      <c r="J43" s="10"/>
      <c r="K43" s="10"/>
      <c r="L43" s="10"/>
      <c r="M43" s="10"/>
      <c r="N43" s="386"/>
      <c r="P43" s="10"/>
      <c r="Q43" s="10"/>
      <c r="R43" s="10"/>
      <c r="S43" s="386"/>
      <c r="T43" s="5">
        <v>15</v>
      </c>
    </row>
    <row r="44" spans="1:20" ht="15.9" customHeight="1" x14ac:dyDescent="0.25">
      <c r="A44" s="78"/>
      <c r="B44" s="91" t="s">
        <v>402</v>
      </c>
      <c r="C44" s="101" t="s">
        <v>363</v>
      </c>
      <c r="D44" s="96" t="s">
        <v>46</v>
      </c>
      <c r="E44" s="5">
        <v>16</v>
      </c>
      <c r="F44" s="10"/>
      <c r="G44" s="10"/>
      <c r="H44" s="10"/>
      <c r="I44" s="10"/>
      <c r="J44" s="10"/>
      <c r="K44" s="10"/>
      <c r="L44" s="10"/>
      <c r="M44" s="10"/>
      <c r="N44" s="386"/>
      <c r="P44" s="10"/>
      <c r="Q44" s="10"/>
      <c r="R44" s="10"/>
      <c r="S44" s="386"/>
      <c r="T44" s="5">
        <v>16</v>
      </c>
    </row>
    <row r="45" spans="1:20" ht="15.9" customHeight="1" x14ac:dyDescent="0.25">
      <c r="A45" s="78"/>
      <c r="B45" s="91" t="s">
        <v>402</v>
      </c>
      <c r="C45" s="512" t="s">
        <v>1263</v>
      </c>
      <c r="D45" s="73" t="s">
        <v>148</v>
      </c>
      <c r="E45" s="5">
        <v>47</v>
      </c>
      <c r="F45" s="10"/>
      <c r="G45" s="10"/>
      <c r="H45" s="10"/>
      <c r="I45" s="10"/>
      <c r="J45" s="10"/>
      <c r="K45" s="10"/>
      <c r="L45" s="10"/>
      <c r="M45" s="10"/>
      <c r="N45" s="386"/>
      <c r="P45" s="10"/>
      <c r="Q45" s="10"/>
      <c r="R45" s="10"/>
      <c r="S45" s="386"/>
      <c r="T45" s="5">
        <v>47</v>
      </c>
    </row>
    <row r="46" spans="1:20" ht="15.9" customHeight="1" x14ac:dyDescent="0.25">
      <c r="A46" s="78"/>
      <c r="B46" s="91" t="s">
        <v>402</v>
      </c>
      <c r="C46" s="100" t="s">
        <v>430</v>
      </c>
      <c r="D46" s="73" t="s">
        <v>149</v>
      </c>
      <c r="E46" s="5">
        <v>41</v>
      </c>
      <c r="F46" s="10"/>
      <c r="G46" s="10"/>
      <c r="H46" s="10"/>
      <c r="I46" s="10"/>
      <c r="J46" s="10"/>
      <c r="K46" s="10"/>
      <c r="L46" s="10"/>
      <c r="M46" s="10"/>
      <c r="N46" s="386"/>
      <c r="P46" s="10"/>
      <c r="Q46" s="10"/>
      <c r="R46" s="10"/>
      <c r="S46" s="386"/>
      <c r="T46" s="5">
        <v>41</v>
      </c>
    </row>
    <row r="47" spans="1:20" ht="15.9" customHeight="1" x14ac:dyDescent="0.25">
      <c r="A47" s="78"/>
      <c r="B47" s="91" t="s">
        <v>402</v>
      </c>
      <c r="C47" s="100" t="s">
        <v>431</v>
      </c>
      <c r="D47" s="73" t="s">
        <v>150</v>
      </c>
      <c r="E47" s="5">
        <v>236</v>
      </c>
      <c r="F47" s="10"/>
      <c r="G47" s="10"/>
      <c r="H47" s="10"/>
      <c r="I47" s="10"/>
      <c r="J47" s="10"/>
      <c r="K47" s="10"/>
      <c r="L47" s="10"/>
      <c r="M47" s="10"/>
      <c r="N47" s="386"/>
      <c r="P47" s="10"/>
      <c r="Q47" s="10"/>
      <c r="R47" s="10"/>
      <c r="S47" s="386"/>
      <c r="T47" s="5">
        <v>236</v>
      </c>
    </row>
    <row r="48" spans="1:20" ht="15.9" customHeight="1" x14ac:dyDescent="0.25">
      <c r="A48" s="78"/>
      <c r="B48" s="91" t="s">
        <v>402</v>
      </c>
      <c r="C48" s="101" t="s">
        <v>47</v>
      </c>
      <c r="D48" s="73" t="s">
        <v>48</v>
      </c>
      <c r="E48" s="5">
        <v>18</v>
      </c>
      <c r="F48" s="10"/>
      <c r="G48" s="10"/>
      <c r="H48" s="10"/>
      <c r="I48" s="10"/>
      <c r="J48" s="10"/>
      <c r="K48" s="10"/>
      <c r="L48" s="10"/>
      <c r="M48" s="10"/>
      <c r="N48" s="386"/>
      <c r="P48" s="10"/>
      <c r="Q48" s="10"/>
      <c r="R48" s="10"/>
      <c r="S48" s="386"/>
      <c r="T48" s="5">
        <v>18</v>
      </c>
    </row>
    <row r="49" spans="1:20" ht="15.9" customHeight="1" x14ac:dyDescent="0.25">
      <c r="A49" s="78"/>
      <c r="B49" s="91" t="s">
        <v>402</v>
      </c>
      <c r="C49" s="101" t="s">
        <v>366</v>
      </c>
      <c r="D49" s="96" t="s">
        <v>64</v>
      </c>
      <c r="E49" s="5">
        <v>19</v>
      </c>
      <c r="F49" s="10"/>
      <c r="G49" s="10"/>
      <c r="H49" s="10"/>
      <c r="I49" s="10"/>
      <c r="J49" s="10"/>
      <c r="K49" s="10"/>
      <c r="L49" s="10"/>
      <c r="M49" s="10"/>
      <c r="N49" s="386"/>
      <c r="P49" s="10"/>
      <c r="Q49" s="10"/>
      <c r="R49" s="10"/>
      <c r="S49" s="386"/>
      <c r="T49" s="5">
        <v>19</v>
      </c>
    </row>
    <row r="50" spans="1:20" ht="15.9" customHeight="1" x14ac:dyDescent="0.25">
      <c r="A50" s="78"/>
      <c r="B50" s="91" t="s">
        <v>402</v>
      </c>
      <c r="C50" s="101" t="s">
        <v>49</v>
      </c>
      <c r="D50" s="73" t="s">
        <v>50</v>
      </c>
      <c r="E50" s="5">
        <v>20</v>
      </c>
      <c r="F50" s="10"/>
      <c r="G50" s="10"/>
      <c r="H50" s="10"/>
      <c r="I50" s="10"/>
      <c r="J50" s="10"/>
      <c r="K50" s="10"/>
      <c r="L50" s="10"/>
      <c r="M50" s="10"/>
      <c r="N50" s="386"/>
      <c r="P50" s="10"/>
      <c r="Q50" s="10"/>
      <c r="R50" s="10"/>
      <c r="S50" s="386"/>
      <c r="T50" s="5">
        <v>20</v>
      </c>
    </row>
    <row r="51" spans="1:20" ht="15.9" customHeight="1" x14ac:dyDescent="0.25">
      <c r="A51" s="78"/>
      <c r="B51" s="91" t="s">
        <v>402</v>
      </c>
      <c r="C51" s="101" t="s">
        <v>51</v>
      </c>
      <c r="D51" s="73" t="s">
        <v>52</v>
      </c>
      <c r="E51" s="5">
        <v>21</v>
      </c>
      <c r="F51" s="10"/>
      <c r="G51" s="10"/>
      <c r="H51" s="10"/>
      <c r="I51" s="10"/>
      <c r="J51" s="10"/>
      <c r="K51" s="10"/>
      <c r="L51" s="10"/>
      <c r="M51" s="10"/>
      <c r="N51" s="386"/>
      <c r="P51" s="10"/>
      <c r="Q51" s="10"/>
      <c r="R51" s="10"/>
      <c r="S51" s="386"/>
      <c r="T51" s="5">
        <v>21</v>
      </c>
    </row>
    <row r="52" spans="1:20" ht="15.9" customHeight="1" x14ac:dyDescent="0.25">
      <c r="A52" s="78"/>
      <c r="B52" s="91" t="s">
        <v>402</v>
      </c>
      <c r="C52" s="101" t="s">
        <v>364</v>
      </c>
      <c r="D52" s="96" t="s">
        <v>53</v>
      </c>
      <c r="E52" s="5">
        <v>22</v>
      </c>
      <c r="F52" s="10"/>
      <c r="G52" s="10"/>
      <c r="H52" s="10"/>
      <c r="I52" s="10"/>
      <c r="J52" s="10"/>
      <c r="K52" s="10"/>
      <c r="L52" s="10"/>
      <c r="M52" s="10"/>
      <c r="N52" s="386"/>
      <c r="P52" s="10"/>
      <c r="Q52" s="10"/>
      <c r="R52" s="10"/>
      <c r="S52" s="386"/>
      <c r="T52" s="5">
        <v>22</v>
      </c>
    </row>
    <row r="53" spans="1:20" ht="15.9" customHeight="1" x14ac:dyDescent="0.25">
      <c r="A53" s="78"/>
      <c r="B53" s="91" t="s">
        <v>402</v>
      </c>
      <c r="C53" s="101" t="s">
        <v>54</v>
      </c>
      <c r="D53" s="73" t="s">
        <v>55</v>
      </c>
      <c r="E53" s="5">
        <v>23</v>
      </c>
      <c r="F53" s="10"/>
      <c r="G53" s="10"/>
      <c r="H53" s="10"/>
      <c r="I53" s="10"/>
      <c r="J53" s="10"/>
      <c r="K53" s="10"/>
      <c r="L53" s="10"/>
      <c r="M53" s="10"/>
      <c r="N53" s="386"/>
      <c r="P53" s="10"/>
      <c r="Q53" s="10"/>
      <c r="R53" s="10"/>
      <c r="S53" s="386"/>
      <c r="T53" s="5">
        <v>23</v>
      </c>
    </row>
    <row r="54" spans="1:20" ht="15.9" customHeight="1" x14ac:dyDescent="0.25">
      <c r="A54" s="78"/>
      <c r="B54" s="91" t="s">
        <v>402</v>
      </c>
      <c r="C54" s="101" t="s">
        <v>1264</v>
      </c>
      <c r="D54" s="73" t="s">
        <v>67</v>
      </c>
      <c r="E54" s="5">
        <v>42</v>
      </c>
      <c r="F54" s="10"/>
      <c r="G54" s="10"/>
      <c r="H54" s="10"/>
      <c r="I54" s="10"/>
      <c r="J54" s="10"/>
      <c r="K54" s="10"/>
      <c r="L54" s="10"/>
      <c r="M54" s="10"/>
      <c r="N54" s="386"/>
      <c r="P54" s="10"/>
      <c r="Q54" s="10"/>
      <c r="R54" s="10"/>
      <c r="S54" s="386"/>
      <c r="T54" s="5">
        <v>42</v>
      </c>
    </row>
    <row r="55" spans="1:20" ht="15.9" customHeight="1" x14ac:dyDescent="0.25">
      <c r="A55" s="78"/>
      <c r="B55" s="91" t="s">
        <v>402</v>
      </c>
      <c r="C55" s="100" t="s">
        <v>433</v>
      </c>
      <c r="D55" s="73" t="s">
        <v>152</v>
      </c>
      <c r="E55" s="5">
        <v>24</v>
      </c>
      <c r="F55" s="10"/>
      <c r="G55" s="10"/>
      <c r="H55" s="10"/>
      <c r="I55" s="10"/>
      <c r="J55" s="10"/>
      <c r="K55" s="10"/>
      <c r="L55" s="10"/>
      <c r="M55" s="10"/>
      <c r="N55" s="386"/>
      <c r="P55" s="10"/>
      <c r="Q55" s="10"/>
      <c r="R55" s="10"/>
      <c r="S55" s="386"/>
      <c r="T55" s="5">
        <v>24</v>
      </c>
    </row>
    <row r="56" spans="1:20" ht="15.9" customHeight="1" x14ac:dyDescent="0.25">
      <c r="A56" s="78"/>
      <c r="B56" s="91" t="s">
        <v>402</v>
      </c>
      <c r="C56" s="101" t="s">
        <v>59</v>
      </c>
      <c r="D56" s="73" t="s">
        <v>60</v>
      </c>
      <c r="E56" s="5">
        <v>25</v>
      </c>
      <c r="F56" s="10"/>
      <c r="G56" s="10"/>
      <c r="H56" s="10"/>
      <c r="I56" s="10"/>
      <c r="J56" s="10"/>
      <c r="K56" s="10"/>
      <c r="L56" s="10"/>
      <c r="M56" s="10"/>
      <c r="N56" s="386"/>
      <c r="P56" s="10"/>
      <c r="Q56" s="10"/>
      <c r="R56" s="10"/>
      <c r="S56" s="386"/>
      <c r="T56" s="5">
        <v>25</v>
      </c>
    </row>
    <row r="57" spans="1:20" ht="15.9" customHeight="1" x14ac:dyDescent="0.25">
      <c r="A57" s="78"/>
      <c r="B57" s="91" t="s">
        <v>402</v>
      </c>
      <c r="C57" s="100" t="s">
        <v>432</v>
      </c>
      <c r="D57" s="73" t="s">
        <v>151</v>
      </c>
      <c r="E57" s="5">
        <v>48</v>
      </c>
      <c r="F57" s="10"/>
      <c r="G57" s="10"/>
      <c r="H57" s="10"/>
      <c r="I57" s="10"/>
      <c r="J57" s="10"/>
      <c r="K57" s="10"/>
      <c r="L57" s="10"/>
      <c r="M57" s="10"/>
      <c r="N57" s="386"/>
      <c r="P57" s="10"/>
      <c r="Q57" s="10"/>
      <c r="R57" s="10"/>
      <c r="S57" s="386"/>
      <c r="T57" s="5">
        <v>48</v>
      </c>
    </row>
    <row r="58" spans="1:20" ht="15.9" customHeight="1" x14ac:dyDescent="0.25">
      <c r="A58" s="78"/>
      <c r="B58" s="91" t="s">
        <v>402</v>
      </c>
      <c r="C58" s="101" t="s">
        <v>954</v>
      </c>
      <c r="D58" s="73" t="s">
        <v>57</v>
      </c>
      <c r="E58" s="5">
        <v>49</v>
      </c>
      <c r="F58" s="10"/>
      <c r="G58" s="10"/>
      <c r="H58" s="10"/>
      <c r="I58" s="10"/>
      <c r="J58" s="10"/>
      <c r="K58" s="10"/>
      <c r="L58" s="10"/>
      <c r="M58" s="10"/>
      <c r="N58" s="386"/>
      <c r="P58" s="10"/>
      <c r="Q58" s="10"/>
      <c r="R58" s="10"/>
      <c r="S58" s="386"/>
      <c r="T58" s="5">
        <v>49</v>
      </c>
    </row>
    <row r="59" spans="1:20" ht="15.9" customHeight="1" x14ac:dyDescent="0.25">
      <c r="A59" s="78"/>
      <c r="B59" s="91" t="s">
        <v>402</v>
      </c>
      <c r="C59" s="101" t="s">
        <v>392</v>
      </c>
      <c r="D59" s="73" t="s">
        <v>56</v>
      </c>
      <c r="E59" s="5">
        <v>46</v>
      </c>
      <c r="F59" s="10"/>
      <c r="G59" s="10"/>
      <c r="H59" s="10"/>
      <c r="I59" s="10"/>
      <c r="J59" s="10"/>
      <c r="K59" s="10"/>
      <c r="L59" s="10"/>
      <c r="M59" s="10"/>
      <c r="N59" s="386"/>
      <c r="P59" s="10"/>
      <c r="Q59" s="10"/>
      <c r="R59" s="10"/>
      <c r="S59" s="386"/>
      <c r="T59" s="5">
        <v>46</v>
      </c>
    </row>
    <row r="60" spans="1:20" ht="15.9" customHeight="1" x14ac:dyDescent="0.25">
      <c r="A60" s="78"/>
      <c r="B60" s="91" t="s">
        <v>402</v>
      </c>
      <c r="C60" s="101" t="s">
        <v>360</v>
      </c>
      <c r="D60" s="96" t="s">
        <v>34</v>
      </c>
      <c r="E60" s="5">
        <v>30</v>
      </c>
      <c r="F60" s="10"/>
      <c r="G60" s="10"/>
      <c r="H60" s="10"/>
      <c r="I60" s="10"/>
      <c r="J60" s="10"/>
      <c r="K60" s="10"/>
      <c r="L60" s="10"/>
      <c r="M60" s="10"/>
      <c r="N60" s="386"/>
      <c r="P60" s="10"/>
      <c r="Q60" s="10"/>
      <c r="R60" s="10"/>
      <c r="S60" s="386"/>
      <c r="T60" s="5">
        <v>30</v>
      </c>
    </row>
    <row r="61" spans="1:20" ht="15.9" customHeight="1" x14ac:dyDescent="0.25">
      <c r="A61" s="78"/>
      <c r="B61" s="91" t="s">
        <v>402</v>
      </c>
      <c r="C61" s="101" t="s">
        <v>1265</v>
      </c>
      <c r="D61" s="73" t="s">
        <v>24</v>
      </c>
      <c r="E61" s="5">
        <v>31</v>
      </c>
      <c r="F61" s="10"/>
      <c r="G61" s="10"/>
      <c r="H61" s="10"/>
      <c r="I61" s="10"/>
      <c r="J61" s="10"/>
      <c r="K61" s="10"/>
      <c r="L61" s="10"/>
      <c r="M61" s="10"/>
      <c r="N61" s="386"/>
      <c r="P61" s="10"/>
      <c r="Q61" s="10"/>
      <c r="R61" s="10"/>
      <c r="S61" s="386"/>
      <c r="T61" s="5">
        <v>31</v>
      </c>
    </row>
    <row r="62" spans="1:20" ht="15.9" customHeight="1" x14ac:dyDescent="0.25">
      <c r="A62" s="78"/>
      <c r="B62" s="91" t="s">
        <v>402</v>
      </c>
      <c r="C62" s="101" t="s">
        <v>68</v>
      </c>
      <c r="D62" s="73" t="s">
        <v>69</v>
      </c>
      <c r="E62" s="5">
        <v>32</v>
      </c>
      <c r="F62" s="10"/>
      <c r="G62" s="10"/>
      <c r="H62" s="10"/>
      <c r="I62" s="10"/>
      <c r="J62" s="10"/>
      <c r="K62" s="10"/>
      <c r="L62" s="10"/>
      <c r="M62" s="10"/>
      <c r="N62" s="386"/>
      <c r="P62" s="10"/>
      <c r="Q62" s="10"/>
      <c r="R62" s="10"/>
      <c r="S62" s="386"/>
      <c r="T62" s="5">
        <v>32</v>
      </c>
    </row>
    <row r="63" spans="1:20" ht="15.9" customHeight="1" x14ac:dyDescent="0.25">
      <c r="A63" s="78"/>
      <c r="B63" s="91" t="s">
        <v>402</v>
      </c>
      <c r="C63" s="100" t="s">
        <v>434</v>
      </c>
      <c r="D63" s="73" t="s">
        <v>153</v>
      </c>
      <c r="E63" s="5">
        <v>43</v>
      </c>
      <c r="F63" s="64"/>
      <c r="G63" s="64"/>
      <c r="H63" s="64"/>
      <c r="I63" s="64"/>
      <c r="J63" s="64"/>
      <c r="K63" s="64"/>
      <c r="L63" s="64"/>
      <c r="M63" s="64"/>
      <c r="N63" s="386"/>
      <c r="P63" s="64"/>
      <c r="Q63" s="64"/>
      <c r="R63" s="64"/>
      <c r="S63" s="386"/>
      <c r="T63" s="5">
        <v>43</v>
      </c>
    </row>
    <row r="64" spans="1:20" ht="15.9" customHeight="1" x14ac:dyDescent="0.25">
      <c r="A64" s="78"/>
      <c r="B64" s="91" t="s">
        <v>402</v>
      </c>
      <c r="C64" s="101" t="s">
        <v>44</v>
      </c>
      <c r="D64" s="73" t="s">
        <v>45</v>
      </c>
      <c r="E64" s="5">
        <v>33</v>
      </c>
      <c r="F64" s="64"/>
      <c r="G64" s="64"/>
      <c r="H64" s="64"/>
      <c r="I64" s="64"/>
      <c r="J64" s="64"/>
      <c r="K64" s="64"/>
      <c r="L64" s="64"/>
      <c r="M64" s="64"/>
      <c r="N64" s="386"/>
      <c r="P64" s="64"/>
      <c r="Q64" s="64"/>
      <c r="R64" s="64"/>
      <c r="S64" s="386"/>
      <c r="T64" s="5">
        <v>33</v>
      </c>
    </row>
    <row r="65" spans="1:20" ht="15.9" customHeight="1" x14ac:dyDescent="0.25">
      <c r="A65" s="78"/>
      <c r="B65" s="91" t="s">
        <v>402</v>
      </c>
      <c r="C65" s="101" t="s">
        <v>955</v>
      </c>
      <c r="D65" s="96" t="s">
        <v>61</v>
      </c>
      <c r="E65" s="5">
        <v>35</v>
      </c>
      <c r="F65" s="10"/>
      <c r="G65" s="10"/>
      <c r="H65" s="10"/>
      <c r="I65" s="10"/>
      <c r="J65" s="10"/>
      <c r="K65" s="10"/>
      <c r="L65" s="10"/>
      <c r="M65" s="10"/>
      <c r="N65" s="386"/>
      <c r="P65" s="10"/>
      <c r="Q65" s="10"/>
      <c r="R65" s="10"/>
      <c r="S65" s="386"/>
      <c r="T65" s="5">
        <v>35</v>
      </c>
    </row>
    <row r="66" spans="1:20" ht="15.9" customHeight="1" x14ac:dyDescent="0.25">
      <c r="A66" s="78"/>
      <c r="B66" s="91" t="s">
        <v>402</v>
      </c>
      <c r="C66" s="101" t="s">
        <v>956</v>
      </c>
      <c r="D66" s="73" t="s">
        <v>37</v>
      </c>
      <c r="E66" s="5">
        <v>36</v>
      </c>
      <c r="F66" s="10"/>
      <c r="G66" s="10"/>
      <c r="H66" s="10"/>
      <c r="I66" s="10"/>
      <c r="J66" s="10"/>
      <c r="K66" s="10"/>
      <c r="L66" s="10"/>
      <c r="M66" s="10"/>
      <c r="N66" s="386"/>
      <c r="P66" s="10"/>
      <c r="Q66" s="10"/>
      <c r="R66" s="10"/>
      <c r="S66" s="386"/>
      <c r="T66" s="5">
        <v>36</v>
      </c>
    </row>
    <row r="67" spans="1:20" ht="35.1" customHeight="1" thickBot="1" x14ac:dyDescent="0.3">
      <c r="A67" s="78"/>
      <c r="B67" s="108" t="s">
        <v>416</v>
      </c>
      <c r="C67" s="109"/>
      <c r="D67" s="110" t="s">
        <v>84</v>
      </c>
      <c r="E67" s="9"/>
      <c r="F67" s="309">
        <f t="shared" ref="F67:M67" si="1">SUM(F68,F74)</f>
        <v>0</v>
      </c>
      <c r="G67" s="309">
        <f t="shared" si="1"/>
        <v>0</v>
      </c>
      <c r="H67" s="309">
        <f t="shared" si="1"/>
        <v>0</v>
      </c>
      <c r="I67" s="309">
        <f t="shared" si="1"/>
        <v>0</v>
      </c>
      <c r="J67" s="309">
        <f t="shared" si="1"/>
        <v>0</v>
      </c>
      <c r="K67" s="309">
        <f t="shared" si="1"/>
        <v>0</v>
      </c>
      <c r="L67" s="309">
        <f t="shared" si="1"/>
        <v>0</v>
      </c>
      <c r="M67" s="309">
        <f t="shared" si="1"/>
        <v>0</v>
      </c>
      <c r="N67" s="387"/>
      <c r="P67" s="309">
        <f>SUM(P68,P74)</f>
        <v>0</v>
      </c>
      <c r="Q67" s="309">
        <f>SUM(Q68,Q74)</f>
        <v>0</v>
      </c>
      <c r="R67" s="309">
        <f>SUM(R68,R74)</f>
        <v>0</v>
      </c>
      <c r="S67" s="387"/>
      <c r="T67" s="9"/>
    </row>
    <row r="68" spans="1:20" ht="35.1" customHeight="1" thickTop="1" thickBot="1" x14ac:dyDescent="0.3">
      <c r="A68" s="78"/>
      <c r="B68" s="111" t="s">
        <v>396</v>
      </c>
      <c r="C68" s="112"/>
      <c r="D68" s="113" t="s">
        <v>1130</v>
      </c>
      <c r="E68" s="5"/>
      <c r="F68" s="309">
        <f t="shared" ref="F68:M68" si="2">SUM(F69:F73)</f>
        <v>0</v>
      </c>
      <c r="G68" s="309">
        <f t="shared" si="2"/>
        <v>0</v>
      </c>
      <c r="H68" s="309">
        <f t="shared" si="2"/>
        <v>0</v>
      </c>
      <c r="I68" s="309">
        <f t="shared" si="2"/>
        <v>0</v>
      </c>
      <c r="J68" s="309">
        <f t="shared" si="2"/>
        <v>0</v>
      </c>
      <c r="K68" s="309">
        <f t="shared" si="2"/>
        <v>0</v>
      </c>
      <c r="L68" s="309">
        <f t="shared" si="2"/>
        <v>0</v>
      </c>
      <c r="M68" s="309">
        <f t="shared" si="2"/>
        <v>0</v>
      </c>
      <c r="N68" s="387"/>
      <c r="P68" s="309">
        <f>SUM(P69:P73)</f>
        <v>0</v>
      </c>
      <c r="Q68" s="309">
        <f>SUM(Q69:Q73)</f>
        <v>0</v>
      </c>
      <c r="R68" s="309">
        <f>SUM(R69:R73)</f>
        <v>0</v>
      </c>
      <c r="S68" s="387"/>
      <c r="T68" s="5"/>
    </row>
    <row r="69" spans="1:20" ht="15.9" customHeight="1" thickTop="1" x14ac:dyDescent="0.25">
      <c r="A69" s="78"/>
      <c r="B69" s="91" t="s">
        <v>396</v>
      </c>
      <c r="C69" s="103" t="s">
        <v>70</v>
      </c>
      <c r="D69" s="73" t="s">
        <v>71</v>
      </c>
      <c r="E69" s="5">
        <v>103</v>
      </c>
      <c r="F69" s="10"/>
      <c r="G69" s="10"/>
      <c r="H69" s="10"/>
      <c r="I69" s="10"/>
      <c r="J69" s="10"/>
      <c r="K69" s="10"/>
      <c r="L69" s="10"/>
      <c r="M69" s="10"/>
      <c r="N69" s="386"/>
      <c r="P69" s="10"/>
      <c r="Q69" s="10"/>
      <c r="R69" s="10"/>
      <c r="S69" s="386"/>
      <c r="T69" s="5">
        <v>103</v>
      </c>
    </row>
    <row r="70" spans="1:20" s="334" customFormat="1" ht="15.9" customHeight="1" x14ac:dyDescent="0.25">
      <c r="A70" s="78"/>
      <c r="B70" s="91" t="s">
        <v>396</v>
      </c>
      <c r="C70" s="103" t="s">
        <v>435</v>
      </c>
      <c r="D70" s="73" t="s">
        <v>154</v>
      </c>
      <c r="E70" s="5">
        <v>104</v>
      </c>
      <c r="F70" s="10"/>
      <c r="G70" s="10"/>
      <c r="H70" s="10"/>
      <c r="I70" s="10"/>
      <c r="J70" s="10"/>
      <c r="K70" s="10"/>
      <c r="L70" s="10"/>
      <c r="M70" s="10"/>
      <c r="N70" s="386"/>
      <c r="P70" s="10"/>
      <c r="Q70" s="10"/>
      <c r="R70" s="10"/>
      <c r="S70" s="386"/>
      <c r="T70" s="5">
        <v>104</v>
      </c>
    </row>
    <row r="71" spans="1:20" s="334" customFormat="1" ht="15.9" customHeight="1" x14ac:dyDescent="0.25">
      <c r="A71" s="78"/>
      <c r="B71" s="91" t="s">
        <v>396</v>
      </c>
      <c r="C71" s="103" t="s">
        <v>851</v>
      </c>
      <c r="D71" s="73" t="s">
        <v>155</v>
      </c>
      <c r="E71" s="5">
        <v>126</v>
      </c>
      <c r="F71" s="10"/>
      <c r="G71" s="10"/>
      <c r="H71" s="10"/>
      <c r="I71" s="10"/>
      <c r="J71" s="10"/>
      <c r="K71" s="10"/>
      <c r="L71" s="10"/>
      <c r="M71" s="10"/>
      <c r="N71" s="386"/>
      <c r="P71" s="10"/>
      <c r="Q71" s="10"/>
      <c r="R71" s="10"/>
      <c r="S71" s="386"/>
      <c r="T71" s="5">
        <v>126</v>
      </c>
    </row>
    <row r="72" spans="1:20" s="334" customFormat="1" ht="15.9" customHeight="1" x14ac:dyDescent="0.25">
      <c r="A72" s="78"/>
      <c r="B72" s="91" t="s">
        <v>396</v>
      </c>
      <c r="C72" s="103" t="s">
        <v>393</v>
      </c>
      <c r="D72" s="96" t="s">
        <v>73</v>
      </c>
      <c r="E72" s="5">
        <v>130</v>
      </c>
      <c r="F72" s="10"/>
      <c r="G72" s="10"/>
      <c r="H72" s="10"/>
      <c r="I72" s="10"/>
      <c r="J72" s="10"/>
      <c r="K72" s="10"/>
      <c r="L72" s="10"/>
      <c r="M72" s="10"/>
      <c r="N72" s="386"/>
      <c r="P72" s="10"/>
      <c r="Q72" s="10"/>
      <c r="R72" s="10"/>
      <c r="S72" s="386"/>
      <c r="T72" s="5">
        <v>130</v>
      </c>
    </row>
    <row r="73" spans="1:20" ht="15.9" customHeight="1" x14ac:dyDescent="0.25">
      <c r="A73" s="78"/>
      <c r="B73" s="91" t="s">
        <v>396</v>
      </c>
      <c r="C73" s="100" t="s">
        <v>156</v>
      </c>
      <c r="D73" s="73" t="s">
        <v>157</v>
      </c>
      <c r="E73" s="5">
        <v>153</v>
      </c>
      <c r="F73" s="10"/>
      <c r="G73" s="10"/>
      <c r="H73" s="10"/>
      <c r="I73" s="10"/>
      <c r="J73" s="10"/>
      <c r="K73" s="10"/>
      <c r="L73" s="10"/>
      <c r="M73" s="10"/>
      <c r="N73" s="386"/>
      <c r="P73" s="10"/>
      <c r="Q73" s="10"/>
      <c r="R73" s="10"/>
      <c r="S73" s="386"/>
      <c r="T73" s="5">
        <v>153</v>
      </c>
    </row>
    <row r="74" spans="1:20" ht="35.1" customHeight="1" thickBot="1" x14ac:dyDescent="0.3">
      <c r="A74" s="78"/>
      <c r="B74" s="119" t="s">
        <v>397</v>
      </c>
      <c r="C74" s="99"/>
      <c r="D74" s="172" t="s">
        <v>95</v>
      </c>
      <c r="E74" s="74"/>
      <c r="F74" s="309">
        <f t="shared" ref="F74:M74" si="3">SUM(F75:F125)</f>
        <v>0</v>
      </c>
      <c r="G74" s="309">
        <f t="shared" si="3"/>
        <v>0</v>
      </c>
      <c r="H74" s="309">
        <f t="shared" si="3"/>
        <v>0</v>
      </c>
      <c r="I74" s="309">
        <f t="shared" si="3"/>
        <v>0</v>
      </c>
      <c r="J74" s="309">
        <f t="shared" si="3"/>
        <v>0</v>
      </c>
      <c r="K74" s="309">
        <f t="shared" si="3"/>
        <v>0</v>
      </c>
      <c r="L74" s="309">
        <f t="shared" si="3"/>
        <v>0</v>
      </c>
      <c r="M74" s="309">
        <f t="shared" si="3"/>
        <v>0</v>
      </c>
      <c r="N74" s="387"/>
      <c r="P74" s="309">
        <f>SUM(P75:P125)</f>
        <v>0</v>
      </c>
      <c r="Q74" s="309">
        <f>SUM(Q75:Q125)</f>
        <v>0</v>
      </c>
      <c r="R74" s="309">
        <f>SUM(R75:R125)</f>
        <v>0</v>
      </c>
      <c r="S74" s="387"/>
      <c r="T74" s="74"/>
    </row>
    <row r="75" spans="1:20" ht="15.9" customHeight="1" thickTop="1" x14ac:dyDescent="0.25">
      <c r="A75" s="78"/>
      <c r="B75" s="91" t="s">
        <v>397</v>
      </c>
      <c r="C75" s="100" t="s">
        <v>852</v>
      </c>
      <c r="D75" s="96" t="s">
        <v>158</v>
      </c>
      <c r="E75" s="5">
        <v>105</v>
      </c>
      <c r="F75" s="64"/>
      <c r="G75" s="64"/>
      <c r="H75" s="64"/>
      <c r="I75" s="64"/>
      <c r="J75" s="64"/>
      <c r="K75" s="64"/>
      <c r="L75" s="64"/>
      <c r="M75" s="64"/>
      <c r="N75" s="386"/>
      <c r="P75" s="64"/>
      <c r="Q75" s="64"/>
      <c r="R75" s="64"/>
      <c r="S75" s="386"/>
      <c r="T75" s="5">
        <v>105</v>
      </c>
    </row>
    <row r="76" spans="1:20" s="334" customFormat="1" ht="15.9" customHeight="1" x14ac:dyDescent="0.25">
      <c r="A76" s="78"/>
      <c r="B76" s="91" t="s">
        <v>397</v>
      </c>
      <c r="C76" s="100" t="s">
        <v>445</v>
      </c>
      <c r="D76" s="73" t="s">
        <v>173</v>
      </c>
      <c r="E76" s="5">
        <v>106</v>
      </c>
      <c r="F76" s="64"/>
      <c r="G76" s="64"/>
      <c r="H76" s="64"/>
      <c r="I76" s="64"/>
      <c r="J76" s="64"/>
      <c r="K76" s="64"/>
      <c r="L76" s="64"/>
      <c r="M76" s="64"/>
      <c r="N76" s="386"/>
      <c r="P76" s="64"/>
      <c r="Q76" s="64"/>
      <c r="R76" s="64"/>
      <c r="S76" s="386"/>
      <c r="T76" s="5">
        <v>106</v>
      </c>
    </row>
    <row r="77" spans="1:20" s="334" customFormat="1" ht="15.9" customHeight="1" x14ac:dyDescent="0.25">
      <c r="A77" s="78"/>
      <c r="B77" s="91" t="s">
        <v>397</v>
      </c>
      <c r="C77" s="100" t="s">
        <v>447</v>
      </c>
      <c r="D77" s="73" t="s">
        <v>175</v>
      </c>
      <c r="E77" s="5">
        <v>107</v>
      </c>
      <c r="F77" s="64"/>
      <c r="G77" s="64"/>
      <c r="H77" s="64"/>
      <c r="I77" s="64"/>
      <c r="J77" s="64"/>
      <c r="K77" s="64"/>
      <c r="L77" s="64"/>
      <c r="M77" s="64"/>
      <c r="N77" s="386"/>
      <c r="P77" s="64"/>
      <c r="Q77" s="64"/>
      <c r="R77" s="64"/>
      <c r="S77" s="386"/>
      <c r="T77" s="5">
        <v>107</v>
      </c>
    </row>
    <row r="78" spans="1:20" s="334" customFormat="1" ht="15.9" customHeight="1" x14ac:dyDescent="0.25">
      <c r="A78" s="78"/>
      <c r="B78" s="91" t="s">
        <v>397</v>
      </c>
      <c r="C78" s="100" t="s">
        <v>436</v>
      </c>
      <c r="D78" s="73" t="s">
        <v>159</v>
      </c>
      <c r="E78" s="5">
        <v>108</v>
      </c>
      <c r="F78" s="64"/>
      <c r="G78" s="64"/>
      <c r="H78" s="64"/>
      <c r="I78" s="64"/>
      <c r="J78" s="64"/>
      <c r="K78" s="64"/>
      <c r="L78" s="64"/>
      <c r="M78" s="64"/>
      <c r="N78" s="386"/>
      <c r="P78" s="64"/>
      <c r="Q78" s="64"/>
      <c r="R78" s="64"/>
      <c r="S78" s="386"/>
      <c r="T78" s="5">
        <v>108</v>
      </c>
    </row>
    <row r="79" spans="1:20" s="334" customFormat="1" ht="15.9" customHeight="1" x14ac:dyDescent="0.25">
      <c r="A79" s="78"/>
      <c r="B79" s="91" t="s">
        <v>397</v>
      </c>
      <c r="C79" s="100" t="s">
        <v>957</v>
      </c>
      <c r="D79" s="73" t="s">
        <v>160</v>
      </c>
      <c r="E79" s="5">
        <v>109</v>
      </c>
      <c r="F79" s="64"/>
      <c r="G79" s="64"/>
      <c r="H79" s="64"/>
      <c r="I79" s="64"/>
      <c r="J79" s="64"/>
      <c r="K79" s="64"/>
      <c r="L79" s="64"/>
      <c r="M79" s="64"/>
      <c r="N79" s="386"/>
      <c r="P79" s="64"/>
      <c r="Q79" s="64"/>
      <c r="R79" s="64"/>
      <c r="S79" s="386"/>
      <c r="T79" s="5">
        <v>109</v>
      </c>
    </row>
    <row r="80" spans="1:20" s="334" customFormat="1" ht="15.9" customHeight="1" x14ac:dyDescent="0.25">
      <c r="A80" s="78"/>
      <c r="B80" s="91" t="s">
        <v>397</v>
      </c>
      <c r="C80" s="100" t="s">
        <v>853</v>
      </c>
      <c r="D80" s="96" t="s">
        <v>161</v>
      </c>
      <c r="E80" s="5">
        <v>175</v>
      </c>
      <c r="F80" s="64"/>
      <c r="G80" s="64"/>
      <c r="H80" s="64"/>
      <c r="I80" s="64"/>
      <c r="J80" s="64"/>
      <c r="K80" s="64"/>
      <c r="L80" s="64"/>
      <c r="M80" s="64"/>
      <c r="N80" s="386"/>
      <c r="P80" s="64"/>
      <c r="Q80" s="64"/>
      <c r="R80" s="64"/>
      <c r="S80" s="386"/>
      <c r="T80" s="5">
        <v>175</v>
      </c>
    </row>
    <row r="81" spans="1:20" s="334" customFormat="1" ht="15.9" customHeight="1" x14ac:dyDescent="0.25">
      <c r="A81" s="78"/>
      <c r="B81" s="91" t="s">
        <v>397</v>
      </c>
      <c r="C81" s="100" t="s">
        <v>437</v>
      </c>
      <c r="D81" s="73" t="s">
        <v>162</v>
      </c>
      <c r="E81" s="5">
        <v>110</v>
      </c>
      <c r="F81" s="64"/>
      <c r="G81" s="64"/>
      <c r="H81" s="64"/>
      <c r="I81" s="64"/>
      <c r="J81" s="64"/>
      <c r="K81" s="64"/>
      <c r="L81" s="64"/>
      <c r="M81" s="64"/>
      <c r="N81" s="386"/>
      <c r="P81" s="64"/>
      <c r="Q81" s="64"/>
      <c r="R81" s="64"/>
      <c r="S81" s="386"/>
      <c r="T81" s="5">
        <v>110</v>
      </c>
    </row>
    <row r="82" spans="1:20" s="334" customFormat="1" ht="15.9" customHeight="1" x14ac:dyDescent="0.25">
      <c r="A82" s="78"/>
      <c r="B82" s="91" t="s">
        <v>397</v>
      </c>
      <c r="C82" s="100" t="s">
        <v>438</v>
      </c>
      <c r="D82" s="73" t="s">
        <v>163</v>
      </c>
      <c r="E82" s="5">
        <v>111</v>
      </c>
      <c r="F82" s="64"/>
      <c r="G82" s="64"/>
      <c r="H82" s="64"/>
      <c r="I82" s="64"/>
      <c r="J82" s="64"/>
      <c r="K82" s="64"/>
      <c r="L82" s="64"/>
      <c r="M82" s="64"/>
      <c r="N82" s="386"/>
      <c r="P82" s="64"/>
      <c r="Q82" s="64"/>
      <c r="R82" s="64"/>
      <c r="S82" s="386"/>
      <c r="T82" s="5">
        <v>111</v>
      </c>
    </row>
    <row r="83" spans="1:20" s="334" customFormat="1" ht="15.9" customHeight="1" x14ac:dyDescent="0.25">
      <c r="A83" s="78"/>
      <c r="B83" s="91" t="s">
        <v>397</v>
      </c>
      <c r="C83" s="100" t="s">
        <v>958</v>
      </c>
      <c r="D83" s="73" t="s">
        <v>170</v>
      </c>
      <c r="E83" s="5">
        <v>113</v>
      </c>
      <c r="F83" s="64"/>
      <c r="G83" s="64"/>
      <c r="H83" s="64"/>
      <c r="I83" s="64"/>
      <c r="J83" s="64"/>
      <c r="K83" s="64"/>
      <c r="L83" s="64"/>
      <c r="M83" s="64"/>
      <c r="N83" s="386"/>
      <c r="P83" s="64"/>
      <c r="Q83" s="64"/>
      <c r="R83" s="64"/>
      <c r="S83" s="386"/>
      <c r="T83" s="5">
        <v>113</v>
      </c>
    </row>
    <row r="84" spans="1:20" s="334" customFormat="1" ht="15.9" customHeight="1" x14ac:dyDescent="0.25">
      <c r="A84" s="78"/>
      <c r="B84" s="91" t="s">
        <v>397</v>
      </c>
      <c r="C84" s="100" t="s">
        <v>444</v>
      </c>
      <c r="D84" s="73" t="s">
        <v>172</v>
      </c>
      <c r="E84" s="5">
        <v>112</v>
      </c>
      <c r="F84" s="64"/>
      <c r="G84" s="64"/>
      <c r="H84" s="64"/>
      <c r="I84" s="64"/>
      <c r="J84" s="64"/>
      <c r="K84" s="64"/>
      <c r="L84" s="64"/>
      <c r="M84" s="64"/>
      <c r="N84" s="386"/>
      <c r="P84" s="64"/>
      <c r="Q84" s="64"/>
      <c r="R84" s="64"/>
      <c r="S84" s="386"/>
      <c r="T84" s="5">
        <v>112</v>
      </c>
    </row>
    <row r="85" spans="1:20" s="334" customFormat="1" ht="15.9" customHeight="1" x14ac:dyDescent="0.25">
      <c r="A85" s="78"/>
      <c r="B85" s="91" t="s">
        <v>397</v>
      </c>
      <c r="C85" s="100" t="s">
        <v>446</v>
      </c>
      <c r="D85" s="73" t="s">
        <v>174</v>
      </c>
      <c r="E85" s="5">
        <v>102</v>
      </c>
      <c r="F85" s="64"/>
      <c r="G85" s="64"/>
      <c r="H85" s="64"/>
      <c r="I85" s="64"/>
      <c r="J85" s="64"/>
      <c r="K85" s="64"/>
      <c r="L85" s="64"/>
      <c r="M85" s="64"/>
      <c r="N85" s="386"/>
      <c r="P85" s="64"/>
      <c r="Q85" s="64"/>
      <c r="R85" s="64"/>
      <c r="S85" s="386"/>
      <c r="T85" s="5">
        <v>102</v>
      </c>
    </row>
    <row r="86" spans="1:20" s="334" customFormat="1" ht="15.9" customHeight="1" x14ac:dyDescent="0.25">
      <c r="A86" s="78"/>
      <c r="B86" s="91" t="s">
        <v>397</v>
      </c>
      <c r="C86" s="100" t="s">
        <v>448</v>
      </c>
      <c r="D86" s="73" t="s">
        <v>176</v>
      </c>
      <c r="E86" s="5">
        <v>114</v>
      </c>
      <c r="F86" s="64"/>
      <c r="G86" s="64"/>
      <c r="H86" s="64"/>
      <c r="I86" s="64"/>
      <c r="J86" s="64"/>
      <c r="K86" s="64"/>
      <c r="L86" s="64"/>
      <c r="M86" s="64"/>
      <c r="N86" s="386"/>
      <c r="P86" s="64"/>
      <c r="Q86" s="64"/>
      <c r="R86" s="64"/>
      <c r="S86" s="386"/>
      <c r="T86" s="5">
        <v>114</v>
      </c>
    </row>
    <row r="87" spans="1:20" s="334" customFormat="1" ht="15.9" customHeight="1" x14ac:dyDescent="0.25">
      <c r="A87" s="78"/>
      <c r="B87" s="91" t="s">
        <v>397</v>
      </c>
      <c r="C87" s="100" t="s">
        <v>449</v>
      </c>
      <c r="D87" s="73" t="s">
        <v>177</v>
      </c>
      <c r="E87" s="5">
        <v>115</v>
      </c>
      <c r="F87" s="64"/>
      <c r="G87" s="64"/>
      <c r="H87" s="64"/>
      <c r="I87" s="64"/>
      <c r="J87" s="64"/>
      <c r="K87" s="64"/>
      <c r="L87" s="64"/>
      <c r="M87" s="64"/>
      <c r="N87" s="386"/>
      <c r="P87" s="64"/>
      <c r="Q87" s="64"/>
      <c r="R87" s="64"/>
      <c r="S87" s="386"/>
      <c r="T87" s="5">
        <v>115</v>
      </c>
    </row>
    <row r="88" spans="1:20" s="334" customFormat="1" ht="15.9" customHeight="1" x14ac:dyDescent="0.25">
      <c r="A88" s="78"/>
      <c r="B88" s="91" t="s">
        <v>397</v>
      </c>
      <c r="C88" s="100" t="s">
        <v>450</v>
      </c>
      <c r="D88" s="73" t="s">
        <v>178</v>
      </c>
      <c r="E88" s="5">
        <v>116</v>
      </c>
      <c r="F88" s="64"/>
      <c r="G88" s="64"/>
      <c r="H88" s="64"/>
      <c r="I88" s="64"/>
      <c r="J88" s="64"/>
      <c r="K88" s="64"/>
      <c r="L88" s="64"/>
      <c r="M88" s="64"/>
      <c r="N88" s="386"/>
      <c r="P88" s="64"/>
      <c r="Q88" s="64"/>
      <c r="R88" s="64"/>
      <c r="S88" s="386"/>
      <c r="T88" s="5">
        <v>116</v>
      </c>
    </row>
    <row r="89" spans="1:20" s="334" customFormat="1" ht="15.9" customHeight="1" x14ac:dyDescent="0.25">
      <c r="A89" s="78"/>
      <c r="B89" s="91" t="s">
        <v>397</v>
      </c>
      <c r="C89" s="100" t="s">
        <v>451</v>
      </c>
      <c r="D89" s="73" t="s">
        <v>179</v>
      </c>
      <c r="E89" s="5">
        <v>117</v>
      </c>
      <c r="F89" s="64"/>
      <c r="G89" s="64"/>
      <c r="H89" s="64"/>
      <c r="I89" s="64"/>
      <c r="J89" s="64"/>
      <c r="K89" s="64"/>
      <c r="L89" s="64"/>
      <c r="M89" s="64"/>
      <c r="N89" s="386"/>
      <c r="P89" s="64"/>
      <c r="Q89" s="64"/>
      <c r="R89" s="64"/>
      <c r="S89" s="386"/>
      <c r="T89" s="5">
        <v>117</v>
      </c>
    </row>
    <row r="90" spans="1:20" s="334" customFormat="1" ht="15.9" customHeight="1" x14ac:dyDescent="0.25">
      <c r="A90" s="78"/>
      <c r="B90" s="91" t="s">
        <v>397</v>
      </c>
      <c r="C90" s="100" t="s">
        <v>452</v>
      </c>
      <c r="D90" s="73" t="s">
        <v>180</v>
      </c>
      <c r="E90" s="5">
        <v>118</v>
      </c>
      <c r="F90" s="64"/>
      <c r="G90" s="64"/>
      <c r="H90" s="64"/>
      <c r="I90" s="64"/>
      <c r="J90" s="64"/>
      <c r="K90" s="64"/>
      <c r="L90" s="64"/>
      <c r="M90" s="64"/>
      <c r="N90" s="386"/>
      <c r="P90" s="64"/>
      <c r="Q90" s="64"/>
      <c r="R90" s="64"/>
      <c r="S90" s="386"/>
      <c r="T90" s="5">
        <v>118</v>
      </c>
    </row>
    <row r="91" spans="1:20" s="334" customFormat="1" ht="15.9" customHeight="1" x14ac:dyDescent="0.25">
      <c r="A91" s="78"/>
      <c r="B91" s="91" t="s">
        <v>397</v>
      </c>
      <c r="C91" s="100" t="s">
        <v>439</v>
      </c>
      <c r="D91" s="73" t="s">
        <v>164</v>
      </c>
      <c r="E91" s="5">
        <v>119</v>
      </c>
      <c r="F91" s="64"/>
      <c r="G91" s="64"/>
      <c r="H91" s="64"/>
      <c r="I91" s="64"/>
      <c r="J91" s="64"/>
      <c r="K91" s="64"/>
      <c r="L91" s="64"/>
      <c r="M91" s="64"/>
      <c r="N91" s="386"/>
      <c r="P91" s="64"/>
      <c r="Q91" s="64"/>
      <c r="R91" s="64"/>
      <c r="S91" s="386"/>
      <c r="T91" s="5">
        <v>119</v>
      </c>
    </row>
    <row r="92" spans="1:20" s="334" customFormat="1" ht="15.9" customHeight="1" x14ac:dyDescent="0.25">
      <c r="A92" s="78"/>
      <c r="B92" s="91" t="s">
        <v>397</v>
      </c>
      <c r="C92" s="100" t="s">
        <v>440</v>
      </c>
      <c r="D92" s="73" t="s">
        <v>165</v>
      </c>
      <c r="E92" s="5">
        <v>120</v>
      </c>
      <c r="F92" s="64"/>
      <c r="G92" s="64"/>
      <c r="H92" s="64"/>
      <c r="I92" s="64"/>
      <c r="J92" s="64"/>
      <c r="K92" s="64"/>
      <c r="L92" s="64"/>
      <c r="M92" s="64"/>
      <c r="N92" s="386"/>
      <c r="P92" s="64"/>
      <c r="Q92" s="64"/>
      <c r="R92" s="64"/>
      <c r="S92" s="386"/>
      <c r="T92" s="5">
        <v>120</v>
      </c>
    </row>
    <row r="93" spans="1:20" s="334" customFormat="1" ht="15.9" customHeight="1" x14ac:dyDescent="0.25">
      <c r="A93" s="78"/>
      <c r="B93" s="91" t="s">
        <v>397</v>
      </c>
      <c r="C93" s="100" t="s">
        <v>453</v>
      </c>
      <c r="D93" s="73" t="s">
        <v>181</v>
      </c>
      <c r="E93" s="5">
        <v>121</v>
      </c>
      <c r="F93" s="64"/>
      <c r="G93" s="64"/>
      <c r="H93" s="64"/>
      <c r="I93" s="64"/>
      <c r="J93" s="64"/>
      <c r="K93" s="64"/>
      <c r="L93" s="64"/>
      <c r="M93" s="64"/>
      <c r="N93" s="386"/>
      <c r="P93" s="64"/>
      <c r="Q93" s="64"/>
      <c r="R93" s="64"/>
      <c r="S93" s="386"/>
      <c r="T93" s="5">
        <v>121</v>
      </c>
    </row>
    <row r="94" spans="1:20" s="334" customFormat="1" ht="15.9" customHeight="1" x14ac:dyDescent="0.25">
      <c r="A94" s="78"/>
      <c r="B94" s="91" t="s">
        <v>397</v>
      </c>
      <c r="C94" s="100" t="s">
        <v>854</v>
      </c>
      <c r="D94" s="96" t="s">
        <v>168</v>
      </c>
      <c r="E94" s="5">
        <v>122</v>
      </c>
      <c r="F94" s="64"/>
      <c r="G94" s="64"/>
      <c r="H94" s="64"/>
      <c r="I94" s="64"/>
      <c r="J94" s="64"/>
      <c r="K94" s="64"/>
      <c r="L94" s="64"/>
      <c r="M94" s="64"/>
      <c r="N94" s="386"/>
      <c r="P94" s="64"/>
      <c r="Q94" s="64"/>
      <c r="R94" s="64"/>
      <c r="S94" s="386"/>
      <c r="T94" s="5">
        <v>122</v>
      </c>
    </row>
    <row r="95" spans="1:20" s="334" customFormat="1" ht="15.9" customHeight="1" x14ac:dyDescent="0.25">
      <c r="A95" s="78"/>
      <c r="B95" s="91" t="s">
        <v>397</v>
      </c>
      <c r="C95" s="100" t="s">
        <v>443</v>
      </c>
      <c r="D95" s="73" t="s">
        <v>169</v>
      </c>
      <c r="E95" s="5">
        <v>123</v>
      </c>
      <c r="F95" s="64"/>
      <c r="G95" s="64"/>
      <c r="H95" s="64"/>
      <c r="I95" s="64"/>
      <c r="J95" s="64"/>
      <c r="K95" s="64"/>
      <c r="L95" s="64"/>
      <c r="M95" s="64"/>
      <c r="N95" s="386"/>
      <c r="P95" s="64"/>
      <c r="Q95" s="64"/>
      <c r="R95" s="64"/>
      <c r="S95" s="386"/>
      <c r="T95" s="5">
        <v>123</v>
      </c>
    </row>
    <row r="96" spans="1:20" s="334" customFormat="1" ht="15.9" customHeight="1" x14ac:dyDescent="0.25">
      <c r="A96" s="78"/>
      <c r="B96" s="91" t="s">
        <v>397</v>
      </c>
      <c r="C96" s="100" t="s">
        <v>855</v>
      </c>
      <c r="D96" s="96" t="s">
        <v>171</v>
      </c>
      <c r="E96" s="5">
        <v>155</v>
      </c>
      <c r="F96" s="64"/>
      <c r="G96" s="64"/>
      <c r="H96" s="64"/>
      <c r="I96" s="64"/>
      <c r="J96" s="64"/>
      <c r="K96" s="64"/>
      <c r="L96" s="64"/>
      <c r="M96" s="64"/>
      <c r="N96" s="386"/>
      <c r="P96" s="64"/>
      <c r="Q96" s="64"/>
      <c r="R96" s="64"/>
      <c r="S96" s="386"/>
      <c r="T96" s="5">
        <v>155</v>
      </c>
    </row>
    <row r="97" spans="1:20" s="334" customFormat="1" ht="15.9" customHeight="1" x14ac:dyDescent="0.25">
      <c r="A97" s="78"/>
      <c r="B97" s="91" t="s">
        <v>397</v>
      </c>
      <c r="C97" s="100" t="s">
        <v>454</v>
      </c>
      <c r="D97" s="73" t="s">
        <v>182</v>
      </c>
      <c r="E97" s="5">
        <v>124</v>
      </c>
      <c r="F97" s="64"/>
      <c r="G97" s="64"/>
      <c r="H97" s="64"/>
      <c r="I97" s="64"/>
      <c r="J97" s="64"/>
      <c r="K97" s="64"/>
      <c r="L97" s="64"/>
      <c r="M97" s="64"/>
      <c r="N97" s="386"/>
      <c r="P97" s="64"/>
      <c r="Q97" s="64"/>
      <c r="R97" s="64"/>
      <c r="S97" s="386"/>
      <c r="T97" s="5">
        <v>124</v>
      </c>
    </row>
    <row r="98" spans="1:20" s="334" customFormat="1" ht="15.9" customHeight="1" x14ac:dyDescent="0.25">
      <c r="A98" s="78"/>
      <c r="B98" s="91" t="s">
        <v>397</v>
      </c>
      <c r="C98" s="100" t="s">
        <v>345</v>
      </c>
      <c r="D98" s="73" t="s">
        <v>183</v>
      </c>
      <c r="E98" s="5">
        <v>125</v>
      </c>
      <c r="F98" s="64"/>
      <c r="G98" s="64"/>
      <c r="H98" s="64"/>
      <c r="I98" s="64"/>
      <c r="J98" s="64"/>
      <c r="K98" s="64"/>
      <c r="L98" s="64"/>
      <c r="M98" s="64"/>
      <c r="N98" s="386"/>
      <c r="P98" s="64"/>
      <c r="Q98" s="64"/>
      <c r="R98" s="64"/>
      <c r="S98" s="386"/>
      <c r="T98" s="5">
        <v>125</v>
      </c>
    </row>
    <row r="99" spans="1:20" s="334" customFormat="1" ht="15.9" customHeight="1" x14ac:dyDescent="0.25">
      <c r="A99" s="78"/>
      <c r="B99" s="91" t="s">
        <v>397</v>
      </c>
      <c r="C99" s="100" t="s">
        <v>455</v>
      </c>
      <c r="D99" s="73" t="s">
        <v>184</v>
      </c>
      <c r="E99" s="5">
        <v>127</v>
      </c>
      <c r="F99" s="64"/>
      <c r="G99" s="64"/>
      <c r="H99" s="64"/>
      <c r="I99" s="64"/>
      <c r="J99" s="64"/>
      <c r="K99" s="64"/>
      <c r="L99" s="64"/>
      <c r="M99" s="64"/>
      <c r="N99" s="386"/>
      <c r="P99" s="64"/>
      <c r="Q99" s="64"/>
      <c r="R99" s="64"/>
      <c r="S99" s="386"/>
      <c r="T99" s="5">
        <v>127</v>
      </c>
    </row>
    <row r="100" spans="1:20" s="334" customFormat="1" ht="15.9" customHeight="1" x14ac:dyDescent="0.25">
      <c r="A100" s="78"/>
      <c r="B100" s="91" t="s">
        <v>397</v>
      </c>
      <c r="C100" s="100" t="s">
        <v>456</v>
      </c>
      <c r="D100" s="73" t="s">
        <v>185</v>
      </c>
      <c r="E100" s="5">
        <v>128</v>
      </c>
      <c r="F100" s="64"/>
      <c r="G100" s="64"/>
      <c r="H100" s="64"/>
      <c r="I100" s="64"/>
      <c r="J100" s="64"/>
      <c r="K100" s="64"/>
      <c r="L100" s="64"/>
      <c r="M100" s="64"/>
      <c r="N100" s="386"/>
      <c r="P100" s="64"/>
      <c r="Q100" s="64"/>
      <c r="R100" s="64"/>
      <c r="S100" s="386"/>
      <c r="T100" s="5">
        <v>128</v>
      </c>
    </row>
    <row r="101" spans="1:20" s="334" customFormat="1" ht="15.9" customHeight="1" x14ac:dyDescent="0.25">
      <c r="A101" s="78"/>
      <c r="B101" s="91" t="s">
        <v>397</v>
      </c>
      <c r="C101" s="100" t="s">
        <v>457</v>
      </c>
      <c r="D101" s="73" t="s">
        <v>186</v>
      </c>
      <c r="E101" s="5">
        <v>129</v>
      </c>
      <c r="F101" s="64"/>
      <c r="G101" s="64"/>
      <c r="H101" s="64"/>
      <c r="I101" s="64"/>
      <c r="J101" s="64"/>
      <c r="K101" s="64"/>
      <c r="L101" s="64"/>
      <c r="M101" s="64"/>
      <c r="N101" s="386"/>
      <c r="P101" s="64"/>
      <c r="Q101" s="64"/>
      <c r="R101" s="64"/>
      <c r="S101" s="386"/>
      <c r="T101" s="5">
        <v>129</v>
      </c>
    </row>
    <row r="102" spans="1:20" s="334" customFormat="1" ht="15.9" customHeight="1" x14ac:dyDescent="0.25">
      <c r="A102" s="78"/>
      <c r="B102" s="91" t="s">
        <v>397</v>
      </c>
      <c r="C102" s="100" t="s">
        <v>458</v>
      </c>
      <c r="D102" s="73" t="s">
        <v>187</v>
      </c>
      <c r="E102" s="5">
        <v>131</v>
      </c>
      <c r="F102" s="64"/>
      <c r="G102" s="64"/>
      <c r="H102" s="64"/>
      <c r="I102" s="64"/>
      <c r="J102" s="64"/>
      <c r="K102" s="64"/>
      <c r="L102" s="64"/>
      <c r="M102" s="64"/>
      <c r="N102" s="386"/>
      <c r="P102" s="64"/>
      <c r="Q102" s="64"/>
      <c r="R102" s="64"/>
      <c r="S102" s="386"/>
      <c r="T102" s="5">
        <v>131</v>
      </c>
    </row>
    <row r="103" spans="1:20" s="334" customFormat="1" ht="15.9" customHeight="1" x14ac:dyDescent="0.25">
      <c r="A103" s="78"/>
      <c r="B103" s="91" t="s">
        <v>397</v>
      </c>
      <c r="C103" s="100" t="s">
        <v>856</v>
      </c>
      <c r="D103" s="96" t="s">
        <v>188</v>
      </c>
      <c r="E103" s="5">
        <v>132</v>
      </c>
      <c r="F103" s="64"/>
      <c r="G103" s="64"/>
      <c r="H103" s="64"/>
      <c r="I103" s="64"/>
      <c r="J103" s="64"/>
      <c r="K103" s="64"/>
      <c r="L103" s="64"/>
      <c r="M103" s="64"/>
      <c r="N103" s="386"/>
      <c r="P103" s="64"/>
      <c r="Q103" s="64"/>
      <c r="R103" s="64"/>
      <c r="S103" s="386"/>
      <c r="T103" s="5">
        <v>132</v>
      </c>
    </row>
    <row r="104" spans="1:20" s="334" customFormat="1" ht="15.9" customHeight="1" x14ac:dyDescent="0.25">
      <c r="A104" s="78"/>
      <c r="B104" s="91" t="s">
        <v>397</v>
      </c>
      <c r="C104" s="100" t="s">
        <v>459</v>
      </c>
      <c r="D104" s="73" t="s">
        <v>189</v>
      </c>
      <c r="E104" s="5">
        <v>133</v>
      </c>
      <c r="F104" s="64"/>
      <c r="G104" s="64"/>
      <c r="H104" s="64"/>
      <c r="I104" s="64"/>
      <c r="J104" s="64"/>
      <c r="K104" s="64"/>
      <c r="L104" s="64"/>
      <c r="M104" s="64"/>
      <c r="N104" s="386"/>
      <c r="P104" s="64"/>
      <c r="Q104" s="64"/>
      <c r="R104" s="64"/>
      <c r="S104" s="386"/>
      <c r="T104" s="5">
        <v>133</v>
      </c>
    </row>
    <row r="105" spans="1:20" s="334" customFormat="1" ht="15.9" customHeight="1" x14ac:dyDescent="0.25">
      <c r="A105" s="78"/>
      <c r="B105" s="91" t="s">
        <v>397</v>
      </c>
      <c r="C105" s="100" t="s">
        <v>460</v>
      </c>
      <c r="D105" s="73" t="s">
        <v>190</v>
      </c>
      <c r="E105" s="5">
        <v>134</v>
      </c>
      <c r="F105" s="64"/>
      <c r="G105" s="64"/>
      <c r="H105" s="64"/>
      <c r="I105" s="64"/>
      <c r="J105" s="64"/>
      <c r="K105" s="64"/>
      <c r="L105" s="64"/>
      <c r="M105" s="64"/>
      <c r="N105" s="386"/>
      <c r="P105" s="64"/>
      <c r="Q105" s="64"/>
      <c r="R105" s="64"/>
      <c r="S105" s="386"/>
      <c r="T105" s="5">
        <v>134</v>
      </c>
    </row>
    <row r="106" spans="1:20" s="334" customFormat="1" ht="15.9" customHeight="1" x14ac:dyDescent="0.25">
      <c r="A106" s="78"/>
      <c r="B106" s="91" t="s">
        <v>397</v>
      </c>
      <c r="C106" s="100" t="s">
        <v>461</v>
      </c>
      <c r="D106" s="73" t="s">
        <v>191</v>
      </c>
      <c r="E106" s="5">
        <v>135</v>
      </c>
      <c r="F106" s="64"/>
      <c r="G106" s="64"/>
      <c r="H106" s="64"/>
      <c r="I106" s="64"/>
      <c r="J106" s="64"/>
      <c r="K106" s="64"/>
      <c r="L106" s="64"/>
      <c r="M106" s="64"/>
      <c r="N106" s="386"/>
      <c r="P106" s="64"/>
      <c r="Q106" s="64"/>
      <c r="R106" s="64"/>
      <c r="S106" s="386"/>
      <c r="T106" s="5">
        <v>135</v>
      </c>
    </row>
    <row r="107" spans="1:20" s="334" customFormat="1" ht="15.9" customHeight="1" x14ac:dyDescent="0.25">
      <c r="A107" s="78"/>
      <c r="B107" s="91" t="s">
        <v>397</v>
      </c>
      <c r="C107" s="100" t="s">
        <v>74</v>
      </c>
      <c r="D107" s="73" t="s">
        <v>75</v>
      </c>
      <c r="E107" s="5">
        <v>136</v>
      </c>
      <c r="F107" s="64"/>
      <c r="G107" s="64"/>
      <c r="H107" s="64"/>
      <c r="I107" s="64"/>
      <c r="J107" s="64"/>
      <c r="K107" s="64"/>
      <c r="L107" s="64"/>
      <c r="M107" s="64"/>
      <c r="N107" s="386"/>
      <c r="P107" s="64"/>
      <c r="Q107" s="64"/>
      <c r="R107" s="64"/>
      <c r="S107" s="386"/>
      <c r="T107" s="5">
        <v>136</v>
      </c>
    </row>
    <row r="108" spans="1:20" s="334" customFormat="1" ht="15.9" customHeight="1" x14ac:dyDescent="0.25">
      <c r="A108" s="78"/>
      <c r="B108" s="91" t="s">
        <v>397</v>
      </c>
      <c r="C108" s="100" t="s">
        <v>462</v>
      </c>
      <c r="D108" s="73" t="s">
        <v>192</v>
      </c>
      <c r="E108" s="5">
        <v>138</v>
      </c>
      <c r="F108" s="64"/>
      <c r="G108" s="64"/>
      <c r="H108" s="64"/>
      <c r="I108" s="64"/>
      <c r="J108" s="64"/>
      <c r="K108" s="64"/>
      <c r="L108" s="64"/>
      <c r="M108" s="64"/>
      <c r="N108" s="386"/>
      <c r="P108" s="64"/>
      <c r="Q108" s="64"/>
      <c r="R108" s="64"/>
      <c r="S108" s="386"/>
      <c r="T108" s="5">
        <v>138</v>
      </c>
    </row>
    <row r="109" spans="1:20" s="334" customFormat="1" ht="15.9" customHeight="1" x14ac:dyDescent="0.25">
      <c r="A109" s="78"/>
      <c r="B109" s="91" t="s">
        <v>397</v>
      </c>
      <c r="C109" s="100" t="s">
        <v>463</v>
      </c>
      <c r="D109" s="73" t="s">
        <v>193</v>
      </c>
      <c r="E109" s="5">
        <v>139</v>
      </c>
      <c r="F109" s="64"/>
      <c r="G109" s="64"/>
      <c r="H109" s="64"/>
      <c r="I109" s="64"/>
      <c r="J109" s="64"/>
      <c r="K109" s="64"/>
      <c r="L109" s="64"/>
      <c r="M109" s="64"/>
      <c r="N109" s="386"/>
      <c r="P109" s="64"/>
      <c r="Q109" s="64"/>
      <c r="R109" s="64"/>
      <c r="S109" s="386"/>
      <c r="T109" s="5">
        <v>139</v>
      </c>
    </row>
    <row r="110" spans="1:20" s="334" customFormat="1" ht="15.9" customHeight="1" x14ac:dyDescent="0.25">
      <c r="A110" s="78"/>
      <c r="B110" s="91" t="s">
        <v>397</v>
      </c>
      <c r="C110" s="100" t="s">
        <v>464</v>
      </c>
      <c r="D110" s="73" t="s">
        <v>194</v>
      </c>
      <c r="E110" s="5">
        <v>141</v>
      </c>
      <c r="F110" s="64"/>
      <c r="G110" s="64"/>
      <c r="H110" s="64"/>
      <c r="I110" s="64"/>
      <c r="J110" s="64"/>
      <c r="K110" s="64"/>
      <c r="L110" s="64"/>
      <c r="M110" s="64"/>
      <c r="N110" s="386"/>
      <c r="P110" s="64"/>
      <c r="Q110" s="64"/>
      <c r="R110" s="64"/>
      <c r="S110" s="386"/>
      <c r="T110" s="5">
        <v>141</v>
      </c>
    </row>
    <row r="111" spans="1:20" s="334" customFormat="1" ht="15.9" customHeight="1" x14ac:dyDescent="0.25">
      <c r="A111" s="78"/>
      <c r="B111" s="91" t="s">
        <v>397</v>
      </c>
      <c r="C111" s="100" t="s">
        <v>465</v>
      </c>
      <c r="D111" s="73" t="s">
        <v>195</v>
      </c>
      <c r="E111" s="5">
        <v>142</v>
      </c>
      <c r="F111" s="64"/>
      <c r="G111" s="64"/>
      <c r="H111" s="64"/>
      <c r="I111" s="64"/>
      <c r="J111" s="64"/>
      <c r="K111" s="64"/>
      <c r="L111" s="64"/>
      <c r="M111" s="64"/>
      <c r="N111" s="386"/>
      <c r="P111" s="64"/>
      <c r="Q111" s="64"/>
      <c r="R111" s="64"/>
      <c r="S111" s="386"/>
      <c r="T111" s="5">
        <v>142</v>
      </c>
    </row>
    <row r="112" spans="1:20" s="334" customFormat="1" ht="15.9" customHeight="1" x14ac:dyDescent="0.25">
      <c r="A112" s="78"/>
      <c r="B112" s="91" t="s">
        <v>397</v>
      </c>
      <c r="C112" s="100" t="s">
        <v>857</v>
      </c>
      <c r="D112" s="96" t="s">
        <v>196</v>
      </c>
      <c r="E112" s="5">
        <v>143</v>
      </c>
      <c r="F112" s="64"/>
      <c r="G112" s="64"/>
      <c r="H112" s="64"/>
      <c r="I112" s="64"/>
      <c r="J112" s="64"/>
      <c r="K112" s="64"/>
      <c r="L112" s="64"/>
      <c r="M112" s="64"/>
      <c r="N112" s="386"/>
      <c r="P112" s="64"/>
      <c r="Q112" s="64"/>
      <c r="R112" s="64"/>
      <c r="S112" s="386"/>
      <c r="T112" s="5">
        <v>143</v>
      </c>
    </row>
    <row r="113" spans="1:20" s="334" customFormat="1" ht="15.9" customHeight="1" x14ac:dyDescent="0.25">
      <c r="A113" s="78"/>
      <c r="B113" s="91" t="s">
        <v>397</v>
      </c>
      <c r="C113" s="100" t="s">
        <v>466</v>
      </c>
      <c r="D113" s="73" t="s">
        <v>197</v>
      </c>
      <c r="E113" s="5">
        <v>144</v>
      </c>
      <c r="F113" s="64"/>
      <c r="G113" s="64"/>
      <c r="H113" s="64"/>
      <c r="I113" s="64"/>
      <c r="J113" s="64"/>
      <c r="K113" s="64"/>
      <c r="L113" s="64"/>
      <c r="M113" s="64"/>
      <c r="N113" s="386"/>
      <c r="P113" s="64"/>
      <c r="Q113" s="64"/>
      <c r="R113" s="64"/>
      <c r="S113" s="386"/>
      <c r="T113" s="5">
        <v>144</v>
      </c>
    </row>
    <row r="114" spans="1:20" s="334" customFormat="1" ht="15.9" customHeight="1" x14ac:dyDescent="0.25">
      <c r="A114" s="78"/>
      <c r="B114" s="91" t="s">
        <v>397</v>
      </c>
      <c r="C114" s="100" t="s">
        <v>467</v>
      </c>
      <c r="D114" s="73" t="s">
        <v>198</v>
      </c>
      <c r="E114" s="5">
        <v>145</v>
      </c>
      <c r="F114" s="64"/>
      <c r="G114" s="64"/>
      <c r="H114" s="64"/>
      <c r="I114" s="64"/>
      <c r="J114" s="64"/>
      <c r="K114" s="64"/>
      <c r="L114" s="64"/>
      <c r="M114" s="64"/>
      <c r="N114" s="386"/>
      <c r="P114" s="64"/>
      <c r="Q114" s="64"/>
      <c r="R114" s="64"/>
      <c r="S114" s="386"/>
      <c r="T114" s="5">
        <v>145</v>
      </c>
    </row>
    <row r="115" spans="1:20" s="334" customFormat="1" ht="15.9" customHeight="1" x14ac:dyDescent="0.25">
      <c r="A115" s="78"/>
      <c r="B115" s="91" t="s">
        <v>397</v>
      </c>
      <c r="C115" s="100" t="s">
        <v>468</v>
      </c>
      <c r="D115" s="73" t="s">
        <v>199</v>
      </c>
      <c r="E115" s="5">
        <v>146</v>
      </c>
      <c r="F115" s="64"/>
      <c r="G115" s="64"/>
      <c r="H115" s="64"/>
      <c r="I115" s="64"/>
      <c r="J115" s="64"/>
      <c r="K115" s="64"/>
      <c r="L115" s="64"/>
      <c r="M115" s="64"/>
      <c r="N115" s="386"/>
      <c r="P115" s="64"/>
      <c r="Q115" s="64"/>
      <c r="R115" s="64"/>
      <c r="S115" s="386"/>
      <c r="T115" s="5">
        <v>146</v>
      </c>
    </row>
    <row r="116" spans="1:20" s="334" customFormat="1" ht="15.9" customHeight="1" x14ac:dyDescent="0.25">
      <c r="A116" s="78"/>
      <c r="B116" s="91" t="s">
        <v>397</v>
      </c>
      <c r="C116" s="100" t="s">
        <v>858</v>
      </c>
      <c r="D116" s="96" t="s">
        <v>200</v>
      </c>
      <c r="E116" s="5">
        <v>140</v>
      </c>
      <c r="F116" s="64"/>
      <c r="G116" s="64"/>
      <c r="H116" s="64"/>
      <c r="I116" s="64"/>
      <c r="J116" s="64"/>
      <c r="K116" s="64"/>
      <c r="L116" s="64"/>
      <c r="M116" s="64"/>
      <c r="N116" s="386"/>
      <c r="P116" s="64"/>
      <c r="Q116" s="64"/>
      <c r="R116" s="64"/>
      <c r="S116" s="386"/>
      <c r="T116" s="5">
        <v>140</v>
      </c>
    </row>
    <row r="117" spans="1:20" s="334" customFormat="1" ht="15.9" customHeight="1" x14ac:dyDescent="0.25">
      <c r="A117" s="78"/>
      <c r="B117" s="91" t="s">
        <v>397</v>
      </c>
      <c r="C117" s="100" t="s">
        <v>959</v>
      </c>
      <c r="D117" s="77" t="s">
        <v>76</v>
      </c>
      <c r="E117" s="5">
        <v>148</v>
      </c>
      <c r="F117" s="64"/>
      <c r="G117" s="64"/>
      <c r="H117" s="64"/>
      <c r="I117" s="64"/>
      <c r="J117" s="64"/>
      <c r="K117" s="64"/>
      <c r="L117" s="64"/>
      <c r="M117" s="64"/>
      <c r="N117" s="386"/>
      <c r="P117" s="64"/>
      <c r="Q117" s="64"/>
      <c r="R117" s="64"/>
      <c r="S117" s="386"/>
      <c r="T117" s="5">
        <v>148</v>
      </c>
    </row>
    <row r="118" spans="1:20" s="334" customFormat="1" ht="15.9" customHeight="1" x14ac:dyDescent="0.25">
      <c r="A118" s="78"/>
      <c r="B118" s="91" t="s">
        <v>397</v>
      </c>
      <c r="C118" s="100" t="s">
        <v>469</v>
      </c>
      <c r="D118" s="73" t="s">
        <v>201</v>
      </c>
      <c r="E118" s="5">
        <v>147</v>
      </c>
      <c r="F118" s="64"/>
      <c r="G118" s="64"/>
      <c r="H118" s="64"/>
      <c r="I118" s="64"/>
      <c r="J118" s="64"/>
      <c r="K118" s="64"/>
      <c r="L118" s="64"/>
      <c r="M118" s="64"/>
      <c r="N118" s="386"/>
      <c r="P118" s="64"/>
      <c r="Q118" s="64"/>
      <c r="R118" s="64"/>
      <c r="S118" s="386"/>
      <c r="T118" s="5">
        <v>147</v>
      </c>
    </row>
    <row r="119" spans="1:20" s="334" customFormat="1" ht="15.9" customHeight="1" x14ac:dyDescent="0.25">
      <c r="A119" s="78"/>
      <c r="B119" s="91" t="s">
        <v>397</v>
      </c>
      <c r="C119" s="100" t="s">
        <v>532</v>
      </c>
      <c r="D119" s="73" t="s">
        <v>531</v>
      </c>
      <c r="E119" s="5">
        <v>157</v>
      </c>
      <c r="F119" s="64"/>
      <c r="G119" s="64"/>
      <c r="H119" s="64"/>
      <c r="I119" s="64"/>
      <c r="J119" s="64"/>
      <c r="K119" s="64"/>
      <c r="L119" s="64"/>
      <c r="M119" s="64"/>
      <c r="N119" s="386"/>
      <c r="P119" s="64"/>
      <c r="Q119" s="64"/>
      <c r="R119" s="64"/>
      <c r="S119" s="386"/>
      <c r="T119" s="5">
        <v>157</v>
      </c>
    </row>
    <row r="120" spans="1:20" s="334" customFormat="1" ht="15.9" customHeight="1" x14ac:dyDescent="0.25">
      <c r="A120" s="78"/>
      <c r="B120" s="91" t="s">
        <v>397</v>
      </c>
      <c r="C120" s="100" t="s">
        <v>1266</v>
      </c>
      <c r="D120" s="73" t="s">
        <v>202</v>
      </c>
      <c r="E120" s="5">
        <v>149</v>
      </c>
      <c r="F120" s="64"/>
      <c r="G120" s="64"/>
      <c r="H120" s="64"/>
      <c r="I120" s="64"/>
      <c r="J120" s="64"/>
      <c r="K120" s="64"/>
      <c r="L120" s="64"/>
      <c r="M120" s="64"/>
      <c r="N120" s="386"/>
      <c r="P120" s="64"/>
      <c r="Q120" s="64"/>
      <c r="R120" s="64"/>
      <c r="S120" s="386"/>
      <c r="T120" s="5">
        <v>149</v>
      </c>
    </row>
    <row r="121" spans="1:20" s="334" customFormat="1" ht="15.9" customHeight="1" x14ac:dyDescent="0.25">
      <c r="A121" s="78"/>
      <c r="B121" s="91" t="s">
        <v>397</v>
      </c>
      <c r="C121" s="100" t="s">
        <v>859</v>
      </c>
      <c r="D121" s="96" t="s">
        <v>203</v>
      </c>
      <c r="E121" s="5">
        <v>150</v>
      </c>
      <c r="F121" s="64"/>
      <c r="G121" s="64"/>
      <c r="H121" s="64"/>
      <c r="I121" s="64"/>
      <c r="J121" s="64"/>
      <c r="K121" s="64"/>
      <c r="L121" s="64"/>
      <c r="M121" s="64"/>
      <c r="N121" s="386"/>
      <c r="P121" s="64"/>
      <c r="Q121" s="64"/>
      <c r="R121" s="64"/>
      <c r="S121" s="386"/>
      <c r="T121" s="5">
        <v>150</v>
      </c>
    </row>
    <row r="122" spans="1:20" s="334" customFormat="1" ht="15.9" customHeight="1" x14ac:dyDescent="0.25">
      <c r="A122" s="78"/>
      <c r="B122" s="91" t="s">
        <v>397</v>
      </c>
      <c r="C122" s="100" t="s">
        <v>470</v>
      </c>
      <c r="D122" s="73" t="s">
        <v>204</v>
      </c>
      <c r="E122" s="5">
        <v>151</v>
      </c>
      <c r="F122" s="64"/>
      <c r="G122" s="64"/>
      <c r="H122" s="64"/>
      <c r="I122" s="64"/>
      <c r="J122" s="64"/>
      <c r="K122" s="64"/>
      <c r="L122" s="64"/>
      <c r="M122" s="64"/>
      <c r="N122" s="386"/>
      <c r="P122" s="64"/>
      <c r="Q122" s="64"/>
      <c r="R122" s="64"/>
      <c r="S122" s="386"/>
      <c r="T122" s="5">
        <v>151</v>
      </c>
    </row>
    <row r="123" spans="1:20" s="334" customFormat="1" ht="15.9" customHeight="1" x14ac:dyDescent="0.25">
      <c r="A123" s="78"/>
      <c r="B123" s="91" t="s">
        <v>397</v>
      </c>
      <c r="C123" s="100" t="s">
        <v>442</v>
      </c>
      <c r="D123" s="73" t="s">
        <v>167</v>
      </c>
      <c r="E123" s="5">
        <v>152</v>
      </c>
      <c r="F123" s="64"/>
      <c r="G123" s="64"/>
      <c r="H123" s="64"/>
      <c r="I123" s="64"/>
      <c r="J123" s="64"/>
      <c r="K123" s="64"/>
      <c r="L123" s="64"/>
      <c r="M123" s="64"/>
      <c r="N123" s="386"/>
      <c r="P123" s="64"/>
      <c r="Q123" s="64"/>
      <c r="R123" s="64"/>
      <c r="S123" s="386"/>
      <c r="T123" s="5">
        <v>152</v>
      </c>
    </row>
    <row r="124" spans="1:20" s="334" customFormat="1" ht="15.9" customHeight="1" x14ac:dyDescent="0.25">
      <c r="A124" s="78"/>
      <c r="B124" s="91" t="s">
        <v>397</v>
      </c>
      <c r="C124" s="100" t="s">
        <v>471</v>
      </c>
      <c r="D124" s="73" t="s">
        <v>205</v>
      </c>
      <c r="E124" s="5">
        <v>154</v>
      </c>
      <c r="F124" s="64"/>
      <c r="G124" s="64"/>
      <c r="H124" s="64"/>
      <c r="I124" s="64"/>
      <c r="J124" s="64"/>
      <c r="K124" s="64"/>
      <c r="L124" s="64"/>
      <c r="M124" s="64"/>
      <c r="N124" s="386"/>
      <c r="P124" s="64"/>
      <c r="Q124" s="64"/>
      <c r="R124" s="64"/>
      <c r="S124" s="386"/>
      <c r="T124" s="5">
        <v>154</v>
      </c>
    </row>
    <row r="125" spans="1:20" ht="15.9" customHeight="1" x14ac:dyDescent="0.25">
      <c r="A125" s="78"/>
      <c r="B125" s="91" t="s">
        <v>397</v>
      </c>
      <c r="C125" s="100" t="s">
        <v>441</v>
      </c>
      <c r="D125" s="73" t="s">
        <v>166</v>
      </c>
      <c r="E125" s="5">
        <v>156</v>
      </c>
      <c r="F125" s="64"/>
      <c r="G125" s="64"/>
      <c r="H125" s="64"/>
      <c r="I125" s="64"/>
      <c r="J125" s="64"/>
      <c r="K125" s="64"/>
      <c r="L125" s="64"/>
      <c r="M125" s="64"/>
      <c r="N125" s="386"/>
      <c r="P125" s="64"/>
      <c r="Q125" s="64"/>
      <c r="R125" s="64"/>
      <c r="S125" s="386"/>
      <c r="T125" s="5">
        <v>156</v>
      </c>
    </row>
    <row r="126" spans="1:20" ht="35.1" customHeight="1" thickBot="1" x14ac:dyDescent="0.3">
      <c r="A126" s="78"/>
      <c r="B126" s="114" t="s">
        <v>403</v>
      </c>
      <c r="C126" s="109"/>
      <c r="D126" s="110" t="s">
        <v>119</v>
      </c>
      <c r="E126" s="9"/>
      <c r="F126" s="309">
        <f t="shared" ref="F126:M126" si="4">SUM(F127,F131,F164)</f>
        <v>0</v>
      </c>
      <c r="G126" s="309">
        <f t="shared" si="4"/>
        <v>0</v>
      </c>
      <c r="H126" s="309">
        <f t="shared" si="4"/>
        <v>0</v>
      </c>
      <c r="I126" s="309">
        <f t="shared" si="4"/>
        <v>0</v>
      </c>
      <c r="J126" s="309">
        <f t="shared" si="4"/>
        <v>0</v>
      </c>
      <c r="K126" s="309">
        <f t="shared" si="4"/>
        <v>0</v>
      </c>
      <c r="L126" s="309">
        <f t="shared" si="4"/>
        <v>0</v>
      </c>
      <c r="M126" s="309">
        <f t="shared" si="4"/>
        <v>0</v>
      </c>
      <c r="N126" s="387"/>
      <c r="P126" s="309">
        <f>SUM(P127,P131,P164)</f>
        <v>0</v>
      </c>
      <c r="Q126" s="309">
        <f>SUM(Q127,Q131,Q164)</f>
        <v>0</v>
      </c>
      <c r="R126" s="309">
        <f>SUM(R127,R131,R164)</f>
        <v>0</v>
      </c>
      <c r="S126" s="387"/>
      <c r="T126" s="9"/>
    </row>
    <row r="127" spans="1:20" ht="35.1" customHeight="1" thickTop="1" thickBot="1" x14ac:dyDescent="0.3">
      <c r="A127" s="78"/>
      <c r="B127" s="111" t="s">
        <v>398</v>
      </c>
      <c r="C127" s="116"/>
      <c r="D127" s="117" t="s">
        <v>799</v>
      </c>
      <c r="E127" s="5"/>
      <c r="F127" s="309">
        <f t="shared" ref="F127:M127" si="5">SUM(F128:F130)</f>
        <v>0</v>
      </c>
      <c r="G127" s="309">
        <f t="shared" si="5"/>
        <v>0</v>
      </c>
      <c r="H127" s="309">
        <f t="shared" si="5"/>
        <v>0</v>
      </c>
      <c r="I127" s="309">
        <f t="shared" si="5"/>
        <v>0</v>
      </c>
      <c r="J127" s="309">
        <f t="shared" si="5"/>
        <v>0</v>
      </c>
      <c r="K127" s="309">
        <f t="shared" si="5"/>
        <v>0</v>
      </c>
      <c r="L127" s="309">
        <f t="shared" si="5"/>
        <v>0</v>
      </c>
      <c r="M127" s="309">
        <f t="shared" si="5"/>
        <v>0</v>
      </c>
      <c r="N127" s="387"/>
      <c r="P127" s="309">
        <f>SUM(P128:P130)</f>
        <v>0</v>
      </c>
      <c r="Q127" s="309">
        <f>SUM(Q128:Q130)</f>
        <v>0</v>
      </c>
      <c r="R127" s="309">
        <f>SUM(R128:R130)</f>
        <v>0</v>
      </c>
      <c r="S127" s="387"/>
      <c r="T127" s="5"/>
    </row>
    <row r="128" spans="1:20" ht="15.9" customHeight="1" thickTop="1" x14ac:dyDescent="0.25">
      <c r="A128" s="78"/>
      <c r="B128" s="91" t="s">
        <v>398</v>
      </c>
      <c r="C128" s="103" t="s">
        <v>80</v>
      </c>
      <c r="D128" s="76" t="s">
        <v>81</v>
      </c>
      <c r="E128" s="5">
        <v>51</v>
      </c>
      <c r="F128" s="10"/>
      <c r="G128" s="10"/>
      <c r="H128" s="10"/>
      <c r="I128" s="10"/>
      <c r="J128" s="10"/>
      <c r="K128" s="10"/>
      <c r="L128" s="10"/>
      <c r="M128" s="10"/>
      <c r="N128" s="386"/>
      <c r="P128" s="10"/>
      <c r="Q128" s="10"/>
      <c r="R128" s="10"/>
      <c r="S128" s="386"/>
      <c r="T128" s="5">
        <v>51</v>
      </c>
    </row>
    <row r="129" spans="1:20" ht="15.9" customHeight="1" x14ac:dyDescent="0.25">
      <c r="A129" s="78"/>
      <c r="B129" s="91" t="s">
        <v>398</v>
      </c>
      <c r="C129" s="100" t="s">
        <v>77</v>
      </c>
      <c r="D129" s="76" t="s">
        <v>78</v>
      </c>
      <c r="E129" s="5">
        <v>52</v>
      </c>
      <c r="F129" s="64"/>
      <c r="G129" s="64"/>
      <c r="H129" s="64"/>
      <c r="I129" s="64"/>
      <c r="J129" s="64"/>
      <c r="K129" s="64"/>
      <c r="L129" s="64"/>
      <c r="M129" s="64"/>
      <c r="N129" s="386"/>
      <c r="P129" s="64"/>
      <c r="Q129" s="64"/>
      <c r="R129" s="64"/>
      <c r="S129" s="386"/>
      <c r="T129" s="5">
        <v>52</v>
      </c>
    </row>
    <row r="130" spans="1:20" ht="15.9" customHeight="1" x14ac:dyDescent="0.25">
      <c r="A130" s="78"/>
      <c r="B130" s="91" t="s">
        <v>398</v>
      </c>
      <c r="C130" s="100" t="s">
        <v>394</v>
      </c>
      <c r="D130" s="336" t="s">
        <v>79</v>
      </c>
      <c r="E130" s="5">
        <v>53</v>
      </c>
      <c r="F130" s="64"/>
      <c r="G130" s="64"/>
      <c r="H130" s="64"/>
      <c r="I130" s="64"/>
      <c r="J130" s="64"/>
      <c r="K130" s="64"/>
      <c r="L130" s="64"/>
      <c r="M130" s="64"/>
      <c r="N130" s="386"/>
      <c r="P130" s="64"/>
      <c r="Q130" s="64"/>
      <c r="R130" s="64"/>
      <c r="S130" s="386"/>
      <c r="T130" s="5">
        <v>53</v>
      </c>
    </row>
    <row r="131" spans="1:20" ht="35.1" customHeight="1" thickBot="1" x14ac:dyDescent="0.3">
      <c r="A131" s="78"/>
      <c r="B131" s="119" t="s">
        <v>399</v>
      </c>
      <c r="C131" s="107"/>
      <c r="D131" s="118" t="s">
        <v>1131</v>
      </c>
      <c r="E131" s="5"/>
      <c r="F131" s="309">
        <f t="shared" ref="F131:M131" si="6">SUM(F132:F163)</f>
        <v>0</v>
      </c>
      <c r="G131" s="309">
        <f t="shared" si="6"/>
        <v>0</v>
      </c>
      <c r="H131" s="309">
        <f t="shared" si="6"/>
        <v>0</v>
      </c>
      <c r="I131" s="309">
        <f t="shared" si="6"/>
        <v>0</v>
      </c>
      <c r="J131" s="309">
        <f t="shared" si="6"/>
        <v>0</v>
      </c>
      <c r="K131" s="309">
        <f t="shared" si="6"/>
        <v>0</v>
      </c>
      <c r="L131" s="309">
        <f t="shared" si="6"/>
        <v>0</v>
      </c>
      <c r="M131" s="309">
        <f t="shared" si="6"/>
        <v>0</v>
      </c>
      <c r="N131" s="387"/>
      <c r="P131" s="309">
        <f>SUM(P132:P163)</f>
        <v>0</v>
      </c>
      <c r="Q131" s="309">
        <f>SUM(Q132:Q163)</f>
        <v>0</v>
      </c>
      <c r="R131" s="309">
        <f>SUM(R132:R163)</f>
        <v>0</v>
      </c>
      <c r="S131" s="387"/>
      <c r="T131" s="5"/>
    </row>
    <row r="132" spans="1:20" ht="15.9" customHeight="1" thickTop="1" x14ac:dyDescent="0.25">
      <c r="A132" s="78"/>
      <c r="B132" s="91" t="s">
        <v>399</v>
      </c>
      <c r="C132" s="100" t="s">
        <v>349</v>
      </c>
      <c r="D132" s="76" t="s">
        <v>235</v>
      </c>
      <c r="E132" s="5">
        <v>101</v>
      </c>
      <c r="F132" s="64"/>
      <c r="G132" s="64"/>
      <c r="H132" s="64"/>
      <c r="I132" s="64"/>
      <c r="J132" s="64"/>
      <c r="K132" s="64"/>
      <c r="L132" s="64"/>
      <c r="M132" s="64"/>
      <c r="N132" s="386"/>
      <c r="P132" s="64"/>
      <c r="Q132" s="64"/>
      <c r="R132" s="64"/>
      <c r="S132" s="386"/>
      <c r="T132" s="5">
        <v>101</v>
      </c>
    </row>
    <row r="133" spans="1:20" s="334" customFormat="1" ht="15.9" customHeight="1" x14ac:dyDescent="0.25">
      <c r="A133" s="78"/>
      <c r="B133" s="91" t="s">
        <v>399</v>
      </c>
      <c r="C133" s="103" t="s">
        <v>333</v>
      </c>
      <c r="D133" s="76" t="s">
        <v>208</v>
      </c>
      <c r="E133" s="5">
        <v>232</v>
      </c>
      <c r="F133" s="64"/>
      <c r="G133" s="64"/>
      <c r="H133" s="64"/>
      <c r="I133" s="64"/>
      <c r="J133" s="64"/>
      <c r="K133" s="64"/>
      <c r="L133" s="64"/>
      <c r="M133" s="64"/>
      <c r="N133" s="386"/>
      <c r="P133" s="64"/>
      <c r="Q133" s="64"/>
      <c r="R133" s="64"/>
      <c r="S133" s="386"/>
      <c r="T133" s="5">
        <v>232</v>
      </c>
    </row>
    <row r="134" spans="1:20" s="334" customFormat="1" ht="15.9" customHeight="1" x14ac:dyDescent="0.25">
      <c r="A134" s="78"/>
      <c r="B134" s="91" t="s">
        <v>399</v>
      </c>
      <c r="C134" s="103" t="s">
        <v>332</v>
      </c>
      <c r="D134" s="76" t="s">
        <v>209</v>
      </c>
      <c r="E134" s="5">
        <v>81</v>
      </c>
      <c r="F134" s="64"/>
      <c r="G134" s="64"/>
      <c r="H134" s="64"/>
      <c r="I134" s="64"/>
      <c r="J134" s="64"/>
      <c r="K134" s="64"/>
      <c r="L134" s="64"/>
      <c r="M134" s="64"/>
      <c r="N134" s="386"/>
      <c r="P134" s="64"/>
      <c r="Q134" s="64"/>
      <c r="R134" s="64"/>
      <c r="S134" s="386"/>
      <c r="T134" s="5">
        <v>81</v>
      </c>
    </row>
    <row r="135" spans="1:20" s="334" customFormat="1" ht="15.9" customHeight="1" x14ac:dyDescent="0.25">
      <c r="A135" s="78"/>
      <c r="B135" s="91" t="s">
        <v>399</v>
      </c>
      <c r="C135" s="103" t="s">
        <v>472</v>
      </c>
      <c r="D135" s="76" t="s">
        <v>210</v>
      </c>
      <c r="E135" s="5">
        <v>82</v>
      </c>
      <c r="F135" s="64"/>
      <c r="G135" s="64"/>
      <c r="H135" s="64"/>
      <c r="I135" s="64"/>
      <c r="J135" s="64"/>
      <c r="K135" s="64"/>
      <c r="L135" s="64"/>
      <c r="M135" s="64"/>
      <c r="N135" s="386"/>
      <c r="P135" s="64"/>
      <c r="Q135" s="64"/>
      <c r="R135" s="64"/>
      <c r="S135" s="386"/>
      <c r="T135" s="5">
        <v>82</v>
      </c>
    </row>
    <row r="136" spans="1:20" s="334" customFormat="1" ht="15.9" customHeight="1" x14ac:dyDescent="0.25">
      <c r="A136" s="78"/>
      <c r="B136" s="91" t="s">
        <v>399</v>
      </c>
      <c r="C136" s="103" t="s">
        <v>337</v>
      </c>
      <c r="D136" s="76" t="s">
        <v>211</v>
      </c>
      <c r="E136" s="5">
        <v>83</v>
      </c>
      <c r="F136" s="64"/>
      <c r="G136" s="64"/>
      <c r="H136" s="64"/>
      <c r="I136" s="64"/>
      <c r="J136" s="64"/>
      <c r="K136" s="64"/>
      <c r="L136" s="64"/>
      <c r="M136" s="64"/>
      <c r="N136" s="386"/>
      <c r="P136" s="64"/>
      <c r="Q136" s="64"/>
      <c r="R136" s="64"/>
      <c r="S136" s="386"/>
      <c r="T136" s="5">
        <v>83</v>
      </c>
    </row>
    <row r="137" spans="1:20" s="334" customFormat="1" ht="15.9" customHeight="1" x14ac:dyDescent="0.25">
      <c r="A137" s="78"/>
      <c r="B137" s="91" t="s">
        <v>399</v>
      </c>
      <c r="C137" s="103" t="s">
        <v>334</v>
      </c>
      <c r="D137" s="76" t="s">
        <v>212</v>
      </c>
      <c r="E137" s="5">
        <v>84</v>
      </c>
      <c r="F137" s="64"/>
      <c r="G137" s="64"/>
      <c r="H137" s="64"/>
      <c r="I137" s="64"/>
      <c r="J137" s="64"/>
      <c r="K137" s="64"/>
      <c r="L137" s="64"/>
      <c r="M137" s="64"/>
      <c r="N137" s="386"/>
      <c r="P137" s="64"/>
      <c r="Q137" s="64"/>
      <c r="R137" s="64"/>
      <c r="S137" s="386"/>
      <c r="T137" s="5">
        <v>84</v>
      </c>
    </row>
    <row r="138" spans="1:20" s="334" customFormat="1" ht="15.9" customHeight="1" x14ac:dyDescent="0.25">
      <c r="A138" s="78"/>
      <c r="B138" s="91" t="s">
        <v>399</v>
      </c>
      <c r="C138" s="103" t="s">
        <v>338</v>
      </c>
      <c r="D138" s="76" t="s">
        <v>213</v>
      </c>
      <c r="E138" s="5">
        <v>56</v>
      </c>
      <c r="F138" s="64"/>
      <c r="G138" s="64"/>
      <c r="H138" s="64"/>
      <c r="I138" s="64"/>
      <c r="J138" s="64"/>
      <c r="K138" s="64"/>
      <c r="L138" s="64"/>
      <c r="M138" s="64"/>
      <c r="N138" s="386"/>
      <c r="P138" s="64"/>
      <c r="Q138" s="64"/>
      <c r="R138" s="64"/>
      <c r="S138" s="386"/>
      <c r="T138" s="5">
        <v>56</v>
      </c>
    </row>
    <row r="139" spans="1:20" s="334" customFormat="1" ht="15.9" customHeight="1" x14ac:dyDescent="0.25">
      <c r="A139" s="78"/>
      <c r="B139" s="91" t="s">
        <v>399</v>
      </c>
      <c r="C139" s="103" t="s">
        <v>336</v>
      </c>
      <c r="D139" s="76" t="s">
        <v>214</v>
      </c>
      <c r="E139" s="5">
        <v>85</v>
      </c>
      <c r="F139" s="64"/>
      <c r="G139" s="64"/>
      <c r="H139" s="64"/>
      <c r="I139" s="64"/>
      <c r="J139" s="64"/>
      <c r="K139" s="64"/>
      <c r="L139" s="64"/>
      <c r="M139" s="64"/>
      <c r="N139" s="386"/>
      <c r="P139" s="64"/>
      <c r="Q139" s="64"/>
      <c r="R139" s="64"/>
      <c r="S139" s="386"/>
      <c r="T139" s="5">
        <v>85</v>
      </c>
    </row>
    <row r="140" spans="1:20" s="334" customFormat="1" ht="15.9" customHeight="1" x14ac:dyDescent="0.25">
      <c r="A140" s="78"/>
      <c r="B140" s="91" t="s">
        <v>399</v>
      </c>
      <c r="C140" s="103" t="s">
        <v>534</v>
      </c>
      <c r="D140" s="76" t="s">
        <v>533</v>
      </c>
      <c r="E140" s="5">
        <v>77</v>
      </c>
      <c r="F140" s="64"/>
      <c r="G140" s="64"/>
      <c r="H140" s="64"/>
      <c r="I140" s="64"/>
      <c r="J140" s="64"/>
      <c r="K140" s="64"/>
      <c r="L140" s="64"/>
      <c r="M140" s="64"/>
      <c r="N140" s="386"/>
      <c r="P140" s="64"/>
      <c r="Q140" s="64"/>
      <c r="R140" s="64"/>
      <c r="S140" s="386"/>
      <c r="T140" s="5">
        <v>77</v>
      </c>
    </row>
    <row r="141" spans="1:20" s="334" customFormat="1" ht="15.9" customHeight="1" x14ac:dyDescent="0.25">
      <c r="A141" s="78"/>
      <c r="B141" s="91" t="s">
        <v>399</v>
      </c>
      <c r="C141" s="103" t="s">
        <v>348</v>
      </c>
      <c r="D141" s="76" t="s">
        <v>215</v>
      </c>
      <c r="E141" s="5">
        <v>234</v>
      </c>
      <c r="F141" s="64"/>
      <c r="G141" s="64"/>
      <c r="H141" s="64"/>
      <c r="I141" s="64"/>
      <c r="J141" s="64"/>
      <c r="K141" s="64"/>
      <c r="L141" s="64"/>
      <c r="M141" s="64"/>
      <c r="N141" s="386"/>
      <c r="P141" s="64"/>
      <c r="Q141" s="64"/>
      <c r="R141" s="64"/>
      <c r="S141" s="386"/>
      <c r="T141" s="5">
        <v>234</v>
      </c>
    </row>
    <row r="142" spans="1:20" s="334" customFormat="1" ht="15.9" customHeight="1" x14ac:dyDescent="0.25">
      <c r="A142" s="78"/>
      <c r="B142" s="91" t="s">
        <v>399</v>
      </c>
      <c r="C142" s="103" t="s">
        <v>474</v>
      </c>
      <c r="D142" s="76" t="s">
        <v>217</v>
      </c>
      <c r="E142" s="5">
        <v>60</v>
      </c>
      <c r="F142" s="64"/>
      <c r="G142" s="64"/>
      <c r="H142" s="64"/>
      <c r="I142" s="64"/>
      <c r="J142" s="64"/>
      <c r="K142" s="64"/>
      <c r="L142" s="64"/>
      <c r="M142" s="64"/>
      <c r="N142" s="386"/>
      <c r="P142" s="64"/>
      <c r="Q142" s="64"/>
      <c r="R142" s="64"/>
      <c r="S142" s="386"/>
      <c r="T142" s="5">
        <v>60</v>
      </c>
    </row>
    <row r="143" spans="1:20" s="334" customFormat="1" ht="15.9" customHeight="1" x14ac:dyDescent="0.25">
      <c r="A143" s="78"/>
      <c r="B143" s="91" t="s">
        <v>399</v>
      </c>
      <c r="C143" s="103" t="s">
        <v>536</v>
      </c>
      <c r="D143" s="76" t="s">
        <v>535</v>
      </c>
      <c r="E143" s="5">
        <v>79</v>
      </c>
      <c r="F143" s="64"/>
      <c r="G143" s="64"/>
      <c r="H143" s="64"/>
      <c r="I143" s="64"/>
      <c r="J143" s="64"/>
      <c r="K143" s="64"/>
      <c r="L143" s="64"/>
      <c r="M143" s="64"/>
      <c r="N143" s="386"/>
      <c r="P143" s="64"/>
      <c r="Q143" s="64"/>
      <c r="R143" s="64"/>
      <c r="S143" s="386"/>
      <c r="T143" s="5">
        <v>79</v>
      </c>
    </row>
    <row r="144" spans="1:20" s="334" customFormat="1" ht="15.9" customHeight="1" x14ac:dyDescent="0.25">
      <c r="A144" s="78"/>
      <c r="B144" s="91" t="s">
        <v>399</v>
      </c>
      <c r="C144" s="103" t="s">
        <v>339</v>
      </c>
      <c r="D144" s="76" t="s">
        <v>219</v>
      </c>
      <c r="E144" s="5">
        <v>87</v>
      </c>
      <c r="F144" s="64"/>
      <c r="G144" s="64"/>
      <c r="H144" s="64"/>
      <c r="I144" s="64"/>
      <c r="J144" s="64"/>
      <c r="K144" s="64"/>
      <c r="L144" s="64"/>
      <c r="M144" s="64"/>
      <c r="N144" s="386"/>
      <c r="P144" s="64"/>
      <c r="Q144" s="64"/>
      <c r="R144" s="64"/>
      <c r="S144" s="386"/>
      <c r="T144" s="5">
        <v>87</v>
      </c>
    </row>
    <row r="145" spans="1:20" s="334" customFormat="1" ht="15.9" customHeight="1" x14ac:dyDescent="0.25">
      <c r="A145" s="78"/>
      <c r="B145" s="91" t="s">
        <v>399</v>
      </c>
      <c r="C145" s="103" t="s">
        <v>476</v>
      </c>
      <c r="D145" s="76" t="s">
        <v>220</v>
      </c>
      <c r="E145" s="5">
        <v>88</v>
      </c>
      <c r="F145" s="64"/>
      <c r="G145" s="64"/>
      <c r="H145" s="64"/>
      <c r="I145" s="64"/>
      <c r="J145" s="64"/>
      <c r="K145" s="64"/>
      <c r="L145" s="64"/>
      <c r="M145" s="64"/>
      <c r="N145" s="386"/>
      <c r="P145" s="64"/>
      <c r="Q145" s="64"/>
      <c r="R145" s="64"/>
      <c r="S145" s="386"/>
      <c r="T145" s="5">
        <v>88</v>
      </c>
    </row>
    <row r="146" spans="1:20" s="334" customFormat="1" ht="15.9" customHeight="1" x14ac:dyDescent="0.25">
      <c r="A146" s="78"/>
      <c r="B146" s="91" t="s">
        <v>399</v>
      </c>
      <c r="C146" s="103" t="s">
        <v>477</v>
      </c>
      <c r="D146" s="76" t="s">
        <v>221</v>
      </c>
      <c r="E146" s="5">
        <v>62</v>
      </c>
      <c r="F146" s="64"/>
      <c r="G146" s="64"/>
      <c r="H146" s="64"/>
      <c r="I146" s="64"/>
      <c r="J146" s="64"/>
      <c r="K146" s="64"/>
      <c r="L146" s="64"/>
      <c r="M146" s="64"/>
      <c r="N146" s="386"/>
      <c r="P146" s="64"/>
      <c r="Q146" s="64"/>
      <c r="R146" s="64"/>
      <c r="S146" s="386"/>
      <c r="T146" s="5">
        <v>62</v>
      </c>
    </row>
    <row r="147" spans="1:20" s="334" customFormat="1" ht="15.9" customHeight="1" x14ac:dyDescent="0.25">
      <c r="A147" s="78"/>
      <c r="B147" s="91" t="s">
        <v>399</v>
      </c>
      <c r="C147" s="103" t="s">
        <v>863</v>
      </c>
      <c r="D147" s="98" t="s">
        <v>222</v>
      </c>
      <c r="E147" s="5">
        <v>89</v>
      </c>
      <c r="F147" s="64"/>
      <c r="G147" s="64"/>
      <c r="H147" s="64"/>
      <c r="I147" s="64"/>
      <c r="J147" s="64"/>
      <c r="K147" s="64"/>
      <c r="L147" s="64"/>
      <c r="M147" s="64"/>
      <c r="N147" s="386"/>
      <c r="P147" s="64"/>
      <c r="Q147" s="64"/>
      <c r="R147" s="64"/>
      <c r="S147" s="386"/>
      <c r="T147" s="5">
        <v>89</v>
      </c>
    </row>
    <row r="148" spans="1:20" s="334" customFormat="1" ht="15.9" customHeight="1" x14ac:dyDescent="0.25">
      <c r="A148" s="78"/>
      <c r="B148" s="91" t="s">
        <v>399</v>
      </c>
      <c r="C148" s="103" t="s">
        <v>478</v>
      </c>
      <c r="D148" s="76" t="s">
        <v>223</v>
      </c>
      <c r="E148" s="5">
        <v>64</v>
      </c>
      <c r="F148" s="64"/>
      <c r="G148" s="64"/>
      <c r="H148" s="64"/>
      <c r="I148" s="64"/>
      <c r="J148" s="64"/>
      <c r="K148" s="64"/>
      <c r="L148" s="64"/>
      <c r="M148" s="64"/>
      <c r="N148" s="386"/>
      <c r="P148" s="64"/>
      <c r="Q148" s="64"/>
      <c r="R148" s="64"/>
      <c r="S148" s="386"/>
      <c r="T148" s="5">
        <v>64</v>
      </c>
    </row>
    <row r="149" spans="1:20" s="334" customFormat="1" ht="15.9" customHeight="1" x14ac:dyDescent="0.25">
      <c r="A149" s="78"/>
      <c r="B149" s="91" t="s">
        <v>399</v>
      </c>
      <c r="C149" s="103" t="s">
        <v>479</v>
      </c>
      <c r="D149" s="76" t="s">
        <v>224</v>
      </c>
      <c r="E149" s="5">
        <v>90</v>
      </c>
      <c r="F149" s="64"/>
      <c r="G149" s="64"/>
      <c r="H149" s="64"/>
      <c r="I149" s="64"/>
      <c r="J149" s="64"/>
      <c r="K149" s="64"/>
      <c r="L149" s="64"/>
      <c r="M149" s="64"/>
      <c r="N149" s="386"/>
      <c r="P149" s="64"/>
      <c r="Q149" s="64"/>
      <c r="R149" s="64"/>
      <c r="S149" s="386"/>
      <c r="T149" s="5">
        <v>90</v>
      </c>
    </row>
    <row r="150" spans="1:20" s="334" customFormat="1" ht="15.9" customHeight="1" x14ac:dyDescent="0.25">
      <c r="A150" s="78"/>
      <c r="B150" s="91" t="s">
        <v>399</v>
      </c>
      <c r="C150" s="103" t="s">
        <v>860</v>
      </c>
      <c r="D150" s="98" t="s">
        <v>225</v>
      </c>
      <c r="E150" s="5">
        <v>67</v>
      </c>
      <c r="F150" s="64"/>
      <c r="G150" s="64"/>
      <c r="H150" s="64"/>
      <c r="I150" s="64"/>
      <c r="J150" s="64"/>
      <c r="K150" s="64"/>
      <c r="L150" s="64"/>
      <c r="M150" s="64"/>
      <c r="N150" s="386"/>
      <c r="P150" s="64"/>
      <c r="Q150" s="64"/>
      <c r="R150" s="64"/>
      <c r="S150" s="386"/>
      <c r="T150" s="5">
        <v>67</v>
      </c>
    </row>
    <row r="151" spans="1:20" s="334" customFormat="1" ht="15.9" customHeight="1" x14ac:dyDescent="0.25">
      <c r="A151" s="78"/>
      <c r="B151" s="91" t="s">
        <v>399</v>
      </c>
      <c r="C151" s="103" t="s">
        <v>480</v>
      </c>
      <c r="D151" s="76" t="s">
        <v>226</v>
      </c>
      <c r="E151" s="5">
        <v>91</v>
      </c>
      <c r="F151" s="64"/>
      <c r="G151" s="64"/>
      <c r="H151" s="64"/>
      <c r="I151" s="64"/>
      <c r="J151" s="64"/>
      <c r="K151" s="64"/>
      <c r="L151" s="64"/>
      <c r="M151" s="64"/>
      <c r="N151" s="386"/>
      <c r="P151" s="64"/>
      <c r="Q151" s="64"/>
      <c r="R151" s="64"/>
      <c r="S151" s="386"/>
      <c r="T151" s="5">
        <v>91</v>
      </c>
    </row>
    <row r="152" spans="1:20" s="334" customFormat="1" ht="15.9" customHeight="1" x14ac:dyDescent="0.25">
      <c r="A152" s="78"/>
      <c r="B152" s="91" t="s">
        <v>399</v>
      </c>
      <c r="C152" s="103" t="s">
        <v>473</v>
      </c>
      <c r="D152" s="76" t="s">
        <v>216</v>
      </c>
      <c r="E152" s="5">
        <v>86</v>
      </c>
      <c r="F152" s="64"/>
      <c r="G152" s="64"/>
      <c r="H152" s="64"/>
      <c r="I152" s="64"/>
      <c r="J152" s="64"/>
      <c r="K152" s="64"/>
      <c r="L152" s="64"/>
      <c r="M152" s="64"/>
      <c r="N152" s="386"/>
      <c r="P152" s="64"/>
      <c r="Q152" s="64"/>
      <c r="R152" s="64"/>
      <c r="S152" s="386"/>
      <c r="T152" s="5">
        <v>86</v>
      </c>
    </row>
    <row r="153" spans="1:20" s="334" customFormat="1" ht="15.9" customHeight="1" x14ac:dyDescent="0.25">
      <c r="A153" s="78"/>
      <c r="B153" s="91" t="s">
        <v>399</v>
      </c>
      <c r="C153" s="103" t="s">
        <v>475</v>
      </c>
      <c r="D153" s="76" t="s">
        <v>218</v>
      </c>
      <c r="E153" s="5">
        <v>92</v>
      </c>
      <c r="F153" s="64"/>
      <c r="G153" s="64"/>
      <c r="H153" s="64"/>
      <c r="I153" s="64"/>
      <c r="J153" s="64"/>
      <c r="K153" s="64"/>
      <c r="L153" s="64"/>
      <c r="M153" s="64"/>
      <c r="N153" s="386"/>
      <c r="P153" s="64"/>
      <c r="Q153" s="64"/>
      <c r="R153" s="64"/>
      <c r="S153" s="386"/>
      <c r="T153" s="5">
        <v>92</v>
      </c>
    </row>
    <row r="154" spans="1:20" s="334" customFormat="1" ht="15.9" customHeight="1" x14ac:dyDescent="0.25">
      <c r="A154" s="78"/>
      <c r="B154" s="91" t="s">
        <v>399</v>
      </c>
      <c r="C154" s="103" t="s">
        <v>82</v>
      </c>
      <c r="D154" s="76" t="s">
        <v>83</v>
      </c>
      <c r="E154" s="5">
        <v>69</v>
      </c>
      <c r="F154" s="64"/>
      <c r="G154" s="64"/>
      <c r="H154" s="64"/>
      <c r="I154" s="64"/>
      <c r="J154" s="64"/>
      <c r="K154" s="64"/>
      <c r="L154" s="64"/>
      <c r="M154" s="64"/>
      <c r="N154" s="386"/>
      <c r="P154" s="64"/>
      <c r="Q154" s="64"/>
      <c r="R154" s="64"/>
      <c r="S154" s="386"/>
      <c r="T154" s="5">
        <v>69</v>
      </c>
    </row>
    <row r="155" spans="1:20" s="334" customFormat="1" ht="15.9" customHeight="1" x14ac:dyDescent="0.25">
      <c r="A155" s="78"/>
      <c r="B155" s="91" t="s">
        <v>399</v>
      </c>
      <c r="C155" s="103" t="s">
        <v>346</v>
      </c>
      <c r="D155" s="76" t="s">
        <v>227</v>
      </c>
      <c r="E155" s="5">
        <v>233</v>
      </c>
      <c r="F155" s="64"/>
      <c r="G155" s="64"/>
      <c r="H155" s="64"/>
      <c r="I155" s="64"/>
      <c r="J155" s="64"/>
      <c r="K155" s="64"/>
      <c r="L155" s="64"/>
      <c r="M155" s="64"/>
      <c r="N155" s="386"/>
      <c r="P155" s="64"/>
      <c r="Q155" s="64"/>
      <c r="R155" s="64"/>
      <c r="S155" s="386"/>
      <c r="T155" s="5">
        <v>233</v>
      </c>
    </row>
    <row r="156" spans="1:20" s="334" customFormat="1" ht="15.9" customHeight="1" x14ac:dyDescent="0.25">
      <c r="A156" s="78"/>
      <c r="B156" s="91" t="s">
        <v>399</v>
      </c>
      <c r="C156" s="103" t="s">
        <v>861</v>
      </c>
      <c r="D156" s="98" t="s">
        <v>228</v>
      </c>
      <c r="E156" s="5">
        <v>70</v>
      </c>
      <c r="F156" s="64"/>
      <c r="G156" s="64"/>
      <c r="H156" s="64"/>
      <c r="I156" s="64"/>
      <c r="J156" s="64"/>
      <c r="K156" s="64"/>
      <c r="L156" s="64"/>
      <c r="M156" s="64"/>
      <c r="N156" s="386"/>
      <c r="P156" s="64"/>
      <c r="Q156" s="64"/>
      <c r="R156" s="64"/>
      <c r="S156" s="386"/>
      <c r="T156" s="5">
        <v>70</v>
      </c>
    </row>
    <row r="157" spans="1:20" s="334" customFormat="1" ht="15.9" customHeight="1" x14ac:dyDescent="0.25">
      <c r="A157" s="78"/>
      <c r="B157" s="91" t="s">
        <v>399</v>
      </c>
      <c r="C157" s="103" t="s">
        <v>862</v>
      </c>
      <c r="D157" s="98" t="s">
        <v>229</v>
      </c>
      <c r="E157" s="5">
        <v>71</v>
      </c>
      <c r="F157" s="64"/>
      <c r="G157" s="64"/>
      <c r="H157" s="64"/>
      <c r="I157" s="64"/>
      <c r="J157" s="64"/>
      <c r="K157" s="64"/>
      <c r="L157" s="64"/>
      <c r="M157" s="64"/>
      <c r="N157" s="386"/>
      <c r="P157" s="64"/>
      <c r="Q157" s="64"/>
      <c r="R157" s="64"/>
      <c r="S157" s="386"/>
      <c r="T157" s="5">
        <v>71</v>
      </c>
    </row>
    <row r="158" spans="1:20" s="334" customFormat="1" ht="15.9" customHeight="1" x14ac:dyDescent="0.25">
      <c r="A158" s="78"/>
      <c r="B158" s="91" t="s">
        <v>399</v>
      </c>
      <c r="C158" s="103" t="s">
        <v>481</v>
      </c>
      <c r="D158" s="76" t="s">
        <v>230</v>
      </c>
      <c r="E158" s="5">
        <v>94</v>
      </c>
      <c r="F158" s="64"/>
      <c r="G158" s="64"/>
      <c r="H158" s="64"/>
      <c r="I158" s="64"/>
      <c r="J158" s="64"/>
      <c r="K158" s="64"/>
      <c r="L158" s="64"/>
      <c r="M158" s="64"/>
      <c r="N158" s="386"/>
      <c r="P158" s="64"/>
      <c r="Q158" s="64"/>
      <c r="R158" s="64"/>
      <c r="S158" s="386"/>
      <c r="T158" s="5">
        <v>94</v>
      </c>
    </row>
    <row r="159" spans="1:20" s="334" customFormat="1" ht="15.9" customHeight="1" x14ac:dyDescent="0.25">
      <c r="A159" s="78"/>
      <c r="B159" s="91" t="s">
        <v>399</v>
      </c>
      <c r="C159" s="103" t="s">
        <v>864</v>
      </c>
      <c r="D159" s="76" t="s">
        <v>231</v>
      </c>
      <c r="E159" s="5">
        <v>95</v>
      </c>
      <c r="F159" s="64"/>
      <c r="G159" s="64"/>
      <c r="H159" s="64"/>
      <c r="I159" s="64"/>
      <c r="J159" s="64"/>
      <c r="K159" s="64"/>
      <c r="L159" s="64"/>
      <c r="M159" s="64"/>
      <c r="N159" s="386"/>
      <c r="P159" s="64"/>
      <c r="Q159" s="64"/>
      <c r="R159" s="64"/>
      <c r="S159" s="386"/>
      <c r="T159" s="5">
        <v>95</v>
      </c>
    </row>
    <row r="160" spans="1:20" s="334" customFormat="1" ht="15.9" customHeight="1" x14ac:dyDescent="0.25">
      <c r="A160" s="78"/>
      <c r="B160" s="91" t="s">
        <v>399</v>
      </c>
      <c r="C160" s="103" t="s">
        <v>865</v>
      </c>
      <c r="D160" s="372" t="s">
        <v>537</v>
      </c>
      <c r="E160" s="5">
        <v>78</v>
      </c>
      <c r="F160" s="64"/>
      <c r="G160" s="64"/>
      <c r="H160" s="64"/>
      <c r="I160" s="64"/>
      <c r="J160" s="64"/>
      <c r="K160" s="64"/>
      <c r="L160" s="64"/>
      <c r="M160" s="64"/>
      <c r="N160" s="386"/>
      <c r="P160" s="64"/>
      <c r="Q160" s="64"/>
      <c r="R160" s="64"/>
      <c r="S160" s="386"/>
      <c r="T160" s="5">
        <v>78</v>
      </c>
    </row>
    <row r="161" spans="1:20" s="334" customFormat="1" ht="15.9" customHeight="1" x14ac:dyDescent="0.25">
      <c r="A161" s="78"/>
      <c r="B161" s="91" t="s">
        <v>399</v>
      </c>
      <c r="C161" s="103" t="s">
        <v>866</v>
      </c>
      <c r="D161" s="98" t="s">
        <v>232</v>
      </c>
      <c r="E161" s="5">
        <v>96</v>
      </c>
      <c r="F161" s="64"/>
      <c r="G161" s="64"/>
      <c r="H161" s="64"/>
      <c r="I161" s="64"/>
      <c r="J161" s="64"/>
      <c r="K161" s="64"/>
      <c r="L161" s="64"/>
      <c r="M161" s="64"/>
      <c r="N161" s="386"/>
      <c r="P161" s="64"/>
      <c r="Q161" s="64"/>
      <c r="R161" s="64"/>
      <c r="S161" s="386"/>
      <c r="T161" s="5">
        <v>96</v>
      </c>
    </row>
    <row r="162" spans="1:20" s="334" customFormat="1" ht="15.9" customHeight="1" x14ac:dyDescent="0.25">
      <c r="A162" s="78"/>
      <c r="B162" s="91" t="s">
        <v>399</v>
      </c>
      <c r="C162" s="103" t="s">
        <v>482</v>
      </c>
      <c r="D162" s="76" t="s">
        <v>233</v>
      </c>
      <c r="E162" s="5">
        <v>97</v>
      </c>
      <c r="F162" s="64"/>
      <c r="G162" s="64"/>
      <c r="H162" s="64"/>
      <c r="I162" s="64"/>
      <c r="J162" s="64"/>
      <c r="K162" s="64"/>
      <c r="L162" s="64"/>
      <c r="M162" s="64"/>
      <c r="N162" s="386"/>
      <c r="P162" s="64"/>
      <c r="Q162" s="64"/>
      <c r="R162" s="64"/>
      <c r="S162" s="386"/>
      <c r="T162" s="5">
        <v>97</v>
      </c>
    </row>
    <row r="163" spans="1:20" s="334" customFormat="1" ht="15.9" customHeight="1" x14ac:dyDescent="0.25">
      <c r="A163" s="78"/>
      <c r="B163" s="91" t="s">
        <v>399</v>
      </c>
      <c r="C163" s="103" t="s">
        <v>960</v>
      </c>
      <c r="D163" s="76" t="s">
        <v>234</v>
      </c>
      <c r="E163" s="5">
        <v>98</v>
      </c>
      <c r="F163" s="64"/>
      <c r="G163" s="64"/>
      <c r="H163" s="64"/>
      <c r="I163" s="64"/>
      <c r="J163" s="64"/>
      <c r="K163" s="64"/>
      <c r="L163" s="64"/>
      <c r="M163" s="64"/>
      <c r="N163" s="386"/>
      <c r="P163" s="64"/>
      <c r="Q163" s="64"/>
      <c r="R163" s="64"/>
      <c r="S163" s="386"/>
      <c r="T163" s="5">
        <v>98</v>
      </c>
    </row>
    <row r="164" spans="1:20" ht="35.1" customHeight="1" thickBot="1" x14ac:dyDescent="0.3">
      <c r="A164" s="78"/>
      <c r="B164" s="119" t="s">
        <v>400</v>
      </c>
      <c r="C164" s="107"/>
      <c r="D164" s="118" t="s">
        <v>1132</v>
      </c>
      <c r="E164" s="5"/>
      <c r="F164" s="309">
        <f t="shared" ref="F164:M164" si="7">SUM(F165:F177)</f>
        <v>0</v>
      </c>
      <c r="G164" s="309">
        <f t="shared" si="7"/>
        <v>0</v>
      </c>
      <c r="H164" s="309">
        <f t="shared" si="7"/>
        <v>0</v>
      </c>
      <c r="I164" s="309">
        <f t="shared" si="7"/>
        <v>0</v>
      </c>
      <c r="J164" s="309">
        <f t="shared" si="7"/>
        <v>0</v>
      </c>
      <c r="K164" s="309">
        <f t="shared" si="7"/>
        <v>0</v>
      </c>
      <c r="L164" s="309">
        <f t="shared" si="7"/>
        <v>0</v>
      </c>
      <c r="M164" s="309">
        <f t="shared" si="7"/>
        <v>0</v>
      </c>
      <c r="N164" s="387"/>
      <c r="P164" s="309">
        <f>SUM(P165:P177)</f>
        <v>0</v>
      </c>
      <c r="Q164" s="309">
        <f>SUM(Q165:Q177)</f>
        <v>0</v>
      </c>
      <c r="R164" s="309">
        <f>SUM(R165:R177)</f>
        <v>0</v>
      </c>
      <c r="S164" s="387"/>
      <c r="T164" s="5"/>
    </row>
    <row r="165" spans="1:20" ht="15.9" customHeight="1" thickTop="1" x14ac:dyDescent="0.25">
      <c r="A165" s="78"/>
      <c r="B165" s="91" t="s">
        <v>400</v>
      </c>
      <c r="C165" s="103" t="s">
        <v>85</v>
      </c>
      <c r="D165" s="65" t="s">
        <v>86</v>
      </c>
      <c r="E165" s="5">
        <v>55</v>
      </c>
      <c r="F165" s="64"/>
      <c r="G165" s="64"/>
      <c r="H165" s="64"/>
      <c r="I165" s="64"/>
      <c r="J165" s="64"/>
      <c r="K165" s="64"/>
      <c r="L165" s="64"/>
      <c r="M165" s="64"/>
      <c r="N165" s="386"/>
      <c r="P165" s="64"/>
      <c r="Q165" s="64"/>
      <c r="R165" s="64"/>
      <c r="S165" s="386"/>
      <c r="T165" s="5">
        <v>55</v>
      </c>
    </row>
    <row r="166" spans="1:20" s="334" customFormat="1" ht="15.9" customHeight="1" x14ac:dyDescent="0.25">
      <c r="A166" s="78"/>
      <c r="B166" s="91" t="s">
        <v>400</v>
      </c>
      <c r="C166" s="103" t="s">
        <v>483</v>
      </c>
      <c r="D166" s="65" t="s">
        <v>236</v>
      </c>
      <c r="E166" s="5">
        <v>57</v>
      </c>
      <c r="F166" s="64"/>
      <c r="G166" s="64"/>
      <c r="H166" s="64"/>
      <c r="I166" s="64"/>
      <c r="J166" s="64"/>
      <c r="K166" s="64"/>
      <c r="L166" s="64"/>
      <c r="M166" s="64"/>
      <c r="N166" s="386"/>
      <c r="P166" s="64"/>
      <c r="Q166" s="64"/>
      <c r="R166" s="64"/>
      <c r="S166" s="386"/>
      <c r="T166" s="5">
        <v>57</v>
      </c>
    </row>
    <row r="167" spans="1:20" s="334" customFormat="1" ht="15.9" customHeight="1" x14ac:dyDescent="0.25">
      <c r="A167" s="78"/>
      <c r="B167" s="91" t="s">
        <v>400</v>
      </c>
      <c r="C167" s="103" t="s">
        <v>87</v>
      </c>
      <c r="D167" s="65" t="s">
        <v>88</v>
      </c>
      <c r="E167" s="5">
        <v>58</v>
      </c>
      <c r="F167" s="64"/>
      <c r="G167" s="64"/>
      <c r="H167" s="64"/>
      <c r="I167" s="64"/>
      <c r="J167" s="64"/>
      <c r="K167" s="64"/>
      <c r="L167" s="64"/>
      <c r="M167" s="64"/>
      <c r="N167" s="386"/>
      <c r="P167" s="64"/>
      <c r="Q167" s="64"/>
      <c r="R167" s="64"/>
      <c r="S167" s="386"/>
      <c r="T167" s="5">
        <v>58</v>
      </c>
    </row>
    <row r="168" spans="1:20" s="334" customFormat="1" ht="15.9" customHeight="1" x14ac:dyDescent="0.25">
      <c r="A168" s="78"/>
      <c r="B168" s="91" t="s">
        <v>400</v>
      </c>
      <c r="C168" s="103" t="s">
        <v>89</v>
      </c>
      <c r="D168" s="65" t="s">
        <v>90</v>
      </c>
      <c r="E168" s="5">
        <v>59</v>
      </c>
      <c r="F168" s="64"/>
      <c r="G168" s="64"/>
      <c r="H168" s="64"/>
      <c r="I168" s="64"/>
      <c r="J168" s="64"/>
      <c r="K168" s="64"/>
      <c r="L168" s="64"/>
      <c r="M168" s="64"/>
      <c r="N168" s="386"/>
      <c r="P168" s="64"/>
      <c r="Q168" s="64"/>
      <c r="R168" s="64"/>
      <c r="S168" s="386"/>
      <c r="T168" s="5">
        <v>59</v>
      </c>
    </row>
    <row r="169" spans="1:20" s="334" customFormat="1" ht="15.9" customHeight="1" x14ac:dyDescent="0.25">
      <c r="A169" s="78"/>
      <c r="B169" s="91" t="s">
        <v>400</v>
      </c>
      <c r="C169" s="103" t="s">
        <v>867</v>
      </c>
      <c r="D169" s="97" t="s">
        <v>238</v>
      </c>
      <c r="E169" s="5">
        <v>61</v>
      </c>
      <c r="F169" s="64"/>
      <c r="G169" s="64"/>
      <c r="H169" s="64"/>
      <c r="I169" s="64"/>
      <c r="J169" s="64"/>
      <c r="K169" s="64"/>
      <c r="L169" s="64"/>
      <c r="M169" s="64"/>
      <c r="N169" s="386"/>
      <c r="P169" s="64"/>
      <c r="Q169" s="64"/>
      <c r="R169" s="64"/>
      <c r="S169" s="386"/>
      <c r="T169" s="5">
        <v>61</v>
      </c>
    </row>
    <row r="170" spans="1:20" s="334" customFormat="1" ht="15.9" customHeight="1" x14ac:dyDescent="0.25">
      <c r="A170" s="78"/>
      <c r="B170" s="91" t="s">
        <v>400</v>
      </c>
      <c r="C170" s="103" t="s">
        <v>953</v>
      </c>
      <c r="D170" s="65" t="s">
        <v>239</v>
      </c>
      <c r="E170" s="5">
        <v>63</v>
      </c>
      <c r="F170" s="64"/>
      <c r="G170" s="64"/>
      <c r="H170" s="64"/>
      <c r="I170" s="64"/>
      <c r="J170" s="64"/>
      <c r="K170" s="64"/>
      <c r="L170" s="64"/>
      <c r="M170" s="64"/>
      <c r="N170" s="386"/>
      <c r="P170" s="64"/>
      <c r="Q170" s="64"/>
      <c r="R170" s="64"/>
      <c r="S170" s="386"/>
      <c r="T170" s="5">
        <v>63</v>
      </c>
    </row>
    <row r="171" spans="1:20" s="334" customFormat="1" ht="15.9" customHeight="1" x14ac:dyDescent="0.25">
      <c r="A171" s="78"/>
      <c r="B171" s="91" t="s">
        <v>400</v>
      </c>
      <c r="C171" s="103" t="s">
        <v>485</v>
      </c>
      <c r="D171" s="65" t="s">
        <v>240</v>
      </c>
      <c r="E171" s="5">
        <v>65</v>
      </c>
      <c r="F171" s="64"/>
      <c r="G171" s="64"/>
      <c r="H171" s="64"/>
      <c r="I171" s="64"/>
      <c r="J171" s="64"/>
      <c r="K171" s="64"/>
      <c r="L171" s="64"/>
      <c r="M171" s="64"/>
      <c r="N171" s="386"/>
      <c r="P171" s="64"/>
      <c r="Q171" s="64"/>
      <c r="R171" s="64"/>
      <c r="S171" s="386"/>
      <c r="T171" s="5">
        <v>65</v>
      </c>
    </row>
    <row r="172" spans="1:20" s="334" customFormat="1" ht="15.9" customHeight="1" x14ac:dyDescent="0.25">
      <c r="A172" s="78"/>
      <c r="B172" s="91" t="s">
        <v>400</v>
      </c>
      <c r="C172" s="103" t="s">
        <v>484</v>
      </c>
      <c r="D172" s="65" t="s">
        <v>237</v>
      </c>
      <c r="E172" s="5">
        <v>68</v>
      </c>
      <c r="F172" s="64"/>
      <c r="G172" s="64"/>
      <c r="H172" s="64"/>
      <c r="I172" s="64"/>
      <c r="J172" s="64"/>
      <c r="K172" s="64"/>
      <c r="L172" s="64"/>
      <c r="M172" s="64"/>
      <c r="N172" s="386"/>
      <c r="P172" s="64"/>
      <c r="Q172" s="64"/>
      <c r="R172" s="64"/>
      <c r="S172" s="386"/>
      <c r="T172" s="5">
        <v>68</v>
      </c>
    </row>
    <row r="173" spans="1:20" s="334" customFormat="1" ht="15.9" customHeight="1" x14ac:dyDescent="0.25">
      <c r="A173" s="78"/>
      <c r="B173" s="91" t="s">
        <v>400</v>
      </c>
      <c r="C173" s="103" t="s">
        <v>486</v>
      </c>
      <c r="D173" s="65" t="s">
        <v>241</v>
      </c>
      <c r="E173" s="5">
        <v>72</v>
      </c>
      <c r="F173" s="64"/>
      <c r="G173" s="64"/>
      <c r="H173" s="64"/>
      <c r="I173" s="64"/>
      <c r="J173" s="64"/>
      <c r="K173" s="64"/>
      <c r="L173" s="64"/>
      <c r="M173" s="64"/>
      <c r="N173" s="386"/>
      <c r="P173" s="64"/>
      <c r="Q173" s="64"/>
      <c r="R173" s="64"/>
      <c r="S173" s="386"/>
      <c r="T173" s="5">
        <v>72</v>
      </c>
    </row>
    <row r="174" spans="1:20" ht="15.9" customHeight="1" x14ac:dyDescent="0.25">
      <c r="A174" s="78"/>
      <c r="B174" s="91" t="s">
        <v>400</v>
      </c>
      <c r="C174" s="100" t="s">
        <v>487</v>
      </c>
      <c r="D174" s="65" t="s">
        <v>242</v>
      </c>
      <c r="E174" s="5">
        <v>73</v>
      </c>
      <c r="F174" s="64"/>
      <c r="G174" s="64"/>
      <c r="H174" s="64"/>
      <c r="I174" s="64"/>
      <c r="J174" s="64"/>
      <c r="K174" s="64"/>
      <c r="L174" s="64"/>
      <c r="M174" s="64"/>
      <c r="N174" s="386"/>
      <c r="P174" s="64"/>
      <c r="Q174" s="64"/>
      <c r="R174" s="64"/>
      <c r="S174" s="386"/>
      <c r="T174" s="5">
        <v>73</v>
      </c>
    </row>
    <row r="175" spans="1:20" ht="15.9" customHeight="1" x14ac:dyDescent="0.25">
      <c r="A175" s="78"/>
      <c r="B175" s="91" t="s">
        <v>400</v>
      </c>
      <c r="C175" s="100" t="s">
        <v>488</v>
      </c>
      <c r="D175" s="65" t="s">
        <v>243</v>
      </c>
      <c r="E175" s="5">
        <v>74</v>
      </c>
      <c r="F175" s="10"/>
      <c r="G175" s="10"/>
      <c r="H175" s="10"/>
      <c r="I175" s="10"/>
      <c r="J175" s="10"/>
      <c r="K175" s="10"/>
      <c r="L175" s="10"/>
      <c r="M175" s="10"/>
      <c r="N175" s="386"/>
      <c r="P175" s="10"/>
      <c r="Q175" s="10"/>
      <c r="R175" s="10"/>
      <c r="S175" s="386"/>
      <c r="T175" s="5">
        <v>74</v>
      </c>
    </row>
    <row r="176" spans="1:20" ht="15.9" customHeight="1" x14ac:dyDescent="0.25">
      <c r="A176" s="78"/>
      <c r="B176" s="91" t="s">
        <v>400</v>
      </c>
      <c r="C176" s="100" t="s">
        <v>91</v>
      </c>
      <c r="D176" s="65" t="s">
        <v>92</v>
      </c>
      <c r="E176" s="5">
        <v>75</v>
      </c>
      <c r="F176" s="10"/>
      <c r="G176" s="10"/>
      <c r="H176" s="10"/>
      <c r="I176" s="10"/>
      <c r="J176" s="10"/>
      <c r="K176" s="10"/>
      <c r="L176" s="10"/>
      <c r="M176" s="10"/>
      <c r="N176" s="386"/>
      <c r="P176" s="10"/>
      <c r="Q176" s="10"/>
      <c r="R176" s="10"/>
      <c r="S176" s="386"/>
      <c r="T176" s="5">
        <v>75</v>
      </c>
    </row>
    <row r="177" spans="1:20" ht="15.9" customHeight="1" x14ac:dyDescent="0.25">
      <c r="A177" s="78"/>
      <c r="B177" s="91" t="s">
        <v>400</v>
      </c>
      <c r="C177" s="100" t="s">
        <v>93</v>
      </c>
      <c r="D177" s="65" t="s">
        <v>94</v>
      </c>
      <c r="E177" s="5">
        <v>76</v>
      </c>
      <c r="F177" s="10"/>
      <c r="G177" s="10"/>
      <c r="H177" s="10"/>
      <c r="I177" s="10"/>
      <c r="J177" s="10"/>
      <c r="K177" s="10"/>
      <c r="L177" s="10"/>
      <c r="M177" s="10"/>
      <c r="N177" s="386"/>
      <c r="P177" s="10"/>
      <c r="Q177" s="10"/>
      <c r="R177" s="10"/>
      <c r="S177" s="386"/>
      <c r="T177" s="5">
        <v>76</v>
      </c>
    </row>
    <row r="178" spans="1:20" ht="35.1" customHeight="1" thickBot="1" x14ac:dyDescent="0.3">
      <c r="A178" s="78"/>
      <c r="B178" s="114" t="s">
        <v>404</v>
      </c>
      <c r="C178" s="109"/>
      <c r="D178" s="110" t="s">
        <v>1074</v>
      </c>
      <c r="E178" s="9"/>
      <c r="F178" s="309">
        <f t="shared" ref="F178:M178" si="8">SUM(F179,F196)</f>
        <v>0</v>
      </c>
      <c r="G178" s="309">
        <f t="shared" si="8"/>
        <v>0</v>
      </c>
      <c r="H178" s="309">
        <f t="shared" si="8"/>
        <v>0</v>
      </c>
      <c r="I178" s="309">
        <f t="shared" si="8"/>
        <v>0</v>
      </c>
      <c r="J178" s="309">
        <f t="shared" si="8"/>
        <v>0</v>
      </c>
      <c r="K178" s="309">
        <f t="shared" si="8"/>
        <v>0</v>
      </c>
      <c r="L178" s="309">
        <f t="shared" si="8"/>
        <v>0</v>
      </c>
      <c r="M178" s="309">
        <f t="shared" si="8"/>
        <v>0</v>
      </c>
      <c r="N178" s="387"/>
      <c r="P178" s="309">
        <f>SUM(P179,P196)</f>
        <v>0</v>
      </c>
      <c r="Q178" s="309">
        <f>SUM(Q179,Q196)</f>
        <v>0</v>
      </c>
      <c r="R178" s="309">
        <f>SUM(R179,R196)</f>
        <v>0</v>
      </c>
      <c r="S178" s="387"/>
      <c r="T178" s="9"/>
    </row>
    <row r="179" spans="1:20" ht="35.1" customHeight="1" thickTop="1" thickBot="1" x14ac:dyDescent="0.3">
      <c r="A179" s="78"/>
      <c r="B179" s="111" t="s">
        <v>401</v>
      </c>
      <c r="C179" s="116"/>
      <c r="D179" s="117" t="s">
        <v>1133</v>
      </c>
      <c r="E179" s="5"/>
      <c r="F179" s="309">
        <f t="shared" ref="F179:M179" si="9">SUM(F180:F195)</f>
        <v>0</v>
      </c>
      <c r="G179" s="309">
        <f t="shared" si="9"/>
        <v>0</v>
      </c>
      <c r="H179" s="309">
        <f t="shared" si="9"/>
        <v>0</v>
      </c>
      <c r="I179" s="309">
        <f t="shared" si="9"/>
        <v>0</v>
      </c>
      <c r="J179" s="309">
        <f t="shared" si="9"/>
        <v>0</v>
      </c>
      <c r="K179" s="309">
        <f t="shared" si="9"/>
        <v>0</v>
      </c>
      <c r="L179" s="309">
        <f t="shared" si="9"/>
        <v>0</v>
      </c>
      <c r="M179" s="309">
        <f t="shared" si="9"/>
        <v>0</v>
      </c>
      <c r="N179" s="387"/>
      <c r="P179" s="309">
        <f>SUM(P180:P195)</f>
        <v>0</v>
      </c>
      <c r="Q179" s="309">
        <f>SUM(Q180:Q195)</f>
        <v>0</v>
      </c>
      <c r="R179" s="309">
        <f>SUM(R180:R195)</f>
        <v>0</v>
      </c>
      <c r="S179" s="387"/>
      <c r="T179" s="5"/>
    </row>
    <row r="180" spans="1:20" ht="15.9" customHeight="1" thickTop="1" x14ac:dyDescent="0.25">
      <c r="A180" s="78"/>
      <c r="B180" s="91" t="s">
        <v>401</v>
      </c>
      <c r="C180" s="171" t="s">
        <v>493</v>
      </c>
      <c r="D180" s="65" t="s">
        <v>252</v>
      </c>
      <c r="E180" s="5">
        <v>37</v>
      </c>
      <c r="F180" s="64"/>
      <c r="G180" s="64"/>
      <c r="H180" s="64"/>
      <c r="I180" s="64"/>
      <c r="J180" s="64"/>
      <c r="K180" s="64"/>
      <c r="L180" s="64"/>
      <c r="M180" s="64"/>
      <c r="N180" s="386"/>
      <c r="P180" s="64"/>
      <c r="Q180" s="64"/>
      <c r="R180" s="64"/>
      <c r="S180" s="386"/>
      <c r="T180" s="5">
        <v>37</v>
      </c>
    </row>
    <row r="181" spans="1:20" ht="15.9" customHeight="1" x14ac:dyDescent="0.25">
      <c r="A181" s="78"/>
      <c r="B181" s="91" t="s">
        <v>401</v>
      </c>
      <c r="C181" s="102" t="s">
        <v>494</v>
      </c>
      <c r="D181" s="65" t="s">
        <v>253</v>
      </c>
      <c r="E181" s="5">
        <v>38</v>
      </c>
      <c r="F181" s="64"/>
      <c r="G181" s="64"/>
      <c r="H181" s="64"/>
      <c r="I181" s="64"/>
      <c r="J181" s="64"/>
      <c r="K181" s="64"/>
      <c r="L181" s="64"/>
      <c r="M181" s="64"/>
      <c r="N181" s="386"/>
      <c r="P181" s="64"/>
      <c r="Q181" s="64"/>
      <c r="R181" s="64"/>
      <c r="S181" s="386"/>
      <c r="T181" s="5">
        <v>38</v>
      </c>
    </row>
    <row r="182" spans="1:20" s="334" customFormat="1" ht="15.9" customHeight="1" x14ac:dyDescent="0.25">
      <c r="A182" s="78"/>
      <c r="B182" s="91" t="s">
        <v>401</v>
      </c>
      <c r="C182" s="171" t="s">
        <v>335</v>
      </c>
      <c r="D182" s="65" t="s">
        <v>244</v>
      </c>
      <c r="E182" s="5">
        <v>172</v>
      </c>
      <c r="F182" s="64"/>
      <c r="G182" s="64"/>
      <c r="H182" s="64"/>
      <c r="I182" s="64"/>
      <c r="J182" s="64"/>
      <c r="K182" s="64"/>
      <c r="L182" s="64"/>
      <c r="M182" s="64"/>
      <c r="N182" s="386"/>
      <c r="P182" s="64"/>
      <c r="Q182" s="64"/>
      <c r="R182" s="64"/>
      <c r="S182" s="386"/>
      <c r="T182" s="5">
        <v>172</v>
      </c>
    </row>
    <row r="183" spans="1:20" s="334" customFormat="1" ht="15.9" customHeight="1" x14ac:dyDescent="0.25">
      <c r="A183" s="78"/>
      <c r="B183" s="91" t="s">
        <v>401</v>
      </c>
      <c r="C183" s="171" t="s">
        <v>495</v>
      </c>
      <c r="D183" s="65" t="s">
        <v>254</v>
      </c>
      <c r="E183" s="5">
        <v>40</v>
      </c>
      <c r="F183" s="64"/>
      <c r="G183" s="64"/>
      <c r="H183" s="64"/>
      <c r="I183" s="64"/>
      <c r="J183" s="64"/>
      <c r="K183" s="64"/>
      <c r="L183" s="64"/>
      <c r="M183" s="64"/>
      <c r="N183" s="386"/>
      <c r="P183" s="64"/>
      <c r="Q183" s="64"/>
      <c r="R183" s="64"/>
      <c r="S183" s="386"/>
      <c r="T183" s="5">
        <v>40</v>
      </c>
    </row>
    <row r="184" spans="1:20" s="334" customFormat="1" ht="15.9" customHeight="1" x14ac:dyDescent="0.25">
      <c r="A184" s="78"/>
      <c r="B184" s="91" t="s">
        <v>401</v>
      </c>
      <c r="C184" s="171" t="s">
        <v>489</v>
      </c>
      <c r="D184" s="65" t="s">
        <v>245</v>
      </c>
      <c r="E184" s="5">
        <v>181</v>
      </c>
      <c r="F184" s="64"/>
      <c r="G184" s="64"/>
      <c r="H184" s="64"/>
      <c r="I184" s="64"/>
      <c r="J184" s="64"/>
      <c r="K184" s="64"/>
      <c r="L184" s="64"/>
      <c r="M184" s="64"/>
      <c r="N184" s="386"/>
      <c r="P184" s="64"/>
      <c r="Q184" s="64"/>
      <c r="R184" s="64"/>
      <c r="S184" s="386"/>
      <c r="T184" s="5">
        <v>181</v>
      </c>
    </row>
    <row r="185" spans="1:20" s="334" customFormat="1" ht="15.9" customHeight="1" x14ac:dyDescent="0.25">
      <c r="A185" s="78"/>
      <c r="B185" s="91" t="s">
        <v>401</v>
      </c>
      <c r="C185" s="103" t="s">
        <v>96</v>
      </c>
      <c r="D185" s="65" t="s">
        <v>97</v>
      </c>
      <c r="E185" s="5">
        <v>183</v>
      </c>
      <c r="F185" s="64"/>
      <c r="G185" s="64"/>
      <c r="H185" s="64"/>
      <c r="I185" s="64"/>
      <c r="J185" s="64"/>
      <c r="K185" s="64"/>
      <c r="L185" s="64"/>
      <c r="M185" s="64"/>
      <c r="N185" s="386"/>
      <c r="P185" s="64"/>
      <c r="Q185" s="64"/>
      <c r="R185" s="64"/>
      <c r="S185" s="386"/>
      <c r="T185" s="5">
        <v>183</v>
      </c>
    </row>
    <row r="186" spans="1:20" s="334" customFormat="1" ht="15.9" customHeight="1" x14ac:dyDescent="0.25">
      <c r="A186" s="78"/>
      <c r="B186" s="91" t="s">
        <v>401</v>
      </c>
      <c r="C186" s="171" t="s">
        <v>868</v>
      </c>
      <c r="D186" s="97" t="s">
        <v>251</v>
      </c>
      <c r="E186" s="5">
        <v>185</v>
      </c>
      <c r="F186" s="64"/>
      <c r="G186" s="64"/>
      <c r="H186" s="64"/>
      <c r="I186" s="64"/>
      <c r="J186" s="64"/>
      <c r="K186" s="64"/>
      <c r="L186" s="64"/>
      <c r="M186" s="64"/>
      <c r="N186" s="386"/>
      <c r="P186" s="64"/>
      <c r="Q186" s="64"/>
      <c r="R186" s="64"/>
      <c r="S186" s="386"/>
      <c r="T186" s="5">
        <v>185</v>
      </c>
    </row>
    <row r="187" spans="1:20" s="334" customFormat="1" ht="15.9" customHeight="1" x14ac:dyDescent="0.25">
      <c r="A187" s="78"/>
      <c r="B187" s="91" t="s">
        <v>401</v>
      </c>
      <c r="C187" s="171" t="s">
        <v>496</v>
      </c>
      <c r="D187" s="65" t="s">
        <v>255</v>
      </c>
      <c r="E187" s="5">
        <v>186</v>
      </c>
      <c r="F187" s="64"/>
      <c r="G187" s="64"/>
      <c r="H187" s="64"/>
      <c r="I187" s="64"/>
      <c r="J187" s="64"/>
      <c r="K187" s="64"/>
      <c r="L187" s="64"/>
      <c r="M187" s="64"/>
      <c r="N187" s="386"/>
      <c r="P187" s="64"/>
      <c r="Q187" s="64"/>
      <c r="R187" s="64"/>
      <c r="S187" s="386"/>
      <c r="T187" s="5">
        <v>186</v>
      </c>
    </row>
    <row r="188" spans="1:20" s="334" customFormat="1" ht="15.9" customHeight="1" x14ac:dyDescent="0.25">
      <c r="A188" s="78"/>
      <c r="B188" s="91" t="s">
        <v>401</v>
      </c>
      <c r="C188" s="171" t="s">
        <v>491</v>
      </c>
      <c r="D188" s="65" t="s">
        <v>248</v>
      </c>
      <c r="E188" s="5">
        <v>188</v>
      </c>
      <c r="F188" s="64"/>
      <c r="G188" s="64"/>
      <c r="H188" s="64"/>
      <c r="I188" s="64"/>
      <c r="J188" s="64"/>
      <c r="K188" s="64"/>
      <c r="L188" s="64"/>
      <c r="M188" s="64"/>
      <c r="N188" s="386"/>
      <c r="P188" s="64"/>
      <c r="Q188" s="64"/>
      <c r="R188" s="64"/>
      <c r="S188" s="386"/>
      <c r="T188" s="5">
        <v>188</v>
      </c>
    </row>
    <row r="189" spans="1:20" s="334" customFormat="1" ht="15.9" customHeight="1" x14ac:dyDescent="0.25">
      <c r="A189" s="78"/>
      <c r="B189" s="91" t="s">
        <v>401</v>
      </c>
      <c r="C189" s="171" t="s">
        <v>490</v>
      </c>
      <c r="D189" s="65" t="s">
        <v>246</v>
      </c>
      <c r="E189" s="5">
        <v>189</v>
      </c>
      <c r="F189" s="64"/>
      <c r="G189" s="64"/>
      <c r="H189" s="64"/>
      <c r="I189" s="64"/>
      <c r="J189" s="64"/>
      <c r="K189" s="64"/>
      <c r="L189" s="64"/>
      <c r="M189" s="64"/>
      <c r="N189" s="386"/>
      <c r="P189" s="64"/>
      <c r="Q189" s="64"/>
      <c r="R189" s="64"/>
      <c r="S189" s="386"/>
      <c r="T189" s="5">
        <v>189</v>
      </c>
    </row>
    <row r="190" spans="1:20" s="334" customFormat="1" ht="15.9" customHeight="1" x14ac:dyDescent="0.25">
      <c r="A190" s="78"/>
      <c r="B190" s="91" t="s">
        <v>401</v>
      </c>
      <c r="C190" s="171" t="s">
        <v>344</v>
      </c>
      <c r="D190" s="65" t="s">
        <v>256</v>
      </c>
      <c r="E190" s="5">
        <v>193</v>
      </c>
      <c r="F190" s="64"/>
      <c r="G190" s="64"/>
      <c r="H190" s="64"/>
      <c r="I190" s="64"/>
      <c r="J190" s="64"/>
      <c r="K190" s="64"/>
      <c r="L190" s="64"/>
      <c r="M190" s="64"/>
      <c r="N190" s="386"/>
      <c r="P190" s="64"/>
      <c r="Q190" s="64"/>
      <c r="R190" s="64"/>
      <c r="S190" s="386"/>
      <c r="T190" s="5">
        <v>193</v>
      </c>
    </row>
    <row r="191" spans="1:20" s="334" customFormat="1" ht="15.9" customHeight="1" x14ac:dyDescent="0.25">
      <c r="A191" s="78"/>
      <c r="B191" s="91" t="s">
        <v>401</v>
      </c>
      <c r="C191" s="171" t="s">
        <v>869</v>
      </c>
      <c r="D191" s="97" t="s">
        <v>247</v>
      </c>
      <c r="E191" s="5">
        <v>201</v>
      </c>
      <c r="F191" s="64"/>
      <c r="G191" s="64"/>
      <c r="H191" s="64"/>
      <c r="I191" s="64"/>
      <c r="J191" s="64"/>
      <c r="K191" s="64"/>
      <c r="L191" s="64"/>
      <c r="M191" s="64"/>
      <c r="N191" s="386"/>
      <c r="P191" s="64"/>
      <c r="Q191" s="64"/>
      <c r="R191" s="64"/>
      <c r="S191" s="386"/>
      <c r="T191" s="5">
        <v>201</v>
      </c>
    </row>
    <row r="192" spans="1:20" s="334" customFormat="1" ht="15.9" customHeight="1" x14ac:dyDescent="0.25">
      <c r="A192" s="78"/>
      <c r="B192" s="91" t="s">
        <v>401</v>
      </c>
      <c r="C192" s="171" t="s">
        <v>961</v>
      </c>
      <c r="D192" s="97" t="s">
        <v>257</v>
      </c>
      <c r="E192" s="5">
        <v>218</v>
      </c>
      <c r="F192" s="64"/>
      <c r="G192" s="64"/>
      <c r="H192" s="64"/>
      <c r="I192" s="64"/>
      <c r="J192" s="64"/>
      <c r="K192" s="64"/>
      <c r="L192" s="64"/>
      <c r="M192" s="64"/>
      <c r="N192" s="386"/>
      <c r="P192" s="64"/>
      <c r="Q192" s="64"/>
      <c r="R192" s="64"/>
      <c r="S192" s="386"/>
      <c r="T192" s="5">
        <v>218</v>
      </c>
    </row>
    <row r="193" spans="1:20" s="334" customFormat="1" ht="15.9" customHeight="1" x14ac:dyDescent="0.25">
      <c r="A193" s="78"/>
      <c r="B193" s="91" t="s">
        <v>401</v>
      </c>
      <c r="C193" s="171" t="s">
        <v>492</v>
      </c>
      <c r="D193" s="65" t="s">
        <v>249</v>
      </c>
      <c r="E193" s="5">
        <v>204</v>
      </c>
      <c r="F193" s="64"/>
      <c r="G193" s="64"/>
      <c r="H193" s="64"/>
      <c r="I193" s="64"/>
      <c r="J193" s="64"/>
      <c r="K193" s="64"/>
      <c r="L193" s="64"/>
      <c r="M193" s="64"/>
      <c r="N193" s="386"/>
      <c r="P193" s="64"/>
      <c r="Q193" s="64"/>
      <c r="R193" s="64"/>
      <c r="S193" s="386"/>
      <c r="T193" s="5">
        <v>204</v>
      </c>
    </row>
    <row r="194" spans="1:20" s="334" customFormat="1" ht="15.9" customHeight="1" x14ac:dyDescent="0.25">
      <c r="A194" s="78"/>
      <c r="B194" s="91" t="s">
        <v>401</v>
      </c>
      <c r="C194" s="171" t="s">
        <v>870</v>
      </c>
      <c r="D194" s="65" t="s">
        <v>258</v>
      </c>
      <c r="E194" s="5">
        <v>207</v>
      </c>
      <c r="F194" s="64"/>
      <c r="G194" s="64"/>
      <c r="H194" s="64"/>
      <c r="I194" s="64"/>
      <c r="J194" s="64"/>
      <c r="K194" s="64"/>
      <c r="L194" s="64"/>
      <c r="M194" s="64"/>
      <c r="N194" s="386"/>
      <c r="P194" s="64"/>
      <c r="Q194" s="64"/>
      <c r="R194" s="64"/>
      <c r="S194" s="386"/>
      <c r="T194" s="5">
        <v>207</v>
      </c>
    </row>
    <row r="195" spans="1:20" s="334" customFormat="1" ht="15.9" customHeight="1" x14ac:dyDescent="0.25">
      <c r="A195" s="78"/>
      <c r="B195" s="91" t="s">
        <v>401</v>
      </c>
      <c r="C195" s="171" t="s">
        <v>871</v>
      </c>
      <c r="D195" s="97" t="s">
        <v>250</v>
      </c>
      <c r="E195" s="5">
        <v>211</v>
      </c>
      <c r="F195" s="64"/>
      <c r="G195" s="64"/>
      <c r="H195" s="64"/>
      <c r="I195" s="64"/>
      <c r="J195" s="64"/>
      <c r="K195" s="64"/>
      <c r="L195" s="64"/>
      <c r="M195" s="64"/>
      <c r="N195" s="386"/>
      <c r="P195" s="64"/>
      <c r="Q195" s="64"/>
      <c r="R195" s="64"/>
      <c r="S195" s="386"/>
      <c r="T195" s="5">
        <v>211</v>
      </c>
    </row>
    <row r="196" spans="1:20" ht="35.1" customHeight="1" thickBot="1" x14ac:dyDescent="0.3">
      <c r="A196" s="78"/>
      <c r="B196" s="119" t="s">
        <v>409</v>
      </c>
      <c r="C196" s="120"/>
      <c r="D196" s="118" t="s">
        <v>1134</v>
      </c>
      <c r="E196" s="5"/>
      <c r="F196" s="309">
        <f t="shared" ref="F196:M196" si="10">SUM(F197:F229)</f>
        <v>0</v>
      </c>
      <c r="G196" s="309">
        <f t="shared" si="10"/>
        <v>0</v>
      </c>
      <c r="H196" s="309">
        <f t="shared" si="10"/>
        <v>0</v>
      </c>
      <c r="I196" s="309">
        <f t="shared" si="10"/>
        <v>0</v>
      </c>
      <c r="J196" s="309">
        <f t="shared" si="10"/>
        <v>0</v>
      </c>
      <c r="K196" s="309">
        <f t="shared" si="10"/>
        <v>0</v>
      </c>
      <c r="L196" s="309">
        <f t="shared" si="10"/>
        <v>0</v>
      </c>
      <c r="M196" s="309">
        <f t="shared" si="10"/>
        <v>0</v>
      </c>
      <c r="N196" s="387"/>
      <c r="P196" s="309">
        <f>SUM(P197:P229)</f>
        <v>0</v>
      </c>
      <c r="Q196" s="309">
        <f>SUM(Q197:Q229)</f>
        <v>0</v>
      </c>
      <c r="R196" s="309">
        <f>SUM(R197:R229)</f>
        <v>0</v>
      </c>
      <c r="S196" s="387"/>
      <c r="T196" s="5"/>
    </row>
    <row r="197" spans="1:20" ht="15.9" customHeight="1" thickTop="1" x14ac:dyDescent="0.25">
      <c r="A197" s="78"/>
      <c r="B197" s="91" t="s">
        <v>409</v>
      </c>
      <c r="C197" s="103" t="s">
        <v>497</v>
      </c>
      <c r="D197" s="65" t="s">
        <v>259</v>
      </c>
      <c r="E197" s="5">
        <v>171</v>
      </c>
      <c r="F197" s="10"/>
      <c r="G197" s="10"/>
      <c r="H197" s="10"/>
      <c r="I197" s="10"/>
      <c r="J197" s="10"/>
      <c r="K197" s="10"/>
      <c r="L197" s="10"/>
      <c r="M197" s="10"/>
      <c r="N197" s="386"/>
      <c r="P197" s="10"/>
      <c r="Q197" s="10"/>
      <c r="R197" s="10"/>
      <c r="S197" s="386"/>
      <c r="T197" s="5">
        <v>171</v>
      </c>
    </row>
    <row r="198" spans="1:20" s="334" customFormat="1" ht="15.9" customHeight="1" x14ac:dyDescent="0.25">
      <c r="A198" s="78"/>
      <c r="B198" s="91" t="s">
        <v>409</v>
      </c>
      <c r="C198" s="103" t="s">
        <v>498</v>
      </c>
      <c r="D198" s="65" t="s">
        <v>260</v>
      </c>
      <c r="E198" s="5">
        <v>173</v>
      </c>
      <c r="F198" s="10"/>
      <c r="G198" s="10"/>
      <c r="H198" s="10"/>
      <c r="I198" s="10"/>
      <c r="J198" s="10"/>
      <c r="K198" s="10"/>
      <c r="L198" s="10"/>
      <c r="M198" s="10"/>
      <c r="N198" s="386"/>
      <c r="P198" s="10"/>
      <c r="Q198" s="10"/>
      <c r="R198" s="10"/>
      <c r="S198" s="386"/>
      <c r="T198" s="5">
        <v>173</v>
      </c>
    </row>
    <row r="199" spans="1:20" s="334" customFormat="1" ht="15.9" customHeight="1" x14ac:dyDescent="0.25">
      <c r="A199" s="78"/>
      <c r="B199" s="91" t="s">
        <v>409</v>
      </c>
      <c r="C199" s="103" t="s">
        <v>499</v>
      </c>
      <c r="D199" s="65" t="s">
        <v>261</v>
      </c>
      <c r="E199" s="5">
        <v>174</v>
      </c>
      <c r="F199" s="10"/>
      <c r="G199" s="10"/>
      <c r="H199" s="10"/>
      <c r="I199" s="10"/>
      <c r="J199" s="10"/>
      <c r="K199" s="10"/>
      <c r="L199" s="10"/>
      <c r="M199" s="10"/>
      <c r="N199" s="386"/>
      <c r="P199" s="10"/>
      <c r="Q199" s="10"/>
      <c r="R199" s="10"/>
      <c r="S199" s="386"/>
      <c r="T199" s="5">
        <v>174</v>
      </c>
    </row>
    <row r="200" spans="1:20" s="334" customFormat="1" ht="15.9" customHeight="1" x14ac:dyDescent="0.25">
      <c r="A200" s="78"/>
      <c r="B200" s="91" t="s">
        <v>409</v>
      </c>
      <c r="C200" s="103" t="s">
        <v>963</v>
      </c>
      <c r="D200" s="65" t="s">
        <v>262</v>
      </c>
      <c r="E200" s="5">
        <v>176</v>
      </c>
      <c r="F200" s="10"/>
      <c r="G200" s="10"/>
      <c r="H200" s="10"/>
      <c r="I200" s="10"/>
      <c r="J200" s="10"/>
      <c r="K200" s="10"/>
      <c r="L200" s="10"/>
      <c r="M200" s="10"/>
      <c r="N200" s="386"/>
      <c r="P200" s="10"/>
      <c r="Q200" s="10"/>
      <c r="R200" s="10"/>
      <c r="S200" s="386"/>
      <c r="T200" s="5">
        <v>176</v>
      </c>
    </row>
    <row r="201" spans="1:20" s="334" customFormat="1" ht="15.9" customHeight="1" x14ac:dyDescent="0.25">
      <c r="A201" s="78"/>
      <c r="B201" s="91" t="s">
        <v>409</v>
      </c>
      <c r="C201" s="103" t="s">
        <v>99</v>
      </c>
      <c r="D201" s="65" t="s">
        <v>100</v>
      </c>
      <c r="E201" s="5">
        <v>177</v>
      </c>
      <c r="F201" s="10"/>
      <c r="G201" s="10"/>
      <c r="H201" s="10"/>
      <c r="I201" s="10"/>
      <c r="J201" s="10"/>
      <c r="K201" s="10"/>
      <c r="L201" s="10"/>
      <c r="M201" s="10"/>
      <c r="N201" s="386"/>
      <c r="P201" s="10"/>
      <c r="Q201" s="10"/>
      <c r="R201" s="10"/>
      <c r="S201" s="386"/>
      <c r="T201" s="5">
        <v>177</v>
      </c>
    </row>
    <row r="202" spans="1:20" s="334" customFormat="1" ht="15.9" customHeight="1" x14ac:dyDescent="0.25">
      <c r="A202" s="78"/>
      <c r="B202" s="91" t="s">
        <v>409</v>
      </c>
      <c r="C202" s="103" t="s">
        <v>964</v>
      </c>
      <c r="D202" s="65" t="s">
        <v>101</v>
      </c>
      <c r="E202" s="5">
        <v>178</v>
      </c>
      <c r="F202" s="10"/>
      <c r="G202" s="10"/>
      <c r="H202" s="10"/>
      <c r="I202" s="10"/>
      <c r="J202" s="10"/>
      <c r="K202" s="10"/>
      <c r="L202" s="10"/>
      <c r="M202" s="10"/>
      <c r="N202" s="386"/>
      <c r="P202" s="10"/>
      <c r="Q202" s="10"/>
      <c r="R202" s="10"/>
      <c r="S202" s="386"/>
      <c r="T202" s="5">
        <v>178</v>
      </c>
    </row>
    <row r="203" spans="1:20" s="334" customFormat="1" ht="15.9" customHeight="1" x14ac:dyDescent="0.25">
      <c r="A203" s="78"/>
      <c r="B203" s="91" t="s">
        <v>409</v>
      </c>
      <c r="C203" s="103" t="s">
        <v>369</v>
      </c>
      <c r="D203" s="97" t="s">
        <v>102</v>
      </c>
      <c r="E203" s="5">
        <v>179</v>
      </c>
      <c r="F203" s="10"/>
      <c r="G203" s="10"/>
      <c r="H203" s="10"/>
      <c r="I203" s="10"/>
      <c r="J203" s="10"/>
      <c r="K203" s="10"/>
      <c r="L203" s="10"/>
      <c r="M203" s="10"/>
      <c r="N203" s="386"/>
      <c r="P203" s="10"/>
      <c r="Q203" s="10"/>
      <c r="R203" s="10"/>
      <c r="S203" s="386"/>
      <c r="T203" s="5">
        <v>179</v>
      </c>
    </row>
    <row r="204" spans="1:20" s="334" customFormat="1" ht="15.9" customHeight="1" x14ac:dyDescent="0.25">
      <c r="A204" s="78"/>
      <c r="B204" s="91" t="s">
        <v>409</v>
      </c>
      <c r="C204" s="103" t="s">
        <v>103</v>
      </c>
      <c r="D204" s="65" t="s">
        <v>104</v>
      </c>
      <c r="E204" s="5">
        <v>180</v>
      </c>
      <c r="F204" s="10"/>
      <c r="G204" s="10"/>
      <c r="H204" s="10"/>
      <c r="I204" s="10"/>
      <c r="J204" s="10"/>
      <c r="K204" s="10"/>
      <c r="L204" s="10"/>
      <c r="M204" s="10"/>
      <c r="N204" s="386"/>
      <c r="P204" s="10"/>
      <c r="Q204" s="10"/>
      <c r="R204" s="10"/>
      <c r="S204" s="386"/>
      <c r="T204" s="5">
        <v>180</v>
      </c>
    </row>
    <row r="205" spans="1:20" s="436" customFormat="1" ht="15.9" customHeight="1" x14ac:dyDescent="0.25">
      <c r="A205" s="78"/>
      <c r="B205" s="91" t="s">
        <v>409</v>
      </c>
      <c r="C205" s="171" t="s">
        <v>962</v>
      </c>
      <c r="D205" s="65" t="s">
        <v>98</v>
      </c>
      <c r="E205" s="5">
        <v>182</v>
      </c>
      <c r="F205" s="10"/>
      <c r="G205" s="10"/>
      <c r="H205" s="10"/>
      <c r="I205" s="10"/>
      <c r="J205" s="10"/>
      <c r="K205" s="10"/>
      <c r="L205" s="10"/>
      <c r="M205" s="10"/>
      <c r="N205" s="386"/>
      <c r="P205" s="10"/>
      <c r="Q205" s="10"/>
      <c r="R205" s="10"/>
      <c r="S205" s="386"/>
      <c r="T205" s="5">
        <v>182</v>
      </c>
    </row>
    <row r="206" spans="1:20" s="334" customFormat="1" ht="15.9" customHeight="1" x14ac:dyDescent="0.25">
      <c r="A206" s="78"/>
      <c r="B206" s="91" t="s">
        <v>409</v>
      </c>
      <c r="C206" s="103" t="s">
        <v>105</v>
      </c>
      <c r="D206" s="65" t="s">
        <v>106</v>
      </c>
      <c r="E206" s="5">
        <v>184</v>
      </c>
      <c r="F206" s="10"/>
      <c r="G206" s="10"/>
      <c r="H206" s="10"/>
      <c r="I206" s="10"/>
      <c r="J206" s="10"/>
      <c r="K206" s="10"/>
      <c r="L206" s="10"/>
      <c r="M206" s="10"/>
      <c r="N206" s="386"/>
      <c r="P206" s="10"/>
      <c r="Q206" s="10"/>
      <c r="R206" s="10"/>
      <c r="S206" s="386"/>
      <c r="T206" s="5">
        <v>184</v>
      </c>
    </row>
    <row r="207" spans="1:20" s="334" customFormat="1" ht="15.9" customHeight="1" x14ac:dyDescent="0.25">
      <c r="A207" s="78"/>
      <c r="B207" s="91" t="s">
        <v>409</v>
      </c>
      <c r="C207" s="103" t="s">
        <v>500</v>
      </c>
      <c r="D207" s="65" t="s">
        <v>263</v>
      </c>
      <c r="E207" s="5">
        <v>187</v>
      </c>
      <c r="F207" s="10"/>
      <c r="G207" s="10"/>
      <c r="H207" s="10"/>
      <c r="I207" s="10"/>
      <c r="J207" s="10"/>
      <c r="K207" s="10"/>
      <c r="L207" s="10"/>
      <c r="M207" s="10"/>
      <c r="N207" s="386"/>
      <c r="P207" s="10"/>
      <c r="Q207" s="10"/>
      <c r="R207" s="10"/>
      <c r="S207" s="386"/>
      <c r="T207" s="5">
        <v>187</v>
      </c>
    </row>
    <row r="208" spans="1:20" s="334" customFormat="1" ht="15.9" customHeight="1" x14ac:dyDescent="0.25">
      <c r="A208" s="78"/>
      <c r="B208" s="91" t="s">
        <v>409</v>
      </c>
      <c r="C208" s="103" t="s">
        <v>501</v>
      </c>
      <c r="D208" s="65" t="s">
        <v>264</v>
      </c>
      <c r="E208" s="5">
        <v>213</v>
      </c>
      <c r="F208" s="10"/>
      <c r="G208" s="10"/>
      <c r="H208" s="10"/>
      <c r="I208" s="10"/>
      <c r="J208" s="10"/>
      <c r="K208" s="10"/>
      <c r="L208" s="10"/>
      <c r="M208" s="10"/>
      <c r="N208" s="386"/>
      <c r="P208" s="10"/>
      <c r="Q208" s="10"/>
      <c r="R208" s="10"/>
      <c r="S208" s="386"/>
      <c r="T208" s="5">
        <v>213</v>
      </c>
    </row>
    <row r="209" spans="1:20" s="334" customFormat="1" ht="15.9" customHeight="1" x14ac:dyDescent="0.25">
      <c r="A209" s="78"/>
      <c r="B209" s="91" t="s">
        <v>409</v>
      </c>
      <c r="C209" s="103" t="s">
        <v>970</v>
      </c>
      <c r="D209" s="65" t="s">
        <v>266</v>
      </c>
      <c r="E209" s="5">
        <v>214</v>
      </c>
      <c r="F209" s="10"/>
      <c r="G209" s="10"/>
      <c r="H209" s="10"/>
      <c r="I209" s="10"/>
      <c r="J209" s="10"/>
      <c r="K209" s="10"/>
      <c r="L209" s="10"/>
      <c r="M209" s="10"/>
      <c r="N209" s="386"/>
      <c r="P209" s="10"/>
      <c r="Q209" s="10"/>
      <c r="R209" s="10"/>
      <c r="S209" s="386"/>
      <c r="T209" s="5">
        <v>214</v>
      </c>
    </row>
    <row r="210" spans="1:20" s="334" customFormat="1" ht="15.9" customHeight="1" x14ac:dyDescent="0.25">
      <c r="A210" s="78"/>
      <c r="B210" s="91" t="s">
        <v>409</v>
      </c>
      <c r="C210" s="103" t="s">
        <v>502</v>
      </c>
      <c r="D210" s="65" t="s">
        <v>265</v>
      </c>
      <c r="E210" s="5">
        <v>190</v>
      </c>
      <c r="F210" s="10"/>
      <c r="G210" s="10"/>
      <c r="H210" s="10"/>
      <c r="I210" s="10"/>
      <c r="J210" s="10"/>
      <c r="K210" s="10"/>
      <c r="L210" s="10"/>
      <c r="M210" s="10"/>
      <c r="N210" s="386"/>
      <c r="P210" s="10"/>
      <c r="Q210" s="10"/>
      <c r="R210" s="10"/>
      <c r="S210" s="386"/>
      <c r="T210" s="5">
        <v>190</v>
      </c>
    </row>
    <row r="211" spans="1:20" s="334" customFormat="1" ht="15.9" customHeight="1" x14ac:dyDescent="0.25">
      <c r="A211" s="78"/>
      <c r="B211" s="91" t="s">
        <v>409</v>
      </c>
      <c r="C211" s="103" t="s">
        <v>965</v>
      </c>
      <c r="D211" s="65" t="s">
        <v>107</v>
      </c>
      <c r="E211" s="5">
        <v>191</v>
      </c>
      <c r="F211" s="10"/>
      <c r="G211" s="10"/>
      <c r="H211" s="10"/>
      <c r="I211" s="10"/>
      <c r="J211" s="10"/>
      <c r="K211" s="10"/>
      <c r="L211" s="10"/>
      <c r="M211" s="10"/>
      <c r="N211" s="386"/>
      <c r="P211" s="10"/>
      <c r="Q211" s="10"/>
      <c r="R211" s="10"/>
      <c r="S211" s="386"/>
      <c r="T211" s="5">
        <v>191</v>
      </c>
    </row>
    <row r="212" spans="1:20" s="334" customFormat="1" ht="15.9" customHeight="1" x14ac:dyDescent="0.25">
      <c r="A212" s="78"/>
      <c r="B212" s="91" t="s">
        <v>409</v>
      </c>
      <c r="C212" s="103" t="s">
        <v>503</v>
      </c>
      <c r="D212" s="65" t="s">
        <v>267</v>
      </c>
      <c r="E212" s="5">
        <v>192</v>
      </c>
      <c r="F212" s="10"/>
      <c r="G212" s="10"/>
      <c r="H212" s="10"/>
      <c r="I212" s="10"/>
      <c r="J212" s="10"/>
      <c r="K212" s="10"/>
      <c r="L212" s="10"/>
      <c r="M212" s="10"/>
      <c r="N212" s="386"/>
      <c r="P212" s="10"/>
      <c r="Q212" s="10"/>
      <c r="R212" s="10"/>
      <c r="S212" s="386"/>
      <c r="T212" s="5">
        <v>192</v>
      </c>
    </row>
    <row r="213" spans="1:20" s="334" customFormat="1" ht="15.9" customHeight="1" x14ac:dyDescent="0.25">
      <c r="A213" s="78"/>
      <c r="B213" s="91" t="s">
        <v>409</v>
      </c>
      <c r="C213" s="103" t="s">
        <v>504</v>
      </c>
      <c r="D213" s="65" t="s">
        <v>268</v>
      </c>
      <c r="E213" s="5">
        <v>194</v>
      </c>
      <c r="F213" s="10"/>
      <c r="G213" s="10"/>
      <c r="H213" s="10"/>
      <c r="I213" s="10"/>
      <c r="J213" s="10"/>
      <c r="K213" s="10"/>
      <c r="L213" s="10"/>
      <c r="M213" s="10"/>
      <c r="N213" s="386"/>
      <c r="P213" s="10"/>
      <c r="Q213" s="10"/>
      <c r="R213" s="10"/>
      <c r="S213" s="386"/>
      <c r="T213" s="5">
        <v>194</v>
      </c>
    </row>
    <row r="214" spans="1:20" s="334" customFormat="1" ht="15.9" customHeight="1" x14ac:dyDescent="0.25">
      <c r="A214" s="78"/>
      <c r="B214" s="91" t="s">
        <v>409</v>
      </c>
      <c r="C214" s="103" t="s">
        <v>370</v>
      </c>
      <c r="D214" s="97" t="s">
        <v>108</v>
      </c>
      <c r="E214" s="5">
        <v>195</v>
      </c>
      <c r="F214" s="10"/>
      <c r="G214" s="10"/>
      <c r="H214" s="10"/>
      <c r="I214" s="10"/>
      <c r="J214" s="10"/>
      <c r="K214" s="10"/>
      <c r="L214" s="10"/>
      <c r="M214" s="10"/>
      <c r="N214" s="386"/>
      <c r="P214" s="10"/>
      <c r="Q214" s="10"/>
      <c r="R214" s="10"/>
      <c r="S214" s="386"/>
      <c r="T214" s="5">
        <v>195</v>
      </c>
    </row>
    <row r="215" spans="1:20" s="334" customFormat="1" ht="15.9" customHeight="1" x14ac:dyDescent="0.25">
      <c r="A215" s="78"/>
      <c r="B215" s="91" t="s">
        <v>409</v>
      </c>
      <c r="C215" s="103" t="s">
        <v>347</v>
      </c>
      <c r="D215" s="65" t="s">
        <v>269</v>
      </c>
      <c r="E215" s="5">
        <v>196</v>
      </c>
      <c r="F215" s="10"/>
      <c r="G215" s="10"/>
      <c r="H215" s="10"/>
      <c r="I215" s="10"/>
      <c r="J215" s="10"/>
      <c r="K215" s="10"/>
      <c r="L215" s="10"/>
      <c r="M215" s="10"/>
      <c r="N215" s="386"/>
      <c r="P215" s="10"/>
      <c r="Q215" s="10"/>
      <c r="R215" s="10"/>
      <c r="S215" s="386"/>
      <c r="T215" s="5">
        <v>196</v>
      </c>
    </row>
    <row r="216" spans="1:20" s="334" customFormat="1" ht="15.9" customHeight="1" x14ac:dyDescent="0.25">
      <c r="A216" s="78"/>
      <c r="B216" s="91" t="s">
        <v>409</v>
      </c>
      <c r="C216" s="103" t="s">
        <v>505</v>
      </c>
      <c r="D216" s="65" t="s">
        <v>270</v>
      </c>
      <c r="E216" s="5">
        <v>197</v>
      </c>
      <c r="F216" s="10"/>
      <c r="G216" s="10"/>
      <c r="H216" s="10"/>
      <c r="I216" s="10"/>
      <c r="J216" s="10"/>
      <c r="K216" s="10"/>
      <c r="L216" s="10"/>
      <c r="M216" s="10"/>
      <c r="N216" s="386"/>
      <c r="P216" s="10"/>
      <c r="Q216" s="10"/>
      <c r="R216" s="10"/>
      <c r="S216" s="386"/>
      <c r="T216" s="5">
        <v>197</v>
      </c>
    </row>
    <row r="217" spans="1:20" s="334" customFormat="1" ht="15.9" customHeight="1" x14ac:dyDescent="0.25">
      <c r="A217" s="78"/>
      <c r="B217" s="91" t="s">
        <v>409</v>
      </c>
      <c r="C217" s="103" t="s">
        <v>506</v>
      </c>
      <c r="D217" s="65" t="s">
        <v>271</v>
      </c>
      <c r="E217" s="5">
        <v>198</v>
      </c>
      <c r="F217" s="10"/>
      <c r="G217" s="10"/>
      <c r="H217" s="10"/>
      <c r="I217" s="10"/>
      <c r="J217" s="10"/>
      <c r="K217" s="10"/>
      <c r="L217" s="10"/>
      <c r="M217" s="10"/>
      <c r="N217" s="386"/>
      <c r="P217" s="10"/>
      <c r="Q217" s="10"/>
      <c r="R217" s="10"/>
      <c r="S217" s="386"/>
      <c r="T217" s="5">
        <v>198</v>
      </c>
    </row>
    <row r="218" spans="1:20" s="334" customFormat="1" ht="15.9" customHeight="1" x14ac:dyDescent="0.25">
      <c r="A218" s="78"/>
      <c r="B218" s="91" t="s">
        <v>409</v>
      </c>
      <c r="C218" s="103" t="s">
        <v>507</v>
      </c>
      <c r="D218" s="65" t="s">
        <v>272</v>
      </c>
      <c r="E218" s="5">
        <v>199</v>
      </c>
      <c r="F218" s="10"/>
      <c r="G218" s="10"/>
      <c r="H218" s="10"/>
      <c r="I218" s="10"/>
      <c r="J218" s="10"/>
      <c r="K218" s="10"/>
      <c r="L218" s="10"/>
      <c r="M218" s="10"/>
      <c r="N218" s="386"/>
      <c r="P218" s="10"/>
      <c r="Q218" s="10"/>
      <c r="R218" s="10"/>
      <c r="S218" s="386"/>
      <c r="T218" s="5">
        <v>199</v>
      </c>
    </row>
    <row r="219" spans="1:20" s="334" customFormat="1" ht="15.9" customHeight="1" x14ac:dyDescent="0.25">
      <c r="A219" s="78"/>
      <c r="B219" s="91" t="s">
        <v>409</v>
      </c>
      <c r="C219" s="103" t="s">
        <v>508</v>
      </c>
      <c r="D219" s="65" t="s">
        <v>273</v>
      </c>
      <c r="E219" s="5">
        <v>202</v>
      </c>
      <c r="F219" s="10"/>
      <c r="G219" s="10"/>
      <c r="H219" s="10"/>
      <c r="I219" s="10"/>
      <c r="J219" s="10"/>
      <c r="K219" s="10"/>
      <c r="L219" s="10"/>
      <c r="M219" s="10"/>
      <c r="N219" s="386"/>
      <c r="P219" s="10"/>
      <c r="Q219" s="10"/>
      <c r="R219" s="10"/>
      <c r="S219" s="386"/>
      <c r="T219" s="5">
        <v>202</v>
      </c>
    </row>
    <row r="220" spans="1:20" ht="15.9" customHeight="1" x14ac:dyDescent="0.25">
      <c r="A220" s="78"/>
      <c r="B220" s="91" t="s">
        <v>409</v>
      </c>
      <c r="C220" s="100" t="s">
        <v>109</v>
      </c>
      <c r="D220" s="65" t="s">
        <v>110</v>
      </c>
      <c r="E220" s="5">
        <v>203</v>
      </c>
      <c r="F220" s="10"/>
      <c r="G220" s="10"/>
      <c r="H220" s="10"/>
      <c r="I220" s="10"/>
      <c r="J220" s="10"/>
      <c r="K220" s="10"/>
      <c r="L220" s="10"/>
      <c r="M220" s="10"/>
      <c r="N220" s="386"/>
      <c r="P220" s="10"/>
      <c r="Q220" s="10"/>
      <c r="R220" s="10"/>
      <c r="S220" s="386"/>
      <c r="T220" s="5">
        <v>203</v>
      </c>
    </row>
    <row r="221" spans="1:20" ht="15.9" customHeight="1" x14ac:dyDescent="0.25">
      <c r="A221" s="78"/>
      <c r="B221" s="91" t="s">
        <v>409</v>
      </c>
      <c r="C221" s="100" t="s">
        <v>111</v>
      </c>
      <c r="D221" s="65" t="s">
        <v>112</v>
      </c>
      <c r="E221" s="5">
        <v>205</v>
      </c>
      <c r="F221" s="10"/>
      <c r="G221" s="10"/>
      <c r="H221" s="10"/>
      <c r="I221" s="10"/>
      <c r="J221" s="10"/>
      <c r="K221" s="10"/>
      <c r="L221" s="10"/>
      <c r="M221" s="10"/>
      <c r="N221" s="386"/>
      <c r="P221" s="10"/>
      <c r="Q221" s="10"/>
      <c r="R221" s="10"/>
      <c r="S221" s="386"/>
      <c r="T221" s="5">
        <v>205</v>
      </c>
    </row>
    <row r="222" spans="1:20" ht="15.9" customHeight="1" x14ac:dyDescent="0.25">
      <c r="A222" s="78"/>
      <c r="B222" s="91" t="s">
        <v>409</v>
      </c>
      <c r="C222" s="100" t="s">
        <v>509</v>
      </c>
      <c r="D222" s="65" t="s">
        <v>274</v>
      </c>
      <c r="E222" s="5">
        <v>206</v>
      </c>
      <c r="F222" s="64"/>
      <c r="G222" s="64"/>
      <c r="H222" s="64"/>
      <c r="I222" s="64"/>
      <c r="J222" s="64"/>
      <c r="K222" s="64"/>
      <c r="L222" s="64"/>
      <c r="M222" s="64"/>
      <c r="N222" s="386"/>
      <c r="P222" s="64"/>
      <c r="Q222" s="64"/>
      <c r="R222" s="64"/>
      <c r="S222" s="386"/>
      <c r="T222" s="5">
        <v>206</v>
      </c>
    </row>
    <row r="223" spans="1:20" ht="15.9" customHeight="1" x14ac:dyDescent="0.25">
      <c r="A223" s="78"/>
      <c r="B223" s="91" t="s">
        <v>409</v>
      </c>
      <c r="C223" s="100" t="s">
        <v>510</v>
      </c>
      <c r="D223" s="65" t="s">
        <v>275</v>
      </c>
      <c r="E223" s="5">
        <v>215</v>
      </c>
      <c r="F223" s="64"/>
      <c r="G223" s="64"/>
      <c r="H223" s="64"/>
      <c r="I223" s="64"/>
      <c r="J223" s="64"/>
      <c r="K223" s="64"/>
      <c r="L223" s="64"/>
      <c r="M223" s="64"/>
      <c r="N223" s="386"/>
      <c r="P223" s="64"/>
      <c r="Q223" s="64"/>
      <c r="R223" s="64"/>
      <c r="S223" s="386"/>
      <c r="T223" s="5">
        <v>215</v>
      </c>
    </row>
    <row r="224" spans="1:20" ht="15.9" customHeight="1" x14ac:dyDescent="0.25">
      <c r="A224" s="78"/>
      <c r="B224" s="91" t="s">
        <v>409</v>
      </c>
      <c r="C224" s="100" t="s">
        <v>395</v>
      </c>
      <c r="D224" s="97" t="s">
        <v>113</v>
      </c>
      <c r="E224" s="5">
        <v>208</v>
      </c>
      <c r="F224" s="10"/>
      <c r="G224" s="10"/>
      <c r="H224" s="10"/>
      <c r="I224" s="10"/>
      <c r="J224" s="10"/>
      <c r="K224" s="10"/>
      <c r="L224" s="10"/>
      <c r="M224" s="10"/>
      <c r="N224" s="386"/>
      <c r="P224" s="10"/>
      <c r="Q224" s="10"/>
      <c r="R224" s="10"/>
      <c r="S224" s="386"/>
      <c r="T224" s="5">
        <v>208</v>
      </c>
    </row>
    <row r="225" spans="1:20" ht="15.9" customHeight="1" x14ac:dyDescent="0.25">
      <c r="A225" s="78"/>
      <c r="B225" s="91" t="s">
        <v>409</v>
      </c>
      <c r="C225" s="100" t="s">
        <v>114</v>
      </c>
      <c r="D225" s="65" t="s">
        <v>115</v>
      </c>
      <c r="E225" s="5">
        <v>209</v>
      </c>
      <c r="F225" s="10"/>
      <c r="G225" s="10"/>
      <c r="H225" s="10"/>
      <c r="I225" s="10"/>
      <c r="J225" s="10"/>
      <c r="K225" s="10"/>
      <c r="L225" s="10"/>
      <c r="M225" s="10"/>
      <c r="N225" s="386"/>
      <c r="P225" s="10"/>
      <c r="Q225" s="10"/>
      <c r="R225" s="10"/>
      <c r="S225" s="386"/>
      <c r="T225" s="5">
        <v>209</v>
      </c>
    </row>
    <row r="226" spans="1:20" ht="15.9" customHeight="1" x14ac:dyDescent="0.25">
      <c r="A226" s="78"/>
      <c r="B226" s="91" t="s">
        <v>409</v>
      </c>
      <c r="C226" s="100" t="s">
        <v>881</v>
      </c>
      <c r="D226" s="97" t="s">
        <v>276</v>
      </c>
      <c r="E226" s="5">
        <v>231</v>
      </c>
      <c r="F226" s="64"/>
      <c r="G226" s="64"/>
      <c r="H226" s="64"/>
      <c r="I226" s="64"/>
      <c r="J226" s="64"/>
      <c r="K226" s="64"/>
      <c r="L226" s="64"/>
      <c r="M226" s="64"/>
      <c r="N226" s="386"/>
      <c r="P226" s="64"/>
      <c r="Q226" s="64"/>
      <c r="R226" s="64"/>
      <c r="S226" s="386"/>
      <c r="T226" s="5">
        <v>231</v>
      </c>
    </row>
    <row r="227" spans="1:20" ht="15.9" customHeight="1" x14ac:dyDescent="0.25">
      <c r="A227" s="78"/>
      <c r="B227" s="91" t="s">
        <v>409</v>
      </c>
      <c r="C227" s="100" t="s">
        <v>511</v>
      </c>
      <c r="D227" s="65" t="s">
        <v>277</v>
      </c>
      <c r="E227" s="5">
        <v>216</v>
      </c>
      <c r="F227" s="10"/>
      <c r="G227" s="10"/>
      <c r="H227" s="10"/>
      <c r="I227" s="10"/>
      <c r="J227" s="10"/>
      <c r="K227" s="10"/>
      <c r="L227" s="10"/>
      <c r="M227" s="10"/>
      <c r="N227" s="386"/>
      <c r="P227" s="10"/>
      <c r="Q227" s="10"/>
      <c r="R227" s="10"/>
      <c r="S227" s="386"/>
      <c r="T227" s="5">
        <v>216</v>
      </c>
    </row>
    <row r="228" spans="1:20" ht="15.9" customHeight="1" x14ac:dyDescent="0.25">
      <c r="A228" s="78"/>
      <c r="B228" s="91" t="s">
        <v>409</v>
      </c>
      <c r="C228" s="100" t="s">
        <v>512</v>
      </c>
      <c r="D228" s="65" t="s">
        <v>278</v>
      </c>
      <c r="E228" s="5">
        <v>217</v>
      </c>
      <c r="F228" s="10"/>
      <c r="G228" s="10"/>
      <c r="H228" s="10"/>
      <c r="I228" s="10"/>
      <c r="J228" s="10"/>
      <c r="K228" s="10"/>
      <c r="L228" s="10"/>
      <c r="M228" s="10"/>
      <c r="N228" s="386"/>
      <c r="P228" s="10"/>
      <c r="Q228" s="10"/>
      <c r="R228" s="10"/>
      <c r="S228" s="386"/>
      <c r="T228" s="5">
        <v>217</v>
      </c>
    </row>
    <row r="229" spans="1:20" ht="15.9" customHeight="1" x14ac:dyDescent="0.25">
      <c r="A229" s="78"/>
      <c r="B229" s="91" t="s">
        <v>409</v>
      </c>
      <c r="C229" s="100" t="s">
        <v>513</v>
      </c>
      <c r="D229" s="65" t="s">
        <v>279</v>
      </c>
      <c r="E229" s="5">
        <v>212</v>
      </c>
      <c r="F229" s="64"/>
      <c r="G229" s="64"/>
      <c r="H229" s="64"/>
      <c r="I229" s="64"/>
      <c r="J229" s="64"/>
      <c r="K229" s="64"/>
      <c r="L229" s="64"/>
      <c r="M229" s="64"/>
      <c r="N229" s="386"/>
      <c r="P229" s="64"/>
      <c r="Q229" s="64"/>
      <c r="R229" s="64"/>
      <c r="S229" s="386"/>
      <c r="T229" s="5">
        <v>212</v>
      </c>
    </row>
    <row r="230" spans="1:20" ht="35.1" customHeight="1" thickBot="1" x14ac:dyDescent="0.3">
      <c r="A230" s="78"/>
      <c r="B230" s="114" t="s">
        <v>1076</v>
      </c>
      <c r="C230" s="115"/>
      <c r="D230" s="110" t="s">
        <v>1075</v>
      </c>
      <c r="E230" s="9"/>
      <c r="F230" s="309">
        <f t="shared" ref="F230:M230" si="11">SUM(F231:F263)</f>
        <v>0</v>
      </c>
      <c r="G230" s="309">
        <f t="shared" si="11"/>
        <v>0</v>
      </c>
      <c r="H230" s="309">
        <f t="shared" si="11"/>
        <v>0</v>
      </c>
      <c r="I230" s="309">
        <f t="shared" si="11"/>
        <v>0</v>
      </c>
      <c r="J230" s="309">
        <f t="shared" si="11"/>
        <v>0</v>
      </c>
      <c r="K230" s="309">
        <f t="shared" si="11"/>
        <v>0</v>
      </c>
      <c r="L230" s="309">
        <f t="shared" si="11"/>
        <v>0</v>
      </c>
      <c r="M230" s="309">
        <f t="shared" si="11"/>
        <v>0</v>
      </c>
      <c r="N230" s="387"/>
      <c r="P230" s="309">
        <f>SUM(P231:P263)</f>
        <v>0</v>
      </c>
      <c r="Q230" s="309">
        <f>SUM(Q231:Q263)</f>
        <v>0</v>
      </c>
      <c r="R230" s="309">
        <f>SUM(R231:R263)</f>
        <v>0</v>
      </c>
      <c r="S230" s="387"/>
      <c r="T230" s="9"/>
    </row>
    <row r="231" spans="1:20" ht="15.9" customHeight="1" thickTop="1" x14ac:dyDescent="0.25">
      <c r="A231" s="78"/>
      <c r="B231" s="91" t="s">
        <v>1076</v>
      </c>
      <c r="C231" s="103" t="s">
        <v>282</v>
      </c>
      <c r="D231" s="65" t="s">
        <v>283</v>
      </c>
      <c r="E231" s="5">
        <v>237</v>
      </c>
      <c r="F231" s="10"/>
      <c r="G231" s="10"/>
      <c r="H231" s="10"/>
      <c r="I231" s="10"/>
      <c r="J231" s="10"/>
      <c r="K231" s="10"/>
      <c r="L231" s="10"/>
      <c r="M231" s="10"/>
      <c r="N231" s="386"/>
      <c r="P231" s="10"/>
      <c r="Q231" s="10"/>
      <c r="R231" s="10"/>
      <c r="S231" s="386"/>
      <c r="T231" s="5">
        <v>237</v>
      </c>
    </row>
    <row r="232" spans="1:20" s="334" customFormat="1" ht="15.9" customHeight="1" x14ac:dyDescent="0.25">
      <c r="A232" s="78"/>
      <c r="B232" s="91" t="s">
        <v>529</v>
      </c>
      <c r="C232" s="100" t="s">
        <v>314</v>
      </c>
      <c r="D232" s="65" t="s">
        <v>315</v>
      </c>
      <c r="E232" s="5">
        <v>238</v>
      </c>
      <c r="F232" s="10"/>
      <c r="G232" s="10"/>
      <c r="H232" s="10"/>
      <c r="I232" s="10"/>
      <c r="J232" s="10"/>
      <c r="K232" s="10"/>
      <c r="L232" s="10"/>
      <c r="M232" s="10"/>
      <c r="N232" s="386"/>
      <c r="P232" s="10"/>
      <c r="Q232" s="10"/>
      <c r="R232" s="10"/>
      <c r="S232" s="386"/>
      <c r="T232" s="5">
        <v>238</v>
      </c>
    </row>
    <row r="233" spans="1:20" s="334" customFormat="1" ht="15.9" customHeight="1" x14ac:dyDescent="0.25">
      <c r="A233" s="78"/>
      <c r="B233" s="91" t="s">
        <v>529</v>
      </c>
      <c r="C233" s="100" t="s">
        <v>116</v>
      </c>
      <c r="D233" s="65" t="s">
        <v>117</v>
      </c>
      <c r="E233" s="5">
        <v>224</v>
      </c>
      <c r="F233" s="10"/>
      <c r="G233" s="10"/>
      <c r="H233" s="10"/>
      <c r="I233" s="10"/>
      <c r="J233" s="10"/>
      <c r="K233" s="10"/>
      <c r="L233" s="10"/>
      <c r="M233" s="10"/>
      <c r="N233" s="386"/>
      <c r="P233" s="10"/>
      <c r="Q233" s="10"/>
      <c r="R233" s="10"/>
      <c r="S233" s="386"/>
      <c r="T233" s="5">
        <v>224</v>
      </c>
    </row>
    <row r="234" spans="1:20" s="334" customFormat="1" ht="15.9" customHeight="1" x14ac:dyDescent="0.25">
      <c r="A234" s="78"/>
      <c r="B234" s="91" t="s">
        <v>529</v>
      </c>
      <c r="C234" s="100" t="s">
        <v>316</v>
      </c>
      <c r="D234" s="65" t="s">
        <v>317</v>
      </c>
      <c r="E234" s="5">
        <v>240</v>
      </c>
      <c r="F234" s="10"/>
      <c r="G234" s="10"/>
      <c r="H234" s="10"/>
      <c r="I234" s="10"/>
      <c r="J234" s="10"/>
      <c r="K234" s="10"/>
      <c r="L234" s="10"/>
      <c r="M234" s="10"/>
      <c r="N234" s="386"/>
      <c r="P234" s="10"/>
      <c r="Q234" s="10"/>
      <c r="R234" s="10"/>
      <c r="S234" s="386"/>
      <c r="T234" s="5">
        <v>240</v>
      </c>
    </row>
    <row r="235" spans="1:20" s="334" customFormat="1" ht="15.9" customHeight="1" x14ac:dyDescent="0.25">
      <c r="A235" s="78"/>
      <c r="B235" s="91" t="s">
        <v>529</v>
      </c>
      <c r="C235" s="100" t="s">
        <v>968</v>
      </c>
      <c r="D235" s="277" t="s">
        <v>305</v>
      </c>
      <c r="E235" s="5">
        <v>241</v>
      </c>
      <c r="F235" s="10"/>
      <c r="G235" s="10"/>
      <c r="H235" s="10"/>
      <c r="I235" s="10"/>
      <c r="J235" s="10"/>
      <c r="K235" s="10"/>
      <c r="L235" s="10"/>
      <c r="M235" s="10"/>
      <c r="N235" s="386"/>
      <c r="P235" s="10"/>
      <c r="Q235" s="10"/>
      <c r="R235" s="10"/>
      <c r="S235" s="386"/>
      <c r="T235" s="5">
        <v>241</v>
      </c>
    </row>
    <row r="236" spans="1:20" s="334" customFormat="1" ht="15.9" customHeight="1" x14ac:dyDescent="0.25">
      <c r="A236" s="78"/>
      <c r="B236" s="91" t="s">
        <v>529</v>
      </c>
      <c r="C236" s="100" t="s">
        <v>294</v>
      </c>
      <c r="D236" s="65" t="s">
        <v>295</v>
      </c>
      <c r="E236" s="5">
        <v>242</v>
      </c>
      <c r="F236" s="10"/>
      <c r="G236" s="10"/>
      <c r="H236" s="10"/>
      <c r="I236" s="10"/>
      <c r="J236" s="10"/>
      <c r="K236" s="10"/>
      <c r="L236" s="10"/>
      <c r="M236" s="10"/>
      <c r="N236" s="386"/>
      <c r="P236" s="10"/>
      <c r="Q236" s="10"/>
      <c r="R236" s="10"/>
      <c r="S236" s="386"/>
      <c r="T236" s="5">
        <v>242</v>
      </c>
    </row>
    <row r="237" spans="1:20" s="334" customFormat="1" ht="15.9" customHeight="1" x14ac:dyDescent="0.25">
      <c r="A237" s="78"/>
      <c r="B237" s="91" t="s">
        <v>529</v>
      </c>
      <c r="C237" s="100" t="s">
        <v>872</v>
      </c>
      <c r="D237" s="97" t="s">
        <v>301</v>
      </c>
      <c r="E237" s="5">
        <v>243</v>
      </c>
      <c r="F237" s="10"/>
      <c r="G237" s="10"/>
      <c r="H237" s="10"/>
      <c r="I237" s="10"/>
      <c r="J237" s="10"/>
      <c r="K237" s="10"/>
      <c r="L237" s="10"/>
      <c r="M237" s="10"/>
      <c r="N237" s="386"/>
      <c r="P237" s="10"/>
      <c r="Q237" s="10"/>
      <c r="R237" s="10"/>
      <c r="S237" s="386"/>
      <c r="T237" s="5">
        <v>243</v>
      </c>
    </row>
    <row r="238" spans="1:20" s="334" customFormat="1" ht="15.9" customHeight="1" x14ac:dyDescent="0.25">
      <c r="A238" s="78"/>
      <c r="B238" s="91" t="s">
        <v>529</v>
      </c>
      <c r="C238" s="100" t="s">
        <v>969</v>
      </c>
      <c r="D238" s="97" t="s">
        <v>320</v>
      </c>
      <c r="E238" s="5">
        <v>244</v>
      </c>
      <c r="F238" s="10"/>
      <c r="G238" s="10"/>
      <c r="H238" s="10"/>
      <c r="I238" s="10"/>
      <c r="J238" s="10"/>
      <c r="K238" s="10"/>
      <c r="L238" s="10"/>
      <c r="M238" s="10"/>
      <c r="N238" s="386"/>
      <c r="P238" s="10"/>
      <c r="Q238" s="10"/>
      <c r="R238" s="10"/>
      <c r="S238" s="386"/>
      <c r="T238" s="5">
        <v>244</v>
      </c>
    </row>
    <row r="239" spans="1:20" s="334" customFormat="1" ht="15.9" customHeight="1" x14ac:dyDescent="0.25">
      <c r="A239" s="78"/>
      <c r="B239" s="91" t="s">
        <v>529</v>
      </c>
      <c r="C239" s="100" t="s">
        <v>887</v>
      </c>
      <c r="D239" s="97" t="s">
        <v>296</v>
      </c>
      <c r="E239" s="5">
        <v>245</v>
      </c>
      <c r="F239" s="10"/>
      <c r="G239" s="10"/>
      <c r="H239" s="10"/>
      <c r="I239" s="10"/>
      <c r="J239" s="10"/>
      <c r="K239" s="10"/>
      <c r="L239" s="10"/>
      <c r="M239" s="10"/>
      <c r="N239" s="386"/>
      <c r="P239" s="10"/>
      <c r="Q239" s="10"/>
      <c r="R239" s="10"/>
      <c r="S239" s="386"/>
      <c r="T239" s="5">
        <v>245</v>
      </c>
    </row>
    <row r="240" spans="1:20" s="334" customFormat="1" ht="15.9" customHeight="1" x14ac:dyDescent="0.25">
      <c r="A240" s="78"/>
      <c r="B240" s="91" t="s">
        <v>529</v>
      </c>
      <c r="C240" s="100" t="s">
        <v>284</v>
      </c>
      <c r="D240" s="65" t="s">
        <v>285</v>
      </c>
      <c r="E240" s="5">
        <v>246</v>
      </c>
      <c r="F240" s="10"/>
      <c r="G240" s="10"/>
      <c r="H240" s="10"/>
      <c r="I240" s="10"/>
      <c r="J240" s="10"/>
      <c r="K240" s="10"/>
      <c r="L240" s="10"/>
      <c r="M240" s="10"/>
      <c r="N240" s="386"/>
      <c r="P240" s="10"/>
      <c r="Q240" s="10"/>
      <c r="R240" s="10"/>
      <c r="S240" s="386"/>
      <c r="T240" s="5">
        <v>246</v>
      </c>
    </row>
    <row r="241" spans="1:20" s="334" customFormat="1" ht="15.9" customHeight="1" x14ac:dyDescent="0.25">
      <c r="A241" s="78"/>
      <c r="B241" s="91" t="s">
        <v>529</v>
      </c>
      <c r="C241" s="100" t="s">
        <v>874</v>
      </c>
      <c r="D241" s="65" t="s">
        <v>291</v>
      </c>
      <c r="E241" s="5">
        <v>247</v>
      </c>
      <c r="F241" s="10"/>
      <c r="G241" s="10"/>
      <c r="H241" s="10"/>
      <c r="I241" s="10"/>
      <c r="J241" s="10"/>
      <c r="K241" s="10"/>
      <c r="L241" s="10"/>
      <c r="M241" s="10"/>
      <c r="N241" s="386"/>
      <c r="P241" s="10"/>
      <c r="Q241" s="10"/>
      <c r="R241" s="10"/>
      <c r="S241" s="386"/>
      <c r="T241" s="5">
        <v>247</v>
      </c>
    </row>
    <row r="242" spans="1:20" s="334" customFormat="1" ht="15.9" customHeight="1" x14ac:dyDescent="0.25">
      <c r="A242" s="78"/>
      <c r="B242" s="91" t="s">
        <v>529</v>
      </c>
      <c r="C242" s="100" t="s">
        <v>297</v>
      </c>
      <c r="D242" s="65" t="s">
        <v>298</v>
      </c>
      <c r="E242" s="5">
        <v>248</v>
      </c>
      <c r="F242" s="10"/>
      <c r="G242" s="10"/>
      <c r="H242" s="10"/>
      <c r="I242" s="10"/>
      <c r="J242" s="10"/>
      <c r="K242" s="10"/>
      <c r="L242" s="10"/>
      <c r="M242" s="10"/>
      <c r="N242" s="386"/>
      <c r="P242" s="10"/>
      <c r="Q242" s="10"/>
      <c r="R242" s="10"/>
      <c r="S242" s="386"/>
      <c r="T242" s="5">
        <v>248</v>
      </c>
    </row>
    <row r="243" spans="1:20" s="334" customFormat="1" ht="15.9" customHeight="1" x14ac:dyDescent="0.25">
      <c r="A243" s="78"/>
      <c r="B243" s="91" t="s">
        <v>529</v>
      </c>
      <c r="C243" s="365" t="s">
        <v>966</v>
      </c>
      <c r="D243" s="97" t="s">
        <v>286</v>
      </c>
      <c r="E243" s="5">
        <v>249</v>
      </c>
      <c r="F243" s="10"/>
      <c r="G243" s="10"/>
      <c r="H243" s="10"/>
      <c r="I243" s="10"/>
      <c r="J243" s="10"/>
      <c r="K243" s="10"/>
      <c r="L243" s="10"/>
      <c r="M243" s="10"/>
      <c r="N243" s="386"/>
      <c r="P243" s="10"/>
      <c r="Q243" s="10"/>
      <c r="R243" s="10"/>
      <c r="S243" s="386"/>
      <c r="T243" s="5">
        <v>249</v>
      </c>
    </row>
    <row r="244" spans="1:20" s="334" customFormat="1" ht="15.9" customHeight="1" x14ac:dyDescent="0.25">
      <c r="A244" s="78"/>
      <c r="B244" s="91" t="s">
        <v>529</v>
      </c>
      <c r="C244" s="100" t="s">
        <v>287</v>
      </c>
      <c r="D244" s="65" t="s">
        <v>288</v>
      </c>
      <c r="E244" s="5">
        <v>275</v>
      </c>
      <c r="F244" s="10"/>
      <c r="G244" s="10"/>
      <c r="H244" s="10"/>
      <c r="I244" s="10"/>
      <c r="J244" s="10"/>
      <c r="K244" s="10"/>
      <c r="L244" s="10"/>
      <c r="M244" s="10"/>
      <c r="N244" s="386"/>
      <c r="P244" s="10"/>
      <c r="Q244" s="10"/>
      <c r="R244" s="10"/>
      <c r="S244" s="386"/>
      <c r="T244" s="5">
        <v>275</v>
      </c>
    </row>
    <row r="245" spans="1:20" s="334" customFormat="1" ht="15.9" customHeight="1" x14ac:dyDescent="0.25">
      <c r="A245" s="78"/>
      <c r="B245" s="91" t="s">
        <v>529</v>
      </c>
      <c r="C245" s="100" t="s">
        <v>299</v>
      </c>
      <c r="D245" s="65" t="s">
        <v>300</v>
      </c>
      <c r="E245" s="5">
        <v>276</v>
      </c>
      <c r="F245" s="10"/>
      <c r="G245" s="10"/>
      <c r="H245" s="10"/>
      <c r="I245" s="10"/>
      <c r="J245" s="10"/>
      <c r="K245" s="10"/>
      <c r="L245" s="10"/>
      <c r="M245" s="10"/>
      <c r="N245" s="386"/>
      <c r="P245" s="10"/>
      <c r="Q245" s="10"/>
      <c r="R245" s="10"/>
      <c r="S245" s="386"/>
      <c r="T245" s="5">
        <v>276</v>
      </c>
    </row>
    <row r="246" spans="1:20" s="334" customFormat="1" ht="15.9" customHeight="1" x14ac:dyDescent="0.25">
      <c r="A246" s="78"/>
      <c r="B246" s="91" t="s">
        <v>529</v>
      </c>
      <c r="C246" s="100" t="s">
        <v>302</v>
      </c>
      <c r="D246" s="65" t="s">
        <v>303</v>
      </c>
      <c r="E246" s="5">
        <v>277</v>
      </c>
      <c r="F246" s="10"/>
      <c r="G246" s="10"/>
      <c r="H246" s="10"/>
      <c r="I246" s="10"/>
      <c r="J246" s="10"/>
      <c r="K246" s="10"/>
      <c r="L246" s="10"/>
      <c r="M246" s="10"/>
      <c r="N246" s="386"/>
      <c r="P246" s="10"/>
      <c r="Q246" s="10"/>
      <c r="R246" s="10"/>
      <c r="S246" s="386"/>
      <c r="T246" s="5">
        <v>277</v>
      </c>
    </row>
    <row r="247" spans="1:20" s="334" customFormat="1" ht="15.9" customHeight="1" x14ac:dyDescent="0.25">
      <c r="A247" s="78"/>
      <c r="B247" s="91" t="s">
        <v>529</v>
      </c>
      <c r="C247" s="100" t="s">
        <v>886</v>
      </c>
      <c r="D247" s="97" t="s">
        <v>304</v>
      </c>
      <c r="E247" s="5">
        <v>278</v>
      </c>
      <c r="F247" s="10"/>
      <c r="G247" s="10"/>
      <c r="H247" s="10"/>
      <c r="I247" s="10"/>
      <c r="J247" s="10"/>
      <c r="K247" s="10"/>
      <c r="L247" s="10"/>
      <c r="M247" s="10"/>
      <c r="N247" s="386"/>
      <c r="P247" s="10"/>
      <c r="Q247" s="10"/>
      <c r="R247" s="10"/>
      <c r="S247" s="386"/>
      <c r="T247" s="5">
        <v>278</v>
      </c>
    </row>
    <row r="248" spans="1:20" s="334" customFormat="1" ht="15.9" customHeight="1" x14ac:dyDescent="0.25">
      <c r="A248" s="78"/>
      <c r="B248" s="91" t="s">
        <v>529</v>
      </c>
      <c r="C248" s="100" t="s">
        <v>371</v>
      </c>
      <c r="D248" s="97" t="s">
        <v>118</v>
      </c>
      <c r="E248" s="5">
        <v>225</v>
      </c>
      <c r="F248" s="10"/>
      <c r="G248" s="10"/>
      <c r="H248" s="10"/>
      <c r="I248" s="10"/>
      <c r="J248" s="10"/>
      <c r="K248" s="10"/>
      <c r="L248" s="10"/>
      <c r="M248" s="10"/>
      <c r="N248" s="386"/>
      <c r="P248" s="10"/>
      <c r="Q248" s="10"/>
      <c r="R248" s="10"/>
      <c r="S248" s="386"/>
      <c r="T248" s="5">
        <v>225</v>
      </c>
    </row>
    <row r="249" spans="1:20" s="334" customFormat="1" ht="15.9" customHeight="1" x14ac:dyDescent="0.25">
      <c r="A249" s="78"/>
      <c r="B249" s="91" t="s">
        <v>529</v>
      </c>
      <c r="C249" s="100" t="s">
        <v>306</v>
      </c>
      <c r="D249" s="65" t="s">
        <v>307</v>
      </c>
      <c r="E249" s="5">
        <v>255</v>
      </c>
      <c r="F249" s="10"/>
      <c r="G249" s="10"/>
      <c r="H249" s="10"/>
      <c r="I249" s="10"/>
      <c r="J249" s="10"/>
      <c r="K249" s="10"/>
      <c r="L249" s="10"/>
      <c r="M249" s="10"/>
      <c r="N249" s="386"/>
      <c r="P249" s="10"/>
      <c r="Q249" s="10"/>
      <c r="R249" s="10"/>
      <c r="S249" s="386"/>
      <c r="T249" s="5">
        <v>255</v>
      </c>
    </row>
    <row r="250" spans="1:20" s="334" customFormat="1" ht="15.9" customHeight="1" x14ac:dyDescent="0.25">
      <c r="A250" s="78"/>
      <c r="B250" s="91" t="s">
        <v>529</v>
      </c>
      <c r="C250" s="100" t="s">
        <v>885</v>
      </c>
      <c r="D250" s="97" t="s">
        <v>309</v>
      </c>
      <c r="E250" s="5">
        <v>256</v>
      </c>
      <c r="F250" s="10"/>
      <c r="G250" s="10"/>
      <c r="H250" s="10"/>
      <c r="I250" s="10"/>
      <c r="J250" s="10"/>
      <c r="K250" s="10"/>
      <c r="L250" s="10"/>
      <c r="M250" s="10"/>
      <c r="N250" s="386"/>
      <c r="P250" s="10"/>
      <c r="Q250" s="10"/>
      <c r="R250" s="10"/>
      <c r="S250" s="386"/>
      <c r="T250" s="5">
        <v>256</v>
      </c>
    </row>
    <row r="251" spans="1:20" s="334" customFormat="1" ht="15.9" customHeight="1" x14ac:dyDescent="0.25">
      <c r="A251" s="78"/>
      <c r="B251" s="91" t="s">
        <v>529</v>
      </c>
      <c r="C251" s="100" t="s">
        <v>292</v>
      </c>
      <c r="D251" s="65" t="s">
        <v>293</v>
      </c>
      <c r="E251" s="5">
        <v>257</v>
      </c>
      <c r="F251" s="10"/>
      <c r="G251" s="10"/>
      <c r="H251" s="10"/>
      <c r="I251" s="10"/>
      <c r="J251" s="10"/>
      <c r="K251" s="10"/>
      <c r="L251" s="10"/>
      <c r="M251" s="10"/>
      <c r="N251" s="386"/>
      <c r="P251" s="10"/>
      <c r="Q251" s="10"/>
      <c r="R251" s="10"/>
      <c r="S251" s="386"/>
      <c r="T251" s="5">
        <v>257</v>
      </c>
    </row>
    <row r="252" spans="1:20" s="334" customFormat="1" ht="15.9" customHeight="1" x14ac:dyDescent="0.25">
      <c r="A252" s="78"/>
      <c r="B252" s="91" t="s">
        <v>529</v>
      </c>
      <c r="C252" s="100" t="s">
        <v>310</v>
      </c>
      <c r="D252" s="65" t="s">
        <v>311</v>
      </c>
      <c r="E252" s="5">
        <v>258</v>
      </c>
      <c r="F252" s="10"/>
      <c r="G252" s="10"/>
      <c r="H252" s="10"/>
      <c r="I252" s="10"/>
      <c r="J252" s="10"/>
      <c r="K252" s="10"/>
      <c r="L252" s="10"/>
      <c r="M252" s="10"/>
      <c r="N252" s="386"/>
      <c r="P252" s="10"/>
      <c r="Q252" s="10"/>
      <c r="R252" s="10"/>
      <c r="S252" s="386"/>
      <c r="T252" s="5">
        <v>258</v>
      </c>
    </row>
    <row r="253" spans="1:20" s="334" customFormat="1" ht="15.9" customHeight="1" x14ac:dyDescent="0.25">
      <c r="A253" s="78"/>
      <c r="B253" s="91" t="s">
        <v>529</v>
      </c>
      <c r="C253" s="100" t="s">
        <v>877</v>
      </c>
      <c r="D253" s="97" t="s">
        <v>312</v>
      </c>
      <c r="E253" s="373">
        <v>235</v>
      </c>
      <c r="F253" s="10"/>
      <c r="G253" s="10"/>
      <c r="H253" s="10"/>
      <c r="I253" s="10"/>
      <c r="J253" s="10"/>
      <c r="K253" s="10"/>
      <c r="L253" s="10"/>
      <c r="M253" s="10"/>
      <c r="N253" s="386"/>
      <c r="P253" s="10"/>
      <c r="Q253" s="10"/>
      <c r="R253" s="10"/>
      <c r="S253" s="386"/>
      <c r="T253" s="373">
        <v>235</v>
      </c>
    </row>
    <row r="254" spans="1:20" s="334" customFormat="1" ht="15.9" customHeight="1" x14ac:dyDescent="0.25">
      <c r="A254" s="78"/>
      <c r="B254" s="91" t="s">
        <v>529</v>
      </c>
      <c r="C254" s="100" t="s">
        <v>884</v>
      </c>
      <c r="D254" s="97" t="s">
        <v>313</v>
      </c>
      <c r="E254" s="5">
        <v>260</v>
      </c>
      <c r="F254" s="10"/>
      <c r="G254" s="10"/>
      <c r="H254" s="10"/>
      <c r="I254" s="10"/>
      <c r="J254" s="10"/>
      <c r="K254" s="10"/>
      <c r="L254" s="10"/>
      <c r="M254" s="10"/>
      <c r="N254" s="386"/>
      <c r="P254" s="10"/>
      <c r="Q254" s="10"/>
      <c r="R254" s="10"/>
      <c r="S254" s="386"/>
      <c r="T254" s="5">
        <v>260</v>
      </c>
    </row>
    <row r="255" spans="1:20" s="334" customFormat="1" ht="15.9" customHeight="1" x14ac:dyDescent="0.25">
      <c r="A255" s="78"/>
      <c r="B255" s="91" t="s">
        <v>529</v>
      </c>
      <c r="C255" s="100" t="s">
        <v>883</v>
      </c>
      <c r="D255" s="97" t="s">
        <v>321</v>
      </c>
      <c r="E255" s="5">
        <v>261</v>
      </c>
      <c r="F255" s="10"/>
      <c r="G255" s="10"/>
      <c r="H255" s="10"/>
      <c r="I255" s="10"/>
      <c r="J255" s="10"/>
      <c r="K255" s="10"/>
      <c r="L255" s="10"/>
      <c r="M255" s="10"/>
      <c r="N255" s="386"/>
      <c r="P255" s="10"/>
      <c r="Q255" s="10"/>
      <c r="R255" s="10"/>
      <c r="S255" s="386"/>
      <c r="T255" s="5">
        <v>261</v>
      </c>
    </row>
    <row r="256" spans="1:20" s="334" customFormat="1" ht="15.9" customHeight="1" x14ac:dyDescent="0.25">
      <c r="A256" s="78"/>
      <c r="B256" s="91" t="s">
        <v>529</v>
      </c>
      <c r="C256" s="100" t="s">
        <v>328</v>
      </c>
      <c r="D256" s="65" t="s">
        <v>329</v>
      </c>
      <c r="E256" s="5">
        <v>262</v>
      </c>
      <c r="F256" s="10"/>
      <c r="G256" s="10"/>
      <c r="H256" s="10"/>
      <c r="I256" s="10"/>
      <c r="J256" s="10"/>
      <c r="K256" s="10"/>
      <c r="L256" s="10"/>
      <c r="M256" s="10"/>
      <c r="N256" s="386"/>
      <c r="P256" s="10"/>
      <c r="Q256" s="10"/>
      <c r="R256" s="10"/>
      <c r="S256" s="386"/>
      <c r="T256" s="5">
        <v>262</v>
      </c>
    </row>
    <row r="257" spans="1:20" s="334" customFormat="1" ht="15.9" customHeight="1" x14ac:dyDescent="0.25">
      <c r="A257" s="78"/>
      <c r="B257" s="91" t="s">
        <v>529</v>
      </c>
      <c r="C257" s="100" t="s">
        <v>318</v>
      </c>
      <c r="D257" s="65" t="s">
        <v>319</v>
      </c>
      <c r="E257" s="5">
        <v>263</v>
      </c>
      <c r="F257" s="10"/>
      <c r="G257" s="10"/>
      <c r="H257" s="10"/>
      <c r="I257" s="10"/>
      <c r="J257" s="10"/>
      <c r="K257" s="10"/>
      <c r="L257" s="10"/>
      <c r="M257" s="10"/>
      <c r="N257" s="386"/>
      <c r="P257" s="10"/>
      <c r="Q257" s="10"/>
      <c r="R257" s="10"/>
      <c r="S257" s="386"/>
      <c r="T257" s="5">
        <v>263</v>
      </c>
    </row>
    <row r="258" spans="1:20" s="334" customFormat="1" ht="15.9" customHeight="1" x14ac:dyDescent="0.25">
      <c r="A258" s="78"/>
      <c r="B258" s="91" t="s">
        <v>529</v>
      </c>
      <c r="C258" s="100" t="s">
        <v>879</v>
      </c>
      <c r="D258" s="65" t="s">
        <v>308</v>
      </c>
      <c r="E258" s="5">
        <v>264</v>
      </c>
      <c r="F258" s="10"/>
      <c r="G258" s="10"/>
      <c r="H258" s="10"/>
      <c r="I258" s="10"/>
      <c r="J258" s="10"/>
      <c r="K258" s="10"/>
      <c r="L258" s="10"/>
      <c r="M258" s="10"/>
      <c r="N258" s="386"/>
      <c r="P258" s="10"/>
      <c r="Q258" s="10"/>
      <c r="R258" s="10"/>
      <c r="S258" s="386"/>
      <c r="T258" s="5">
        <v>264</v>
      </c>
    </row>
    <row r="259" spans="1:20" s="334" customFormat="1" ht="15.9" customHeight="1" x14ac:dyDescent="0.25">
      <c r="A259" s="78"/>
      <c r="B259" s="91" t="s">
        <v>529</v>
      </c>
      <c r="C259" s="100" t="s">
        <v>322</v>
      </c>
      <c r="D259" s="65" t="s">
        <v>323</v>
      </c>
      <c r="E259" s="5">
        <v>265</v>
      </c>
      <c r="F259" s="10"/>
      <c r="G259" s="10"/>
      <c r="H259" s="10"/>
      <c r="I259" s="10"/>
      <c r="J259" s="10"/>
      <c r="K259" s="10"/>
      <c r="L259" s="10"/>
      <c r="M259" s="10"/>
      <c r="N259" s="386"/>
      <c r="P259" s="10"/>
      <c r="Q259" s="10"/>
      <c r="R259" s="10"/>
      <c r="S259" s="386"/>
      <c r="T259" s="5">
        <v>265</v>
      </c>
    </row>
    <row r="260" spans="1:20" s="334" customFormat="1" ht="15.9" customHeight="1" x14ac:dyDescent="0.25">
      <c r="A260" s="78"/>
      <c r="B260" s="91" t="s">
        <v>529</v>
      </c>
      <c r="C260" s="100" t="s">
        <v>324</v>
      </c>
      <c r="D260" s="65" t="s">
        <v>325</v>
      </c>
      <c r="E260" s="5">
        <v>266</v>
      </c>
      <c r="F260" s="10"/>
      <c r="G260" s="10"/>
      <c r="H260" s="10"/>
      <c r="I260" s="10"/>
      <c r="J260" s="10"/>
      <c r="K260" s="10"/>
      <c r="L260" s="10"/>
      <c r="M260" s="10"/>
      <c r="N260" s="386"/>
      <c r="P260" s="10"/>
      <c r="Q260" s="10"/>
      <c r="R260" s="10"/>
      <c r="S260" s="386"/>
      <c r="T260" s="5">
        <v>266</v>
      </c>
    </row>
    <row r="261" spans="1:20" s="334" customFormat="1" ht="15.9" customHeight="1" x14ac:dyDescent="0.25">
      <c r="A261" s="78"/>
      <c r="B261" s="91" t="s">
        <v>529</v>
      </c>
      <c r="C261" s="100" t="s">
        <v>326</v>
      </c>
      <c r="D261" s="65" t="s">
        <v>327</v>
      </c>
      <c r="E261" s="5">
        <v>267</v>
      </c>
      <c r="F261" s="10"/>
      <c r="G261" s="10"/>
      <c r="H261" s="10"/>
      <c r="I261" s="10"/>
      <c r="J261" s="10"/>
      <c r="K261" s="10"/>
      <c r="L261" s="10"/>
      <c r="M261" s="10"/>
      <c r="N261" s="386"/>
      <c r="P261" s="10"/>
      <c r="Q261" s="10"/>
      <c r="R261" s="10"/>
      <c r="S261" s="386"/>
      <c r="T261" s="5">
        <v>267</v>
      </c>
    </row>
    <row r="262" spans="1:20" s="334" customFormat="1" ht="15.9" customHeight="1" x14ac:dyDescent="0.25">
      <c r="A262" s="78"/>
      <c r="B262" s="91" t="s">
        <v>529</v>
      </c>
      <c r="C262" s="100" t="s">
        <v>882</v>
      </c>
      <c r="D262" s="97" t="s">
        <v>330</v>
      </c>
      <c r="E262" s="5">
        <v>268</v>
      </c>
      <c r="F262" s="10"/>
      <c r="G262" s="10"/>
      <c r="H262" s="10"/>
      <c r="I262" s="10"/>
      <c r="J262" s="10"/>
      <c r="K262" s="10"/>
      <c r="L262" s="10"/>
      <c r="M262" s="10"/>
      <c r="N262" s="386"/>
      <c r="P262" s="10"/>
      <c r="Q262" s="10"/>
      <c r="R262" s="10"/>
      <c r="S262" s="386"/>
      <c r="T262" s="5">
        <v>268</v>
      </c>
    </row>
    <row r="263" spans="1:20" ht="15.9" customHeight="1" x14ac:dyDescent="0.25">
      <c r="A263" s="78"/>
      <c r="B263" s="91" t="s">
        <v>529</v>
      </c>
      <c r="C263" s="100" t="s">
        <v>289</v>
      </c>
      <c r="D263" s="65" t="s">
        <v>290</v>
      </c>
      <c r="E263" s="5">
        <v>269</v>
      </c>
      <c r="F263" s="10"/>
      <c r="G263" s="10"/>
      <c r="H263" s="10"/>
      <c r="I263" s="10"/>
      <c r="J263" s="10"/>
      <c r="K263" s="10"/>
      <c r="L263" s="10"/>
      <c r="M263" s="10"/>
      <c r="N263" s="386"/>
      <c r="P263" s="10"/>
      <c r="Q263" s="10"/>
      <c r="R263" s="10"/>
      <c r="S263" s="386"/>
      <c r="T263" s="5">
        <v>269</v>
      </c>
    </row>
    <row r="264" spans="1:20" ht="0.9" customHeight="1" x14ac:dyDescent="0.25">
      <c r="B264" s="335"/>
      <c r="C264" s="75"/>
      <c r="D264" s="335"/>
      <c r="E264" s="335"/>
      <c r="H264" s="327"/>
      <c r="I264" s="327"/>
      <c r="K264" s="327"/>
      <c r="L264" s="327"/>
      <c r="N264" s="380"/>
      <c r="S264" s="380"/>
      <c r="T264" s="335"/>
    </row>
    <row r="265" spans="1:20" ht="0.9" customHeight="1" x14ac:dyDescent="0.25">
      <c r="B265" s="335"/>
      <c r="C265" s="335"/>
      <c r="D265" s="335"/>
      <c r="E265" s="335"/>
      <c r="H265" s="327"/>
      <c r="I265" s="327"/>
      <c r="K265" s="327"/>
      <c r="L265" s="327"/>
      <c r="N265" s="380"/>
      <c r="S265" s="380"/>
      <c r="T265" s="335"/>
    </row>
    <row r="266" spans="1:20" s="404" customFormat="1" ht="27" customHeight="1" thickBot="1" x14ac:dyDescent="0.3">
      <c r="B266" s="66"/>
      <c r="C266" s="62" t="s">
        <v>358</v>
      </c>
      <c r="D266" s="63" t="s">
        <v>1149</v>
      </c>
      <c r="E266" s="5">
        <v>250</v>
      </c>
      <c r="F266" s="59">
        <f t="shared" ref="F266:M266" si="12">SUM(F18,F67,F126,F178,F230)</f>
        <v>0</v>
      </c>
      <c r="G266" s="59">
        <f t="shared" si="12"/>
        <v>0</v>
      </c>
      <c r="H266" s="59">
        <f t="shared" si="12"/>
        <v>0</v>
      </c>
      <c r="I266" s="59">
        <f t="shared" si="12"/>
        <v>0</v>
      </c>
      <c r="J266" s="59">
        <f t="shared" si="12"/>
        <v>0</v>
      </c>
      <c r="K266" s="59">
        <f t="shared" si="12"/>
        <v>0</v>
      </c>
      <c r="L266" s="59">
        <f t="shared" si="12"/>
        <v>0</v>
      </c>
      <c r="M266" s="59">
        <f t="shared" si="12"/>
        <v>0</v>
      </c>
      <c r="N266" s="10"/>
      <c r="P266" s="59">
        <f>SUM(P18,P67,P126,P178,P230)</f>
        <v>0</v>
      </c>
      <c r="Q266" s="59">
        <f>SUM(Q18,Q67,Q126,Q178,Q230)</f>
        <v>0</v>
      </c>
      <c r="R266" s="59">
        <f>SUM(R18,R67,R126,R178,R230)</f>
        <v>0</v>
      </c>
      <c r="S266" s="10"/>
      <c r="T266" s="5">
        <v>250</v>
      </c>
    </row>
    <row r="267" spans="1:20" s="404" customFormat="1" ht="27" customHeight="1" thickTop="1" x14ac:dyDescent="0.25">
      <c r="B267" s="66"/>
      <c r="C267" s="416" t="s">
        <v>1077</v>
      </c>
      <c r="D267" s="415" t="s">
        <v>1080</v>
      </c>
      <c r="E267" s="5">
        <v>252</v>
      </c>
      <c r="F267" s="10"/>
      <c r="G267" s="10"/>
      <c r="H267" s="10"/>
      <c r="I267" s="10"/>
      <c r="J267" s="10"/>
      <c r="K267" s="10"/>
      <c r="L267" s="10"/>
      <c r="M267" s="10"/>
      <c r="N267" s="386"/>
      <c r="O267" s="404">
        <v>501</v>
      </c>
      <c r="P267" s="10"/>
      <c r="Q267" s="10"/>
      <c r="R267" s="10"/>
      <c r="S267" s="386"/>
      <c r="T267" s="5">
        <v>252</v>
      </c>
    </row>
    <row r="268" spans="1:20" ht="27" customHeight="1" thickBot="1" x14ac:dyDescent="0.3">
      <c r="B268" s="66"/>
      <c r="C268" s="62" t="s">
        <v>1078</v>
      </c>
      <c r="D268" s="63" t="s">
        <v>1079</v>
      </c>
      <c r="E268" s="5">
        <v>270</v>
      </c>
      <c r="F268" s="59">
        <f>SUM(F266,F267)</f>
        <v>0</v>
      </c>
      <c r="G268" s="59">
        <f t="shared" ref="G268:N268" si="13">SUM(G266,G267)</f>
        <v>0</v>
      </c>
      <c r="H268" s="59">
        <f t="shared" si="13"/>
        <v>0</v>
      </c>
      <c r="I268" s="59">
        <f t="shared" si="13"/>
        <v>0</v>
      </c>
      <c r="J268" s="59">
        <f t="shared" si="13"/>
        <v>0</v>
      </c>
      <c r="K268" s="59">
        <f t="shared" si="13"/>
        <v>0</v>
      </c>
      <c r="L268" s="59">
        <f t="shared" si="13"/>
        <v>0</v>
      </c>
      <c r="M268" s="59">
        <f t="shared" si="13"/>
        <v>0</v>
      </c>
      <c r="N268" s="59">
        <f t="shared" si="13"/>
        <v>0</v>
      </c>
      <c r="P268" s="59">
        <f>SUM(P266,P267)</f>
        <v>0</v>
      </c>
      <c r="Q268" s="59">
        <f>SUM(Q266,Q267)</f>
        <v>0</v>
      </c>
      <c r="R268" s="59">
        <f>SUM(R266,R267)</f>
        <v>0</v>
      </c>
      <c r="S268" s="59">
        <f>SUM(S266,S267)</f>
        <v>0</v>
      </c>
      <c r="T268" s="5">
        <v>270</v>
      </c>
    </row>
    <row r="269" spans="1:20" ht="35.25" hidden="1" customHeight="1" thickTop="1" x14ac:dyDescent="0.25">
      <c r="N269" s="380"/>
      <c r="S269" s="380"/>
    </row>
    <row r="270" spans="1:20" ht="31.5" hidden="1" customHeight="1" x14ac:dyDescent="0.25">
      <c r="N270" s="380"/>
      <c r="S270" s="380"/>
    </row>
    <row r="271" spans="1:20" ht="31.5" hidden="1" customHeight="1" x14ac:dyDescent="0.25">
      <c r="N271" s="380"/>
      <c r="S271" s="380"/>
    </row>
    <row r="272" spans="1:20" ht="31.5" hidden="1" customHeight="1" x14ac:dyDescent="0.25">
      <c r="N272" s="380"/>
      <c r="S272" s="380"/>
    </row>
    <row r="273" spans="3:20" ht="27" hidden="1" customHeight="1" x14ac:dyDescent="0.25">
      <c r="N273" s="380"/>
      <c r="S273" s="380"/>
    </row>
    <row r="274" spans="3:20" ht="6" customHeight="1" thickTop="1" x14ac:dyDescent="0.25">
      <c r="C274" s="17"/>
      <c r="D274" s="17"/>
      <c r="E274" s="17"/>
      <c r="F274" s="17"/>
      <c r="G274" s="17"/>
      <c r="H274" s="17"/>
      <c r="I274" s="17"/>
      <c r="J274" s="17"/>
      <c r="K274" s="17"/>
      <c r="L274" s="17"/>
      <c r="M274" s="17"/>
      <c r="N274" s="17"/>
      <c r="P274" s="17"/>
      <c r="Q274" s="17"/>
      <c r="R274" s="17"/>
      <c r="S274" s="17"/>
      <c r="T274" s="17"/>
    </row>
    <row r="275" spans="3:20" ht="19.5" customHeight="1" x14ac:dyDescent="0.25">
      <c r="C275" s="176" t="s">
        <v>1002</v>
      </c>
      <c r="N275" s="380"/>
      <c r="S275" s="380"/>
      <c r="T275" s="315" t="s">
        <v>368</v>
      </c>
    </row>
    <row r="276" spans="3:20" x14ac:dyDescent="0.25">
      <c r="N276" s="380"/>
      <c r="S276" s="380"/>
    </row>
    <row r="277" spans="3:20" ht="12.75" hidden="1" customHeight="1" x14ac:dyDescent="0.25">
      <c r="F277" s="409"/>
      <c r="G277" s="409"/>
      <c r="H277" s="409"/>
      <c r="I277" s="409"/>
      <c r="J277" s="409"/>
      <c r="K277" s="409"/>
      <c r="L277" s="409"/>
      <c r="M277" s="409"/>
      <c r="N277" s="409"/>
      <c r="O277" s="409"/>
      <c r="P277" s="409"/>
      <c r="Q277" s="409"/>
      <c r="R277" s="409"/>
      <c r="S277" s="409"/>
    </row>
    <row r="278" spans="3:20" ht="12.75" hidden="1" customHeight="1" x14ac:dyDescent="0.25">
      <c r="F278" s="409"/>
      <c r="G278" s="409"/>
      <c r="H278" s="409"/>
      <c r="I278" s="409"/>
      <c r="J278" s="409"/>
      <c r="K278" s="409"/>
      <c r="L278" s="409"/>
      <c r="M278" s="409"/>
      <c r="N278" s="409"/>
      <c r="O278" s="409"/>
      <c r="P278" s="409"/>
      <c r="Q278" s="409"/>
      <c r="R278" s="409"/>
      <c r="S278" s="409"/>
    </row>
    <row r="279" spans="3:20" hidden="1" x14ac:dyDescent="0.25">
      <c r="F279" s="448"/>
      <c r="G279" s="409"/>
      <c r="H279" s="409"/>
      <c r="I279" s="409"/>
      <c r="J279" s="409"/>
      <c r="K279" s="409"/>
      <c r="L279" s="409"/>
      <c r="M279" s="409"/>
      <c r="N279" s="409"/>
      <c r="O279" s="409"/>
      <c r="P279" s="409"/>
      <c r="Q279" s="409"/>
      <c r="R279" s="409"/>
      <c r="S279" s="409"/>
    </row>
    <row r="280" spans="3:20" ht="12.75" hidden="1" customHeight="1" x14ac:dyDescent="0.25">
      <c r="F280" s="319"/>
      <c r="N280" s="380"/>
      <c r="S280" s="380"/>
      <c r="T280" s="15"/>
    </row>
    <row r="281" spans="3:20" ht="12.75" hidden="1" customHeight="1" x14ac:dyDescent="0.25">
      <c r="F281" s="319"/>
      <c r="N281" s="380"/>
      <c r="S281" s="380"/>
    </row>
    <row r="282" spans="3:20" ht="12.75" hidden="1" customHeight="1" x14ac:dyDescent="0.25">
      <c r="F282" s="13"/>
      <c r="N282" s="380"/>
      <c r="S282" s="380"/>
    </row>
    <row r="283" spans="3:20" ht="12.75" customHeight="1" x14ac:dyDescent="0.25">
      <c r="C283" s="203" t="str">
        <f>"Version: "&amp;C318</f>
        <v>Version: 1.00.D0</v>
      </c>
      <c r="F283" s="14"/>
      <c r="N283" s="380"/>
      <c r="S283" s="380"/>
    </row>
    <row r="284" spans="3:20" x14ac:dyDescent="0.25">
      <c r="C284" s="142" t="s">
        <v>821</v>
      </c>
      <c r="F284" s="319"/>
      <c r="N284" s="380"/>
      <c r="S284" s="380"/>
    </row>
    <row r="285" spans="3:20" x14ac:dyDescent="0.25">
      <c r="C285" s="92" t="s">
        <v>417</v>
      </c>
      <c r="D285" s="92"/>
      <c r="E285" s="143"/>
      <c r="F285" s="182" t="str">
        <f t="shared" ref="F285:L285" si="14">IF(MIN(F18:F273)&lt;0,"ERROR","")</f>
        <v/>
      </c>
      <c r="G285" s="182" t="str">
        <f t="shared" si="14"/>
        <v/>
      </c>
      <c r="H285" s="182" t="str">
        <f t="shared" si="14"/>
        <v/>
      </c>
      <c r="I285" s="182" t="str">
        <f t="shared" si="14"/>
        <v/>
      </c>
      <c r="J285" s="182" t="str">
        <f t="shared" si="14"/>
        <v/>
      </c>
      <c r="K285" s="182" t="str">
        <f t="shared" si="14"/>
        <v/>
      </c>
      <c r="L285" s="182" t="str">
        <f t="shared" si="14"/>
        <v/>
      </c>
      <c r="N285" s="380"/>
      <c r="P285" s="182" t="str">
        <f>IF(MIN(P18:P273)&lt;0,"ERROR","")</f>
        <v/>
      </c>
      <c r="Q285" s="182" t="str">
        <f>IF(MIN(Q18:Q273)&lt;0,"ERROR","")</f>
        <v/>
      </c>
      <c r="S285" s="380"/>
    </row>
    <row r="286" spans="3:20" x14ac:dyDescent="0.25">
      <c r="C286" s="144" t="s">
        <v>820</v>
      </c>
      <c r="D286" s="144"/>
      <c r="E286" s="155"/>
      <c r="F286" s="182" t="str">
        <f t="shared" ref="F286:M286" si="15">IF(MAX(F19:F66,F69:F73,F75:F125,F128:F130,F132:F163,F165:F177,F180:F195,F197:F229,F231:F263,F267)&gt;100000,"Warnung","")</f>
        <v/>
      </c>
      <c r="G286" s="182" t="str">
        <f t="shared" si="15"/>
        <v/>
      </c>
      <c r="H286" s="182" t="str">
        <f t="shared" si="15"/>
        <v/>
      </c>
      <c r="I286" s="182" t="str">
        <f t="shared" si="15"/>
        <v/>
      </c>
      <c r="J286" s="182" t="str">
        <f t="shared" si="15"/>
        <v/>
      </c>
      <c r="K286" s="182" t="str">
        <f t="shared" si="15"/>
        <v/>
      </c>
      <c r="L286" s="182" t="str">
        <f t="shared" si="15"/>
        <v/>
      </c>
      <c r="M286" s="182" t="str">
        <f t="shared" si="15"/>
        <v/>
      </c>
      <c r="N286" s="182" t="str">
        <f>IF(MAX(N266)&gt;100000,"Warnung","")</f>
        <v/>
      </c>
      <c r="P286" s="182" t="str">
        <f>IF(MAX(P19:P66,P69:P73,P75:P125,P128:P130,P132:P163,P165:P177,P180:P195,P197:P229,P231:P263,P267)&gt;100000,"Warnung","")</f>
        <v/>
      </c>
      <c r="Q286" s="182" t="str">
        <f>IF(MAX(Q19:Q66,Q69:Q73,Q75:Q125,Q128:Q130,Q132:Q163,Q165:Q177,Q180:Q195,Q197:Q229,Q231:Q263,Q267)&gt;100000,"Warnung","")</f>
        <v/>
      </c>
      <c r="R286" s="182" t="str">
        <f>IF(MAX(R19:R66,R69:R73,R75:R125,R128:R130,R132:R163,R165:R177,R180:R195,R197:R229,R231:R263,R267)&gt;100000,"Warnung","")</f>
        <v/>
      </c>
      <c r="S286" s="182" t="str">
        <f>IF(MAX(S268)&gt;100000,"Warnung","")</f>
        <v/>
      </c>
    </row>
    <row r="287" spans="3:20" x14ac:dyDescent="0.25">
      <c r="C287" s="158"/>
      <c r="N287" s="380"/>
      <c r="S287" s="380"/>
    </row>
    <row r="288" spans="3:20" x14ac:dyDescent="0.25">
      <c r="N288" s="380"/>
      <c r="S288" s="380"/>
    </row>
    <row r="289" spans="3:19" x14ac:dyDescent="0.25">
      <c r="C289" s="158"/>
      <c r="D289" s="158"/>
      <c r="E289" s="158"/>
      <c r="N289" s="380"/>
      <c r="S289" s="380"/>
    </row>
    <row r="290" spans="3:19" x14ac:dyDescent="0.25">
      <c r="C290" s="158"/>
      <c r="D290" s="158"/>
      <c r="E290" s="158"/>
      <c r="N290" s="380"/>
      <c r="S290" s="380"/>
    </row>
    <row r="291" spans="3:19" x14ac:dyDescent="0.25">
      <c r="N291" s="380"/>
      <c r="S291" s="380"/>
    </row>
    <row r="292" spans="3:19" x14ac:dyDescent="0.25">
      <c r="N292" s="380"/>
      <c r="S292" s="380"/>
    </row>
    <row r="293" spans="3:19" x14ac:dyDescent="0.25">
      <c r="N293" s="380"/>
      <c r="S293" s="380"/>
    </row>
    <row r="294" spans="3:19" x14ac:dyDescent="0.25">
      <c r="N294" s="380"/>
      <c r="S294" s="380"/>
    </row>
    <row r="295" spans="3:19" x14ac:dyDescent="0.25">
      <c r="N295" s="380"/>
      <c r="S295" s="380"/>
    </row>
    <row r="296" spans="3:19" x14ac:dyDescent="0.25">
      <c r="N296" s="380"/>
      <c r="S296" s="380"/>
    </row>
    <row r="297" spans="3:19" x14ac:dyDescent="0.25">
      <c r="N297" s="380"/>
      <c r="S297" s="380"/>
    </row>
    <row r="298" spans="3:19" x14ac:dyDescent="0.25">
      <c r="N298" s="380"/>
      <c r="S298" s="380"/>
    </row>
    <row r="299" spans="3:19" x14ac:dyDescent="0.25">
      <c r="N299" s="380"/>
      <c r="S299" s="380"/>
    </row>
    <row r="300" spans="3:19" x14ac:dyDescent="0.25">
      <c r="N300" s="380"/>
      <c r="S300" s="380"/>
    </row>
    <row r="301" spans="3:19" x14ac:dyDescent="0.25">
      <c r="N301" s="380"/>
      <c r="S301" s="380"/>
    </row>
    <row r="302" spans="3:19" x14ac:dyDescent="0.25">
      <c r="N302" s="380"/>
      <c r="S302" s="380"/>
    </row>
    <row r="306" spans="1:19" x14ac:dyDescent="0.25">
      <c r="A306" s="304"/>
    </row>
    <row r="307" spans="1:19" hidden="1" x14ac:dyDescent="0.25">
      <c r="C307" s="315" t="s">
        <v>803</v>
      </c>
      <c r="D307" s="315">
        <f>SUM(F307:S307)</f>
        <v>0</v>
      </c>
      <c r="F307" s="277">
        <f>COUNTA(F19:F66,F69:F73,F75:F125,F128:F130,F132:F163,F165:F177,F180:F195,F197:F229,F231:F263,F267)</f>
        <v>0</v>
      </c>
      <c r="G307" s="277">
        <f t="shared" ref="G307:M307" si="16">COUNTA(G19:G66,G69:G73,G75:G125,G128:G130,G132:G163,G165:G177,G180:G195,G197:G229,G231:G263,G267)</f>
        <v>0</v>
      </c>
      <c r="H307" s="277">
        <f t="shared" si="16"/>
        <v>0</v>
      </c>
      <c r="I307" s="277">
        <f t="shared" si="16"/>
        <v>0</v>
      </c>
      <c r="J307" s="277">
        <f t="shared" si="16"/>
        <v>0</v>
      </c>
      <c r="K307" s="277">
        <f t="shared" si="16"/>
        <v>0</v>
      </c>
      <c r="L307" s="277">
        <f t="shared" si="16"/>
        <v>0</v>
      </c>
      <c r="M307" s="277">
        <f t="shared" si="16"/>
        <v>0</v>
      </c>
      <c r="N307" s="277">
        <f>COUNTA(N19:N66,N69:N73,N75:N125,N128:N130,N132:N163,N165:N177,N180:N195,N197:N229,N231:N263,N266)</f>
        <v>0</v>
      </c>
      <c r="O307" s="277"/>
      <c r="P307" s="277">
        <f>COUNTA(P19:P66,P69:P73,P75:P125,P128:P130,P132:P163,P165:P177,P180:P195,P197:P229,P231:P263,P267)</f>
        <v>0</v>
      </c>
      <c r="Q307" s="277">
        <f>COUNTA(Q19:Q66,Q69:Q73,Q75:Q125,Q128:Q130,Q132:Q163,Q165:Q177,Q180:Q195,Q197:Q229,Q231:Q263,Q267)</f>
        <v>0</v>
      </c>
      <c r="R307" s="277">
        <f>COUNTA(R19:R66,R69:R73,R75:R125,R128:R130,R132:R163,R165:R177,R180:R195,R197:R229,R231:R263,R267)</f>
        <v>0</v>
      </c>
      <c r="S307" s="277">
        <f>COUNTA(S19:S66,S69:S73,S75:S125,S128:S130,S132:S163,S165:S177,S180:S195,S197:S229,S231:S263,S266)</f>
        <v>0</v>
      </c>
    </row>
    <row r="308" spans="1:19" hidden="1" x14ac:dyDescent="0.25">
      <c r="C308" s="315" t="s">
        <v>839</v>
      </c>
      <c r="D308" s="315">
        <f>COUNTIF(F308:T308,TRUE)</f>
        <v>0</v>
      </c>
      <c r="H308" s="315" t="b">
        <f>Metadata!$D$38</f>
        <v>0</v>
      </c>
      <c r="I308" s="315" t="b">
        <f>Metadata!$D$44</f>
        <v>0</v>
      </c>
      <c r="K308" s="465" t="b">
        <f>Metadata!$D$38</f>
        <v>0</v>
      </c>
      <c r="L308" s="465" t="b">
        <f>Metadata!$D$44</f>
        <v>0</v>
      </c>
    </row>
    <row r="309" spans="1:19" hidden="1" x14ac:dyDescent="0.25"/>
    <row r="315" spans="1:19" x14ac:dyDescent="0.25">
      <c r="B315" s="225" t="s">
        <v>5</v>
      </c>
      <c r="C315" s="226" t="str">
        <f>S2</f>
        <v>XXXXXX</v>
      </c>
    </row>
    <row r="316" spans="1:19" x14ac:dyDescent="0.25">
      <c r="B316" s="86"/>
      <c r="C316" s="227" t="str">
        <f>S1</f>
        <v>INQ45</v>
      </c>
    </row>
    <row r="317" spans="1:19" x14ac:dyDescent="0.25">
      <c r="B317" s="86"/>
      <c r="C317" s="228" t="str">
        <f>S3</f>
        <v>TT.MM.JJJJ</v>
      </c>
    </row>
    <row r="318" spans="1:19" x14ac:dyDescent="0.25">
      <c r="B318" s="86"/>
      <c r="C318" s="229" t="s">
        <v>372</v>
      </c>
    </row>
    <row r="319" spans="1:19" x14ac:dyDescent="0.25">
      <c r="B319" s="86"/>
      <c r="C319" s="227" t="str">
        <f>F17</f>
        <v>Kol. 01</v>
      </c>
    </row>
    <row r="320" spans="1:19" x14ac:dyDescent="0.25">
      <c r="B320" s="86"/>
      <c r="C320" s="230">
        <f>COUNTIF(F285:AH292,"ERROR")</f>
        <v>0</v>
      </c>
    </row>
    <row r="321" spans="2:3" x14ac:dyDescent="0.25">
      <c r="B321" s="184"/>
      <c r="C321" s="231">
        <f>COUNTIF(F285:AH292,"WARNUNG")</f>
        <v>0</v>
      </c>
    </row>
  </sheetData>
  <sheetProtection sheet="1" autoFilter="0"/>
  <autoFilter ref="B17:C263" xr:uid="{00000000-0009-0000-0000-000011000000}"/>
  <mergeCells count="25">
    <mergeCell ref="S1:T1"/>
    <mergeCell ref="U1:V1"/>
    <mergeCell ref="S2:T2"/>
    <mergeCell ref="U2:V2"/>
    <mergeCell ref="S3:T3"/>
    <mergeCell ref="U3:V3"/>
    <mergeCell ref="F5:P5"/>
    <mergeCell ref="F11:N11"/>
    <mergeCell ref="P11:S11"/>
    <mergeCell ref="F12:F15"/>
    <mergeCell ref="G12:I13"/>
    <mergeCell ref="J12:L13"/>
    <mergeCell ref="M12:M15"/>
    <mergeCell ref="N12:N15"/>
    <mergeCell ref="P12:P15"/>
    <mergeCell ref="Q12:Q15"/>
    <mergeCell ref="G16:I16"/>
    <mergeCell ref="J16:L16"/>
    <mergeCell ref="R12:R15"/>
    <mergeCell ref="S12:S15"/>
    <mergeCell ref="B14:C15"/>
    <mergeCell ref="G14:G15"/>
    <mergeCell ref="H14:I14"/>
    <mergeCell ref="J14:J15"/>
    <mergeCell ref="K14:L14"/>
  </mergeCells>
  <conditionalFormatting sqref="F10">
    <cfRule type="expression" dxfId="8" priority="1077" stopIfTrue="1">
      <formula>$D$308&gt;0</formula>
    </cfRule>
  </conditionalFormatting>
  <conditionalFormatting sqref="H18:H268 K18:K268">
    <cfRule type="expression" dxfId="7" priority="2" stopIfTrue="1">
      <formula>$H$308=TRUE</formula>
    </cfRule>
  </conditionalFormatting>
  <conditionalFormatting sqref="I18:I268 L18:L268">
    <cfRule type="expression" dxfId="6" priority="13" stopIfTrue="1">
      <formula>$I$308=TRUE</formula>
    </cfRule>
  </conditionalFormatting>
  <hyperlinks>
    <hyperlink ref="D65" location="CNTR_GB" display="GB" xr:uid="{00000000-0004-0000-1100-000000000000}"/>
    <hyperlink ref="D49" location="CNTR_NO" display="NO" xr:uid="{00000000-0004-0000-1100-000001000000}"/>
    <hyperlink ref="D26" location="CNTR_DE" display="DE" xr:uid="{00000000-0004-0000-1100-000002000000}"/>
    <hyperlink ref="D60" location="CNTR_ES" display="ES" xr:uid="{00000000-0004-0000-1100-000003000000}"/>
    <hyperlink ref="D30" location="CNTR_FR" display="FR" xr:uid="{00000000-0004-0000-1100-000004000000}"/>
    <hyperlink ref="D38" location="CNTR_IT" display="IT" xr:uid="{00000000-0004-0000-1100-000005000000}"/>
    <hyperlink ref="D44" location="CNTR_MT" display="MT" xr:uid="{00000000-0004-0000-1100-000006000000}"/>
    <hyperlink ref="D52" location="CNTR_PT" display="PT" xr:uid="{00000000-0004-0000-1100-000007000000}"/>
    <hyperlink ref="D29" location="CNTR_FI" display="FI" xr:uid="{00000000-0004-0000-1100-000008000000}"/>
    <hyperlink ref="D72" location="CNTR_MA" display="MA" xr:uid="{00000000-0004-0000-1100-000009000000}"/>
    <hyperlink ref="D75" location="CNTR_AO" display="AO" xr:uid="{00000000-0004-0000-1100-00000A000000}"/>
    <hyperlink ref="D80" location="CNTR_IO" display="IO" xr:uid="{00000000-0004-0000-1100-00000B000000}"/>
    <hyperlink ref="D94" location="CNTR_KM" display="KM" xr:uid="{00000000-0004-0000-1100-00000C000000}"/>
    <hyperlink ref="D96" location="CNTR_CD" display="CD" xr:uid="{00000000-0004-0000-1100-00000D000000}"/>
    <hyperlink ref="D103" location="CNTR_MU" display="MU" xr:uid="{00000000-0004-0000-1100-00000E000000}"/>
    <hyperlink ref="D112" location="CNTR_SC" display="SC" xr:uid="{00000000-0004-0000-1100-00000F000000}"/>
    <hyperlink ref="D116" location="CNTR_SH" display="SH" xr:uid="{00000000-0004-0000-1100-000010000000}"/>
    <hyperlink ref="D121" location="CNTR_TZ" display="TZ" xr:uid="{00000000-0004-0000-1100-000011000000}"/>
    <hyperlink ref="D130" location="CNTR_US" display="US" xr:uid="{00000000-0004-0000-1100-000012000000}"/>
    <hyperlink ref="D147" location="CNTR_GD" display="GD" xr:uid="{00000000-0004-0000-1100-000013000000}"/>
    <hyperlink ref="D150" location="CNTR_HN" display="HN" xr:uid="{00000000-0004-0000-1100-000014000000}"/>
    <hyperlink ref="D156" location="CNTR_NI" display="NI" xr:uid="{00000000-0004-0000-1100-000015000000}"/>
    <hyperlink ref="D157" location="CNTR_PA" display="PA" xr:uid="{00000000-0004-0000-1100-000016000000}"/>
    <hyperlink ref="D161" location="CNTR_VC" display="VC" xr:uid="{00000000-0004-0000-1100-000017000000}"/>
    <hyperlink ref="D160" location="CNTR_SX" display="SX" xr:uid="{00000000-0004-0000-1100-000018000000}"/>
    <hyperlink ref="D169" location="CNTR_EC" display="EC" xr:uid="{00000000-0004-0000-1100-000019000000}"/>
    <hyperlink ref="D186" location="CNTR_YE" display="YE" xr:uid="{00000000-0004-0000-1100-00001A000000}"/>
    <hyperlink ref="D191" location="CNTR_OM" display="OM" xr:uid="{00000000-0004-0000-1100-00001B000000}"/>
    <hyperlink ref="D195" location="CNTR_AE" display="AE" xr:uid="{00000000-0004-0000-1100-00001C000000}"/>
    <hyperlink ref="D192" location="CNTR_PS" display="PS" xr:uid="{00000000-0004-0000-1100-00001D000000}"/>
    <hyperlink ref="D203" location="CNTR_IN" display="IN" xr:uid="{00000000-0004-0000-1100-00001E000000}"/>
    <hyperlink ref="D214" location="CNTR_MY" display="MY" xr:uid="{00000000-0004-0000-1100-00001F000000}"/>
    <hyperlink ref="D224" location="CNTR_TW" display="TW" xr:uid="{00000000-0004-0000-1100-000020000000}"/>
    <hyperlink ref="D226" location="CNTR_TL" display="TL" xr:uid="{00000000-0004-0000-1100-000021000000}"/>
    <hyperlink ref="D263" location="CNTR_NZ" display="NZ" xr:uid="{00000000-0004-0000-1100-000022000000}"/>
    <hyperlink ref="D237" location="CNTR_FM" display="FM" xr:uid="{00000000-0004-0000-1100-000023000000}"/>
    <hyperlink ref="D248" location="CNTR_NZ" display="NZ" xr:uid="{00000000-0004-0000-1100-000024000000}"/>
    <hyperlink ref="D253" location="CNTR_PG" display="PG" xr:uid="{00000000-0004-0000-1100-000025000000}"/>
    <hyperlink ref="D262" location="CNTR_WF" display="WF" xr:uid="{00000000-0004-0000-1100-000026000000}"/>
    <hyperlink ref="D255" location="CNTR_SB" display="SB" xr:uid="{00000000-0004-0000-1100-000027000000}"/>
    <hyperlink ref="D254" location="CNTR_PN" display="PN" xr:uid="{00000000-0004-0000-1100-000028000000}"/>
    <hyperlink ref="D250" location="CNTR_MP" display="MP" xr:uid="{00000000-0004-0000-1100-000029000000}"/>
    <hyperlink ref="D247" location="CNTR_NC" display="NC" xr:uid="{00000000-0004-0000-1100-00002A000000}"/>
    <hyperlink ref="D239" location="CNTR_PF" display="PF" xr:uid="{00000000-0004-0000-1100-00002B000000}"/>
    <hyperlink ref="D238" location="CNTR_TF" display="TF" xr:uid="{00000000-0004-0000-1100-00002C000000}"/>
    <hyperlink ref="D243" location="CNTR_UM" display="UM" xr:uid="{00000000-0004-0000-1100-00002D000000}"/>
    <hyperlink ref="N12:N15" location="'INQ-A45.MELD'!N266" display="'INQ-A45.MELD'!N266" xr:uid="{00000000-0004-0000-1100-00002E000000}"/>
    <hyperlink ref="S12:S15" location="'INQ-A45.MELD'!S266" display="'INQ-A45.MELD'!S266" xr:uid="{00000000-0004-0000-1100-00002F000000}"/>
    <hyperlink ref="R16:S16" location="Note_04" display="4." xr:uid="{00000000-0004-0000-1100-000030000000}"/>
    <hyperlink ref="G16:I16" location="Notes!Note_7.2" display="7.2" xr:uid="{00000000-0004-0000-1100-000031000000}"/>
    <hyperlink ref="P16" location="Notes!Note_7.2" display="7.2" xr:uid="{00000000-0004-0000-1100-000032000000}"/>
    <hyperlink ref="Q16" location="Notes!Note_7.3" display="7.3" xr:uid="{00000000-0004-0000-1100-000033000000}"/>
    <hyperlink ref="M16" location="Notes!Note_7.4" display="7.4" xr:uid="{00000000-0004-0000-1100-000034000000}"/>
    <hyperlink ref="R16" location="Notes!Note_7.4" display="7.4" xr:uid="{00000000-0004-0000-1100-000035000000}"/>
    <hyperlink ref="N16" location="Notes!Note_7.5" display="7.5" xr:uid="{00000000-0004-0000-1100-000036000000}"/>
    <hyperlink ref="S16" location="Notes!Note_7.5" display="7.5" xr:uid="{00000000-0004-0000-1100-000037000000}"/>
    <hyperlink ref="F16" location="Notes!Note_7.1" display="7.1" xr:uid="{00000000-0004-0000-1100-000038000000}"/>
    <hyperlink ref="J16:L16" location="Notes!Note_7.3" display="7.3" xr:uid="{00000000-0004-0000-11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321"/>
  <sheetViews>
    <sheetView showGridLines="0" showRowColHeaders="0" zoomScale="80" zoomScaleNormal="80" workbookViewId="0">
      <pane xSplit="5" ySplit="17" topLeftCell="F18" activePane="bottomRight" state="frozen"/>
      <selection activeCell="A3" sqref="A3:C3"/>
      <selection pane="topRight" activeCell="A3" sqref="A3:C3"/>
      <selection pane="bottomLeft" activeCell="A3" sqref="A3:C3"/>
      <selection pane="bottomRight" activeCell="F19" sqref="F19"/>
    </sheetView>
  </sheetViews>
  <sheetFormatPr defaultColWidth="9.109375" defaultRowHeight="13.2" x14ac:dyDescent="0.25"/>
  <cols>
    <col min="1" max="1" customWidth="true" style="190" width="4.6640625"/>
    <col min="2" max="2" customWidth="true" style="190" width="10.44140625"/>
    <col min="3" max="3" customWidth="true" style="190" width="54.6640625"/>
    <col min="4" max="4" customWidth="true" style="190" width="7.88671875"/>
    <col min="5" max="5" customWidth="true" style="190" width="4.6640625"/>
    <col min="6" max="9" customWidth="true" style="190" width="19.5546875"/>
    <col min="10" max="10" customWidth="true" style="190" width="1.5546875"/>
    <col min="11" max="14" customWidth="true" style="190" width="19.5546875"/>
    <col min="15" max="15" customWidth="true" style="190" width="4.6640625"/>
    <col min="16" max="16" customWidth="true" style="190" width="6.0"/>
    <col min="17" max="20" customWidth="true" style="190" width="9.109375"/>
    <col min="21" max="21" customWidth="true" style="190" width="2.44140625"/>
    <col min="22" max="16384" style="190" width="9.109375"/>
  </cols>
  <sheetData>
    <row r="1" spans="2:25" ht="21" customHeight="1" x14ac:dyDescent="0.3">
      <c r="F1" s="560" t="s">
        <v>538</v>
      </c>
      <c r="G1" s="409"/>
      <c r="H1" s="409"/>
      <c r="M1" s="15" t="s">
        <v>1</v>
      </c>
      <c r="N1" s="813" t="s">
        <v>814</v>
      </c>
      <c r="O1" s="813"/>
      <c r="P1" s="688"/>
      <c r="Q1" s="688"/>
    </row>
    <row r="2" spans="2:25" ht="21" customHeight="1" x14ac:dyDescent="0.3">
      <c r="F2" s="599" t="s">
        <v>1346</v>
      </c>
      <c r="G2" s="598"/>
      <c r="H2" s="598"/>
      <c r="I2" s="597"/>
      <c r="J2" s="597"/>
      <c r="K2" s="597"/>
      <c r="L2" s="597"/>
      <c r="M2" s="15" t="s">
        <v>1191</v>
      </c>
      <c r="N2" s="814" t="str">
        <f>Start!H3</f>
        <v>XXXXXX</v>
      </c>
      <c r="O2" s="815"/>
      <c r="P2" s="688"/>
      <c r="Q2" s="688"/>
    </row>
    <row r="3" spans="2:25" ht="21" customHeight="1" x14ac:dyDescent="0.3">
      <c r="F3" s="599" t="s">
        <v>1347</v>
      </c>
      <c r="G3" s="598"/>
      <c r="H3" s="598"/>
      <c r="I3" s="597"/>
      <c r="J3" s="597"/>
      <c r="K3" s="597"/>
      <c r="L3" s="597"/>
      <c r="M3" s="15" t="s">
        <v>3</v>
      </c>
      <c r="N3" s="816" t="str">
        <f>Start!H4</f>
        <v>TT.MM.JJJJ</v>
      </c>
      <c r="O3" s="817"/>
      <c r="P3" s="688"/>
      <c r="Q3" s="688"/>
    </row>
    <row r="4" spans="2:25" ht="15.75" customHeight="1" x14ac:dyDescent="0.25">
      <c r="F4" s="183" t="s">
        <v>1129</v>
      </c>
    </row>
    <row r="5" spans="2:25" ht="15.6" customHeight="1" x14ac:dyDescent="0.25">
      <c r="F5" s="854"/>
      <c r="G5" s="854"/>
      <c r="H5" s="854"/>
      <c r="I5" s="854"/>
      <c r="J5" s="854"/>
      <c r="K5" s="854"/>
      <c r="L5" s="854"/>
      <c r="M5" s="854"/>
      <c r="N5" s="854"/>
    </row>
    <row r="6" spans="2:25" ht="30" customHeight="1" x14ac:dyDescent="0.25">
      <c r="F6" s="854" t="s">
        <v>1353</v>
      </c>
      <c r="G6" s="854"/>
      <c r="H6" s="854"/>
      <c r="I6" s="854"/>
      <c r="J6" s="854"/>
      <c r="K6" s="854"/>
      <c r="L6" s="854"/>
      <c r="M6" s="854"/>
      <c r="N6" s="854"/>
    </row>
    <row r="7" spans="2:25" ht="12.75" customHeight="1" x14ac:dyDescent="0.3">
      <c r="F7" s="20"/>
    </row>
    <row r="8" spans="2:25" ht="12.75" customHeight="1" x14ac:dyDescent="0.3">
      <c r="F8" s="20"/>
    </row>
    <row r="9" spans="2:25" ht="12.75" hidden="1" customHeight="1" x14ac:dyDescent="0.25">
      <c r="F9" s="183"/>
    </row>
    <row r="10" spans="2:25" ht="12.75" hidden="1" customHeight="1" x14ac:dyDescent="0.25">
      <c r="B10" s="306"/>
      <c r="F10" s="329" t="s">
        <v>841</v>
      </c>
    </row>
    <row r="11" spans="2:25" ht="18.75" customHeight="1" x14ac:dyDescent="0.25">
      <c r="B11" s="307"/>
      <c r="D11" s="16"/>
      <c r="E11" s="6"/>
      <c r="F11" s="250" t="s">
        <v>1359</v>
      </c>
      <c r="G11" s="251"/>
      <c r="H11" s="251"/>
      <c r="I11" s="252"/>
      <c r="J11" s="246"/>
      <c r="K11" s="250" t="s">
        <v>1360</v>
      </c>
      <c r="L11" s="251"/>
      <c r="M11" s="251"/>
      <c r="N11" s="252"/>
      <c r="O11" s="6"/>
    </row>
    <row r="12" spans="2:25" ht="23.25" customHeight="1" x14ac:dyDescent="0.25">
      <c r="B12" s="313"/>
      <c r="D12" s="16"/>
      <c r="E12" s="7"/>
      <c r="F12" s="830" t="s">
        <v>748</v>
      </c>
      <c r="G12" s="852"/>
      <c r="H12" s="852"/>
      <c r="I12" s="841" t="s">
        <v>752</v>
      </c>
      <c r="J12" s="247"/>
      <c r="K12" s="830" t="s">
        <v>749</v>
      </c>
      <c r="L12" s="852"/>
      <c r="M12" s="852"/>
      <c r="N12" s="841" t="s">
        <v>750</v>
      </c>
      <c r="O12" s="7"/>
    </row>
    <row r="13" spans="2:25" ht="20.25" customHeight="1" x14ac:dyDescent="0.25">
      <c r="B13" s="308"/>
      <c r="C13" s="1"/>
      <c r="D13" s="16"/>
      <c r="E13" s="7"/>
      <c r="F13" s="841" t="s">
        <v>1087</v>
      </c>
      <c r="G13" s="849" t="s">
        <v>1086</v>
      </c>
      <c r="H13" s="849" t="s">
        <v>1085</v>
      </c>
      <c r="I13" s="838"/>
      <c r="J13" s="247"/>
      <c r="K13" s="841" t="s">
        <v>1087</v>
      </c>
      <c r="L13" s="849" t="s">
        <v>1086</v>
      </c>
      <c r="M13" s="849" t="s">
        <v>1085</v>
      </c>
      <c r="N13" s="838"/>
      <c r="O13" s="7"/>
      <c r="Q13" s="853" t="s">
        <v>835</v>
      </c>
      <c r="R13" s="853"/>
      <c r="S13" s="853"/>
      <c r="T13" s="853"/>
      <c r="U13" s="323"/>
      <c r="V13" s="853" t="s">
        <v>836</v>
      </c>
      <c r="W13" s="853"/>
      <c r="X13" s="853"/>
      <c r="Y13" s="853"/>
    </row>
    <row r="14" spans="2:25" ht="20.25" customHeight="1" x14ac:dyDescent="0.25">
      <c r="B14" s="848" t="s">
        <v>1143</v>
      </c>
      <c r="C14" s="804"/>
      <c r="D14" s="16"/>
      <c r="E14" s="7"/>
      <c r="F14" s="838"/>
      <c r="G14" s="850"/>
      <c r="H14" s="850"/>
      <c r="I14" s="838"/>
      <c r="J14" s="247"/>
      <c r="K14" s="838"/>
      <c r="L14" s="850"/>
      <c r="M14" s="850"/>
      <c r="N14" s="838"/>
      <c r="O14" s="7"/>
      <c r="Q14" s="853"/>
      <c r="R14" s="853"/>
      <c r="S14" s="853"/>
      <c r="T14" s="853"/>
      <c r="U14" s="323"/>
      <c r="V14" s="853"/>
      <c r="W14" s="853"/>
      <c r="X14" s="853"/>
      <c r="Y14" s="853"/>
    </row>
    <row r="15" spans="2:25" ht="27.75" customHeight="1" x14ac:dyDescent="0.25">
      <c r="B15" s="804"/>
      <c r="C15" s="804"/>
      <c r="D15" s="16"/>
      <c r="E15" s="7"/>
      <c r="F15" s="842"/>
      <c r="G15" s="851"/>
      <c r="H15" s="851"/>
      <c r="I15" s="842"/>
      <c r="J15" s="247"/>
      <c r="K15" s="842"/>
      <c r="L15" s="851"/>
      <c r="M15" s="851"/>
      <c r="N15" s="842"/>
      <c r="O15" s="7"/>
    </row>
    <row r="16" spans="2:25" x14ac:dyDescent="0.25">
      <c r="D16" s="16"/>
      <c r="E16" s="7"/>
      <c r="F16" s="805" t="s">
        <v>991</v>
      </c>
      <c r="G16" s="818"/>
      <c r="H16" s="818"/>
      <c r="I16" s="806"/>
      <c r="J16" s="209"/>
      <c r="K16" s="805" t="s">
        <v>991</v>
      </c>
      <c r="L16" s="818"/>
      <c r="M16" s="818"/>
      <c r="N16" s="806"/>
      <c r="O16" s="7"/>
    </row>
    <row r="17" spans="1:26" ht="36" customHeight="1" x14ac:dyDescent="0.25">
      <c r="A17" s="138"/>
      <c r="B17" s="61" t="s">
        <v>367</v>
      </c>
      <c r="C17" s="450" t="s">
        <v>734</v>
      </c>
      <c r="D17" s="447" t="s">
        <v>2</v>
      </c>
      <c r="E17" s="8"/>
      <c r="F17" s="60" t="s">
        <v>721</v>
      </c>
      <c r="G17" s="3" t="s">
        <v>722</v>
      </c>
      <c r="H17" s="60" t="s">
        <v>723</v>
      </c>
      <c r="I17" s="3" t="s">
        <v>724</v>
      </c>
      <c r="K17" s="3" t="s">
        <v>727</v>
      </c>
      <c r="L17" s="60" t="s">
        <v>728</v>
      </c>
      <c r="M17" s="60" t="s">
        <v>729</v>
      </c>
      <c r="N17" s="93" t="s">
        <v>730</v>
      </c>
      <c r="O17" s="8"/>
      <c r="Q17" s="322" t="s">
        <v>721</v>
      </c>
      <c r="R17" s="322" t="s">
        <v>722</v>
      </c>
      <c r="S17" s="322" t="s">
        <v>751</v>
      </c>
      <c r="T17" s="322" t="s">
        <v>724</v>
      </c>
      <c r="V17" s="322" t="s">
        <v>727</v>
      </c>
      <c r="W17" s="322" t="s">
        <v>728</v>
      </c>
      <c r="X17" s="322" t="s">
        <v>729</v>
      </c>
      <c r="Y17" s="322" t="s">
        <v>730</v>
      </c>
    </row>
    <row r="18" spans="1:26" ht="35.1" customHeight="1" thickBot="1" x14ac:dyDescent="0.3">
      <c r="A18" s="78"/>
      <c r="B18" s="104" t="s">
        <v>402</v>
      </c>
      <c r="C18" s="105"/>
      <c r="D18" s="106" t="s">
        <v>19</v>
      </c>
      <c r="E18" s="5"/>
      <c r="F18" s="309">
        <f>SUM(F19:F66)</f>
        <v>0</v>
      </c>
      <c r="G18" s="309">
        <f>SUM(G19:G66)</f>
        <v>0</v>
      </c>
      <c r="H18" s="309">
        <f>SUM(H19:H66)</f>
        <v>0</v>
      </c>
      <c r="I18" s="309">
        <f>SUM(I19:I66)</f>
        <v>0</v>
      </c>
      <c r="K18" s="309">
        <f>SUM(K19:K66)</f>
        <v>0</v>
      </c>
      <c r="L18" s="309">
        <f>SUM(L19:L66)</f>
        <v>0</v>
      </c>
      <c r="M18" s="309">
        <f>SUM(M19:M66)</f>
        <v>0</v>
      </c>
      <c r="N18" s="309">
        <f>SUM(N19:N66)</f>
        <v>0</v>
      </c>
      <c r="O18" s="5"/>
    </row>
    <row r="19" spans="1:26" ht="15.9" customHeight="1" thickTop="1" x14ac:dyDescent="0.25">
      <c r="A19" s="78"/>
      <c r="B19" s="91" t="s">
        <v>402</v>
      </c>
      <c r="C19" s="103" t="s">
        <v>427</v>
      </c>
      <c r="D19" s="73" t="s">
        <v>138</v>
      </c>
      <c r="E19" s="5">
        <v>1</v>
      </c>
      <c r="F19" s="10"/>
      <c r="G19" s="10"/>
      <c r="H19" s="10"/>
      <c r="I19" s="10"/>
      <c r="K19" s="10"/>
      <c r="L19" s="10"/>
      <c r="M19" s="10"/>
      <c r="N19" s="10"/>
      <c r="O19" s="5">
        <v>1</v>
      </c>
      <c r="Q19" s="182" t="str">
        <f>IF('INQ-A50.MELD'!F19&gt;SUM('INQ-A30.MELD:INQ-A35.MELD'!M19)*0.1,"Warnung","")</f>
        <v/>
      </c>
      <c r="R19" s="182" t="str">
        <f>IF('INQ-A50.MELD'!G19&gt;SUM('INQ-A30.MELD:INQ-A35.MELD'!N19)*0.1,"Warnung","")</f>
        <v/>
      </c>
      <c r="S19" s="182" t="str">
        <f>IF('INQ-A50.MELD'!H19&gt;SUM('INQ-A30.MELD:INQ-A35.MELD'!O19)*0.1,"Warnung","")</f>
        <v/>
      </c>
      <c r="T19" s="182" t="str">
        <f>IF('INQ-A50.MELD'!I19&gt;SUM('INQ-A30.MELD:INQ-A35.MELD'!P19:R19)*0.1,"Warnung","")</f>
        <v/>
      </c>
      <c r="V19" s="182" t="str">
        <f>IF('INQ-A50.MELD'!K19&gt;SUM('INQ-A30.MELD:INQ-A35.MELD'!F19)*0.1,"Warnung","")</f>
        <v/>
      </c>
      <c r="W19" s="182" t="str">
        <f>IF('INQ-A50.MELD'!L19&gt;SUM('INQ-A30.MELD:INQ-A35.MELD'!G19)*0.1,"Warnung","")</f>
        <v/>
      </c>
      <c r="X19" s="182" t="str">
        <f>IF('INQ-A50.MELD'!M19&gt;SUM('INQ-A30.MELD:INQ-A35.MELD'!H19)*0.1,"Warnung","")</f>
        <v/>
      </c>
      <c r="Y19" s="182" t="str">
        <f>IF('INQ-A50.MELD'!N19&gt;SUM('INQ-A30.MELD:INQ-A35.MELD'!I19:K19)*0.1,"Warnung","")</f>
        <v/>
      </c>
      <c r="Z19" s="315"/>
    </row>
    <row r="20" spans="1:26" s="334" customFormat="1" ht="15.9" customHeight="1" x14ac:dyDescent="0.25">
      <c r="A20" s="78"/>
      <c r="B20" s="91" t="s">
        <v>402</v>
      </c>
      <c r="C20" s="103" t="s">
        <v>331</v>
      </c>
      <c r="D20" s="73" t="s">
        <v>139</v>
      </c>
      <c r="E20" s="5">
        <v>2</v>
      </c>
      <c r="F20" s="10"/>
      <c r="G20" s="10"/>
      <c r="H20" s="10"/>
      <c r="I20" s="10"/>
      <c r="K20" s="10"/>
      <c r="L20" s="10"/>
      <c r="M20" s="10"/>
      <c r="N20" s="10"/>
      <c r="O20" s="5">
        <v>2</v>
      </c>
      <c r="Q20" s="182" t="str">
        <f>IF('INQ-A50.MELD'!F20&gt;SUM('INQ-A30.MELD:INQ-A35.MELD'!M20)*0.1,"Warnung","")</f>
        <v/>
      </c>
      <c r="R20" s="182" t="str">
        <f>IF('INQ-A50.MELD'!G20&gt;SUM('INQ-A30.MELD:INQ-A35.MELD'!N20)*0.1,"Warnung","")</f>
        <v/>
      </c>
      <c r="S20" s="182" t="str">
        <f>IF('INQ-A50.MELD'!H20&gt;SUM('INQ-A30.MELD:INQ-A35.MELD'!O20)*0.1,"Warnung","")</f>
        <v/>
      </c>
      <c r="T20" s="182" t="str">
        <f>IF('INQ-A50.MELD'!I20&gt;SUM('INQ-A30.MELD:INQ-A35.MELD'!P20:R20)*0.1,"Warnung","")</f>
        <v/>
      </c>
      <c r="U20" s="335"/>
      <c r="V20" s="182" t="str">
        <f>IF('INQ-A50.MELD'!K20&gt;SUM('INQ-A30.MELD:INQ-A35.MELD'!F20)*0.1,"Warnung","")</f>
        <v/>
      </c>
      <c r="W20" s="182" t="str">
        <f>IF('INQ-A50.MELD'!L20&gt;SUM('INQ-A30.MELD:INQ-A35.MELD'!G20)*0.1,"Warnung","")</f>
        <v/>
      </c>
      <c r="X20" s="182" t="str">
        <f>IF('INQ-A50.MELD'!M20&gt;SUM('INQ-A30.MELD:INQ-A35.MELD'!H20)*0.1,"Warnung","")</f>
        <v/>
      </c>
      <c r="Y20" s="182" t="str">
        <f>IF('INQ-A50.MELD'!N20&gt;SUM('INQ-A30.MELD:INQ-A35.MELD'!I20:K20)*0.1,"Warnung","")</f>
        <v/>
      </c>
    </row>
    <row r="21" spans="1:26" s="334" customFormat="1" ht="15.9" customHeight="1" x14ac:dyDescent="0.25">
      <c r="A21" s="78"/>
      <c r="B21" s="91" t="s">
        <v>402</v>
      </c>
      <c r="C21" s="103" t="s">
        <v>850</v>
      </c>
      <c r="D21" s="73" t="s">
        <v>140</v>
      </c>
      <c r="E21" s="5">
        <v>39</v>
      </c>
      <c r="F21" s="10"/>
      <c r="G21" s="10"/>
      <c r="H21" s="10"/>
      <c r="I21" s="10"/>
      <c r="K21" s="10"/>
      <c r="L21" s="10"/>
      <c r="M21" s="10"/>
      <c r="N21" s="10"/>
      <c r="O21" s="5">
        <v>39</v>
      </c>
      <c r="Q21" s="182" t="str">
        <f>IF('INQ-A50.MELD'!F21&gt;SUM('INQ-A30.MELD:INQ-A35.MELD'!M21)*0.1,"Warnung","")</f>
        <v/>
      </c>
      <c r="R21" s="182" t="str">
        <f>IF('INQ-A50.MELD'!G21&gt;SUM('INQ-A30.MELD:INQ-A35.MELD'!N21)*0.1,"Warnung","")</f>
        <v/>
      </c>
      <c r="S21" s="182" t="str">
        <f>IF('INQ-A50.MELD'!H21&gt;SUM('INQ-A30.MELD:INQ-A35.MELD'!O21)*0.1,"Warnung","")</f>
        <v/>
      </c>
      <c r="T21" s="182" t="str">
        <f>IF('INQ-A50.MELD'!I21&gt;SUM('INQ-A30.MELD:INQ-A35.MELD'!P21:R21)*0.1,"Warnung","")</f>
        <v/>
      </c>
      <c r="U21" s="335"/>
      <c r="V21" s="182" t="str">
        <f>IF('INQ-A50.MELD'!K21&gt;SUM('INQ-A30.MELD:INQ-A35.MELD'!F21)*0.1,"Warnung","")</f>
        <v/>
      </c>
      <c r="W21" s="182" t="str">
        <f>IF('INQ-A50.MELD'!L21&gt;SUM('INQ-A30.MELD:INQ-A35.MELD'!G21)*0.1,"Warnung","")</f>
        <v/>
      </c>
      <c r="X21" s="182" t="str">
        <f>IF('INQ-A50.MELD'!M21&gt;SUM('INQ-A30.MELD:INQ-A35.MELD'!H21)*0.1,"Warnung","")</f>
        <v/>
      </c>
      <c r="Y21" s="182" t="str">
        <f>IF('INQ-A50.MELD'!N21&gt;SUM('INQ-A30.MELD:INQ-A35.MELD'!I21:K21)*0.1,"Warnung","")</f>
        <v/>
      </c>
    </row>
    <row r="22" spans="1:26" s="334" customFormat="1" ht="15.9" customHeight="1" x14ac:dyDescent="0.25">
      <c r="A22" s="78"/>
      <c r="B22" s="91" t="s">
        <v>402</v>
      </c>
      <c r="C22" s="103" t="s">
        <v>20</v>
      </c>
      <c r="D22" s="73" t="s">
        <v>21</v>
      </c>
      <c r="E22" s="5">
        <v>3</v>
      </c>
      <c r="F22" s="10"/>
      <c r="G22" s="10"/>
      <c r="H22" s="10"/>
      <c r="I22" s="10"/>
      <c r="K22" s="10"/>
      <c r="L22" s="10"/>
      <c r="M22" s="10"/>
      <c r="N22" s="10"/>
      <c r="O22" s="5">
        <v>3</v>
      </c>
      <c r="Q22" s="182" t="str">
        <f>IF('INQ-A50.MELD'!F22&gt;SUM('INQ-A30.MELD:INQ-A35.MELD'!M22)*0.1,"Warnung","")</f>
        <v/>
      </c>
      <c r="R22" s="182" t="str">
        <f>IF('INQ-A50.MELD'!G22&gt;SUM('INQ-A30.MELD:INQ-A35.MELD'!N22)*0.1,"Warnung","")</f>
        <v/>
      </c>
      <c r="S22" s="182" t="str">
        <f>IF('INQ-A50.MELD'!H22&gt;SUM('INQ-A30.MELD:INQ-A35.MELD'!O22)*0.1,"Warnung","")</f>
        <v/>
      </c>
      <c r="T22" s="182" t="str">
        <f>IF('INQ-A50.MELD'!I22&gt;SUM('INQ-A30.MELD:INQ-A35.MELD'!P22:R22)*0.1,"Warnung","")</f>
        <v/>
      </c>
      <c r="U22" s="335"/>
      <c r="V22" s="182" t="str">
        <f>IF('INQ-A50.MELD'!K22&gt;SUM('INQ-A30.MELD:INQ-A35.MELD'!F22)*0.1,"Warnung","")</f>
        <v/>
      </c>
      <c r="W22" s="182" t="str">
        <f>IF('INQ-A50.MELD'!L22&gt;SUM('INQ-A30.MELD:INQ-A35.MELD'!G22)*0.1,"Warnung","")</f>
        <v/>
      </c>
      <c r="X22" s="182" t="str">
        <f>IF('INQ-A50.MELD'!M22&gt;SUM('INQ-A30.MELD:INQ-A35.MELD'!H22)*0.1,"Warnung","")</f>
        <v/>
      </c>
      <c r="Y22" s="182" t="str">
        <f>IF('INQ-A50.MELD'!N22&gt;SUM('INQ-A30.MELD:INQ-A35.MELD'!I22:K22)*0.1,"Warnung","")</f>
        <v/>
      </c>
    </row>
    <row r="23" spans="1:26" s="334" customFormat="1" ht="15.9" customHeight="1" x14ac:dyDescent="0.25">
      <c r="A23" s="78"/>
      <c r="B23" s="91" t="s">
        <v>402</v>
      </c>
      <c r="C23" s="103" t="s">
        <v>428</v>
      </c>
      <c r="D23" s="73" t="s">
        <v>141</v>
      </c>
      <c r="E23" s="5">
        <v>44</v>
      </c>
      <c r="F23" s="10"/>
      <c r="G23" s="10"/>
      <c r="H23" s="10"/>
      <c r="I23" s="10"/>
      <c r="K23" s="10"/>
      <c r="L23" s="10"/>
      <c r="M23" s="10"/>
      <c r="N23" s="10"/>
      <c r="O23" s="5">
        <v>44</v>
      </c>
      <c r="Q23" s="182" t="str">
        <f>IF('INQ-A50.MELD'!F23&gt;SUM('INQ-A30.MELD:INQ-A35.MELD'!M23)*0.1,"Warnung","")</f>
        <v/>
      </c>
      <c r="R23" s="182" t="str">
        <f>IF('INQ-A50.MELD'!G23&gt;SUM('INQ-A30.MELD:INQ-A35.MELD'!N23)*0.1,"Warnung","")</f>
        <v/>
      </c>
      <c r="S23" s="182" t="str">
        <f>IF('INQ-A50.MELD'!H23&gt;SUM('INQ-A30.MELD:INQ-A35.MELD'!O23)*0.1,"Warnung","")</f>
        <v/>
      </c>
      <c r="T23" s="182" t="str">
        <f>IF('INQ-A50.MELD'!I23&gt;SUM('INQ-A30.MELD:INQ-A35.MELD'!P23:R23)*0.1,"Warnung","")</f>
        <v/>
      </c>
      <c r="U23" s="335"/>
      <c r="V23" s="182" t="str">
        <f>IF('INQ-A50.MELD'!K23&gt;SUM('INQ-A30.MELD:INQ-A35.MELD'!F23)*0.1,"Warnung","")</f>
        <v/>
      </c>
      <c r="W23" s="182" t="str">
        <f>IF('INQ-A50.MELD'!L23&gt;SUM('INQ-A30.MELD:INQ-A35.MELD'!G23)*0.1,"Warnung","")</f>
        <v/>
      </c>
      <c r="X23" s="182" t="str">
        <f>IF('INQ-A50.MELD'!M23&gt;SUM('INQ-A30.MELD:INQ-A35.MELD'!H23)*0.1,"Warnung","")</f>
        <v/>
      </c>
      <c r="Y23" s="182" t="str">
        <f>IF('INQ-A50.MELD'!N23&gt;SUM('INQ-A30.MELD:INQ-A35.MELD'!I23:K23)*0.1,"Warnung","")</f>
        <v/>
      </c>
    </row>
    <row r="24" spans="1:26" s="334" customFormat="1" ht="15.9" customHeight="1" x14ac:dyDescent="0.25">
      <c r="A24" s="78"/>
      <c r="B24" s="91" t="s">
        <v>402</v>
      </c>
      <c r="C24" s="103" t="s">
        <v>22</v>
      </c>
      <c r="D24" s="73" t="s">
        <v>23</v>
      </c>
      <c r="E24" s="5">
        <v>4</v>
      </c>
      <c r="F24" s="10"/>
      <c r="G24" s="10"/>
      <c r="H24" s="10"/>
      <c r="I24" s="10"/>
      <c r="K24" s="10"/>
      <c r="L24" s="10"/>
      <c r="M24" s="10"/>
      <c r="N24" s="10"/>
      <c r="O24" s="5">
        <v>4</v>
      </c>
      <c r="Q24" s="182" t="str">
        <f>IF('INQ-A50.MELD'!F24&gt;SUM('INQ-A30.MELD:INQ-A35.MELD'!M24)*0.1,"Warnung","")</f>
        <v/>
      </c>
      <c r="R24" s="182" t="str">
        <f>IF('INQ-A50.MELD'!G24&gt;SUM('INQ-A30.MELD:INQ-A35.MELD'!N24)*0.1,"Warnung","")</f>
        <v/>
      </c>
      <c r="S24" s="182" t="str">
        <f>IF('INQ-A50.MELD'!H24&gt;SUM('INQ-A30.MELD:INQ-A35.MELD'!O24)*0.1,"Warnung","")</f>
        <v/>
      </c>
      <c r="T24" s="182" t="str">
        <f>IF('INQ-A50.MELD'!I24&gt;SUM('INQ-A30.MELD:INQ-A35.MELD'!P24:R24)*0.1,"Warnung","")</f>
        <v/>
      </c>
      <c r="U24" s="335"/>
      <c r="V24" s="182" t="str">
        <f>IF('INQ-A50.MELD'!K24&gt;SUM('INQ-A30.MELD:INQ-A35.MELD'!F24)*0.1,"Warnung","")</f>
        <v/>
      </c>
      <c r="W24" s="182" t="str">
        <f>IF('INQ-A50.MELD'!L24&gt;SUM('INQ-A30.MELD:INQ-A35.MELD'!G24)*0.1,"Warnung","")</f>
        <v/>
      </c>
      <c r="X24" s="182" t="str">
        <f>IF('INQ-A50.MELD'!M24&gt;SUM('INQ-A30.MELD:INQ-A35.MELD'!H24)*0.1,"Warnung","")</f>
        <v/>
      </c>
      <c r="Y24" s="182" t="str">
        <f>IF('INQ-A50.MELD'!N24&gt;SUM('INQ-A30.MELD:INQ-A35.MELD'!I24:K24)*0.1,"Warnung","")</f>
        <v/>
      </c>
    </row>
    <row r="25" spans="1:26" s="334" customFormat="1" ht="15.9" customHeight="1" x14ac:dyDescent="0.25">
      <c r="A25" s="78"/>
      <c r="B25" s="91" t="s">
        <v>402</v>
      </c>
      <c r="C25" s="333" t="s">
        <v>25</v>
      </c>
      <c r="D25" s="73" t="s">
        <v>26</v>
      </c>
      <c r="E25" s="5">
        <v>6</v>
      </c>
      <c r="F25" s="10"/>
      <c r="G25" s="10"/>
      <c r="H25" s="10"/>
      <c r="I25" s="10"/>
      <c r="K25" s="10"/>
      <c r="L25" s="10"/>
      <c r="M25" s="10"/>
      <c r="N25" s="10"/>
      <c r="O25" s="5">
        <v>6</v>
      </c>
      <c r="Q25" s="182" t="str">
        <f>IF('INQ-A50.MELD'!F25&gt;SUM('INQ-A30.MELD:INQ-A35.MELD'!M25)*0.1,"Warnung","")</f>
        <v/>
      </c>
      <c r="R25" s="182" t="str">
        <f>IF('INQ-A50.MELD'!G25&gt;SUM('INQ-A30.MELD:INQ-A35.MELD'!N25)*0.1,"Warnung","")</f>
        <v/>
      </c>
      <c r="S25" s="182" t="str">
        <f>IF('INQ-A50.MELD'!H25&gt;SUM('INQ-A30.MELD:INQ-A35.MELD'!O25)*0.1,"Warnung","")</f>
        <v/>
      </c>
      <c r="T25" s="182" t="str">
        <f>IF('INQ-A50.MELD'!I25&gt;SUM('INQ-A30.MELD:INQ-A35.MELD'!P25:R25)*0.1,"Warnung","")</f>
        <v/>
      </c>
      <c r="U25" s="335"/>
      <c r="V25" s="182" t="str">
        <f>IF('INQ-A50.MELD'!K25&gt;SUM('INQ-A30.MELD:INQ-A35.MELD'!F25)*0.1,"Warnung","")</f>
        <v/>
      </c>
      <c r="W25" s="182" t="str">
        <f>IF('INQ-A50.MELD'!L25&gt;SUM('INQ-A30.MELD:INQ-A35.MELD'!G25)*0.1,"Warnung","")</f>
        <v/>
      </c>
      <c r="X25" s="182" t="str">
        <f>IF('INQ-A50.MELD'!M25&gt;SUM('INQ-A30.MELD:INQ-A35.MELD'!H25)*0.1,"Warnung","")</f>
        <v/>
      </c>
      <c r="Y25" s="182" t="str">
        <f>IF('INQ-A50.MELD'!N25&gt;SUM('INQ-A30.MELD:INQ-A35.MELD'!I25:K25)*0.1,"Warnung","")</f>
        <v/>
      </c>
    </row>
    <row r="26" spans="1:26" s="334" customFormat="1" ht="15.9" customHeight="1" x14ac:dyDescent="0.25">
      <c r="A26" s="78"/>
      <c r="B26" s="91" t="s">
        <v>402</v>
      </c>
      <c r="C26" s="333" t="s">
        <v>359</v>
      </c>
      <c r="D26" s="96" t="s">
        <v>27</v>
      </c>
      <c r="E26" s="5">
        <v>5</v>
      </c>
      <c r="F26" s="10"/>
      <c r="G26" s="10"/>
      <c r="H26" s="10"/>
      <c r="I26" s="10"/>
      <c r="K26" s="10"/>
      <c r="L26" s="10"/>
      <c r="M26" s="10"/>
      <c r="N26" s="10"/>
      <c r="O26" s="5">
        <v>5</v>
      </c>
      <c r="Q26" s="182" t="str">
        <f>IF('INQ-A50.MELD'!F26&gt;SUM('INQ-A30.MELD:INQ-A35.MELD'!M26)*0.1,"Warnung","")</f>
        <v/>
      </c>
      <c r="R26" s="182" t="str">
        <f>IF('INQ-A50.MELD'!G26&gt;SUM('INQ-A30.MELD:INQ-A35.MELD'!N26)*0.1,"Warnung","")</f>
        <v/>
      </c>
      <c r="S26" s="182" t="str">
        <f>IF('INQ-A50.MELD'!H26&gt;SUM('INQ-A30.MELD:INQ-A35.MELD'!O26)*0.1,"Warnung","")</f>
        <v/>
      </c>
      <c r="T26" s="182" t="str">
        <f>IF('INQ-A50.MELD'!I26&gt;SUM('INQ-A30.MELD:INQ-A35.MELD'!P26:R26)*0.1,"Warnung","")</f>
        <v/>
      </c>
      <c r="U26" s="335"/>
      <c r="V26" s="182" t="str">
        <f>IF('INQ-A50.MELD'!K26&gt;SUM('INQ-A30.MELD:INQ-A35.MELD'!F26)*0.1,"Warnung","")</f>
        <v/>
      </c>
      <c r="W26" s="182" t="str">
        <f>IF('INQ-A50.MELD'!L26&gt;SUM('INQ-A30.MELD:INQ-A35.MELD'!G26)*0.1,"Warnung","")</f>
        <v/>
      </c>
      <c r="X26" s="182" t="str">
        <f>IF('INQ-A50.MELD'!M26&gt;SUM('INQ-A30.MELD:INQ-A35.MELD'!H26)*0.1,"Warnung","")</f>
        <v/>
      </c>
      <c r="Y26" s="182" t="str">
        <f>IF('INQ-A50.MELD'!N26&gt;SUM('INQ-A30.MELD:INQ-A35.MELD'!I26:K26)*0.1,"Warnung","")</f>
        <v/>
      </c>
    </row>
    <row r="27" spans="1:26" s="334" customFormat="1" ht="15.9" customHeight="1" x14ac:dyDescent="0.25">
      <c r="A27" s="78"/>
      <c r="B27" s="91" t="s">
        <v>402</v>
      </c>
      <c r="C27" s="333" t="s">
        <v>28</v>
      </c>
      <c r="D27" s="73" t="s">
        <v>29</v>
      </c>
      <c r="E27" s="5">
        <v>27</v>
      </c>
      <c r="F27" s="10"/>
      <c r="G27" s="10"/>
      <c r="H27" s="10"/>
      <c r="I27" s="10"/>
      <c r="K27" s="10"/>
      <c r="L27" s="10"/>
      <c r="M27" s="10"/>
      <c r="N27" s="10"/>
      <c r="O27" s="5">
        <v>27</v>
      </c>
      <c r="Q27" s="182" t="str">
        <f>IF('INQ-A50.MELD'!F27&gt;SUM('INQ-A30.MELD:INQ-A35.MELD'!M27)*0.1,"Warnung","")</f>
        <v/>
      </c>
      <c r="R27" s="182" t="str">
        <f>IF('INQ-A50.MELD'!G27&gt;SUM('INQ-A30.MELD:INQ-A35.MELD'!N27)*0.1,"Warnung","")</f>
        <v/>
      </c>
      <c r="S27" s="182" t="str">
        <f>IF('INQ-A50.MELD'!H27&gt;SUM('INQ-A30.MELD:INQ-A35.MELD'!O27)*0.1,"Warnung","")</f>
        <v/>
      </c>
      <c r="T27" s="182" t="str">
        <f>IF('INQ-A50.MELD'!I27&gt;SUM('INQ-A30.MELD:INQ-A35.MELD'!P27:R27)*0.1,"Warnung","")</f>
        <v/>
      </c>
      <c r="U27" s="335"/>
      <c r="V27" s="182" t="str">
        <f>IF('INQ-A50.MELD'!K27&gt;SUM('INQ-A30.MELD:INQ-A35.MELD'!F27)*0.1,"Warnung","")</f>
        <v/>
      </c>
      <c r="W27" s="182" t="str">
        <f>IF('INQ-A50.MELD'!L27&gt;SUM('INQ-A30.MELD:INQ-A35.MELD'!G27)*0.1,"Warnung","")</f>
        <v/>
      </c>
      <c r="X27" s="182" t="str">
        <f>IF('INQ-A50.MELD'!M27&gt;SUM('INQ-A30.MELD:INQ-A35.MELD'!H27)*0.1,"Warnung","")</f>
        <v/>
      </c>
      <c r="Y27" s="182" t="str">
        <f>IF('INQ-A50.MELD'!N27&gt;SUM('INQ-A30.MELD:INQ-A35.MELD'!I27:K27)*0.1,"Warnung","")</f>
        <v/>
      </c>
    </row>
    <row r="28" spans="1:26" s="334" customFormat="1" ht="15.9" customHeight="1" x14ac:dyDescent="0.25">
      <c r="A28" s="78"/>
      <c r="B28" s="91" t="s">
        <v>402</v>
      </c>
      <c r="C28" s="103" t="s">
        <v>934</v>
      </c>
      <c r="D28" s="73" t="s">
        <v>142</v>
      </c>
      <c r="E28" s="5">
        <v>50</v>
      </c>
      <c r="F28" s="10"/>
      <c r="G28" s="10"/>
      <c r="H28" s="10"/>
      <c r="I28" s="10"/>
      <c r="K28" s="10"/>
      <c r="L28" s="10"/>
      <c r="M28" s="10"/>
      <c r="N28" s="10"/>
      <c r="O28" s="5">
        <v>50</v>
      </c>
      <c r="Q28" s="182" t="str">
        <f>IF('INQ-A50.MELD'!F28&gt;SUM('INQ-A30.MELD:INQ-A35.MELD'!M28)*0.1,"Warnung","")</f>
        <v/>
      </c>
      <c r="R28" s="182" t="str">
        <f>IF('INQ-A50.MELD'!G28&gt;SUM('INQ-A30.MELD:INQ-A35.MELD'!N28)*0.1,"Warnung","")</f>
        <v/>
      </c>
      <c r="S28" s="182" t="str">
        <f>IF('INQ-A50.MELD'!H28&gt;SUM('INQ-A30.MELD:INQ-A35.MELD'!O28)*0.1,"Warnung","")</f>
        <v/>
      </c>
      <c r="T28" s="182" t="str">
        <f>IF('INQ-A50.MELD'!I28&gt;SUM('INQ-A30.MELD:INQ-A35.MELD'!P28:R28)*0.1,"Warnung","")</f>
        <v/>
      </c>
      <c r="U28" s="335"/>
      <c r="V28" s="182" t="str">
        <f>IF('INQ-A50.MELD'!K28&gt;SUM('INQ-A30.MELD:INQ-A35.MELD'!F28)*0.1,"Warnung","")</f>
        <v/>
      </c>
      <c r="W28" s="182" t="str">
        <f>IF('INQ-A50.MELD'!L28&gt;SUM('INQ-A30.MELD:INQ-A35.MELD'!G28)*0.1,"Warnung","")</f>
        <v/>
      </c>
      <c r="X28" s="182" t="str">
        <f>IF('INQ-A50.MELD'!M28&gt;SUM('INQ-A30.MELD:INQ-A35.MELD'!H28)*0.1,"Warnung","")</f>
        <v/>
      </c>
      <c r="Y28" s="182" t="str">
        <f>IF('INQ-A50.MELD'!N28&gt;SUM('INQ-A30.MELD:INQ-A35.MELD'!I28:K28)*0.1,"Warnung","")</f>
        <v/>
      </c>
    </row>
    <row r="29" spans="1:26" s="334" customFormat="1" ht="15.9" customHeight="1" x14ac:dyDescent="0.25">
      <c r="A29" s="78"/>
      <c r="B29" s="91" t="s">
        <v>402</v>
      </c>
      <c r="C29" s="333" t="s">
        <v>365</v>
      </c>
      <c r="D29" s="96" t="s">
        <v>58</v>
      </c>
      <c r="E29" s="5">
        <v>7</v>
      </c>
      <c r="F29" s="10"/>
      <c r="G29" s="10"/>
      <c r="H29" s="10"/>
      <c r="I29" s="10"/>
      <c r="K29" s="10"/>
      <c r="L29" s="10"/>
      <c r="M29" s="10"/>
      <c r="N29" s="10"/>
      <c r="O29" s="5">
        <v>7</v>
      </c>
      <c r="Q29" s="182" t="str">
        <f>IF('INQ-A50.MELD'!F29&gt;SUM('INQ-A30.MELD:INQ-A35.MELD'!M29)*0.1,"Warnung","")</f>
        <v/>
      </c>
      <c r="R29" s="182" t="str">
        <f>IF('INQ-A50.MELD'!G29&gt;SUM('INQ-A30.MELD:INQ-A35.MELD'!N29)*0.1,"Warnung","")</f>
        <v/>
      </c>
      <c r="S29" s="182" t="str">
        <f>IF('INQ-A50.MELD'!H29&gt;SUM('INQ-A30.MELD:INQ-A35.MELD'!O29)*0.1,"Warnung","")</f>
        <v/>
      </c>
      <c r="T29" s="182" t="str">
        <f>IF('INQ-A50.MELD'!I29&gt;SUM('INQ-A30.MELD:INQ-A35.MELD'!P29:R29)*0.1,"Warnung","")</f>
        <v/>
      </c>
      <c r="U29" s="335"/>
      <c r="V29" s="182" t="str">
        <f>IF('INQ-A50.MELD'!K29&gt;SUM('INQ-A30.MELD:INQ-A35.MELD'!F29)*0.1,"Warnung","")</f>
        <v/>
      </c>
      <c r="W29" s="182" t="str">
        <f>IF('INQ-A50.MELD'!L29&gt;SUM('INQ-A30.MELD:INQ-A35.MELD'!G29)*0.1,"Warnung","")</f>
        <v/>
      </c>
      <c r="X29" s="182" t="str">
        <f>IF('INQ-A50.MELD'!M29&gt;SUM('INQ-A30.MELD:INQ-A35.MELD'!H29)*0.1,"Warnung","")</f>
        <v/>
      </c>
      <c r="Y29" s="182" t="str">
        <f>IF('INQ-A50.MELD'!N29&gt;SUM('INQ-A30.MELD:INQ-A35.MELD'!I29:K29)*0.1,"Warnung","")</f>
        <v/>
      </c>
    </row>
    <row r="30" spans="1:26" s="334" customFormat="1" ht="15.9" customHeight="1" x14ac:dyDescent="0.25">
      <c r="A30" s="78"/>
      <c r="B30" s="91" t="s">
        <v>402</v>
      </c>
      <c r="C30" s="333" t="s">
        <v>361</v>
      </c>
      <c r="D30" s="96" t="s">
        <v>35</v>
      </c>
      <c r="E30" s="5">
        <v>8</v>
      </c>
      <c r="F30" s="10"/>
      <c r="G30" s="10"/>
      <c r="H30" s="10"/>
      <c r="I30" s="10"/>
      <c r="K30" s="10"/>
      <c r="L30" s="10"/>
      <c r="M30" s="10"/>
      <c r="N30" s="10"/>
      <c r="O30" s="5">
        <v>8</v>
      </c>
      <c r="Q30" s="182" t="str">
        <f>IF('INQ-A50.MELD'!F30&gt;SUM('INQ-A30.MELD:INQ-A35.MELD'!M30)*0.1,"Warnung","")</f>
        <v/>
      </c>
      <c r="R30" s="182" t="str">
        <f>IF('INQ-A50.MELD'!G30&gt;SUM('INQ-A30.MELD:INQ-A35.MELD'!N30)*0.1,"Warnung","")</f>
        <v/>
      </c>
      <c r="S30" s="182" t="str">
        <f>IF('INQ-A50.MELD'!H30&gt;SUM('INQ-A30.MELD:INQ-A35.MELD'!O30)*0.1,"Warnung","")</f>
        <v/>
      </c>
      <c r="T30" s="182" t="str">
        <f>IF('INQ-A50.MELD'!I30&gt;SUM('INQ-A30.MELD:INQ-A35.MELD'!P30:R30)*0.1,"Warnung","")</f>
        <v/>
      </c>
      <c r="U30" s="335"/>
      <c r="V30" s="182" t="str">
        <f>IF('INQ-A50.MELD'!K30&gt;SUM('INQ-A30.MELD:INQ-A35.MELD'!F30)*0.1,"Warnung","")</f>
        <v/>
      </c>
      <c r="W30" s="182" t="str">
        <f>IF('INQ-A50.MELD'!L30&gt;SUM('INQ-A30.MELD:INQ-A35.MELD'!G30)*0.1,"Warnung","")</f>
        <v/>
      </c>
      <c r="X30" s="182" t="str">
        <f>IF('INQ-A50.MELD'!M30&gt;SUM('INQ-A30.MELD:INQ-A35.MELD'!H30)*0.1,"Warnung","")</f>
        <v/>
      </c>
      <c r="Y30" s="182" t="str">
        <f>IF('INQ-A50.MELD'!N30&gt;SUM('INQ-A30.MELD:INQ-A35.MELD'!I30:K30)*0.1,"Warnung","")</f>
        <v/>
      </c>
    </row>
    <row r="31" spans="1:26" s="334" customFormat="1" ht="15.9" customHeight="1" x14ac:dyDescent="0.25">
      <c r="A31" s="78"/>
      <c r="B31" s="91" t="s">
        <v>402</v>
      </c>
      <c r="C31" s="103" t="s">
        <v>341</v>
      </c>
      <c r="D31" s="73" t="s">
        <v>143</v>
      </c>
      <c r="E31" s="5">
        <v>9</v>
      </c>
      <c r="F31" s="10"/>
      <c r="G31" s="10"/>
      <c r="H31" s="10"/>
      <c r="I31" s="10"/>
      <c r="K31" s="10"/>
      <c r="L31" s="10"/>
      <c r="M31" s="10"/>
      <c r="N31" s="10"/>
      <c r="O31" s="5">
        <v>9</v>
      </c>
      <c r="Q31" s="182" t="str">
        <f>IF('INQ-A50.MELD'!F31&gt;SUM('INQ-A30.MELD:INQ-A35.MELD'!M31)*0.1,"Warnung","")</f>
        <v/>
      </c>
      <c r="R31" s="182" t="str">
        <f>IF('INQ-A50.MELD'!G31&gt;SUM('INQ-A30.MELD:INQ-A35.MELD'!N31)*0.1,"Warnung","")</f>
        <v/>
      </c>
      <c r="S31" s="182" t="str">
        <f>IF('INQ-A50.MELD'!H31&gt;SUM('INQ-A30.MELD:INQ-A35.MELD'!O31)*0.1,"Warnung","")</f>
        <v/>
      </c>
      <c r="T31" s="182" t="str">
        <f>IF('INQ-A50.MELD'!I31&gt;SUM('INQ-A30.MELD:INQ-A35.MELD'!P31:R31)*0.1,"Warnung","")</f>
        <v/>
      </c>
      <c r="U31" s="335"/>
      <c r="V31" s="182" t="str">
        <f>IF('INQ-A50.MELD'!K31&gt;SUM('INQ-A30.MELD:INQ-A35.MELD'!F31)*0.1,"Warnung","")</f>
        <v/>
      </c>
      <c r="W31" s="182" t="str">
        <f>IF('INQ-A50.MELD'!L31&gt;SUM('INQ-A30.MELD:INQ-A35.MELD'!G31)*0.1,"Warnung","")</f>
        <v/>
      </c>
      <c r="X31" s="182" t="str">
        <f>IF('INQ-A50.MELD'!M31&gt;SUM('INQ-A30.MELD:INQ-A35.MELD'!H31)*0.1,"Warnung","")</f>
        <v/>
      </c>
      <c r="Y31" s="182" t="str">
        <f>IF('INQ-A50.MELD'!N31&gt;SUM('INQ-A30.MELD:INQ-A35.MELD'!I31:K31)*0.1,"Warnung","")</f>
        <v/>
      </c>
    </row>
    <row r="32" spans="1:26" s="334" customFormat="1" ht="15.9" customHeight="1" x14ac:dyDescent="0.25">
      <c r="A32" s="78"/>
      <c r="B32" s="91" t="s">
        <v>402</v>
      </c>
      <c r="C32" s="333" t="s">
        <v>32</v>
      </c>
      <c r="D32" s="73" t="s">
        <v>33</v>
      </c>
      <c r="E32" s="5">
        <v>10</v>
      </c>
      <c r="F32" s="10"/>
      <c r="G32" s="10"/>
      <c r="H32" s="10"/>
      <c r="I32" s="10"/>
      <c r="K32" s="10"/>
      <c r="L32" s="10"/>
      <c r="M32" s="10"/>
      <c r="N32" s="10"/>
      <c r="O32" s="5">
        <v>10</v>
      </c>
      <c r="Q32" s="182" t="str">
        <f>IF('INQ-A50.MELD'!F32&gt;SUM('INQ-A30.MELD:INQ-A35.MELD'!M32)*0.1,"Warnung","")</f>
        <v/>
      </c>
      <c r="R32" s="182" t="str">
        <f>IF('INQ-A50.MELD'!G32&gt;SUM('INQ-A30.MELD:INQ-A35.MELD'!N32)*0.1,"Warnung","")</f>
        <v/>
      </c>
      <c r="S32" s="182" t="str">
        <f>IF('INQ-A50.MELD'!H32&gt;SUM('INQ-A30.MELD:INQ-A35.MELD'!O32)*0.1,"Warnung","")</f>
        <v/>
      </c>
      <c r="T32" s="182" t="str">
        <f>IF('INQ-A50.MELD'!I32&gt;SUM('INQ-A30.MELD:INQ-A35.MELD'!P32:R32)*0.1,"Warnung","")</f>
        <v/>
      </c>
      <c r="U32" s="335"/>
      <c r="V32" s="182" t="str">
        <f>IF('INQ-A50.MELD'!K32&gt;SUM('INQ-A30.MELD:INQ-A35.MELD'!F32)*0.1,"Warnung","")</f>
        <v/>
      </c>
      <c r="W32" s="182" t="str">
        <f>IF('INQ-A50.MELD'!L32&gt;SUM('INQ-A30.MELD:INQ-A35.MELD'!G32)*0.1,"Warnung","")</f>
        <v/>
      </c>
      <c r="X32" s="182" t="str">
        <f>IF('INQ-A50.MELD'!M32&gt;SUM('INQ-A30.MELD:INQ-A35.MELD'!H32)*0.1,"Warnung","")</f>
        <v/>
      </c>
      <c r="Y32" s="182" t="str">
        <f>IF('INQ-A50.MELD'!N32&gt;SUM('INQ-A30.MELD:INQ-A35.MELD'!I32:K32)*0.1,"Warnung","")</f>
        <v/>
      </c>
    </row>
    <row r="33" spans="1:25" s="334" customFormat="1" ht="15.9" customHeight="1" x14ac:dyDescent="0.25">
      <c r="A33" s="78"/>
      <c r="B33" s="91" t="s">
        <v>402</v>
      </c>
      <c r="C33" s="103" t="s">
        <v>340</v>
      </c>
      <c r="D33" s="73" t="s">
        <v>144</v>
      </c>
      <c r="E33" s="5">
        <v>228</v>
      </c>
      <c r="F33" s="10"/>
      <c r="G33" s="10"/>
      <c r="H33" s="10"/>
      <c r="I33" s="10"/>
      <c r="K33" s="10"/>
      <c r="L33" s="10"/>
      <c r="M33" s="10"/>
      <c r="N33" s="10"/>
      <c r="O33" s="5">
        <v>228</v>
      </c>
      <c r="Q33" s="182" t="str">
        <f>IF('INQ-A50.MELD'!F33&gt;SUM('INQ-A30.MELD:INQ-A35.MELD'!M33)*0.1,"Warnung","")</f>
        <v/>
      </c>
      <c r="R33" s="182" t="str">
        <f>IF('INQ-A50.MELD'!G33&gt;SUM('INQ-A30.MELD:INQ-A35.MELD'!N33)*0.1,"Warnung","")</f>
        <v/>
      </c>
      <c r="S33" s="182" t="str">
        <f>IF('INQ-A50.MELD'!H33&gt;SUM('INQ-A30.MELD:INQ-A35.MELD'!O33)*0.1,"Warnung","")</f>
        <v/>
      </c>
      <c r="T33" s="182" t="str">
        <f>IF('INQ-A50.MELD'!I33&gt;SUM('INQ-A30.MELD:INQ-A35.MELD'!P33:R33)*0.1,"Warnung","")</f>
        <v/>
      </c>
      <c r="U33" s="335"/>
      <c r="V33" s="182" t="str">
        <f>IF('INQ-A50.MELD'!K33&gt;SUM('INQ-A30.MELD:INQ-A35.MELD'!F33)*0.1,"Warnung","")</f>
        <v/>
      </c>
      <c r="W33" s="182" t="str">
        <f>IF('INQ-A50.MELD'!L33&gt;SUM('INQ-A30.MELD:INQ-A35.MELD'!G33)*0.1,"Warnung","")</f>
        <v/>
      </c>
      <c r="X33" s="182" t="str">
        <f>IF('INQ-A50.MELD'!M33&gt;SUM('INQ-A30.MELD:INQ-A35.MELD'!H33)*0.1,"Warnung","")</f>
        <v/>
      </c>
      <c r="Y33" s="182" t="str">
        <f>IF('INQ-A50.MELD'!N33&gt;SUM('INQ-A30.MELD:INQ-A35.MELD'!I33:K33)*0.1,"Warnung","")</f>
        <v/>
      </c>
    </row>
    <row r="34" spans="1:25" s="334" customFormat="1" ht="15.9" customHeight="1" x14ac:dyDescent="0.25">
      <c r="A34" s="78"/>
      <c r="B34" s="91" t="s">
        <v>402</v>
      </c>
      <c r="C34" s="103" t="s">
        <v>429</v>
      </c>
      <c r="D34" s="73" t="s">
        <v>145</v>
      </c>
      <c r="E34" s="5">
        <v>34</v>
      </c>
      <c r="F34" s="10"/>
      <c r="G34" s="10"/>
      <c r="H34" s="10"/>
      <c r="I34" s="10"/>
      <c r="K34" s="10"/>
      <c r="L34" s="10"/>
      <c r="M34" s="10"/>
      <c r="N34" s="10"/>
      <c r="O34" s="5">
        <v>34</v>
      </c>
      <c r="Q34" s="182" t="str">
        <f>IF('INQ-A50.MELD'!F34&gt;SUM('INQ-A30.MELD:INQ-A35.MELD'!M34)*0.1,"Warnung","")</f>
        <v/>
      </c>
      <c r="R34" s="182" t="str">
        <f>IF('INQ-A50.MELD'!G34&gt;SUM('INQ-A30.MELD:INQ-A35.MELD'!N34)*0.1,"Warnung","")</f>
        <v/>
      </c>
      <c r="S34" s="182" t="str">
        <f>IF('INQ-A50.MELD'!H34&gt;SUM('INQ-A30.MELD:INQ-A35.MELD'!O34)*0.1,"Warnung","")</f>
        <v/>
      </c>
      <c r="T34" s="182" t="str">
        <f>IF('INQ-A50.MELD'!I34&gt;SUM('INQ-A30.MELD:INQ-A35.MELD'!P34:R34)*0.1,"Warnung","")</f>
        <v/>
      </c>
      <c r="U34" s="335"/>
      <c r="V34" s="182" t="str">
        <f>IF('INQ-A50.MELD'!K34&gt;SUM('INQ-A30.MELD:INQ-A35.MELD'!F34)*0.1,"Warnung","")</f>
        <v/>
      </c>
      <c r="W34" s="182" t="str">
        <f>IF('INQ-A50.MELD'!L34&gt;SUM('INQ-A30.MELD:INQ-A35.MELD'!G34)*0.1,"Warnung","")</f>
        <v/>
      </c>
      <c r="X34" s="182" t="str">
        <f>IF('INQ-A50.MELD'!M34&gt;SUM('INQ-A30.MELD:INQ-A35.MELD'!H34)*0.1,"Warnung","")</f>
        <v/>
      </c>
      <c r="Y34" s="182" t="str">
        <f>IF('INQ-A50.MELD'!N34&gt;SUM('INQ-A30.MELD:INQ-A35.MELD'!I34:K34)*0.1,"Warnung","")</f>
        <v/>
      </c>
    </row>
    <row r="35" spans="1:25" s="334" customFormat="1" ht="15.9" customHeight="1" x14ac:dyDescent="0.25">
      <c r="A35" s="78"/>
      <c r="B35" s="91" t="s">
        <v>402</v>
      </c>
      <c r="C35" s="103" t="s">
        <v>342</v>
      </c>
      <c r="D35" s="73" t="s">
        <v>146</v>
      </c>
      <c r="E35" s="5">
        <v>230</v>
      </c>
      <c r="F35" s="10"/>
      <c r="G35" s="10"/>
      <c r="H35" s="10"/>
      <c r="I35" s="10"/>
      <c r="K35" s="10"/>
      <c r="L35" s="10"/>
      <c r="M35" s="10"/>
      <c r="N35" s="10"/>
      <c r="O35" s="5">
        <v>230</v>
      </c>
      <c r="Q35" s="182" t="str">
        <f>IF('INQ-A50.MELD'!F35&gt;SUM('INQ-A30.MELD:INQ-A35.MELD'!M35)*0.1,"Warnung","")</f>
        <v/>
      </c>
      <c r="R35" s="182" t="str">
        <f>IF('INQ-A50.MELD'!G35&gt;SUM('INQ-A30.MELD:INQ-A35.MELD'!N35)*0.1,"Warnung","")</f>
        <v/>
      </c>
      <c r="S35" s="182" t="str">
        <f>IF('INQ-A50.MELD'!H35&gt;SUM('INQ-A30.MELD:INQ-A35.MELD'!O35)*0.1,"Warnung","")</f>
        <v/>
      </c>
      <c r="T35" s="182" t="str">
        <f>IF('INQ-A50.MELD'!I35&gt;SUM('INQ-A30.MELD:INQ-A35.MELD'!P35:R35)*0.1,"Warnung","")</f>
        <v/>
      </c>
      <c r="U35" s="335"/>
      <c r="V35" s="182" t="str">
        <f>IF('INQ-A50.MELD'!K35&gt;SUM('INQ-A30.MELD:INQ-A35.MELD'!F35)*0.1,"Warnung","")</f>
        <v/>
      </c>
      <c r="W35" s="182" t="str">
        <f>IF('INQ-A50.MELD'!L35&gt;SUM('INQ-A30.MELD:INQ-A35.MELD'!G35)*0.1,"Warnung","")</f>
        <v/>
      </c>
      <c r="X35" s="182" t="str">
        <f>IF('INQ-A50.MELD'!M35&gt;SUM('INQ-A30.MELD:INQ-A35.MELD'!H35)*0.1,"Warnung","")</f>
        <v/>
      </c>
      <c r="Y35" s="182" t="str">
        <f>IF('INQ-A50.MELD'!N35&gt;SUM('INQ-A30.MELD:INQ-A35.MELD'!I35:K35)*0.1,"Warnung","")</f>
        <v/>
      </c>
    </row>
    <row r="36" spans="1:25" ht="15.9" customHeight="1" x14ac:dyDescent="0.25">
      <c r="A36" s="78"/>
      <c r="B36" s="91" t="s">
        <v>402</v>
      </c>
      <c r="C36" s="101" t="s">
        <v>30</v>
      </c>
      <c r="D36" s="73" t="s">
        <v>31</v>
      </c>
      <c r="E36" s="5">
        <v>11</v>
      </c>
      <c r="F36" s="10"/>
      <c r="G36" s="10"/>
      <c r="H36" s="10"/>
      <c r="I36" s="10"/>
      <c r="K36" s="10"/>
      <c r="L36" s="10"/>
      <c r="M36" s="10"/>
      <c r="N36" s="10"/>
      <c r="O36" s="5">
        <v>11</v>
      </c>
      <c r="Q36" s="182" t="str">
        <f>IF('INQ-A50.MELD'!F36&gt;SUM('INQ-A30.MELD:INQ-A35.MELD'!M36)*0.1,"Warnung","")</f>
        <v/>
      </c>
      <c r="R36" s="182" t="str">
        <f>IF('INQ-A50.MELD'!G36&gt;SUM('INQ-A30.MELD:INQ-A35.MELD'!N36)*0.1,"Warnung","")</f>
        <v/>
      </c>
      <c r="S36" s="182" t="str">
        <f>IF('INQ-A50.MELD'!H36&gt;SUM('INQ-A30.MELD:INQ-A35.MELD'!O36)*0.1,"Warnung","")</f>
        <v/>
      </c>
      <c r="T36" s="182" t="str">
        <f>IF('INQ-A50.MELD'!I36&gt;SUM('INQ-A30.MELD:INQ-A35.MELD'!P36:R36)*0.1,"Warnung","")</f>
        <v/>
      </c>
      <c r="U36" s="335"/>
      <c r="V36" s="182" t="str">
        <f>IF('INQ-A50.MELD'!K36&gt;SUM('INQ-A30.MELD:INQ-A35.MELD'!F36)*0.1,"Warnung","")</f>
        <v/>
      </c>
      <c r="W36" s="182" t="str">
        <f>IF('INQ-A50.MELD'!L36&gt;SUM('INQ-A30.MELD:INQ-A35.MELD'!G36)*0.1,"Warnung","")</f>
        <v/>
      </c>
      <c r="X36" s="182" t="str">
        <f>IF('INQ-A50.MELD'!M36&gt;SUM('INQ-A30.MELD:INQ-A35.MELD'!H36)*0.1,"Warnung","")</f>
        <v/>
      </c>
      <c r="Y36" s="182" t="str">
        <f>IF('INQ-A50.MELD'!N36&gt;SUM('INQ-A30.MELD:INQ-A35.MELD'!I36:K36)*0.1,"Warnung","")</f>
        <v/>
      </c>
    </row>
    <row r="37" spans="1:25" ht="15.9" customHeight="1" x14ac:dyDescent="0.25">
      <c r="A37" s="78"/>
      <c r="B37" s="91" t="s">
        <v>402</v>
      </c>
      <c r="C37" s="101" t="s">
        <v>62</v>
      </c>
      <c r="D37" s="73" t="s">
        <v>63</v>
      </c>
      <c r="E37" s="5">
        <v>12</v>
      </c>
      <c r="F37" s="10"/>
      <c r="G37" s="10"/>
      <c r="H37" s="10"/>
      <c r="I37" s="10"/>
      <c r="K37" s="10"/>
      <c r="L37" s="10"/>
      <c r="M37" s="10"/>
      <c r="N37" s="10"/>
      <c r="O37" s="5">
        <v>12</v>
      </c>
      <c r="Q37" s="182" t="str">
        <f>IF('INQ-A50.MELD'!F37&gt;SUM('INQ-A30.MELD:INQ-A35.MELD'!M37)*0.1,"Warnung","")</f>
        <v/>
      </c>
      <c r="R37" s="182" t="str">
        <f>IF('INQ-A50.MELD'!G37&gt;SUM('INQ-A30.MELD:INQ-A35.MELD'!N37)*0.1,"Warnung","")</f>
        <v/>
      </c>
      <c r="S37" s="182" t="str">
        <f>IF('INQ-A50.MELD'!H37&gt;SUM('INQ-A30.MELD:INQ-A35.MELD'!O37)*0.1,"Warnung","")</f>
        <v/>
      </c>
      <c r="T37" s="182" t="str">
        <f>IF('INQ-A50.MELD'!I37&gt;SUM('INQ-A30.MELD:INQ-A35.MELD'!P37:R37)*0.1,"Warnung","")</f>
        <v/>
      </c>
      <c r="U37" s="335"/>
      <c r="V37" s="182" t="str">
        <f>IF('INQ-A50.MELD'!K37&gt;SUM('INQ-A30.MELD:INQ-A35.MELD'!F37)*0.1,"Warnung","")</f>
        <v/>
      </c>
      <c r="W37" s="182" t="str">
        <f>IF('INQ-A50.MELD'!L37&gt;SUM('INQ-A30.MELD:INQ-A35.MELD'!G37)*0.1,"Warnung","")</f>
        <v/>
      </c>
      <c r="X37" s="182" t="str">
        <f>IF('INQ-A50.MELD'!M37&gt;SUM('INQ-A30.MELD:INQ-A35.MELD'!H37)*0.1,"Warnung","")</f>
        <v/>
      </c>
      <c r="Y37" s="182" t="str">
        <f>IF('INQ-A50.MELD'!N37&gt;SUM('INQ-A30.MELD:INQ-A35.MELD'!I37:K37)*0.1,"Warnung","")</f>
        <v/>
      </c>
    </row>
    <row r="38" spans="1:25" ht="15.9" customHeight="1" x14ac:dyDescent="0.25">
      <c r="A38" s="78"/>
      <c r="B38" s="91" t="s">
        <v>402</v>
      </c>
      <c r="C38" s="101" t="s">
        <v>362</v>
      </c>
      <c r="D38" s="96" t="s">
        <v>36</v>
      </c>
      <c r="E38" s="5">
        <v>13</v>
      </c>
      <c r="F38" s="10"/>
      <c r="G38" s="10"/>
      <c r="H38" s="10"/>
      <c r="I38" s="10"/>
      <c r="K38" s="10"/>
      <c r="L38" s="10"/>
      <c r="M38" s="10"/>
      <c r="N38" s="10"/>
      <c r="O38" s="5">
        <v>13</v>
      </c>
      <c r="Q38" s="182" t="str">
        <f>IF('INQ-A50.MELD'!F38&gt;SUM('INQ-A30.MELD:INQ-A35.MELD'!M38)*0.1,"Warnung","")</f>
        <v/>
      </c>
      <c r="R38" s="182" t="str">
        <f>IF('INQ-A50.MELD'!G38&gt;SUM('INQ-A30.MELD:INQ-A35.MELD'!N38)*0.1,"Warnung","")</f>
        <v/>
      </c>
      <c r="S38" s="182" t="str">
        <f>IF('INQ-A50.MELD'!H38&gt;SUM('INQ-A30.MELD:INQ-A35.MELD'!O38)*0.1,"Warnung","")</f>
        <v/>
      </c>
      <c r="T38" s="182" t="str">
        <f>IF('INQ-A50.MELD'!I38&gt;SUM('INQ-A30.MELD:INQ-A35.MELD'!P38:R38)*0.1,"Warnung","")</f>
        <v/>
      </c>
      <c r="U38" s="335"/>
      <c r="V38" s="182" t="str">
        <f>IF('INQ-A50.MELD'!K38&gt;SUM('INQ-A30.MELD:INQ-A35.MELD'!F38)*0.1,"Warnung","")</f>
        <v/>
      </c>
      <c r="W38" s="182" t="str">
        <f>IF('INQ-A50.MELD'!L38&gt;SUM('INQ-A30.MELD:INQ-A35.MELD'!G38)*0.1,"Warnung","")</f>
        <v/>
      </c>
      <c r="X38" s="182" t="str">
        <f>IF('INQ-A50.MELD'!M38&gt;SUM('INQ-A30.MELD:INQ-A35.MELD'!H38)*0.1,"Warnung","")</f>
        <v/>
      </c>
      <c r="Y38" s="182" t="str">
        <f>IF('INQ-A50.MELD'!N38&gt;SUM('INQ-A30.MELD:INQ-A35.MELD'!I38:K38)*0.1,"Warnung","")</f>
        <v/>
      </c>
    </row>
    <row r="39" spans="1:25" ht="15.9" customHeight="1" x14ac:dyDescent="0.25">
      <c r="A39" s="78"/>
      <c r="B39" s="91" t="s">
        <v>402</v>
      </c>
      <c r="C39" s="100" t="s">
        <v>343</v>
      </c>
      <c r="D39" s="73" t="s">
        <v>147</v>
      </c>
      <c r="E39" s="5">
        <v>229</v>
      </c>
      <c r="F39" s="10"/>
      <c r="G39" s="10"/>
      <c r="H39" s="10"/>
      <c r="I39" s="10"/>
      <c r="K39" s="10"/>
      <c r="L39" s="10"/>
      <c r="M39" s="10"/>
      <c r="N39" s="10"/>
      <c r="O39" s="5">
        <v>229</v>
      </c>
      <c r="Q39" s="182" t="str">
        <f>IF('INQ-A50.MELD'!F39&gt;SUM('INQ-A30.MELD:INQ-A35.MELD'!M39)*0.1,"Warnung","")</f>
        <v/>
      </c>
      <c r="R39" s="182" t="str">
        <f>IF('INQ-A50.MELD'!G39&gt;SUM('INQ-A30.MELD:INQ-A35.MELD'!N39)*0.1,"Warnung","")</f>
        <v/>
      </c>
      <c r="S39" s="182" t="str">
        <f>IF('INQ-A50.MELD'!H39&gt;SUM('INQ-A30.MELD:INQ-A35.MELD'!O39)*0.1,"Warnung","")</f>
        <v/>
      </c>
      <c r="T39" s="182" t="str">
        <f>IF('INQ-A50.MELD'!I39&gt;SUM('INQ-A30.MELD:INQ-A35.MELD'!P39:R39)*0.1,"Warnung","")</f>
        <v/>
      </c>
      <c r="U39" s="335"/>
      <c r="V39" s="182" t="str">
        <f>IF('INQ-A50.MELD'!K39&gt;SUM('INQ-A30.MELD:INQ-A35.MELD'!F39)*0.1,"Warnung","")</f>
        <v/>
      </c>
      <c r="W39" s="182" t="str">
        <f>IF('INQ-A50.MELD'!L39&gt;SUM('INQ-A30.MELD:INQ-A35.MELD'!G39)*0.1,"Warnung","")</f>
        <v/>
      </c>
      <c r="X39" s="182" t="str">
        <f>IF('INQ-A50.MELD'!M39&gt;SUM('INQ-A30.MELD:INQ-A35.MELD'!H39)*0.1,"Warnung","")</f>
        <v/>
      </c>
      <c r="Y39" s="182" t="str">
        <f>IF('INQ-A50.MELD'!N39&gt;SUM('INQ-A30.MELD:INQ-A35.MELD'!I39:K39)*0.1,"Warnung","")</f>
        <v/>
      </c>
    </row>
    <row r="40" spans="1:25" ht="15.9" customHeight="1" x14ac:dyDescent="0.25">
      <c r="A40" s="78"/>
      <c r="B40" s="91" t="s">
        <v>402</v>
      </c>
      <c r="C40" s="101" t="s">
        <v>65</v>
      </c>
      <c r="D40" s="73" t="s">
        <v>66</v>
      </c>
      <c r="E40" s="5">
        <v>45</v>
      </c>
      <c r="F40" s="10"/>
      <c r="G40" s="10"/>
      <c r="H40" s="10"/>
      <c r="I40" s="10"/>
      <c r="K40" s="10"/>
      <c r="L40" s="10"/>
      <c r="M40" s="10"/>
      <c r="N40" s="10"/>
      <c r="O40" s="5">
        <v>45</v>
      </c>
      <c r="Q40" s="182" t="str">
        <f>IF('INQ-A50.MELD'!F40&gt;SUM('INQ-A30.MELD:INQ-A35.MELD'!M40)*0.1,"Warnung","")</f>
        <v/>
      </c>
      <c r="R40" s="182" t="str">
        <f>IF('INQ-A50.MELD'!G40&gt;SUM('INQ-A30.MELD:INQ-A35.MELD'!N40)*0.1,"Warnung","")</f>
        <v/>
      </c>
      <c r="S40" s="182" t="str">
        <f>IF('INQ-A50.MELD'!H40&gt;SUM('INQ-A30.MELD:INQ-A35.MELD'!O40)*0.1,"Warnung","")</f>
        <v/>
      </c>
      <c r="T40" s="182" t="str">
        <f>IF('INQ-A50.MELD'!I40&gt;SUM('INQ-A30.MELD:INQ-A35.MELD'!P40:R40)*0.1,"Warnung","")</f>
        <v/>
      </c>
      <c r="U40" s="335"/>
      <c r="V40" s="182" t="str">
        <f>IF('INQ-A50.MELD'!K40&gt;SUM('INQ-A30.MELD:INQ-A35.MELD'!F40)*0.1,"Warnung","")</f>
        <v/>
      </c>
      <c r="W40" s="182" t="str">
        <f>IF('INQ-A50.MELD'!L40&gt;SUM('INQ-A30.MELD:INQ-A35.MELD'!G40)*0.1,"Warnung","")</f>
        <v/>
      </c>
      <c r="X40" s="182" t="str">
        <f>IF('INQ-A50.MELD'!M40&gt;SUM('INQ-A30.MELD:INQ-A35.MELD'!H40)*0.1,"Warnung","")</f>
        <v/>
      </c>
      <c r="Y40" s="182" t="str">
        <f>IF('INQ-A50.MELD'!N40&gt;SUM('INQ-A30.MELD:INQ-A35.MELD'!I40:K40)*0.1,"Warnung","")</f>
        <v/>
      </c>
    </row>
    <row r="41" spans="1:25" ht="15.9" customHeight="1" x14ac:dyDescent="0.25">
      <c r="A41" s="78"/>
      <c r="B41" s="91" t="s">
        <v>402</v>
      </c>
      <c r="C41" s="101" t="s">
        <v>38</v>
      </c>
      <c r="D41" s="73" t="s">
        <v>39</v>
      </c>
      <c r="E41" s="5">
        <v>28</v>
      </c>
      <c r="F41" s="10"/>
      <c r="G41" s="10"/>
      <c r="H41" s="10"/>
      <c r="I41" s="10"/>
      <c r="K41" s="10"/>
      <c r="L41" s="10"/>
      <c r="M41" s="10"/>
      <c r="N41" s="10"/>
      <c r="O41" s="5">
        <v>28</v>
      </c>
      <c r="Q41" s="182" t="str">
        <f>IF('INQ-A50.MELD'!F41&gt;SUM('INQ-A30.MELD:INQ-A35.MELD'!M41)*0.1,"Warnung","")</f>
        <v/>
      </c>
      <c r="R41" s="182" t="str">
        <f>IF('INQ-A50.MELD'!G41&gt;SUM('INQ-A30.MELD:INQ-A35.MELD'!N41)*0.1,"Warnung","")</f>
        <v/>
      </c>
      <c r="S41" s="182" t="str">
        <f>IF('INQ-A50.MELD'!H41&gt;SUM('INQ-A30.MELD:INQ-A35.MELD'!O41)*0.1,"Warnung","")</f>
        <v/>
      </c>
      <c r="T41" s="182" t="str">
        <f>IF('INQ-A50.MELD'!I41&gt;SUM('INQ-A30.MELD:INQ-A35.MELD'!P41:R41)*0.1,"Warnung","")</f>
        <v/>
      </c>
      <c r="U41" s="335"/>
      <c r="V41" s="182" t="str">
        <f>IF('INQ-A50.MELD'!K41&gt;SUM('INQ-A30.MELD:INQ-A35.MELD'!F41)*0.1,"Warnung","")</f>
        <v/>
      </c>
      <c r="W41" s="182" t="str">
        <f>IF('INQ-A50.MELD'!L41&gt;SUM('INQ-A30.MELD:INQ-A35.MELD'!G41)*0.1,"Warnung","")</f>
        <v/>
      </c>
      <c r="X41" s="182" t="str">
        <f>IF('INQ-A50.MELD'!M41&gt;SUM('INQ-A30.MELD:INQ-A35.MELD'!H41)*0.1,"Warnung","")</f>
        <v/>
      </c>
      <c r="Y41" s="182" t="str">
        <f>IF('INQ-A50.MELD'!N41&gt;SUM('INQ-A30.MELD:INQ-A35.MELD'!I41:K41)*0.1,"Warnung","")</f>
        <v/>
      </c>
    </row>
    <row r="42" spans="1:25" ht="15.9" customHeight="1" x14ac:dyDescent="0.25">
      <c r="A42" s="78"/>
      <c r="B42" s="91" t="s">
        <v>402</v>
      </c>
      <c r="C42" s="101" t="s">
        <v>40</v>
      </c>
      <c r="D42" s="73" t="s">
        <v>41</v>
      </c>
      <c r="E42" s="5">
        <v>29</v>
      </c>
      <c r="F42" s="10"/>
      <c r="G42" s="10"/>
      <c r="H42" s="10"/>
      <c r="I42" s="10"/>
      <c r="K42" s="10"/>
      <c r="L42" s="10"/>
      <c r="M42" s="10"/>
      <c r="N42" s="10"/>
      <c r="O42" s="5">
        <v>29</v>
      </c>
      <c r="Q42" s="182" t="str">
        <f>IF('INQ-A50.MELD'!F42&gt;SUM('INQ-A30.MELD:INQ-A35.MELD'!M42)*0.1,"Warnung","")</f>
        <v/>
      </c>
      <c r="R42" s="182" t="str">
        <f>IF('INQ-A50.MELD'!G42&gt;SUM('INQ-A30.MELD:INQ-A35.MELD'!N42)*0.1,"Warnung","")</f>
        <v/>
      </c>
      <c r="S42" s="182" t="str">
        <f>IF('INQ-A50.MELD'!H42&gt;SUM('INQ-A30.MELD:INQ-A35.MELD'!O42)*0.1,"Warnung","")</f>
        <v/>
      </c>
      <c r="T42" s="182" t="str">
        <f>IF('INQ-A50.MELD'!I42&gt;SUM('INQ-A30.MELD:INQ-A35.MELD'!P42:R42)*0.1,"Warnung","")</f>
        <v/>
      </c>
      <c r="U42" s="335"/>
      <c r="V42" s="182" t="str">
        <f>IF('INQ-A50.MELD'!K42&gt;SUM('INQ-A30.MELD:INQ-A35.MELD'!F42)*0.1,"Warnung","")</f>
        <v/>
      </c>
      <c r="W42" s="182" t="str">
        <f>IF('INQ-A50.MELD'!L42&gt;SUM('INQ-A30.MELD:INQ-A35.MELD'!G42)*0.1,"Warnung","")</f>
        <v/>
      </c>
      <c r="X42" s="182" t="str">
        <f>IF('INQ-A50.MELD'!M42&gt;SUM('INQ-A30.MELD:INQ-A35.MELD'!H42)*0.1,"Warnung","")</f>
        <v/>
      </c>
      <c r="Y42" s="182" t="str">
        <f>IF('INQ-A50.MELD'!N42&gt;SUM('INQ-A30.MELD:INQ-A35.MELD'!I42:K42)*0.1,"Warnung","")</f>
        <v/>
      </c>
    </row>
    <row r="43" spans="1:25" ht="15.9" customHeight="1" x14ac:dyDescent="0.25">
      <c r="A43" s="78"/>
      <c r="B43" s="91" t="s">
        <v>402</v>
      </c>
      <c r="C43" s="101" t="s">
        <v>42</v>
      </c>
      <c r="D43" s="73" t="s">
        <v>43</v>
      </c>
      <c r="E43" s="5">
        <v>15</v>
      </c>
      <c r="F43" s="10"/>
      <c r="G43" s="10"/>
      <c r="H43" s="10"/>
      <c r="I43" s="10"/>
      <c r="K43" s="10"/>
      <c r="L43" s="10"/>
      <c r="M43" s="10"/>
      <c r="N43" s="10"/>
      <c r="O43" s="5">
        <v>15</v>
      </c>
      <c r="Q43" s="182" t="str">
        <f>IF('INQ-A50.MELD'!F43&gt;SUM('INQ-A30.MELD:INQ-A35.MELD'!M43)*0.1,"Warnung","")</f>
        <v/>
      </c>
      <c r="R43" s="182" t="str">
        <f>IF('INQ-A50.MELD'!G43&gt;SUM('INQ-A30.MELD:INQ-A35.MELD'!N43)*0.1,"Warnung","")</f>
        <v/>
      </c>
      <c r="S43" s="182" t="str">
        <f>IF('INQ-A50.MELD'!H43&gt;SUM('INQ-A30.MELD:INQ-A35.MELD'!O43)*0.1,"Warnung","")</f>
        <v/>
      </c>
      <c r="T43" s="182" t="str">
        <f>IF('INQ-A50.MELD'!I43&gt;SUM('INQ-A30.MELD:INQ-A35.MELD'!P43:R43)*0.1,"Warnung","")</f>
        <v/>
      </c>
      <c r="U43" s="335"/>
      <c r="V43" s="182" t="str">
        <f>IF('INQ-A50.MELD'!K43&gt;SUM('INQ-A30.MELD:INQ-A35.MELD'!F43)*0.1,"Warnung","")</f>
        <v/>
      </c>
      <c r="W43" s="182" t="str">
        <f>IF('INQ-A50.MELD'!L43&gt;SUM('INQ-A30.MELD:INQ-A35.MELD'!G43)*0.1,"Warnung","")</f>
        <v/>
      </c>
      <c r="X43" s="182" t="str">
        <f>IF('INQ-A50.MELD'!M43&gt;SUM('INQ-A30.MELD:INQ-A35.MELD'!H43)*0.1,"Warnung","")</f>
        <v/>
      </c>
      <c r="Y43" s="182" t="str">
        <f>IF('INQ-A50.MELD'!N43&gt;SUM('INQ-A30.MELD:INQ-A35.MELD'!I43:K43)*0.1,"Warnung","")</f>
        <v/>
      </c>
    </row>
    <row r="44" spans="1:25" ht="15.9" customHeight="1" x14ac:dyDescent="0.25">
      <c r="A44" s="78"/>
      <c r="B44" s="91" t="s">
        <v>402</v>
      </c>
      <c r="C44" s="101" t="s">
        <v>363</v>
      </c>
      <c r="D44" s="96" t="s">
        <v>46</v>
      </c>
      <c r="E44" s="5">
        <v>16</v>
      </c>
      <c r="F44" s="10"/>
      <c r="G44" s="10"/>
      <c r="H44" s="10"/>
      <c r="I44" s="10"/>
      <c r="K44" s="10"/>
      <c r="L44" s="10"/>
      <c r="M44" s="10"/>
      <c r="N44" s="10"/>
      <c r="O44" s="5">
        <v>16</v>
      </c>
      <c r="Q44" s="182" t="str">
        <f>IF('INQ-A50.MELD'!F44&gt;SUM('INQ-A30.MELD:INQ-A35.MELD'!M44)*0.1,"Warnung","")</f>
        <v/>
      </c>
      <c r="R44" s="182" t="str">
        <f>IF('INQ-A50.MELD'!G44&gt;SUM('INQ-A30.MELD:INQ-A35.MELD'!N44)*0.1,"Warnung","")</f>
        <v/>
      </c>
      <c r="S44" s="182" t="str">
        <f>IF('INQ-A50.MELD'!H44&gt;SUM('INQ-A30.MELD:INQ-A35.MELD'!O44)*0.1,"Warnung","")</f>
        <v/>
      </c>
      <c r="T44" s="182" t="str">
        <f>IF('INQ-A50.MELD'!I44&gt;SUM('INQ-A30.MELD:INQ-A35.MELD'!P44:R44)*0.1,"Warnung","")</f>
        <v/>
      </c>
      <c r="U44" s="335"/>
      <c r="V44" s="182" t="str">
        <f>IF('INQ-A50.MELD'!K44&gt;SUM('INQ-A30.MELD:INQ-A35.MELD'!F44)*0.1,"Warnung","")</f>
        <v/>
      </c>
      <c r="W44" s="182" t="str">
        <f>IF('INQ-A50.MELD'!L44&gt;SUM('INQ-A30.MELD:INQ-A35.MELD'!G44)*0.1,"Warnung","")</f>
        <v/>
      </c>
      <c r="X44" s="182" t="str">
        <f>IF('INQ-A50.MELD'!M44&gt;SUM('INQ-A30.MELD:INQ-A35.MELD'!H44)*0.1,"Warnung","")</f>
        <v/>
      </c>
      <c r="Y44" s="182" t="str">
        <f>IF('INQ-A50.MELD'!N44&gt;SUM('INQ-A30.MELD:INQ-A35.MELD'!I44:K44)*0.1,"Warnung","")</f>
        <v/>
      </c>
    </row>
    <row r="45" spans="1:25" ht="15.9" customHeight="1" x14ac:dyDescent="0.25">
      <c r="A45" s="78"/>
      <c r="B45" s="91" t="s">
        <v>402</v>
      </c>
      <c r="C45" s="512" t="s">
        <v>1263</v>
      </c>
      <c r="D45" s="73" t="s">
        <v>148</v>
      </c>
      <c r="E45" s="5">
        <v>47</v>
      </c>
      <c r="F45" s="10"/>
      <c r="G45" s="10"/>
      <c r="H45" s="10"/>
      <c r="I45" s="10"/>
      <c r="K45" s="10"/>
      <c r="L45" s="10"/>
      <c r="M45" s="10"/>
      <c r="N45" s="10"/>
      <c r="O45" s="5">
        <v>47</v>
      </c>
      <c r="Q45" s="182" t="str">
        <f>IF('INQ-A50.MELD'!F45&gt;SUM('INQ-A30.MELD:INQ-A35.MELD'!M45)*0.1,"Warnung","")</f>
        <v/>
      </c>
      <c r="R45" s="182" t="str">
        <f>IF('INQ-A50.MELD'!G45&gt;SUM('INQ-A30.MELD:INQ-A35.MELD'!N45)*0.1,"Warnung","")</f>
        <v/>
      </c>
      <c r="S45" s="182" t="str">
        <f>IF('INQ-A50.MELD'!H45&gt;SUM('INQ-A30.MELD:INQ-A35.MELD'!O45)*0.1,"Warnung","")</f>
        <v/>
      </c>
      <c r="T45" s="182" t="str">
        <f>IF('INQ-A50.MELD'!I45&gt;SUM('INQ-A30.MELD:INQ-A35.MELD'!P45:R45)*0.1,"Warnung","")</f>
        <v/>
      </c>
      <c r="U45" s="335"/>
      <c r="V45" s="182" t="str">
        <f>IF('INQ-A50.MELD'!K45&gt;SUM('INQ-A30.MELD:INQ-A35.MELD'!F45)*0.1,"Warnung","")</f>
        <v/>
      </c>
      <c r="W45" s="182" t="str">
        <f>IF('INQ-A50.MELD'!L45&gt;SUM('INQ-A30.MELD:INQ-A35.MELD'!G45)*0.1,"Warnung","")</f>
        <v/>
      </c>
      <c r="X45" s="182" t="str">
        <f>IF('INQ-A50.MELD'!M45&gt;SUM('INQ-A30.MELD:INQ-A35.MELD'!H45)*0.1,"Warnung","")</f>
        <v/>
      </c>
      <c r="Y45" s="182" t="str">
        <f>IF('INQ-A50.MELD'!N45&gt;SUM('INQ-A30.MELD:INQ-A35.MELD'!I45:K45)*0.1,"Warnung","")</f>
        <v/>
      </c>
    </row>
    <row r="46" spans="1:25" ht="15.9" customHeight="1" x14ac:dyDescent="0.25">
      <c r="A46" s="78"/>
      <c r="B46" s="91" t="s">
        <v>402</v>
      </c>
      <c r="C46" s="100" t="s">
        <v>430</v>
      </c>
      <c r="D46" s="73" t="s">
        <v>149</v>
      </c>
      <c r="E46" s="5">
        <v>41</v>
      </c>
      <c r="F46" s="10"/>
      <c r="G46" s="10"/>
      <c r="H46" s="10"/>
      <c r="I46" s="10"/>
      <c r="K46" s="10"/>
      <c r="L46" s="10"/>
      <c r="M46" s="10"/>
      <c r="N46" s="10"/>
      <c r="O46" s="5">
        <v>41</v>
      </c>
      <c r="Q46" s="182" t="str">
        <f>IF('INQ-A50.MELD'!F46&gt;SUM('INQ-A30.MELD:INQ-A35.MELD'!M46)*0.1,"Warnung","")</f>
        <v/>
      </c>
      <c r="R46" s="182" t="str">
        <f>IF('INQ-A50.MELD'!G46&gt;SUM('INQ-A30.MELD:INQ-A35.MELD'!N46)*0.1,"Warnung","")</f>
        <v/>
      </c>
      <c r="S46" s="182" t="str">
        <f>IF('INQ-A50.MELD'!H46&gt;SUM('INQ-A30.MELD:INQ-A35.MELD'!O46)*0.1,"Warnung","")</f>
        <v/>
      </c>
      <c r="T46" s="182" t="str">
        <f>IF('INQ-A50.MELD'!I46&gt;SUM('INQ-A30.MELD:INQ-A35.MELD'!P46:R46)*0.1,"Warnung","")</f>
        <v/>
      </c>
      <c r="U46" s="335"/>
      <c r="V46" s="182" t="str">
        <f>IF('INQ-A50.MELD'!K46&gt;SUM('INQ-A30.MELD:INQ-A35.MELD'!F46)*0.1,"Warnung","")</f>
        <v/>
      </c>
      <c r="W46" s="182" t="str">
        <f>IF('INQ-A50.MELD'!L46&gt;SUM('INQ-A30.MELD:INQ-A35.MELD'!G46)*0.1,"Warnung","")</f>
        <v/>
      </c>
      <c r="X46" s="182" t="str">
        <f>IF('INQ-A50.MELD'!M46&gt;SUM('INQ-A30.MELD:INQ-A35.MELD'!H46)*0.1,"Warnung","")</f>
        <v/>
      </c>
      <c r="Y46" s="182" t="str">
        <f>IF('INQ-A50.MELD'!N46&gt;SUM('INQ-A30.MELD:INQ-A35.MELD'!I46:K46)*0.1,"Warnung","")</f>
        <v/>
      </c>
    </row>
    <row r="47" spans="1:25" ht="15.9" customHeight="1" x14ac:dyDescent="0.25">
      <c r="A47" s="78"/>
      <c r="B47" s="91" t="s">
        <v>402</v>
      </c>
      <c r="C47" s="100" t="s">
        <v>431</v>
      </c>
      <c r="D47" s="73" t="s">
        <v>150</v>
      </c>
      <c r="E47" s="5">
        <v>236</v>
      </c>
      <c r="F47" s="10"/>
      <c r="G47" s="10"/>
      <c r="H47" s="10"/>
      <c r="I47" s="10"/>
      <c r="K47" s="10"/>
      <c r="L47" s="10"/>
      <c r="M47" s="10"/>
      <c r="N47" s="10"/>
      <c r="O47" s="5">
        <v>236</v>
      </c>
      <c r="Q47" s="182" t="str">
        <f>IF('INQ-A50.MELD'!F47&gt;SUM('INQ-A30.MELD:INQ-A35.MELD'!M47)*0.1,"Warnung","")</f>
        <v/>
      </c>
      <c r="R47" s="182" t="str">
        <f>IF('INQ-A50.MELD'!G47&gt;SUM('INQ-A30.MELD:INQ-A35.MELD'!N47)*0.1,"Warnung","")</f>
        <v/>
      </c>
      <c r="S47" s="182" t="str">
        <f>IF('INQ-A50.MELD'!H47&gt;SUM('INQ-A30.MELD:INQ-A35.MELD'!O47)*0.1,"Warnung","")</f>
        <v/>
      </c>
      <c r="T47" s="182" t="str">
        <f>IF('INQ-A50.MELD'!I47&gt;SUM('INQ-A30.MELD:INQ-A35.MELD'!P47:R47)*0.1,"Warnung","")</f>
        <v/>
      </c>
      <c r="U47" s="335"/>
      <c r="V47" s="182" t="str">
        <f>IF('INQ-A50.MELD'!K47&gt;SUM('INQ-A30.MELD:INQ-A35.MELD'!F47)*0.1,"Warnung","")</f>
        <v/>
      </c>
      <c r="W47" s="182" t="str">
        <f>IF('INQ-A50.MELD'!L47&gt;SUM('INQ-A30.MELD:INQ-A35.MELD'!G47)*0.1,"Warnung","")</f>
        <v/>
      </c>
      <c r="X47" s="182" t="str">
        <f>IF('INQ-A50.MELD'!M47&gt;SUM('INQ-A30.MELD:INQ-A35.MELD'!H47)*0.1,"Warnung","")</f>
        <v/>
      </c>
      <c r="Y47" s="182" t="str">
        <f>IF('INQ-A50.MELD'!N47&gt;SUM('INQ-A30.MELD:INQ-A35.MELD'!I47:K47)*0.1,"Warnung","")</f>
        <v/>
      </c>
    </row>
    <row r="48" spans="1:25" ht="15.9" customHeight="1" x14ac:dyDescent="0.25">
      <c r="A48" s="78"/>
      <c r="B48" s="91" t="s">
        <v>402</v>
      </c>
      <c r="C48" s="101" t="s">
        <v>47</v>
      </c>
      <c r="D48" s="73" t="s">
        <v>48</v>
      </c>
      <c r="E48" s="5">
        <v>18</v>
      </c>
      <c r="F48" s="10"/>
      <c r="G48" s="10"/>
      <c r="H48" s="10"/>
      <c r="I48" s="10"/>
      <c r="K48" s="10"/>
      <c r="L48" s="10"/>
      <c r="M48" s="10"/>
      <c r="N48" s="10"/>
      <c r="O48" s="5">
        <v>18</v>
      </c>
      <c r="Q48" s="182" t="str">
        <f>IF('INQ-A50.MELD'!F48&gt;SUM('INQ-A30.MELD:INQ-A35.MELD'!M48)*0.1,"Warnung","")</f>
        <v/>
      </c>
      <c r="R48" s="182" t="str">
        <f>IF('INQ-A50.MELD'!G48&gt;SUM('INQ-A30.MELD:INQ-A35.MELD'!N48)*0.1,"Warnung","")</f>
        <v/>
      </c>
      <c r="S48" s="182" t="str">
        <f>IF('INQ-A50.MELD'!H48&gt;SUM('INQ-A30.MELD:INQ-A35.MELD'!O48)*0.1,"Warnung","")</f>
        <v/>
      </c>
      <c r="T48" s="182" t="str">
        <f>IF('INQ-A50.MELD'!I48&gt;SUM('INQ-A30.MELD:INQ-A35.MELD'!P48:R48)*0.1,"Warnung","")</f>
        <v/>
      </c>
      <c r="U48" s="335"/>
      <c r="V48" s="182" t="str">
        <f>IF('INQ-A50.MELD'!K48&gt;SUM('INQ-A30.MELD:INQ-A35.MELD'!F48)*0.1,"Warnung","")</f>
        <v/>
      </c>
      <c r="W48" s="182" t="str">
        <f>IF('INQ-A50.MELD'!L48&gt;SUM('INQ-A30.MELD:INQ-A35.MELD'!G48)*0.1,"Warnung","")</f>
        <v/>
      </c>
      <c r="X48" s="182" t="str">
        <f>IF('INQ-A50.MELD'!M48&gt;SUM('INQ-A30.MELD:INQ-A35.MELD'!H48)*0.1,"Warnung","")</f>
        <v/>
      </c>
      <c r="Y48" s="182" t="str">
        <f>IF('INQ-A50.MELD'!N48&gt;SUM('INQ-A30.MELD:INQ-A35.MELD'!I48:K48)*0.1,"Warnung","")</f>
        <v/>
      </c>
    </row>
    <row r="49" spans="1:25" ht="15.9" customHeight="1" x14ac:dyDescent="0.25">
      <c r="A49" s="78"/>
      <c r="B49" s="91" t="s">
        <v>402</v>
      </c>
      <c r="C49" s="101" t="s">
        <v>366</v>
      </c>
      <c r="D49" s="96" t="s">
        <v>64</v>
      </c>
      <c r="E49" s="5">
        <v>19</v>
      </c>
      <c r="F49" s="10"/>
      <c r="G49" s="10"/>
      <c r="H49" s="10"/>
      <c r="I49" s="10"/>
      <c r="K49" s="10"/>
      <c r="L49" s="10"/>
      <c r="M49" s="10"/>
      <c r="N49" s="10"/>
      <c r="O49" s="5">
        <v>19</v>
      </c>
      <c r="Q49" s="182" t="str">
        <f>IF('INQ-A50.MELD'!F49&gt;SUM('INQ-A30.MELD:INQ-A35.MELD'!M49)*0.1,"Warnung","")</f>
        <v/>
      </c>
      <c r="R49" s="182" t="str">
        <f>IF('INQ-A50.MELD'!G49&gt;SUM('INQ-A30.MELD:INQ-A35.MELD'!N49)*0.1,"Warnung","")</f>
        <v/>
      </c>
      <c r="S49" s="182" t="str">
        <f>IF('INQ-A50.MELD'!H49&gt;SUM('INQ-A30.MELD:INQ-A35.MELD'!O49)*0.1,"Warnung","")</f>
        <v/>
      </c>
      <c r="T49" s="182" t="str">
        <f>IF('INQ-A50.MELD'!I49&gt;SUM('INQ-A30.MELD:INQ-A35.MELD'!P49:R49)*0.1,"Warnung","")</f>
        <v/>
      </c>
      <c r="U49" s="335"/>
      <c r="V49" s="182" t="str">
        <f>IF('INQ-A50.MELD'!K49&gt;SUM('INQ-A30.MELD:INQ-A35.MELD'!F49)*0.1,"Warnung","")</f>
        <v/>
      </c>
      <c r="W49" s="182" t="str">
        <f>IF('INQ-A50.MELD'!L49&gt;SUM('INQ-A30.MELD:INQ-A35.MELD'!G49)*0.1,"Warnung","")</f>
        <v/>
      </c>
      <c r="X49" s="182" t="str">
        <f>IF('INQ-A50.MELD'!M49&gt;SUM('INQ-A30.MELD:INQ-A35.MELD'!H49)*0.1,"Warnung","")</f>
        <v/>
      </c>
      <c r="Y49" s="182" t="str">
        <f>IF('INQ-A50.MELD'!N49&gt;SUM('INQ-A30.MELD:INQ-A35.MELD'!I49:K49)*0.1,"Warnung","")</f>
        <v/>
      </c>
    </row>
    <row r="50" spans="1:25" ht="15.9" customHeight="1" x14ac:dyDescent="0.25">
      <c r="A50" s="78"/>
      <c r="B50" s="91" t="s">
        <v>402</v>
      </c>
      <c r="C50" s="101" t="s">
        <v>49</v>
      </c>
      <c r="D50" s="73" t="s">
        <v>50</v>
      </c>
      <c r="E50" s="5">
        <v>20</v>
      </c>
      <c r="F50" s="10"/>
      <c r="G50" s="10"/>
      <c r="H50" s="10"/>
      <c r="I50" s="10"/>
      <c r="K50" s="10"/>
      <c r="L50" s="10"/>
      <c r="M50" s="10"/>
      <c r="N50" s="10"/>
      <c r="O50" s="5">
        <v>20</v>
      </c>
      <c r="Q50" s="182" t="str">
        <f>IF('INQ-A50.MELD'!F50&gt;SUM('INQ-A30.MELD:INQ-A35.MELD'!M50)*0.1,"Warnung","")</f>
        <v/>
      </c>
      <c r="R50" s="182" t="str">
        <f>IF('INQ-A50.MELD'!G50&gt;SUM('INQ-A30.MELD:INQ-A35.MELD'!N50)*0.1,"Warnung","")</f>
        <v/>
      </c>
      <c r="S50" s="182" t="str">
        <f>IF('INQ-A50.MELD'!H50&gt;SUM('INQ-A30.MELD:INQ-A35.MELD'!O50)*0.1,"Warnung","")</f>
        <v/>
      </c>
      <c r="T50" s="182" t="str">
        <f>IF('INQ-A50.MELD'!I50&gt;SUM('INQ-A30.MELD:INQ-A35.MELD'!P50:R50)*0.1,"Warnung","")</f>
        <v/>
      </c>
      <c r="U50" s="335"/>
      <c r="V50" s="182" t="str">
        <f>IF('INQ-A50.MELD'!K50&gt;SUM('INQ-A30.MELD:INQ-A35.MELD'!F50)*0.1,"Warnung","")</f>
        <v/>
      </c>
      <c r="W50" s="182" t="str">
        <f>IF('INQ-A50.MELD'!L50&gt;SUM('INQ-A30.MELD:INQ-A35.MELD'!G50)*0.1,"Warnung","")</f>
        <v/>
      </c>
      <c r="X50" s="182" t="str">
        <f>IF('INQ-A50.MELD'!M50&gt;SUM('INQ-A30.MELD:INQ-A35.MELD'!H50)*0.1,"Warnung","")</f>
        <v/>
      </c>
      <c r="Y50" s="182" t="str">
        <f>IF('INQ-A50.MELD'!N50&gt;SUM('INQ-A30.MELD:INQ-A35.MELD'!I50:K50)*0.1,"Warnung","")</f>
        <v/>
      </c>
    </row>
    <row r="51" spans="1:25" ht="15.9" customHeight="1" x14ac:dyDescent="0.25">
      <c r="A51" s="78"/>
      <c r="B51" s="91" t="s">
        <v>402</v>
      </c>
      <c r="C51" s="101" t="s">
        <v>51</v>
      </c>
      <c r="D51" s="73" t="s">
        <v>52</v>
      </c>
      <c r="E51" s="5">
        <v>21</v>
      </c>
      <c r="F51" s="10"/>
      <c r="G51" s="10"/>
      <c r="H51" s="10"/>
      <c r="I51" s="10"/>
      <c r="K51" s="10"/>
      <c r="L51" s="10"/>
      <c r="M51" s="10"/>
      <c r="N51" s="10"/>
      <c r="O51" s="5">
        <v>21</v>
      </c>
      <c r="Q51" s="182" t="str">
        <f>IF('INQ-A50.MELD'!F51&gt;SUM('INQ-A30.MELD:INQ-A35.MELD'!M51)*0.1,"Warnung","")</f>
        <v/>
      </c>
      <c r="R51" s="182" t="str">
        <f>IF('INQ-A50.MELD'!G51&gt;SUM('INQ-A30.MELD:INQ-A35.MELD'!N51)*0.1,"Warnung","")</f>
        <v/>
      </c>
      <c r="S51" s="182" t="str">
        <f>IF('INQ-A50.MELD'!H51&gt;SUM('INQ-A30.MELD:INQ-A35.MELD'!O51)*0.1,"Warnung","")</f>
        <v/>
      </c>
      <c r="T51" s="182" t="str">
        <f>IF('INQ-A50.MELD'!I51&gt;SUM('INQ-A30.MELD:INQ-A35.MELD'!P51:R51)*0.1,"Warnung","")</f>
        <v/>
      </c>
      <c r="U51" s="335"/>
      <c r="V51" s="182" t="str">
        <f>IF('INQ-A50.MELD'!K51&gt;SUM('INQ-A30.MELD:INQ-A35.MELD'!F51)*0.1,"Warnung","")</f>
        <v/>
      </c>
      <c r="W51" s="182" t="str">
        <f>IF('INQ-A50.MELD'!L51&gt;SUM('INQ-A30.MELD:INQ-A35.MELD'!G51)*0.1,"Warnung","")</f>
        <v/>
      </c>
      <c r="X51" s="182" t="str">
        <f>IF('INQ-A50.MELD'!M51&gt;SUM('INQ-A30.MELD:INQ-A35.MELD'!H51)*0.1,"Warnung","")</f>
        <v/>
      </c>
      <c r="Y51" s="182" t="str">
        <f>IF('INQ-A50.MELD'!N51&gt;SUM('INQ-A30.MELD:INQ-A35.MELD'!I51:K51)*0.1,"Warnung","")</f>
        <v/>
      </c>
    </row>
    <row r="52" spans="1:25" ht="15.9" customHeight="1" x14ac:dyDescent="0.25">
      <c r="A52" s="78"/>
      <c r="B52" s="91" t="s">
        <v>402</v>
      </c>
      <c r="C52" s="101" t="s">
        <v>364</v>
      </c>
      <c r="D52" s="96" t="s">
        <v>53</v>
      </c>
      <c r="E52" s="5">
        <v>22</v>
      </c>
      <c r="F52" s="10"/>
      <c r="G52" s="10"/>
      <c r="H52" s="10"/>
      <c r="I52" s="10"/>
      <c r="K52" s="10"/>
      <c r="L52" s="10"/>
      <c r="M52" s="10"/>
      <c r="N52" s="10"/>
      <c r="O52" s="5">
        <v>22</v>
      </c>
      <c r="Q52" s="182" t="str">
        <f>IF('INQ-A50.MELD'!F52&gt;SUM('INQ-A30.MELD:INQ-A35.MELD'!M52)*0.1,"Warnung","")</f>
        <v/>
      </c>
      <c r="R52" s="182" t="str">
        <f>IF('INQ-A50.MELD'!G52&gt;SUM('INQ-A30.MELD:INQ-A35.MELD'!N52)*0.1,"Warnung","")</f>
        <v/>
      </c>
      <c r="S52" s="182" t="str">
        <f>IF('INQ-A50.MELD'!H52&gt;SUM('INQ-A30.MELD:INQ-A35.MELD'!O52)*0.1,"Warnung","")</f>
        <v/>
      </c>
      <c r="T52" s="182" t="str">
        <f>IF('INQ-A50.MELD'!I52&gt;SUM('INQ-A30.MELD:INQ-A35.MELD'!P52:R52)*0.1,"Warnung","")</f>
        <v/>
      </c>
      <c r="U52" s="335"/>
      <c r="V52" s="182" t="str">
        <f>IF('INQ-A50.MELD'!K52&gt;SUM('INQ-A30.MELD:INQ-A35.MELD'!F52)*0.1,"Warnung","")</f>
        <v/>
      </c>
      <c r="W52" s="182" t="str">
        <f>IF('INQ-A50.MELD'!L52&gt;SUM('INQ-A30.MELD:INQ-A35.MELD'!G52)*0.1,"Warnung","")</f>
        <v/>
      </c>
      <c r="X52" s="182" t="str">
        <f>IF('INQ-A50.MELD'!M52&gt;SUM('INQ-A30.MELD:INQ-A35.MELD'!H52)*0.1,"Warnung","")</f>
        <v/>
      </c>
      <c r="Y52" s="182" t="str">
        <f>IF('INQ-A50.MELD'!N52&gt;SUM('INQ-A30.MELD:INQ-A35.MELD'!I52:K52)*0.1,"Warnung","")</f>
        <v/>
      </c>
    </row>
    <row r="53" spans="1:25" ht="15.9" customHeight="1" x14ac:dyDescent="0.25">
      <c r="A53" s="78"/>
      <c r="B53" s="91" t="s">
        <v>402</v>
      </c>
      <c r="C53" s="101" t="s">
        <v>54</v>
      </c>
      <c r="D53" s="73" t="s">
        <v>55</v>
      </c>
      <c r="E53" s="5">
        <v>23</v>
      </c>
      <c r="F53" s="10"/>
      <c r="G53" s="10"/>
      <c r="H53" s="10"/>
      <c r="I53" s="10"/>
      <c r="K53" s="10"/>
      <c r="L53" s="10"/>
      <c r="M53" s="10"/>
      <c r="N53" s="10"/>
      <c r="O53" s="5">
        <v>23</v>
      </c>
      <c r="Q53" s="182" t="str">
        <f>IF('INQ-A50.MELD'!F53&gt;SUM('INQ-A30.MELD:INQ-A35.MELD'!M53)*0.1,"Warnung","")</f>
        <v/>
      </c>
      <c r="R53" s="182" t="str">
        <f>IF('INQ-A50.MELD'!G53&gt;SUM('INQ-A30.MELD:INQ-A35.MELD'!N53)*0.1,"Warnung","")</f>
        <v/>
      </c>
      <c r="S53" s="182" t="str">
        <f>IF('INQ-A50.MELD'!H53&gt;SUM('INQ-A30.MELD:INQ-A35.MELD'!O53)*0.1,"Warnung","")</f>
        <v/>
      </c>
      <c r="T53" s="182" t="str">
        <f>IF('INQ-A50.MELD'!I53&gt;SUM('INQ-A30.MELD:INQ-A35.MELD'!P53:R53)*0.1,"Warnung","")</f>
        <v/>
      </c>
      <c r="U53" s="335"/>
      <c r="V53" s="182" t="str">
        <f>IF('INQ-A50.MELD'!K53&gt;SUM('INQ-A30.MELD:INQ-A35.MELD'!F53)*0.1,"Warnung","")</f>
        <v/>
      </c>
      <c r="W53" s="182" t="str">
        <f>IF('INQ-A50.MELD'!L53&gt;SUM('INQ-A30.MELD:INQ-A35.MELD'!G53)*0.1,"Warnung","")</f>
        <v/>
      </c>
      <c r="X53" s="182" t="str">
        <f>IF('INQ-A50.MELD'!M53&gt;SUM('INQ-A30.MELD:INQ-A35.MELD'!H53)*0.1,"Warnung","")</f>
        <v/>
      </c>
      <c r="Y53" s="182" t="str">
        <f>IF('INQ-A50.MELD'!N53&gt;SUM('INQ-A30.MELD:INQ-A35.MELD'!I53:K53)*0.1,"Warnung","")</f>
        <v/>
      </c>
    </row>
    <row r="54" spans="1:25" ht="15.9" customHeight="1" x14ac:dyDescent="0.25">
      <c r="A54" s="78"/>
      <c r="B54" s="91" t="s">
        <v>402</v>
      </c>
      <c r="C54" s="101" t="s">
        <v>1264</v>
      </c>
      <c r="D54" s="73" t="s">
        <v>67</v>
      </c>
      <c r="E54" s="5">
        <v>42</v>
      </c>
      <c r="F54" s="10"/>
      <c r="G54" s="10"/>
      <c r="H54" s="10"/>
      <c r="I54" s="10"/>
      <c r="K54" s="10"/>
      <c r="L54" s="10"/>
      <c r="M54" s="10"/>
      <c r="N54" s="10"/>
      <c r="O54" s="5">
        <v>42</v>
      </c>
      <c r="Q54" s="182" t="str">
        <f>IF('INQ-A50.MELD'!F54&gt;SUM('INQ-A30.MELD:INQ-A35.MELD'!M54)*0.1,"Warnung","")</f>
        <v/>
      </c>
      <c r="R54" s="182" t="str">
        <f>IF('INQ-A50.MELD'!G54&gt;SUM('INQ-A30.MELD:INQ-A35.MELD'!N54)*0.1,"Warnung","")</f>
        <v/>
      </c>
      <c r="S54" s="182" t="str">
        <f>IF('INQ-A50.MELD'!H54&gt;SUM('INQ-A30.MELD:INQ-A35.MELD'!O54)*0.1,"Warnung","")</f>
        <v/>
      </c>
      <c r="T54" s="182" t="str">
        <f>IF('INQ-A50.MELD'!I54&gt;SUM('INQ-A30.MELD:INQ-A35.MELD'!P54:R54)*0.1,"Warnung","")</f>
        <v/>
      </c>
      <c r="U54" s="335"/>
      <c r="V54" s="182" t="str">
        <f>IF('INQ-A50.MELD'!K54&gt;SUM('INQ-A30.MELD:INQ-A35.MELD'!F54)*0.1,"Warnung","")</f>
        <v/>
      </c>
      <c r="W54" s="182" t="str">
        <f>IF('INQ-A50.MELD'!L54&gt;SUM('INQ-A30.MELD:INQ-A35.MELD'!G54)*0.1,"Warnung","")</f>
        <v/>
      </c>
      <c r="X54" s="182" t="str">
        <f>IF('INQ-A50.MELD'!M54&gt;SUM('INQ-A30.MELD:INQ-A35.MELD'!H54)*0.1,"Warnung","")</f>
        <v/>
      </c>
      <c r="Y54" s="182" t="str">
        <f>IF('INQ-A50.MELD'!N54&gt;SUM('INQ-A30.MELD:INQ-A35.MELD'!I54:K54)*0.1,"Warnung","")</f>
        <v/>
      </c>
    </row>
    <row r="55" spans="1:25" ht="15.9" customHeight="1" x14ac:dyDescent="0.25">
      <c r="A55" s="78"/>
      <c r="B55" s="91" t="s">
        <v>402</v>
      </c>
      <c r="C55" s="100" t="s">
        <v>433</v>
      </c>
      <c r="D55" s="73" t="s">
        <v>152</v>
      </c>
      <c r="E55" s="5">
        <v>24</v>
      </c>
      <c r="F55" s="10"/>
      <c r="G55" s="10"/>
      <c r="H55" s="10"/>
      <c r="I55" s="10"/>
      <c r="K55" s="10"/>
      <c r="L55" s="10"/>
      <c r="M55" s="10"/>
      <c r="N55" s="10"/>
      <c r="O55" s="5">
        <v>24</v>
      </c>
      <c r="Q55" s="182" t="str">
        <f>IF('INQ-A50.MELD'!F55&gt;SUM('INQ-A30.MELD:INQ-A35.MELD'!M55)*0.1,"Warnung","")</f>
        <v/>
      </c>
      <c r="R55" s="182" t="str">
        <f>IF('INQ-A50.MELD'!G55&gt;SUM('INQ-A30.MELD:INQ-A35.MELD'!N55)*0.1,"Warnung","")</f>
        <v/>
      </c>
      <c r="S55" s="182" t="str">
        <f>IF('INQ-A50.MELD'!H55&gt;SUM('INQ-A30.MELD:INQ-A35.MELD'!O55)*0.1,"Warnung","")</f>
        <v/>
      </c>
      <c r="T55" s="182" t="str">
        <f>IF('INQ-A50.MELD'!I55&gt;SUM('INQ-A30.MELD:INQ-A35.MELD'!P55:R55)*0.1,"Warnung","")</f>
        <v/>
      </c>
      <c r="U55" s="335"/>
      <c r="V55" s="182" t="str">
        <f>IF('INQ-A50.MELD'!K55&gt;SUM('INQ-A30.MELD:INQ-A35.MELD'!F55)*0.1,"Warnung","")</f>
        <v/>
      </c>
      <c r="W55" s="182" t="str">
        <f>IF('INQ-A50.MELD'!L55&gt;SUM('INQ-A30.MELD:INQ-A35.MELD'!G55)*0.1,"Warnung","")</f>
        <v/>
      </c>
      <c r="X55" s="182" t="str">
        <f>IF('INQ-A50.MELD'!M55&gt;SUM('INQ-A30.MELD:INQ-A35.MELD'!H55)*0.1,"Warnung","")</f>
        <v/>
      </c>
      <c r="Y55" s="182" t="str">
        <f>IF('INQ-A50.MELD'!N55&gt;SUM('INQ-A30.MELD:INQ-A35.MELD'!I55:K55)*0.1,"Warnung","")</f>
        <v/>
      </c>
    </row>
    <row r="56" spans="1:25" ht="15.9" customHeight="1" x14ac:dyDescent="0.25">
      <c r="A56" s="78"/>
      <c r="B56" s="91" t="s">
        <v>402</v>
      </c>
      <c r="C56" s="101" t="s">
        <v>59</v>
      </c>
      <c r="D56" s="73" t="s">
        <v>60</v>
      </c>
      <c r="E56" s="5">
        <v>25</v>
      </c>
      <c r="F56" s="10"/>
      <c r="G56" s="10"/>
      <c r="H56" s="10"/>
      <c r="I56" s="10"/>
      <c r="K56" s="10"/>
      <c r="L56" s="10"/>
      <c r="M56" s="10"/>
      <c r="N56" s="10"/>
      <c r="O56" s="5">
        <v>25</v>
      </c>
      <c r="Q56" s="182" t="str">
        <f>IF('INQ-A50.MELD'!F56&gt;SUM('INQ-A30.MELD:INQ-A35.MELD'!M56)*0.1,"Warnung","")</f>
        <v/>
      </c>
      <c r="R56" s="182" t="str">
        <f>IF('INQ-A50.MELD'!G56&gt;SUM('INQ-A30.MELD:INQ-A35.MELD'!N56)*0.1,"Warnung","")</f>
        <v/>
      </c>
      <c r="S56" s="182" t="str">
        <f>IF('INQ-A50.MELD'!H56&gt;SUM('INQ-A30.MELD:INQ-A35.MELD'!O56)*0.1,"Warnung","")</f>
        <v/>
      </c>
      <c r="T56" s="182" t="str">
        <f>IF('INQ-A50.MELD'!I56&gt;SUM('INQ-A30.MELD:INQ-A35.MELD'!P56:R56)*0.1,"Warnung","")</f>
        <v/>
      </c>
      <c r="U56" s="335"/>
      <c r="V56" s="182" t="str">
        <f>IF('INQ-A50.MELD'!K56&gt;SUM('INQ-A30.MELD:INQ-A35.MELD'!F56)*0.1,"Warnung","")</f>
        <v/>
      </c>
      <c r="W56" s="182" t="str">
        <f>IF('INQ-A50.MELD'!L56&gt;SUM('INQ-A30.MELD:INQ-A35.MELD'!G56)*0.1,"Warnung","")</f>
        <v/>
      </c>
      <c r="X56" s="182" t="str">
        <f>IF('INQ-A50.MELD'!M56&gt;SUM('INQ-A30.MELD:INQ-A35.MELD'!H56)*0.1,"Warnung","")</f>
        <v/>
      </c>
      <c r="Y56" s="182" t="str">
        <f>IF('INQ-A50.MELD'!N56&gt;SUM('INQ-A30.MELD:INQ-A35.MELD'!I56:K56)*0.1,"Warnung","")</f>
        <v/>
      </c>
    </row>
    <row r="57" spans="1:25" ht="15.9" customHeight="1" x14ac:dyDescent="0.25">
      <c r="A57" s="78"/>
      <c r="B57" s="91" t="s">
        <v>402</v>
      </c>
      <c r="C57" s="100" t="s">
        <v>432</v>
      </c>
      <c r="D57" s="73" t="s">
        <v>151</v>
      </c>
      <c r="E57" s="5">
        <v>48</v>
      </c>
      <c r="F57" s="10"/>
      <c r="G57" s="10"/>
      <c r="H57" s="10"/>
      <c r="I57" s="10"/>
      <c r="K57" s="10"/>
      <c r="L57" s="10"/>
      <c r="M57" s="10"/>
      <c r="N57" s="10"/>
      <c r="O57" s="5">
        <v>48</v>
      </c>
      <c r="Q57" s="182" t="str">
        <f>IF('INQ-A50.MELD'!F57&gt;SUM('INQ-A30.MELD:INQ-A35.MELD'!M57)*0.1,"Warnung","")</f>
        <v/>
      </c>
      <c r="R57" s="182" t="str">
        <f>IF('INQ-A50.MELD'!G57&gt;SUM('INQ-A30.MELD:INQ-A35.MELD'!N57)*0.1,"Warnung","")</f>
        <v/>
      </c>
      <c r="S57" s="182" t="str">
        <f>IF('INQ-A50.MELD'!H57&gt;SUM('INQ-A30.MELD:INQ-A35.MELD'!O57)*0.1,"Warnung","")</f>
        <v/>
      </c>
      <c r="T57" s="182" t="str">
        <f>IF('INQ-A50.MELD'!I57&gt;SUM('INQ-A30.MELD:INQ-A35.MELD'!P57:R57)*0.1,"Warnung","")</f>
        <v/>
      </c>
      <c r="U57" s="335"/>
      <c r="V57" s="182" t="str">
        <f>IF('INQ-A50.MELD'!K57&gt;SUM('INQ-A30.MELD:INQ-A35.MELD'!F57)*0.1,"Warnung","")</f>
        <v/>
      </c>
      <c r="W57" s="182" t="str">
        <f>IF('INQ-A50.MELD'!L57&gt;SUM('INQ-A30.MELD:INQ-A35.MELD'!G57)*0.1,"Warnung","")</f>
        <v/>
      </c>
      <c r="X57" s="182" t="str">
        <f>IF('INQ-A50.MELD'!M57&gt;SUM('INQ-A30.MELD:INQ-A35.MELD'!H57)*0.1,"Warnung","")</f>
        <v/>
      </c>
      <c r="Y57" s="182" t="str">
        <f>IF('INQ-A50.MELD'!N57&gt;SUM('INQ-A30.MELD:INQ-A35.MELD'!I57:K57)*0.1,"Warnung","")</f>
        <v/>
      </c>
    </row>
    <row r="58" spans="1:25" ht="15.9" customHeight="1" x14ac:dyDescent="0.25">
      <c r="A58" s="78"/>
      <c r="B58" s="91" t="s">
        <v>402</v>
      </c>
      <c r="C58" s="101" t="s">
        <v>954</v>
      </c>
      <c r="D58" s="73" t="s">
        <v>57</v>
      </c>
      <c r="E58" s="5">
        <v>49</v>
      </c>
      <c r="F58" s="10"/>
      <c r="G58" s="10"/>
      <c r="H58" s="10"/>
      <c r="I58" s="10"/>
      <c r="K58" s="10"/>
      <c r="L58" s="10"/>
      <c r="M58" s="10"/>
      <c r="N58" s="10"/>
      <c r="O58" s="5">
        <v>49</v>
      </c>
      <c r="Q58" s="182" t="str">
        <f>IF('INQ-A50.MELD'!F58&gt;SUM('INQ-A30.MELD:INQ-A35.MELD'!M58)*0.1,"Warnung","")</f>
        <v/>
      </c>
      <c r="R58" s="182" t="str">
        <f>IF('INQ-A50.MELD'!G58&gt;SUM('INQ-A30.MELD:INQ-A35.MELD'!N58)*0.1,"Warnung","")</f>
        <v/>
      </c>
      <c r="S58" s="182" t="str">
        <f>IF('INQ-A50.MELD'!H58&gt;SUM('INQ-A30.MELD:INQ-A35.MELD'!O58)*0.1,"Warnung","")</f>
        <v/>
      </c>
      <c r="T58" s="182" t="str">
        <f>IF('INQ-A50.MELD'!I58&gt;SUM('INQ-A30.MELD:INQ-A35.MELD'!P58:R58)*0.1,"Warnung","")</f>
        <v/>
      </c>
      <c r="U58" s="335"/>
      <c r="V58" s="182" t="str">
        <f>IF('INQ-A50.MELD'!K58&gt;SUM('INQ-A30.MELD:INQ-A35.MELD'!F58)*0.1,"Warnung","")</f>
        <v/>
      </c>
      <c r="W58" s="182" t="str">
        <f>IF('INQ-A50.MELD'!L58&gt;SUM('INQ-A30.MELD:INQ-A35.MELD'!G58)*0.1,"Warnung","")</f>
        <v/>
      </c>
      <c r="X58" s="182" t="str">
        <f>IF('INQ-A50.MELD'!M58&gt;SUM('INQ-A30.MELD:INQ-A35.MELD'!H58)*0.1,"Warnung","")</f>
        <v/>
      </c>
      <c r="Y58" s="182" t="str">
        <f>IF('INQ-A50.MELD'!N58&gt;SUM('INQ-A30.MELD:INQ-A35.MELD'!I58:K58)*0.1,"Warnung","")</f>
        <v/>
      </c>
    </row>
    <row r="59" spans="1:25" ht="15.9" customHeight="1" x14ac:dyDescent="0.25">
      <c r="A59" s="78"/>
      <c r="B59" s="91" t="s">
        <v>402</v>
      </c>
      <c r="C59" s="101" t="s">
        <v>392</v>
      </c>
      <c r="D59" s="73" t="s">
        <v>56</v>
      </c>
      <c r="E59" s="5">
        <v>46</v>
      </c>
      <c r="F59" s="10"/>
      <c r="G59" s="10"/>
      <c r="H59" s="10"/>
      <c r="I59" s="10"/>
      <c r="K59" s="10"/>
      <c r="L59" s="10"/>
      <c r="M59" s="10"/>
      <c r="N59" s="10"/>
      <c r="O59" s="5">
        <v>46</v>
      </c>
      <c r="Q59" s="182" t="str">
        <f>IF('INQ-A50.MELD'!F59&gt;SUM('INQ-A30.MELD:INQ-A35.MELD'!M59)*0.1,"Warnung","")</f>
        <v/>
      </c>
      <c r="R59" s="182" t="str">
        <f>IF('INQ-A50.MELD'!G59&gt;SUM('INQ-A30.MELD:INQ-A35.MELD'!N59)*0.1,"Warnung","")</f>
        <v/>
      </c>
      <c r="S59" s="182" t="str">
        <f>IF('INQ-A50.MELD'!H59&gt;SUM('INQ-A30.MELD:INQ-A35.MELD'!O59)*0.1,"Warnung","")</f>
        <v/>
      </c>
      <c r="T59" s="182" t="str">
        <f>IF('INQ-A50.MELD'!I59&gt;SUM('INQ-A30.MELD:INQ-A35.MELD'!P59:R59)*0.1,"Warnung","")</f>
        <v/>
      </c>
      <c r="U59" s="335"/>
      <c r="V59" s="182" t="str">
        <f>IF('INQ-A50.MELD'!K59&gt;SUM('INQ-A30.MELD:INQ-A35.MELD'!F59)*0.1,"Warnung","")</f>
        <v/>
      </c>
      <c r="W59" s="182" t="str">
        <f>IF('INQ-A50.MELD'!L59&gt;SUM('INQ-A30.MELD:INQ-A35.MELD'!G59)*0.1,"Warnung","")</f>
        <v/>
      </c>
      <c r="X59" s="182" t="str">
        <f>IF('INQ-A50.MELD'!M59&gt;SUM('INQ-A30.MELD:INQ-A35.MELD'!H59)*0.1,"Warnung","")</f>
        <v/>
      </c>
      <c r="Y59" s="182" t="str">
        <f>IF('INQ-A50.MELD'!N59&gt;SUM('INQ-A30.MELD:INQ-A35.MELD'!I59:K59)*0.1,"Warnung","")</f>
        <v/>
      </c>
    </row>
    <row r="60" spans="1:25" ht="15.9" customHeight="1" x14ac:dyDescent="0.25">
      <c r="A60" s="78"/>
      <c r="B60" s="91" t="s">
        <v>402</v>
      </c>
      <c r="C60" s="101" t="s">
        <v>360</v>
      </c>
      <c r="D60" s="96" t="s">
        <v>34</v>
      </c>
      <c r="E60" s="5">
        <v>30</v>
      </c>
      <c r="F60" s="10"/>
      <c r="G60" s="10"/>
      <c r="H60" s="10"/>
      <c r="I60" s="10"/>
      <c r="K60" s="10"/>
      <c r="L60" s="10"/>
      <c r="M60" s="10"/>
      <c r="N60" s="10"/>
      <c r="O60" s="5">
        <v>30</v>
      </c>
      <c r="Q60" s="182" t="str">
        <f>IF('INQ-A50.MELD'!F60&gt;SUM('INQ-A30.MELD:INQ-A35.MELD'!M60)*0.1,"Warnung","")</f>
        <v/>
      </c>
      <c r="R60" s="182" t="str">
        <f>IF('INQ-A50.MELD'!G60&gt;SUM('INQ-A30.MELD:INQ-A35.MELD'!N60)*0.1,"Warnung","")</f>
        <v/>
      </c>
      <c r="S60" s="182" t="str">
        <f>IF('INQ-A50.MELD'!H60&gt;SUM('INQ-A30.MELD:INQ-A35.MELD'!O60)*0.1,"Warnung","")</f>
        <v/>
      </c>
      <c r="T60" s="182" t="str">
        <f>IF('INQ-A50.MELD'!I60&gt;SUM('INQ-A30.MELD:INQ-A35.MELD'!P60:R60)*0.1,"Warnung","")</f>
        <v/>
      </c>
      <c r="U60" s="335"/>
      <c r="V60" s="182" t="str">
        <f>IF('INQ-A50.MELD'!K60&gt;SUM('INQ-A30.MELD:INQ-A35.MELD'!F60)*0.1,"Warnung","")</f>
        <v/>
      </c>
      <c r="W60" s="182" t="str">
        <f>IF('INQ-A50.MELD'!L60&gt;SUM('INQ-A30.MELD:INQ-A35.MELD'!G60)*0.1,"Warnung","")</f>
        <v/>
      </c>
      <c r="X60" s="182" t="str">
        <f>IF('INQ-A50.MELD'!M60&gt;SUM('INQ-A30.MELD:INQ-A35.MELD'!H60)*0.1,"Warnung","")</f>
        <v/>
      </c>
      <c r="Y60" s="182" t="str">
        <f>IF('INQ-A50.MELD'!N60&gt;SUM('INQ-A30.MELD:INQ-A35.MELD'!I60:K60)*0.1,"Warnung","")</f>
        <v/>
      </c>
    </row>
    <row r="61" spans="1:25" ht="15.9" customHeight="1" x14ac:dyDescent="0.25">
      <c r="A61" s="78"/>
      <c r="B61" s="91" t="s">
        <v>402</v>
      </c>
      <c r="C61" s="101" t="s">
        <v>1265</v>
      </c>
      <c r="D61" s="73" t="s">
        <v>24</v>
      </c>
      <c r="E61" s="5">
        <v>31</v>
      </c>
      <c r="F61" s="10"/>
      <c r="G61" s="10"/>
      <c r="H61" s="10"/>
      <c r="I61" s="10"/>
      <c r="K61" s="10"/>
      <c r="L61" s="10"/>
      <c r="M61" s="10"/>
      <c r="N61" s="10"/>
      <c r="O61" s="5">
        <v>31</v>
      </c>
      <c r="Q61" s="182" t="str">
        <f>IF('INQ-A50.MELD'!F61&gt;SUM('INQ-A30.MELD:INQ-A35.MELD'!M61)*0.1,"Warnung","")</f>
        <v/>
      </c>
      <c r="R61" s="182" t="str">
        <f>IF('INQ-A50.MELD'!G61&gt;SUM('INQ-A30.MELD:INQ-A35.MELD'!N61)*0.1,"Warnung","")</f>
        <v/>
      </c>
      <c r="S61" s="182" t="str">
        <f>IF('INQ-A50.MELD'!H61&gt;SUM('INQ-A30.MELD:INQ-A35.MELD'!O61)*0.1,"Warnung","")</f>
        <v/>
      </c>
      <c r="T61" s="182" t="str">
        <f>IF('INQ-A50.MELD'!I61&gt;SUM('INQ-A30.MELD:INQ-A35.MELD'!P61:R61)*0.1,"Warnung","")</f>
        <v/>
      </c>
      <c r="U61" s="335"/>
      <c r="V61" s="182" t="str">
        <f>IF('INQ-A50.MELD'!K61&gt;SUM('INQ-A30.MELD:INQ-A35.MELD'!F61)*0.1,"Warnung","")</f>
        <v/>
      </c>
      <c r="W61" s="182" t="str">
        <f>IF('INQ-A50.MELD'!L61&gt;SUM('INQ-A30.MELD:INQ-A35.MELD'!G61)*0.1,"Warnung","")</f>
        <v/>
      </c>
      <c r="X61" s="182" t="str">
        <f>IF('INQ-A50.MELD'!M61&gt;SUM('INQ-A30.MELD:INQ-A35.MELD'!H61)*0.1,"Warnung","")</f>
        <v/>
      </c>
      <c r="Y61" s="182" t="str">
        <f>IF('INQ-A50.MELD'!N61&gt;SUM('INQ-A30.MELD:INQ-A35.MELD'!I61:K61)*0.1,"Warnung","")</f>
        <v/>
      </c>
    </row>
    <row r="62" spans="1:25" ht="15.9" customHeight="1" x14ac:dyDescent="0.25">
      <c r="A62" s="78"/>
      <c r="B62" s="91" t="s">
        <v>402</v>
      </c>
      <c r="C62" s="101" t="s">
        <v>68</v>
      </c>
      <c r="D62" s="73" t="s">
        <v>69</v>
      </c>
      <c r="E62" s="5">
        <v>32</v>
      </c>
      <c r="F62" s="10"/>
      <c r="G62" s="10"/>
      <c r="H62" s="10"/>
      <c r="I62" s="10"/>
      <c r="K62" s="10"/>
      <c r="L62" s="10"/>
      <c r="M62" s="10"/>
      <c r="N62" s="10"/>
      <c r="O62" s="5">
        <v>32</v>
      </c>
      <c r="Q62" s="182" t="str">
        <f>IF('INQ-A50.MELD'!F62&gt;SUM('INQ-A30.MELD:INQ-A35.MELD'!M62)*0.1,"Warnung","")</f>
        <v/>
      </c>
      <c r="R62" s="182" t="str">
        <f>IF('INQ-A50.MELD'!G62&gt;SUM('INQ-A30.MELD:INQ-A35.MELD'!N62)*0.1,"Warnung","")</f>
        <v/>
      </c>
      <c r="S62" s="182" t="str">
        <f>IF('INQ-A50.MELD'!H62&gt;SUM('INQ-A30.MELD:INQ-A35.MELD'!O62)*0.1,"Warnung","")</f>
        <v/>
      </c>
      <c r="T62" s="182" t="str">
        <f>IF('INQ-A50.MELD'!I62&gt;SUM('INQ-A30.MELD:INQ-A35.MELD'!P62:R62)*0.1,"Warnung","")</f>
        <v/>
      </c>
      <c r="U62" s="335"/>
      <c r="V62" s="182" t="str">
        <f>IF('INQ-A50.MELD'!K62&gt;SUM('INQ-A30.MELD:INQ-A35.MELD'!F62)*0.1,"Warnung","")</f>
        <v/>
      </c>
      <c r="W62" s="182" t="str">
        <f>IF('INQ-A50.MELD'!L62&gt;SUM('INQ-A30.MELD:INQ-A35.MELD'!G62)*0.1,"Warnung","")</f>
        <v/>
      </c>
      <c r="X62" s="182" t="str">
        <f>IF('INQ-A50.MELD'!M62&gt;SUM('INQ-A30.MELD:INQ-A35.MELD'!H62)*0.1,"Warnung","")</f>
        <v/>
      </c>
      <c r="Y62" s="182" t="str">
        <f>IF('INQ-A50.MELD'!N62&gt;SUM('INQ-A30.MELD:INQ-A35.MELD'!I62:K62)*0.1,"Warnung","")</f>
        <v/>
      </c>
    </row>
    <row r="63" spans="1:25" ht="15.9" customHeight="1" x14ac:dyDescent="0.25">
      <c r="A63" s="78"/>
      <c r="B63" s="91" t="s">
        <v>402</v>
      </c>
      <c r="C63" s="100" t="s">
        <v>434</v>
      </c>
      <c r="D63" s="73" t="s">
        <v>153</v>
      </c>
      <c r="E63" s="5">
        <v>43</v>
      </c>
      <c r="F63" s="64"/>
      <c r="G63" s="64"/>
      <c r="H63" s="64"/>
      <c r="I63" s="64"/>
      <c r="K63" s="64"/>
      <c r="L63" s="64"/>
      <c r="M63" s="64"/>
      <c r="N63" s="64"/>
      <c r="O63" s="5">
        <v>43</v>
      </c>
      <c r="Q63" s="182" t="str">
        <f>IF('INQ-A50.MELD'!F63&gt;SUM('INQ-A30.MELD:INQ-A35.MELD'!M63)*0.1,"Warnung","")</f>
        <v/>
      </c>
      <c r="R63" s="182" t="str">
        <f>IF('INQ-A50.MELD'!G63&gt;SUM('INQ-A30.MELD:INQ-A35.MELD'!N63)*0.1,"Warnung","")</f>
        <v/>
      </c>
      <c r="S63" s="182" t="str">
        <f>IF('INQ-A50.MELD'!H63&gt;SUM('INQ-A30.MELD:INQ-A35.MELD'!O63)*0.1,"Warnung","")</f>
        <v/>
      </c>
      <c r="T63" s="182" t="str">
        <f>IF('INQ-A50.MELD'!I63&gt;SUM('INQ-A30.MELD:INQ-A35.MELD'!P63:R63)*0.1,"Warnung","")</f>
        <v/>
      </c>
      <c r="U63" s="335"/>
      <c r="V63" s="182" t="str">
        <f>IF('INQ-A50.MELD'!K63&gt;SUM('INQ-A30.MELD:INQ-A35.MELD'!F63)*0.1,"Warnung","")</f>
        <v/>
      </c>
      <c r="W63" s="182" t="str">
        <f>IF('INQ-A50.MELD'!L63&gt;SUM('INQ-A30.MELD:INQ-A35.MELD'!G63)*0.1,"Warnung","")</f>
        <v/>
      </c>
      <c r="X63" s="182" t="str">
        <f>IF('INQ-A50.MELD'!M63&gt;SUM('INQ-A30.MELD:INQ-A35.MELD'!H63)*0.1,"Warnung","")</f>
        <v/>
      </c>
      <c r="Y63" s="182" t="str">
        <f>IF('INQ-A50.MELD'!N63&gt;SUM('INQ-A30.MELD:INQ-A35.MELD'!I63:K63)*0.1,"Warnung","")</f>
        <v/>
      </c>
    </row>
    <row r="64" spans="1:25" ht="15.9" customHeight="1" x14ac:dyDescent="0.25">
      <c r="A64" s="78"/>
      <c r="B64" s="91" t="s">
        <v>402</v>
      </c>
      <c r="C64" s="101" t="s">
        <v>44</v>
      </c>
      <c r="D64" s="73" t="s">
        <v>45</v>
      </c>
      <c r="E64" s="5">
        <v>33</v>
      </c>
      <c r="F64" s="64"/>
      <c r="G64" s="64"/>
      <c r="H64" s="64"/>
      <c r="I64" s="64"/>
      <c r="K64" s="64"/>
      <c r="L64" s="64"/>
      <c r="M64" s="64"/>
      <c r="N64" s="64"/>
      <c r="O64" s="5">
        <v>33</v>
      </c>
      <c r="Q64" s="182" t="str">
        <f>IF('INQ-A50.MELD'!F64&gt;SUM('INQ-A30.MELD:INQ-A35.MELD'!M64)*0.1,"Warnung","")</f>
        <v/>
      </c>
      <c r="R64" s="182" t="str">
        <f>IF('INQ-A50.MELD'!G64&gt;SUM('INQ-A30.MELD:INQ-A35.MELD'!N64)*0.1,"Warnung","")</f>
        <v/>
      </c>
      <c r="S64" s="182" t="str">
        <f>IF('INQ-A50.MELD'!H64&gt;SUM('INQ-A30.MELD:INQ-A35.MELD'!O64)*0.1,"Warnung","")</f>
        <v/>
      </c>
      <c r="T64" s="182" t="str">
        <f>IF('INQ-A50.MELD'!I64&gt;SUM('INQ-A30.MELD:INQ-A35.MELD'!P64:R64)*0.1,"Warnung","")</f>
        <v/>
      </c>
      <c r="U64" s="335"/>
      <c r="V64" s="182" t="str">
        <f>IF('INQ-A50.MELD'!K64&gt;SUM('INQ-A30.MELD:INQ-A35.MELD'!F64)*0.1,"Warnung","")</f>
        <v/>
      </c>
      <c r="W64" s="182" t="str">
        <f>IF('INQ-A50.MELD'!L64&gt;SUM('INQ-A30.MELD:INQ-A35.MELD'!G64)*0.1,"Warnung","")</f>
        <v/>
      </c>
      <c r="X64" s="182" t="str">
        <f>IF('INQ-A50.MELD'!M64&gt;SUM('INQ-A30.MELD:INQ-A35.MELD'!H64)*0.1,"Warnung","")</f>
        <v/>
      </c>
      <c r="Y64" s="182" t="str">
        <f>IF('INQ-A50.MELD'!N64&gt;SUM('INQ-A30.MELD:INQ-A35.MELD'!I64:K64)*0.1,"Warnung","")</f>
        <v/>
      </c>
    </row>
    <row r="65" spans="1:25" ht="15.9" customHeight="1" x14ac:dyDescent="0.25">
      <c r="A65" s="78"/>
      <c r="B65" s="91" t="s">
        <v>402</v>
      </c>
      <c r="C65" s="101" t="s">
        <v>955</v>
      </c>
      <c r="D65" s="96" t="s">
        <v>61</v>
      </c>
      <c r="E65" s="5">
        <v>35</v>
      </c>
      <c r="F65" s="10"/>
      <c r="G65" s="10"/>
      <c r="H65" s="10"/>
      <c r="I65" s="10"/>
      <c r="K65" s="10"/>
      <c r="L65" s="10"/>
      <c r="M65" s="10"/>
      <c r="N65" s="10"/>
      <c r="O65" s="5">
        <v>35</v>
      </c>
      <c r="Q65" s="182" t="str">
        <f>IF('INQ-A50.MELD'!F65&gt;SUM('INQ-A30.MELD:INQ-A35.MELD'!M65)*0.1,"Warnung","")</f>
        <v/>
      </c>
      <c r="R65" s="182" t="str">
        <f>IF('INQ-A50.MELD'!G65&gt;SUM('INQ-A30.MELD:INQ-A35.MELD'!N65)*0.1,"Warnung","")</f>
        <v/>
      </c>
      <c r="S65" s="182" t="str">
        <f>IF('INQ-A50.MELD'!H65&gt;SUM('INQ-A30.MELD:INQ-A35.MELD'!O65)*0.1,"Warnung","")</f>
        <v/>
      </c>
      <c r="T65" s="182" t="str">
        <f>IF('INQ-A50.MELD'!I65&gt;SUM('INQ-A30.MELD:INQ-A35.MELD'!P65:R65)*0.1,"Warnung","")</f>
        <v/>
      </c>
      <c r="U65" s="335"/>
      <c r="V65" s="182" t="str">
        <f>IF('INQ-A50.MELD'!K65&gt;SUM('INQ-A30.MELD:INQ-A35.MELD'!F65)*0.1,"Warnung","")</f>
        <v/>
      </c>
      <c r="W65" s="182" t="str">
        <f>IF('INQ-A50.MELD'!L65&gt;SUM('INQ-A30.MELD:INQ-A35.MELD'!G65)*0.1,"Warnung","")</f>
        <v/>
      </c>
      <c r="X65" s="182" t="str">
        <f>IF('INQ-A50.MELD'!M65&gt;SUM('INQ-A30.MELD:INQ-A35.MELD'!H65)*0.1,"Warnung","")</f>
        <v/>
      </c>
      <c r="Y65" s="182" t="str">
        <f>IF('INQ-A50.MELD'!N65&gt;SUM('INQ-A30.MELD:INQ-A35.MELD'!I65:K65)*0.1,"Warnung","")</f>
        <v/>
      </c>
    </row>
    <row r="66" spans="1:25" ht="15.9" customHeight="1" x14ac:dyDescent="0.25">
      <c r="A66" s="78"/>
      <c r="B66" s="91" t="s">
        <v>402</v>
      </c>
      <c r="C66" s="101" t="s">
        <v>956</v>
      </c>
      <c r="D66" s="73" t="s">
        <v>37</v>
      </c>
      <c r="E66" s="5">
        <v>36</v>
      </c>
      <c r="F66" s="10"/>
      <c r="G66" s="10"/>
      <c r="H66" s="10"/>
      <c r="I66" s="10"/>
      <c r="K66" s="10"/>
      <c r="L66" s="10"/>
      <c r="M66" s="10"/>
      <c r="N66" s="10"/>
      <c r="O66" s="5">
        <v>36</v>
      </c>
      <c r="Q66" s="182" t="str">
        <f>IF('INQ-A50.MELD'!F66&gt;SUM('INQ-A30.MELD:INQ-A35.MELD'!M66)*0.1,"Warnung","")</f>
        <v/>
      </c>
      <c r="R66" s="182" t="str">
        <f>IF('INQ-A50.MELD'!G66&gt;SUM('INQ-A30.MELD:INQ-A35.MELD'!N66)*0.1,"Warnung","")</f>
        <v/>
      </c>
      <c r="S66" s="182" t="str">
        <f>IF('INQ-A50.MELD'!H66&gt;SUM('INQ-A30.MELD:INQ-A35.MELD'!O66)*0.1,"Warnung","")</f>
        <v/>
      </c>
      <c r="T66" s="182" t="str">
        <f>IF('INQ-A50.MELD'!I66&gt;SUM('INQ-A30.MELD:INQ-A35.MELD'!P66:R66)*0.1,"Warnung","")</f>
        <v/>
      </c>
      <c r="U66" s="335"/>
      <c r="V66" s="182" t="str">
        <f>IF('INQ-A50.MELD'!K66&gt;SUM('INQ-A30.MELD:INQ-A35.MELD'!F66)*0.1,"Warnung","")</f>
        <v/>
      </c>
      <c r="W66" s="182" t="str">
        <f>IF('INQ-A50.MELD'!L66&gt;SUM('INQ-A30.MELD:INQ-A35.MELD'!G66)*0.1,"Warnung","")</f>
        <v/>
      </c>
      <c r="X66" s="182" t="str">
        <f>IF('INQ-A50.MELD'!M66&gt;SUM('INQ-A30.MELD:INQ-A35.MELD'!H66)*0.1,"Warnung","")</f>
        <v/>
      </c>
      <c r="Y66" s="182" t="str">
        <f>IF('INQ-A50.MELD'!N66&gt;SUM('INQ-A30.MELD:INQ-A35.MELD'!I66:K66)*0.1,"Warnung","")</f>
        <v/>
      </c>
    </row>
    <row r="67" spans="1:25" ht="35.1" customHeight="1" thickBot="1" x14ac:dyDescent="0.3">
      <c r="A67" s="78"/>
      <c r="B67" s="108" t="s">
        <v>416</v>
      </c>
      <c r="C67" s="109"/>
      <c r="D67" s="110" t="s">
        <v>84</v>
      </c>
      <c r="E67" s="9"/>
      <c r="F67" s="309">
        <f>SUM(F68,F74)</f>
        <v>0</v>
      </c>
      <c r="G67" s="309">
        <f>SUM(G68,G74)</f>
        <v>0</v>
      </c>
      <c r="H67" s="309">
        <f>SUM(H68,H74)</f>
        <v>0</v>
      </c>
      <c r="I67" s="309">
        <f>SUM(I68,I74)</f>
        <v>0</v>
      </c>
      <c r="K67" s="309">
        <f>SUM(K68,K74)</f>
        <v>0</v>
      </c>
      <c r="L67" s="309">
        <f>SUM(L68,L74)</f>
        <v>0</v>
      </c>
      <c r="M67" s="309">
        <f>SUM(M68,M74)</f>
        <v>0</v>
      </c>
      <c r="N67" s="309">
        <f>SUM(N68,N74)</f>
        <v>0</v>
      </c>
      <c r="O67" s="9"/>
    </row>
    <row r="68" spans="1:25" ht="35.1" customHeight="1" thickTop="1" thickBot="1" x14ac:dyDescent="0.3">
      <c r="A68" s="78"/>
      <c r="B68" s="111" t="s">
        <v>396</v>
      </c>
      <c r="C68" s="112"/>
      <c r="D68" s="113" t="s">
        <v>1130</v>
      </c>
      <c r="E68" s="5"/>
      <c r="F68" s="309">
        <f>SUM(F69:F73)</f>
        <v>0</v>
      </c>
      <c r="G68" s="309">
        <f>SUM(G69:G73)</f>
        <v>0</v>
      </c>
      <c r="H68" s="309">
        <f>SUM(H69:H73)</f>
        <v>0</v>
      </c>
      <c r="I68" s="309">
        <f>SUM(I69:I73)</f>
        <v>0</v>
      </c>
      <c r="K68" s="309">
        <f>SUM(K69:K73)</f>
        <v>0</v>
      </c>
      <c r="L68" s="309">
        <f>SUM(L69:L73)</f>
        <v>0</v>
      </c>
      <c r="M68" s="309">
        <f>SUM(M69:M73)</f>
        <v>0</v>
      </c>
      <c r="N68" s="309">
        <f>SUM(N69:N73)</f>
        <v>0</v>
      </c>
      <c r="O68" s="5"/>
    </row>
    <row r="69" spans="1:25" ht="15.9" customHeight="1" thickTop="1" x14ac:dyDescent="0.25">
      <c r="A69" s="78"/>
      <c r="B69" s="91" t="s">
        <v>396</v>
      </c>
      <c r="C69" s="103" t="s">
        <v>70</v>
      </c>
      <c r="D69" s="73" t="s">
        <v>71</v>
      </c>
      <c r="E69" s="5">
        <v>103</v>
      </c>
      <c r="F69" s="10"/>
      <c r="G69" s="10"/>
      <c r="H69" s="10"/>
      <c r="I69" s="10"/>
      <c r="K69" s="10"/>
      <c r="L69" s="10"/>
      <c r="M69" s="10"/>
      <c r="N69" s="10"/>
      <c r="O69" s="5">
        <v>103</v>
      </c>
      <c r="Q69" s="182" t="str">
        <f>IF('INQ-A50.MELD'!F69&gt;SUM('INQ-A30.MELD:INQ-A35.MELD'!M69)*0.1,"Warnung","")</f>
        <v/>
      </c>
      <c r="R69" s="182" t="str">
        <f>IF('INQ-A50.MELD'!G69&gt;SUM('INQ-A30.MELD:INQ-A35.MELD'!N69)*0.1,"Warnung","")</f>
        <v/>
      </c>
      <c r="S69" s="182" t="str">
        <f>IF('INQ-A50.MELD'!H69&gt;SUM('INQ-A30.MELD:INQ-A35.MELD'!O69)*0.1,"Warnung","")</f>
        <v/>
      </c>
      <c r="T69" s="182" t="str">
        <f>IF('INQ-A50.MELD'!I69&gt;SUM('INQ-A30.MELD:INQ-A35.MELD'!P69:R69)*0.1,"Warnung","")</f>
        <v/>
      </c>
      <c r="U69" s="335"/>
      <c r="V69" s="182" t="str">
        <f>IF('INQ-A50.MELD'!K69&gt;SUM('INQ-A30.MELD:INQ-A35.MELD'!F69)*0.1,"Warnung","")</f>
        <v/>
      </c>
      <c r="W69" s="182" t="str">
        <f>IF('INQ-A50.MELD'!L69&gt;SUM('INQ-A30.MELD:INQ-A35.MELD'!G69)*0.1,"Warnung","")</f>
        <v/>
      </c>
      <c r="X69" s="182" t="str">
        <f>IF('INQ-A50.MELD'!M69&gt;SUM('INQ-A30.MELD:INQ-A35.MELD'!H69)*0.1,"Warnung","")</f>
        <v/>
      </c>
      <c r="Y69" s="182" t="str">
        <f>IF('INQ-A50.MELD'!N69&gt;SUM('INQ-A30.MELD:INQ-A35.MELD'!I69:K69)*0.1,"Warnung","")</f>
        <v/>
      </c>
    </row>
    <row r="70" spans="1:25" s="334" customFormat="1" ht="15.9" customHeight="1" x14ac:dyDescent="0.25">
      <c r="A70" s="78"/>
      <c r="B70" s="91" t="s">
        <v>396</v>
      </c>
      <c r="C70" s="103" t="s">
        <v>435</v>
      </c>
      <c r="D70" s="73" t="s">
        <v>154</v>
      </c>
      <c r="E70" s="5">
        <v>104</v>
      </c>
      <c r="F70" s="10"/>
      <c r="G70" s="10"/>
      <c r="H70" s="10"/>
      <c r="I70" s="10"/>
      <c r="K70" s="10"/>
      <c r="L70" s="10"/>
      <c r="M70" s="10"/>
      <c r="N70" s="10"/>
      <c r="O70" s="5">
        <v>104</v>
      </c>
      <c r="Q70" s="182" t="str">
        <f>IF('INQ-A50.MELD'!F70&gt;SUM('INQ-A30.MELD:INQ-A35.MELD'!M70)*0.1,"Warnung","")</f>
        <v/>
      </c>
      <c r="R70" s="182" t="str">
        <f>IF('INQ-A50.MELD'!G70&gt;SUM('INQ-A30.MELD:INQ-A35.MELD'!N70)*0.1,"Warnung","")</f>
        <v/>
      </c>
      <c r="S70" s="182" t="str">
        <f>IF('INQ-A50.MELD'!H70&gt;SUM('INQ-A30.MELD:INQ-A35.MELD'!O70)*0.1,"Warnung","")</f>
        <v/>
      </c>
      <c r="T70" s="182" t="str">
        <f>IF('INQ-A50.MELD'!I70&gt;SUM('INQ-A30.MELD:INQ-A35.MELD'!P70:R70)*0.1,"Warnung","")</f>
        <v/>
      </c>
      <c r="U70" s="335"/>
      <c r="V70" s="182" t="str">
        <f>IF('INQ-A50.MELD'!K70&gt;SUM('INQ-A30.MELD:INQ-A35.MELD'!F70)*0.1,"Warnung","")</f>
        <v/>
      </c>
      <c r="W70" s="182" t="str">
        <f>IF('INQ-A50.MELD'!L70&gt;SUM('INQ-A30.MELD:INQ-A35.MELD'!G70)*0.1,"Warnung","")</f>
        <v/>
      </c>
      <c r="X70" s="182" t="str">
        <f>IF('INQ-A50.MELD'!M70&gt;SUM('INQ-A30.MELD:INQ-A35.MELD'!H70)*0.1,"Warnung","")</f>
        <v/>
      </c>
      <c r="Y70" s="182" t="str">
        <f>IF('INQ-A50.MELD'!N70&gt;SUM('INQ-A30.MELD:INQ-A35.MELD'!I70:K70)*0.1,"Warnung","")</f>
        <v/>
      </c>
    </row>
    <row r="71" spans="1:25" s="334" customFormat="1" ht="15.9" customHeight="1" x14ac:dyDescent="0.25">
      <c r="A71" s="78"/>
      <c r="B71" s="91" t="s">
        <v>396</v>
      </c>
      <c r="C71" s="103" t="s">
        <v>851</v>
      </c>
      <c r="D71" s="73" t="s">
        <v>155</v>
      </c>
      <c r="E71" s="5">
        <v>126</v>
      </c>
      <c r="F71" s="10"/>
      <c r="G71" s="10"/>
      <c r="H71" s="10"/>
      <c r="I71" s="10"/>
      <c r="K71" s="10"/>
      <c r="L71" s="10"/>
      <c r="M71" s="10"/>
      <c r="N71" s="10"/>
      <c r="O71" s="5">
        <v>126</v>
      </c>
      <c r="Q71" s="182" t="str">
        <f>IF('INQ-A50.MELD'!F71&gt;SUM('INQ-A30.MELD:INQ-A35.MELD'!M71)*0.1,"Warnung","")</f>
        <v/>
      </c>
      <c r="R71" s="182" t="str">
        <f>IF('INQ-A50.MELD'!G71&gt;SUM('INQ-A30.MELD:INQ-A35.MELD'!N71)*0.1,"Warnung","")</f>
        <v/>
      </c>
      <c r="S71" s="182" t="str">
        <f>IF('INQ-A50.MELD'!H71&gt;SUM('INQ-A30.MELD:INQ-A35.MELD'!O71)*0.1,"Warnung","")</f>
        <v/>
      </c>
      <c r="T71" s="182" t="str">
        <f>IF('INQ-A50.MELD'!I71&gt;SUM('INQ-A30.MELD:INQ-A35.MELD'!P71:R71)*0.1,"Warnung","")</f>
        <v/>
      </c>
      <c r="U71" s="335"/>
      <c r="V71" s="182" t="str">
        <f>IF('INQ-A50.MELD'!K71&gt;SUM('INQ-A30.MELD:INQ-A35.MELD'!F71)*0.1,"Warnung","")</f>
        <v/>
      </c>
      <c r="W71" s="182" t="str">
        <f>IF('INQ-A50.MELD'!L71&gt;SUM('INQ-A30.MELD:INQ-A35.MELD'!G71)*0.1,"Warnung","")</f>
        <v/>
      </c>
      <c r="X71" s="182" t="str">
        <f>IF('INQ-A50.MELD'!M71&gt;SUM('INQ-A30.MELD:INQ-A35.MELD'!H71)*0.1,"Warnung","")</f>
        <v/>
      </c>
      <c r="Y71" s="182" t="str">
        <f>IF('INQ-A50.MELD'!N71&gt;SUM('INQ-A30.MELD:INQ-A35.MELD'!I71:K71)*0.1,"Warnung","")</f>
        <v/>
      </c>
    </row>
    <row r="72" spans="1:25" s="334" customFormat="1" ht="15.9" customHeight="1" x14ac:dyDescent="0.25">
      <c r="A72" s="78"/>
      <c r="B72" s="91" t="s">
        <v>396</v>
      </c>
      <c r="C72" s="103" t="s">
        <v>393</v>
      </c>
      <c r="D72" s="96" t="s">
        <v>73</v>
      </c>
      <c r="E72" s="5">
        <v>130</v>
      </c>
      <c r="F72" s="10"/>
      <c r="G72" s="10"/>
      <c r="H72" s="10"/>
      <c r="I72" s="10"/>
      <c r="K72" s="10"/>
      <c r="L72" s="10"/>
      <c r="M72" s="10"/>
      <c r="N72" s="10"/>
      <c r="O72" s="5">
        <v>130</v>
      </c>
      <c r="Q72" s="182" t="str">
        <f>IF('INQ-A50.MELD'!F72&gt;SUM('INQ-A30.MELD:INQ-A35.MELD'!M72)*0.1,"Warnung","")</f>
        <v/>
      </c>
      <c r="R72" s="182" t="str">
        <f>IF('INQ-A50.MELD'!G72&gt;SUM('INQ-A30.MELD:INQ-A35.MELD'!N72)*0.1,"Warnung","")</f>
        <v/>
      </c>
      <c r="S72" s="182" t="str">
        <f>IF('INQ-A50.MELD'!H72&gt;SUM('INQ-A30.MELD:INQ-A35.MELD'!O72)*0.1,"Warnung","")</f>
        <v/>
      </c>
      <c r="T72" s="182" t="str">
        <f>IF('INQ-A50.MELD'!I72&gt;SUM('INQ-A30.MELD:INQ-A35.MELD'!P72:R72)*0.1,"Warnung","")</f>
        <v/>
      </c>
      <c r="U72" s="335"/>
      <c r="V72" s="182" t="str">
        <f>IF('INQ-A50.MELD'!K72&gt;SUM('INQ-A30.MELD:INQ-A35.MELD'!F72)*0.1,"Warnung","")</f>
        <v/>
      </c>
      <c r="W72" s="182" t="str">
        <f>IF('INQ-A50.MELD'!L72&gt;SUM('INQ-A30.MELD:INQ-A35.MELD'!G72)*0.1,"Warnung","")</f>
        <v/>
      </c>
      <c r="X72" s="182" t="str">
        <f>IF('INQ-A50.MELD'!M72&gt;SUM('INQ-A30.MELD:INQ-A35.MELD'!H72)*0.1,"Warnung","")</f>
        <v/>
      </c>
      <c r="Y72" s="182" t="str">
        <f>IF('INQ-A50.MELD'!N72&gt;SUM('INQ-A30.MELD:INQ-A35.MELD'!I72:K72)*0.1,"Warnung","")</f>
        <v/>
      </c>
    </row>
    <row r="73" spans="1:25" ht="15.9" customHeight="1" x14ac:dyDescent="0.25">
      <c r="A73" s="78"/>
      <c r="B73" s="91" t="s">
        <v>396</v>
      </c>
      <c r="C73" s="100" t="s">
        <v>156</v>
      </c>
      <c r="D73" s="73" t="s">
        <v>157</v>
      </c>
      <c r="E73" s="5">
        <v>153</v>
      </c>
      <c r="F73" s="10"/>
      <c r="G73" s="10"/>
      <c r="H73" s="10"/>
      <c r="I73" s="10"/>
      <c r="K73" s="10"/>
      <c r="L73" s="10"/>
      <c r="M73" s="10"/>
      <c r="N73" s="10"/>
      <c r="O73" s="5">
        <v>153</v>
      </c>
      <c r="Q73" s="182" t="str">
        <f>IF('INQ-A50.MELD'!F73&gt;SUM('INQ-A30.MELD:INQ-A35.MELD'!M73)*0.1,"Warnung","")</f>
        <v/>
      </c>
      <c r="R73" s="182" t="str">
        <f>IF('INQ-A50.MELD'!G73&gt;SUM('INQ-A30.MELD:INQ-A35.MELD'!N73)*0.1,"Warnung","")</f>
        <v/>
      </c>
      <c r="S73" s="182" t="str">
        <f>IF('INQ-A50.MELD'!H73&gt;SUM('INQ-A30.MELD:INQ-A35.MELD'!O73)*0.1,"Warnung","")</f>
        <v/>
      </c>
      <c r="T73" s="182" t="str">
        <f>IF('INQ-A50.MELD'!I73&gt;SUM('INQ-A30.MELD:INQ-A35.MELD'!P73:R73)*0.1,"Warnung","")</f>
        <v/>
      </c>
      <c r="U73" s="335"/>
      <c r="V73" s="182" t="str">
        <f>IF('INQ-A50.MELD'!K73&gt;SUM('INQ-A30.MELD:INQ-A35.MELD'!F73)*0.1,"Warnung","")</f>
        <v/>
      </c>
      <c r="W73" s="182" t="str">
        <f>IF('INQ-A50.MELD'!L73&gt;SUM('INQ-A30.MELD:INQ-A35.MELD'!G73)*0.1,"Warnung","")</f>
        <v/>
      </c>
      <c r="X73" s="182" t="str">
        <f>IF('INQ-A50.MELD'!M73&gt;SUM('INQ-A30.MELD:INQ-A35.MELD'!H73)*0.1,"Warnung","")</f>
        <v/>
      </c>
      <c r="Y73" s="182" t="str">
        <f>IF('INQ-A50.MELD'!N73&gt;SUM('INQ-A30.MELD:INQ-A35.MELD'!I73:K73)*0.1,"Warnung","")</f>
        <v/>
      </c>
    </row>
    <row r="74" spans="1:25" ht="35.1" customHeight="1" thickBot="1" x14ac:dyDescent="0.3">
      <c r="A74" s="78"/>
      <c r="B74" s="119" t="s">
        <v>397</v>
      </c>
      <c r="C74" s="99"/>
      <c r="D74" s="172" t="s">
        <v>95</v>
      </c>
      <c r="E74" s="74"/>
      <c r="F74" s="309">
        <f>SUM(F75:F125)</f>
        <v>0</v>
      </c>
      <c r="G74" s="309">
        <f>SUM(G75:G125)</f>
        <v>0</v>
      </c>
      <c r="H74" s="309">
        <f>SUM(H75:H125)</f>
        <v>0</v>
      </c>
      <c r="I74" s="309">
        <f>SUM(I75:I125)</f>
        <v>0</v>
      </c>
      <c r="K74" s="309">
        <f>SUM(K75:K125)</f>
        <v>0</v>
      </c>
      <c r="L74" s="309">
        <f>SUM(L75:L125)</f>
        <v>0</v>
      </c>
      <c r="M74" s="309">
        <f>SUM(M75:M125)</f>
        <v>0</v>
      </c>
      <c r="N74" s="309">
        <f>SUM(N75:N125)</f>
        <v>0</v>
      </c>
      <c r="O74" s="74"/>
    </row>
    <row r="75" spans="1:25" ht="15.9" customHeight="1" thickTop="1" x14ac:dyDescent="0.25">
      <c r="A75" s="78"/>
      <c r="B75" s="91" t="s">
        <v>397</v>
      </c>
      <c r="C75" s="100" t="s">
        <v>852</v>
      </c>
      <c r="D75" s="96" t="s">
        <v>158</v>
      </c>
      <c r="E75" s="5">
        <v>105</v>
      </c>
      <c r="F75" s="64"/>
      <c r="G75" s="64"/>
      <c r="H75" s="64"/>
      <c r="I75" s="64"/>
      <c r="K75" s="64"/>
      <c r="L75" s="64"/>
      <c r="M75" s="64"/>
      <c r="N75" s="64"/>
      <c r="O75" s="5">
        <v>105</v>
      </c>
      <c r="Q75" s="182" t="str">
        <f>IF('INQ-A50.MELD'!F75&gt;SUM('INQ-A30.MELD:INQ-A35.MELD'!M75)*0.1,"Warnung","")</f>
        <v/>
      </c>
      <c r="R75" s="182" t="str">
        <f>IF('INQ-A50.MELD'!G75&gt;SUM('INQ-A30.MELD:INQ-A35.MELD'!N75)*0.1,"Warnung","")</f>
        <v/>
      </c>
      <c r="S75" s="182" t="str">
        <f>IF('INQ-A50.MELD'!H75&gt;SUM('INQ-A30.MELD:INQ-A35.MELD'!O75)*0.1,"Warnung","")</f>
        <v/>
      </c>
      <c r="T75" s="182" t="str">
        <f>IF('INQ-A50.MELD'!I75&gt;SUM('INQ-A30.MELD:INQ-A35.MELD'!P75:R75)*0.1,"Warnung","")</f>
        <v/>
      </c>
      <c r="U75" s="335"/>
      <c r="V75" s="182" t="str">
        <f>IF('INQ-A50.MELD'!K75&gt;SUM('INQ-A30.MELD:INQ-A35.MELD'!F75)*0.1,"Warnung","")</f>
        <v/>
      </c>
      <c r="W75" s="182" t="str">
        <f>IF('INQ-A50.MELD'!L75&gt;SUM('INQ-A30.MELD:INQ-A35.MELD'!G75)*0.1,"Warnung","")</f>
        <v/>
      </c>
      <c r="X75" s="182" t="str">
        <f>IF('INQ-A50.MELD'!M75&gt;SUM('INQ-A30.MELD:INQ-A35.MELD'!H75)*0.1,"Warnung","")</f>
        <v/>
      </c>
      <c r="Y75" s="182" t="str">
        <f>IF('INQ-A50.MELD'!N75&gt;SUM('INQ-A30.MELD:INQ-A35.MELD'!I75:K75)*0.1,"Warnung","")</f>
        <v/>
      </c>
    </row>
    <row r="76" spans="1:25" s="334" customFormat="1" ht="15.9" customHeight="1" x14ac:dyDescent="0.25">
      <c r="A76" s="78"/>
      <c r="B76" s="91" t="s">
        <v>397</v>
      </c>
      <c r="C76" s="100" t="s">
        <v>445</v>
      </c>
      <c r="D76" s="73" t="s">
        <v>173</v>
      </c>
      <c r="E76" s="5">
        <v>106</v>
      </c>
      <c r="F76" s="64"/>
      <c r="G76" s="64"/>
      <c r="H76" s="64"/>
      <c r="I76" s="64"/>
      <c r="K76" s="64"/>
      <c r="L76" s="64"/>
      <c r="M76" s="64"/>
      <c r="N76" s="64"/>
      <c r="O76" s="5">
        <v>106</v>
      </c>
      <c r="Q76" s="182" t="str">
        <f>IF('INQ-A50.MELD'!F76&gt;SUM('INQ-A30.MELD:INQ-A35.MELD'!M76)*0.1,"Warnung","")</f>
        <v/>
      </c>
      <c r="R76" s="182" t="str">
        <f>IF('INQ-A50.MELD'!G76&gt;SUM('INQ-A30.MELD:INQ-A35.MELD'!N76)*0.1,"Warnung","")</f>
        <v/>
      </c>
      <c r="S76" s="182" t="str">
        <f>IF('INQ-A50.MELD'!H76&gt;SUM('INQ-A30.MELD:INQ-A35.MELD'!O76)*0.1,"Warnung","")</f>
        <v/>
      </c>
      <c r="T76" s="182" t="str">
        <f>IF('INQ-A50.MELD'!I76&gt;SUM('INQ-A30.MELD:INQ-A35.MELD'!P76:R76)*0.1,"Warnung","")</f>
        <v/>
      </c>
      <c r="U76" s="335"/>
      <c r="V76" s="182" t="str">
        <f>IF('INQ-A50.MELD'!K76&gt;SUM('INQ-A30.MELD:INQ-A35.MELD'!F76)*0.1,"Warnung","")</f>
        <v/>
      </c>
      <c r="W76" s="182" t="str">
        <f>IF('INQ-A50.MELD'!L76&gt;SUM('INQ-A30.MELD:INQ-A35.MELD'!G76)*0.1,"Warnung","")</f>
        <v/>
      </c>
      <c r="X76" s="182" t="str">
        <f>IF('INQ-A50.MELD'!M76&gt;SUM('INQ-A30.MELD:INQ-A35.MELD'!H76)*0.1,"Warnung","")</f>
        <v/>
      </c>
      <c r="Y76" s="182" t="str">
        <f>IF('INQ-A50.MELD'!N76&gt;SUM('INQ-A30.MELD:INQ-A35.MELD'!I76:K76)*0.1,"Warnung","")</f>
        <v/>
      </c>
    </row>
    <row r="77" spans="1:25" s="334" customFormat="1" ht="15.9" customHeight="1" x14ac:dyDescent="0.25">
      <c r="A77" s="78"/>
      <c r="B77" s="91" t="s">
        <v>397</v>
      </c>
      <c r="C77" s="100" t="s">
        <v>447</v>
      </c>
      <c r="D77" s="73" t="s">
        <v>175</v>
      </c>
      <c r="E77" s="5">
        <v>107</v>
      </c>
      <c r="F77" s="64"/>
      <c r="G77" s="64"/>
      <c r="H77" s="64"/>
      <c r="I77" s="64"/>
      <c r="K77" s="64"/>
      <c r="L77" s="64"/>
      <c r="M77" s="64"/>
      <c r="N77" s="64"/>
      <c r="O77" s="5">
        <v>107</v>
      </c>
      <c r="Q77" s="182" t="str">
        <f>IF('INQ-A50.MELD'!F77&gt;SUM('INQ-A30.MELD:INQ-A35.MELD'!M77)*0.1,"Warnung","")</f>
        <v/>
      </c>
      <c r="R77" s="182" t="str">
        <f>IF('INQ-A50.MELD'!G77&gt;SUM('INQ-A30.MELD:INQ-A35.MELD'!N77)*0.1,"Warnung","")</f>
        <v/>
      </c>
      <c r="S77" s="182" t="str">
        <f>IF('INQ-A50.MELD'!H77&gt;SUM('INQ-A30.MELD:INQ-A35.MELD'!O77)*0.1,"Warnung","")</f>
        <v/>
      </c>
      <c r="T77" s="182" t="str">
        <f>IF('INQ-A50.MELD'!I77&gt;SUM('INQ-A30.MELD:INQ-A35.MELD'!P77:R77)*0.1,"Warnung","")</f>
        <v/>
      </c>
      <c r="U77" s="335"/>
      <c r="V77" s="182" t="str">
        <f>IF('INQ-A50.MELD'!K77&gt;SUM('INQ-A30.MELD:INQ-A35.MELD'!F77)*0.1,"Warnung","")</f>
        <v/>
      </c>
      <c r="W77" s="182" t="str">
        <f>IF('INQ-A50.MELD'!L77&gt;SUM('INQ-A30.MELD:INQ-A35.MELD'!G77)*0.1,"Warnung","")</f>
        <v/>
      </c>
      <c r="X77" s="182" t="str">
        <f>IF('INQ-A50.MELD'!M77&gt;SUM('INQ-A30.MELD:INQ-A35.MELD'!H77)*0.1,"Warnung","")</f>
        <v/>
      </c>
      <c r="Y77" s="182" t="str">
        <f>IF('INQ-A50.MELD'!N77&gt;SUM('INQ-A30.MELD:INQ-A35.MELD'!I77:K77)*0.1,"Warnung","")</f>
        <v/>
      </c>
    </row>
    <row r="78" spans="1:25" s="334" customFormat="1" ht="15.9" customHeight="1" x14ac:dyDescent="0.25">
      <c r="A78" s="78"/>
      <c r="B78" s="91" t="s">
        <v>397</v>
      </c>
      <c r="C78" s="100" t="s">
        <v>436</v>
      </c>
      <c r="D78" s="73" t="s">
        <v>159</v>
      </c>
      <c r="E78" s="5">
        <v>108</v>
      </c>
      <c r="F78" s="64"/>
      <c r="G78" s="64"/>
      <c r="H78" s="64"/>
      <c r="I78" s="64"/>
      <c r="K78" s="64"/>
      <c r="L78" s="64"/>
      <c r="M78" s="64"/>
      <c r="N78" s="64"/>
      <c r="O78" s="5">
        <v>108</v>
      </c>
      <c r="Q78" s="182" t="str">
        <f>IF('INQ-A50.MELD'!F78&gt;SUM('INQ-A30.MELD:INQ-A35.MELD'!M78)*0.1,"Warnung","")</f>
        <v/>
      </c>
      <c r="R78" s="182" t="str">
        <f>IF('INQ-A50.MELD'!G78&gt;SUM('INQ-A30.MELD:INQ-A35.MELD'!N78)*0.1,"Warnung","")</f>
        <v/>
      </c>
      <c r="S78" s="182" t="str">
        <f>IF('INQ-A50.MELD'!H78&gt;SUM('INQ-A30.MELD:INQ-A35.MELD'!O78)*0.1,"Warnung","")</f>
        <v/>
      </c>
      <c r="T78" s="182" t="str">
        <f>IF('INQ-A50.MELD'!I78&gt;SUM('INQ-A30.MELD:INQ-A35.MELD'!P78:R78)*0.1,"Warnung","")</f>
        <v/>
      </c>
      <c r="U78" s="335"/>
      <c r="V78" s="182" t="str">
        <f>IF('INQ-A50.MELD'!K78&gt;SUM('INQ-A30.MELD:INQ-A35.MELD'!F78)*0.1,"Warnung","")</f>
        <v/>
      </c>
      <c r="W78" s="182" t="str">
        <f>IF('INQ-A50.MELD'!L78&gt;SUM('INQ-A30.MELD:INQ-A35.MELD'!G78)*0.1,"Warnung","")</f>
        <v/>
      </c>
      <c r="X78" s="182" t="str">
        <f>IF('INQ-A50.MELD'!M78&gt;SUM('INQ-A30.MELD:INQ-A35.MELD'!H78)*0.1,"Warnung","")</f>
        <v/>
      </c>
      <c r="Y78" s="182" t="str">
        <f>IF('INQ-A50.MELD'!N78&gt;SUM('INQ-A30.MELD:INQ-A35.MELD'!I78:K78)*0.1,"Warnung","")</f>
        <v/>
      </c>
    </row>
    <row r="79" spans="1:25" s="334" customFormat="1" ht="15.9" customHeight="1" x14ac:dyDescent="0.25">
      <c r="A79" s="78"/>
      <c r="B79" s="91" t="s">
        <v>397</v>
      </c>
      <c r="C79" s="100" t="s">
        <v>957</v>
      </c>
      <c r="D79" s="73" t="s">
        <v>160</v>
      </c>
      <c r="E79" s="5">
        <v>109</v>
      </c>
      <c r="F79" s="64"/>
      <c r="G79" s="64"/>
      <c r="H79" s="64"/>
      <c r="I79" s="64"/>
      <c r="K79" s="64"/>
      <c r="L79" s="64"/>
      <c r="M79" s="64"/>
      <c r="N79" s="64"/>
      <c r="O79" s="5">
        <v>109</v>
      </c>
      <c r="Q79" s="182" t="str">
        <f>IF('INQ-A50.MELD'!F79&gt;SUM('INQ-A30.MELD:INQ-A35.MELD'!M79)*0.1,"Warnung","")</f>
        <v/>
      </c>
      <c r="R79" s="182" t="str">
        <f>IF('INQ-A50.MELD'!G79&gt;SUM('INQ-A30.MELD:INQ-A35.MELD'!N79)*0.1,"Warnung","")</f>
        <v/>
      </c>
      <c r="S79" s="182" t="str">
        <f>IF('INQ-A50.MELD'!H79&gt;SUM('INQ-A30.MELD:INQ-A35.MELD'!O79)*0.1,"Warnung","")</f>
        <v/>
      </c>
      <c r="T79" s="182" t="str">
        <f>IF('INQ-A50.MELD'!I79&gt;SUM('INQ-A30.MELD:INQ-A35.MELD'!P79:R79)*0.1,"Warnung","")</f>
        <v/>
      </c>
      <c r="U79" s="335"/>
      <c r="V79" s="182" t="str">
        <f>IF('INQ-A50.MELD'!K79&gt;SUM('INQ-A30.MELD:INQ-A35.MELD'!F79)*0.1,"Warnung","")</f>
        <v/>
      </c>
      <c r="W79" s="182" t="str">
        <f>IF('INQ-A50.MELD'!L79&gt;SUM('INQ-A30.MELD:INQ-A35.MELD'!G79)*0.1,"Warnung","")</f>
        <v/>
      </c>
      <c r="X79" s="182" t="str">
        <f>IF('INQ-A50.MELD'!M79&gt;SUM('INQ-A30.MELD:INQ-A35.MELD'!H79)*0.1,"Warnung","")</f>
        <v/>
      </c>
      <c r="Y79" s="182" t="str">
        <f>IF('INQ-A50.MELD'!N79&gt;SUM('INQ-A30.MELD:INQ-A35.MELD'!I79:K79)*0.1,"Warnung","")</f>
        <v/>
      </c>
    </row>
    <row r="80" spans="1:25" s="334" customFormat="1" ht="15.9" customHeight="1" x14ac:dyDescent="0.25">
      <c r="A80" s="78"/>
      <c r="B80" s="91" t="s">
        <v>397</v>
      </c>
      <c r="C80" s="100" t="s">
        <v>853</v>
      </c>
      <c r="D80" s="96" t="s">
        <v>161</v>
      </c>
      <c r="E80" s="5">
        <v>175</v>
      </c>
      <c r="F80" s="64"/>
      <c r="G80" s="64"/>
      <c r="H80" s="64"/>
      <c r="I80" s="64"/>
      <c r="K80" s="64"/>
      <c r="L80" s="64"/>
      <c r="M80" s="64"/>
      <c r="N80" s="64"/>
      <c r="O80" s="5">
        <v>175</v>
      </c>
      <c r="Q80" s="182" t="str">
        <f>IF('INQ-A50.MELD'!F80&gt;SUM('INQ-A30.MELD:INQ-A35.MELD'!M80)*0.1,"Warnung","")</f>
        <v/>
      </c>
      <c r="R80" s="182" t="str">
        <f>IF('INQ-A50.MELD'!G80&gt;SUM('INQ-A30.MELD:INQ-A35.MELD'!N80)*0.1,"Warnung","")</f>
        <v/>
      </c>
      <c r="S80" s="182" t="str">
        <f>IF('INQ-A50.MELD'!H80&gt;SUM('INQ-A30.MELD:INQ-A35.MELD'!O80)*0.1,"Warnung","")</f>
        <v/>
      </c>
      <c r="T80" s="182" t="str">
        <f>IF('INQ-A50.MELD'!I80&gt;SUM('INQ-A30.MELD:INQ-A35.MELD'!P80:R80)*0.1,"Warnung","")</f>
        <v/>
      </c>
      <c r="U80" s="335"/>
      <c r="V80" s="182" t="str">
        <f>IF('INQ-A50.MELD'!K80&gt;SUM('INQ-A30.MELD:INQ-A35.MELD'!F80)*0.1,"Warnung","")</f>
        <v/>
      </c>
      <c r="W80" s="182" t="str">
        <f>IF('INQ-A50.MELD'!L80&gt;SUM('INQ-A30.MELD:INQ-A35.MELD'!G80)*0.1,"Warnung","")</f>
        <v/>
      </c>
      <c r="X80" s="182" t="str">
        <f>IF('INQ-A50.MELD'!M80&gt;SUM('INQ-A30.MELD:INQ-A35.MELD'!H80)*0.1,"Warnung","")</f>
        <v/>
      </c>
      <c r="Y80" s="182" t="str">
        <f>IF('INQ-A50.MELD'!N80&gt;SUM('INQ-A30.MELD:INQ-A35.MELD'!I80:K80)*0.1,"Warnung","")</f>
        <v/>
      </c>
    </row>
    <row r="81" spans="1:25" s="334" customFormat="1" ht="15.9" customHeight="1" x14ac:dyDescent="0.25">
      <c r="A81" s="78"/>
      <c r="B81" s="91" t="s">
        <v>397</v>
      </c>
      <c r="C81" s="100" t="s">
        <v>437</v>
      </c>
      <c r="D81" s="73" t="s">
        <v>162</v>
      </c>
      <c r="E81" s="5">
        <v>110</v>
      </c>
      <c r="F81" s="64"/>
      <c r="G81" s="64"/>
      <c r="H81" s="64"/>
      <c r="I81" s="64"/>
      <c r="K81" s="64"/>
      <c r="L81" s="64"/>
      <c r="M81" s="64"/>
      <c r="N81" s="64"/>
      <c r="O81" s="5">
        <v>110</v>
      </c>
      <c r="Q81" s="182" t="str">
        <f>IF('INQ-A50.MELD'!F81&gt;SUM('INQ-A30.MELD:INQ-A35.MELD'!M81)*0.1,"Warnung","")</f>
        <v/>
      </c>
      <c r="R81" s="182" t="str">
        <f>IF('INQ-A50.MELD'!G81&gt;SUM('INQ-A30.MELD:INQ-A35.MELD'!N81)*0.1,"Warnung","")</f>
        <v/>
      </c>
      <c r="S81" s="182" t="str">
        <f>IF('INQ-A50.MELD'!H81&gt;SUM('INQ-A30.MELD:INQ-A35.MELD'!O81)*0.1,"Warnung","")</f>
        <v/>
      </c>
      <c r="T81" s="182" t="str">
        <f>IF('INQ-A50.MELD'!I81&gt;SUM('INQ-A30.MELD:INQ-A35.MELD'!P81:R81)*0.1,"Warnung","")</f>
        <v/>
      </c>
      <c r="U81" s="335"/>
      <c r="V81" s="182" t="str">
        <f>IF('INQ-A50.MELD'!K81&gt;SUM('INQ-A30.MELD:INQ-A35.MELD'!F81)*0.1,"Warnung","")</f>
        <v/>
      </c>
      <c r="W81" s="182" t="str">
        <f>IF('INQ-A50.MELD'!L81&gt;SUM('INQ-A30.MELD:INQ-A35.MELD'!G81)*0.1,"Warnung","")</f>
        <v/>
      </c>
      <c r="X81" s="182" t="str">
        <f>IF('INQ-A50.MELD'!M81&gt;SUM('INQ-A30.MELD:INQ-A35.MELD'!H81)*0.1,"Warnung","")</f>
        <v/>
      </c>
      <c r="Y81" s="182" t="str">
        <f>IF('INQ-A50.MELD'!N81&gt;SUM('INQ-A30.MELD:INQ-A35.MELD'!I81:K81)*0.1,"Warnung","")</f>
        <v/>
      </c>
    </row>
    <row r="82" spans="1:25" s="334" customFormat="1" ht="15.9" customHeight="1" x14ac:dyDescent="0.25">
      <c r="A82" s="78"/>
      <c r="B82" s="91" t="s">
        <v>397</v>
      </c>
      <c r="C82" s="100" t="s">
        <v>438</v>
      </c>
      <c r="D82" s="73" t="s">
        <v>163</v>
      </c>
      <c r="E82" s="5">
        <v>111</v>
      </c>
      <c r="F82" s="64"/>
      <c r="G82" s="64"/>
      <c r="H82" s="64"/>
      <c r="I82" s="64"/>
      <c r="K82" s="64"/>
      <c r="L82" s="64"/>
      <c r="M82" s="64"/>
      <c r="N82" s="64"/>
      <c r="O82" s="5">
        <v>111</v>
      </c>
      <c r="Q82" s="182" t="str">
        <f>IF('INQ-A50.MELD'!F82&gt;SUM('INQ-A30.MELD:INQ-A35.MELD'!M82)*0.1,"Warnung","")</f>
        <v/>
      </c>
      <c r="R82" s="182" t="str">
        <f>IF('INQ-A50.MELD'!G82&gt;SUM('INQ-A30.MELD:INQ-A35.MELD'!N82)*0.1,"Warnung","")</f>
        <v/>
      </c>
      <c r="S82" s="182" t="str">
        <f>IF('INQ-A50.MELD'!H82&gt;SUM('INQ-A30.MELD:INQ-A35.MELD'!O82)*0.1,"Warnung","")</f>
        <v/>
      </c>
      <c r="T82" s="182" t="str">
        <f>IF('INQ-A50.MELD'!I82&gt;SUM('INQ-A30.MELD:INQ-A35.MELD'!P82:R82)*0.1,"Warnung","")</f>
        <v/>
      </c>
      <c r="U82" s="335"/>
      <c r="V82" s="182" t="str">
        <f>IF('INQ-A50.MELD'!K82&gt;SUM('INQ-A30.MELD:INQ-A35.MELD'!F82)*0.1,"Warnung","")</f>
        <v/>
      </c>
      <c r="W82" s="182" t="str">
        <f>IF('INQ-A50.MELD'!L82&gt;SUM('INQ-A30.MELD:INQ-A35.MELD'!G82)*0.1,"Warnung","")</f>
        <v/>
      </c>
      <c r="X82" s="182" t="str">
        <f>IF('INQ-A50.MELD'!M82&gt;SUM('INQ-A30.MELD:INQ-A35.MELD'!H82)*0.1,"Warnung","")</f>
        <v/>
      </c>
      <c r="Y82" s="182" t="str">
        <f>IF('INQ-A50.MELD'!N82&gt;SUM('INQ-A30.MELD:INQ-A35.MELD'!I82:K82)*0.1,"Warnung","")</f>
        <v/>
      </c>
    </row>
    <row r="83" spans="1:25" s="334" customFormat="1" ht="15.9" customHeight="1" x14ac:dyDescent="0.25">
      <c r="A83" s="78"/>
      <c r="B83" s="91" t="s">
        <v>397</v>
      </c>
      <c r="C83" s="100" t="s">
        <v>958</v>
      </c>
      <c r="D83" s="73" t="s">
        <v>170</v>
      </c>
      <c r="E83" s="5">
        <v>113</v>
      </c>
      <c r="F83" s="64"/>
      <c r="G83" s="64"/>
      <c r="H83" s="64"/>
      <c r="I83" s="64"/>
      <c r="K83" s="64"/>
      <c r="L83" s="64"/>
      <c r="M83" s="64"/>
      <c r="N83" s="64"/>
      <c r="O83" s="5">
        <v>113</v>
      </c>
      <c r="Q83" s="182" t="str">
        <f>IF('INQ-A50.MELD'!F83&gt;SUM('INQ-A30.MELD:INQ-A35.MELD'!M83)*0.1,"Warnung","")</f>
        <v/>
      </c>
      <c r="R83" s="182" t="str">
        <f>IF('INQ-A50.MELD'!G83&gt;SUM('INQ-A30.MELD:INQ-A35.MELD'!N83)*0.1,"Warnung","")</f>
        <v/>
      </c>
      <c r="S83" s="182" t="str">
        <f>IF('INQ-A50.MELD'!H83&gt;SUM('INQ-A30.MELD:INQ-A35.MELD'!O83)*0.1,"Warnung","")</f>
        <v/>
      </c>
      <c r="T83" s="182" t="str">
        <f>IF('INQ-A50.MELD'!I83&gt;SUM('INQ-A30.MELD:INQ-A35.MELD'!P83:R83)*0.1,"Warnung","")</f>
        <v/>
      </c>
      <c r="U83" s="335"/>
      <c r="V83" s="182" t="str">
        <f>IF('INQ-A50.MELD'!K83&gt;SUM('INQ-A30.MELD:INQ-A35.MELD'!F83)*0.1,"Warnung","")</f>
        <v/>
      </c>
      <c r="W83" s="182" t="str">
        <f>IF('INQ-A50.MELD'!L83&gt;SUM('INQ-A30.MELD:INQ-A35.MELD'!G83)*0.1,"Warnung","")</f>
        <v/>
      </c>
      <c r="X83" s="182" t="str">
        <f>IF('INQ-A50.MELD'!M83&gt;SUM('INQ-A30.MELD:INQ-A35.MELD'!H83)*0.1,"Warnung","")</f>
        <v/>
      </c>
      <c r="Y83" s="182" t="str">
        <f>IF('INQ-A50.MELD'!N83&gt;SUM('INQ-A30.MELD:INQ-A35.MELD'!I83:K83)*0.1,"Warnung","")</f>
        <v/>
      </c>
    </row>
    <row r="84" spans="1:25" s="334" customFormat="1" ht="15.9" customHeight="1" x14ac:dyDescent="0.25">
      <c r="A84" s="78"/>
      <c r="B84" s="91" t="s">
        <v>397</v>
      </c>
      <c r="C84" s="100" t="s">
        <v>444</v>
      </c>
      <c r="D84" s="73" t="s">
        <v>172</v>
      </c>
      <c r="E84" s="5">
        <v>112</v>
      </c>
      <c r="F84" s="64"/>
      <c r="G84" s="64"/>
      <c r="H84" s="64"/>
      <c r="I84" s="64"/>
      <c r="K84" s="64"/>
      <c r="L84" s="64"/>
      <c r="M84" s="64"/>
      <c r="N84" s="64"/>
      <c r="O84" s="5">
        <v>112</v>
      </c>
      <c r="Q84" s="182" t="str">
        <f>IF('INQ-A50.MELD'!F84&gt;SUM('INQ-A30.MELD:INQ-A35.MELD'!M84)*0.1,"Warnung","")</f>
        <v/>
      </c>
      <c r="R84" s="182" t="str">
        <f>IF('INQ-A50.MELD'!G84&gt;SUM('INQ-A30.MELD:INQ-A35.MELD'!N84)*0.1,"Warnung","")</f>
        <v/>
      </c>
      <c r="S84" s="182" t="str">
        <f>IF('INQ-A50.MELD'!H84&gt;SUM('INQ-A30.MELD:INQ-A35.MELD'!O84)*0.1,"Warnung","")</f>
        <v/>
      </c>
      <c r="T84" s="182" t="str">
        <f>IF('INQ-A50.MELD'!I84&gt;SUM('INQ-A30.MELD:INQ-A35.MELD'!P84:R84)*0.1,"Warnung","")</f>
        <v/>
      </c>
      <c r="U84" s="335"/>
      <c r="V84" s="182" t="str">
        <f>IF('INQ-A50.MELD'!K84&gt;SUM('INQ-A30.MELD:INQ-A35.MELD'!F84)*0.1,"Warnung","")</f>
        <v/>
      </c>
      <c r="W84" s="182" t="str">
        <f>IF('INQ-A50.MELD'!L84&gt;SUM('INQ-A30.MELD:INQ-A35.MELD'!G84)*0.1,"Warnung","")</f>
        <v/>
      </c>
      <c r="X84" s="182" t="str">
        <f>IF('INQ-A50.MELD'!M84&gt;SUM('INQ-A30.MELD:INQ-A35.MELD'!H84)*0.1,"Warnung","")</f>
        <v/>
      </c>
      <c r="Y84" s="182" t="str">
        <f>IF('INQ-A50.MELD'!N84&gt;SUM('INQ-A30.MELD:INQ-A35.MELD'!I84:K84)*0.1,"Warnung","")</f>
        <v/>
      </c>
    </row>
    <row r="85" spans="1:25" s="334" customFormat="1" ht="15.9" customHeight="1" x14ac:dyDescent="0.25">
      <c r="A85" s="78"/>
      <c r="B85" s="91" t="s">
        <v>397</v>
      </c>
      <c r="C85" s="100" t="s">
        <v>446</v>
      </c>
      <c r="D85" s="73" t="s">
        <v>174</v>
      </c>
      <c r="E85" s="5">
        <v>102</v>
      </c>
      <c r="F85" s="64"/>
      <c r="G85" s="64"/>
      <c r="H85" s="64"/>
      <c r="I85" s="64"/>
      <c r="K85" s="64"/>
      <c r="L85" s="64"/>
      <c r="M85" s="64"/>
      <c r="N85" s="64"/>
      <c r="O85" s="5">
        <v>102</v>
      </c>
      <c r="Q85" s="182" t="str">
        <f>IF('INQ-A50.MELD'!F85&gt;SUM('INQ-A30.MELD:INQ-A35.MELD'!M85)*0.1,"Warnung","")</f>
        <v/>
      </c>
      <c r="R85" s="182" t="str">
        <f>IF('INQ-A50.MELD'!G85&gt;SUM('INQ-A30.MELD:INQ-A35.MELD'!N85)*0.1,"Warnung","")</f>
        <v/>
      </c>
      <c r="S85" s="182" t="str">
        <f>IF('INQ-A50.MELD'!H85&gt;SUM('INQ-A30.MELD:INQ-A35.MELD'!O85)*0.1,"Warnung","")</f>
        <v/>
      </c>
      <c r="T85" s="182" t="str">
        <f>IF('INQ-A50.MELD'!I85&gt;SUM('INQ-A30.MELD:INQ-A35.MELD'!P85:R85)*0.1,"Warnung","")</f>
        <v/>
      </c>
      <c r="U85" s="335"/>
      <c r="V85" s="182" t="str">
        <f>IF('INQ-A50.MELD'!K85&gt;SUM('INQ-A30.MELD:INQ-A35.MELD'!F85)*0.1,"Warnung","")</f>
        <v/>
      </c>
      <c r="W85" s="182" t="str">
        <f>IF('INQ-A50.MELD'!L85&gt;SUM('INQ-A30.MELD:INQ-A35.MELD'!G85)*0.1,"Warnung","")</f>
        <v/>
      </c>
      <c r="X85" s="182" t="str">
        <f>IF('INQ-A50.MELD'!M85&gt;SUM('INQ-A30.MELD:INQ-A35.MELD'!H85)*0.1,"Warnung","")</f>
        <v/>
      </c>
      <c r="Y85" s="182" t="str">
        <f>IF('INQ-A50.MELD'!N85&gt;SUM('INQ-A30.MELD:INQ-A35.MELD'!I85:K85)*0.1,"Warnung","")</f>
        <v/>
      </c>
    </row>
    <row r="86" spans="1:25" s="334" customFormat="1" ht="15.9" customHeight="1" x14ac:dyDescent="0.25">
      <c r="A86" s="78"/>
      <c r="B86" s="91" t="s">
        <v>397</v>
      </c>
      <c r="C86" s="100" t="s">
        <v>448</v>
      </c>
      <c r="D86" s="73" t="s">
        <v>176</v>
      </c>
      <c r="E86" s="5">
        <v>114</v>
      </c>
      <c r="F86" s="64"/>
      <c r="G86" s="64"/>
      <c r="H86" s="64"/>
      <c r="I86" s="64"/>
      <c r="K86" s="64"/>
      <c r="L86" s="64"/>
      <c r="M86" s="64"/>
      <c r="N86" s="64"/>
      <c r="O86" s="5">
        <v>114</v>
      </c>
      <c r="Q86" s="182" t="str">
        <f>IF('INQ-A50.MELD'!F86&gt;SUM('INQ-A30.MELD:INQ-A35.MELD'!M86)*0.1,"Warnung","")</f>
        <v/>
      </c>
      <c r="R86" s="182" t="str">
        <f>IF('INQ-A50.MELD'!G86&gt;SUM('INQ-A30.MELD:INQ-A35.MELD'!N86)*0.1,"Warnung","")</f>
        <v/>
      </c>
      <c r="S86" s="182" t="str">
        <f>IF('INQ-A50.MELD'!H86&gt;SUM('INQ-A30.MELD:INQ-A35.MELD'!O86)*0.1,"Warnung","")</f>
        <v/>
      </c>
      <c r="T86" s="182" t="str">
        <f>IF('INQ-A50.MELD'!I86&gt;SUM('INQ-A30.MELD:INQ-A35.MELD'!P86:R86)*0.1,"Warnung","")</f>
        <v/>
      </c>
      <c r="U86" s="335"/>
      <c r="V86" s="182" t="str">
        <f>IF('INQ-A50.MELD'!K86&gt;SUM('INQ-A30.MELD:INQ-A35.MELD'!F86)*0.1,"Warnung","")</f>
        <v/>
      </c>
      <c r="W86" s="182" t="str">
        <f>IF('INQ-A50.MELD'!L86&gt;SUM('INQ-A30.MELD:INQ-A35.MELD'!G86)*0.1,"Warnung","")</f>
        <v/>
      </c>
      <c r="X86" s="182" t="str">
        <f>IF('INQ-A50.MELD'!M86&gt;SUM('INQ-A30.MELD:INQ-A35.MELD'!H86)*0.1,"Warnung","")</f>
        <v/>
      </c>
      <c r="Y86" s="182" t="str">
        <f>IF('INQ-A50.MELD'!N86&gt;SUM('INQ-A30.MELD:INQ-A35.MELD'!I86:K86)*0.1,"Warnung","")</f>
        <v/>
      </c>
    </row>
    <row r="87" spans="1:25" s="334" customFormat="1" ht="15.9" customHeight="1" x14ac:dyDescent="0.25">
      <c r="A87" s="78"/>
      <c r="B87" s="91" t="s">
        <v>397</v>
      </c>
      <c r="C87" s="100" t="s">
        <v>449</v>
      </c>
      <c r="D87" s="73" t="s">
        <v>177</v>
      </c>
      <c r="E87" s="5">
        <v>115</v>
      </c>
      <c r="F87" s="64"/>
      <c r="G87" s="64"/>
      <c r="H87" s="64"/>
      <c r="I87" s="64"/>
      <c r="K87" s="64"/>
      <c r="L87" s="64"/>
      <c r="M87" s="64"/>
      <c r="N87" s="64"/>
      <c r="O87" s="5">
        <v>115</v>
      </c>
      <c r="Q87" s="182" t="str">
        <f>IF('INQ-A50.MELD'!F87&gt;SUM('INQ-A30.MELD:INQ-A35.MELD'!M87)*0.1,"Warnung","")</f>
        <v/>
      </c>
      <c r="R87" s="182" t="str">
        <f>IF('INQ-A50.MELD'!G87&gt;SUM('INQ-A30.MELD:INQ-A35.MELD'!N87)*0.1,"Warnung","")</f>
        <v/>
      </c>
      <c r="S87" s="182" t="str">
        <f>IF('INQ-A50.MELD'!H87&gt;SUM('INQ-A30.MELD:INQ-A35.MELD'!O87)*0.1,"Warnung","")</f>
        <v/>
      </c>
      <c r="T87" s="182" t="str">
        <f>IF('INQ-A50.MELD'!I87&gt;SUM('INQ-A30.MELD:INQ-A35.MELD'!P87:R87)*0.1,"Warnung","")</f>
        <v/>
      </c>
      <c r="U87" s="335"/>
      <c r="V87" s="182" t="str">
        <f>IF('INQ-A50.MELD'!K87&gt;SUM('INQ-A30.MELD:INQ-A35.MELD'!F87)*0.1,"Warnung","")</f>
        <v/>
      </c>
      <c r="W87" s="182" t="str">
        <f>IF('INQ-A50.MELD'!L87&gt;SUM('INQ-A30.MELD:INQ-A35.MELD'!G87)*0.1,"Warnung","")</f>
        <v/>
      </c>
      <c r="X87" s="182" t="str">
        <f>IF('INQ-A50.MELD'!M87&gt;SUM('INQ-A30.MELD:INQ-A35.MELD'!H87)*0.1,"Warnung","")</f>
        <v/>
      </c>
      <c r="Y87" s="182" t="str">
        <f>IF('INQ-A50.MELD'!N87&gt;SUM('INQ-A30.MELD:INQ-A35.MELD'!I87:K87)*0.1,"Warnung","")</f>
        <v/>
      </c>
    </row>
    <row r="88" spans="1:25" s="334" customFormat="1" ht="15.9" customHeight="1" x14ac:dyDescent="0.25">
      <c r="A88" s="78"/>
      <c r="B88" s="91" t="s">
        <v>397</v>
      </c>
      <c r="C88" s="100" t="s">
        <v>450</v>
      </c>
      <c r="D88" s="73" t="s">
        <v>178</v>
      </c>
      <c r="E88" s="5">
        <v>116</v>
      </c>
      <c r="F88" s="64"/>
      <c r="G88" s="64"/>
      <c r="H88" s="64"/>
      <c r="I88" s="64"/>
      <c r="K88" s="64"/>
      <c r="L88" s="64"/>
      <c r="M88" s="64"/>
      <c r="N88" s="64"/>
      <c r="O88" s="5">
        <v>116</v>
      </c>
      <c r="Q88" s="182" t="str">
        <f>IF('INQ-A50.MELD'!F88&gt;SUM('INQ-A30.MELD:INQ-A35.MELD'!M88)*0.1,"Warnung","")</f>
        <v/>
      </c>
      <c r="R88" s="182" t="str">
        <f>IF('INQ-A50.MELD'!G88&gt;SUM('INQ-A30.MELD:INQ-A35.MELD'!N88)*0.1,"Warnung","")</f>
        <v/>
      </c>
      <c r="S88" s="182" t="str">
        <f>IF('INQ-A50.MELD'!H88&gt;SUM('INQ-A30.MELD:INQ-A35.MELD'!O88)*0.1,"Warnung","")</f>
        <v/>
      </c>
      <c r="T88" s="182" t="str">
        <f>IF('INQ-A50.MELD'!I88&gt;SUM('INQ-A30.MELD:INQ-A35.MELD'!P88:R88)*0.1,"Warnung","")</f>
        <v/>
      </c>
      <c r="U88" s="335"/>
      <c r="V88" s="182" t="str">
        <f>IF('INQ-A50.MELD'!K88&gt;SUM('INQ-A30.MELD:INQ-A35.MELD'!F88)*0.1,"Warnung","")</f>
        <v/>
      </c>
      <c r="W88" s="182" t="str">
        <f>IF('INQ-A50.MELD'!L88&gt;SUM('INQ-A30.MELD:INQ-A35.MELD'!G88)*0.1,"Warnung","")</f>
        <v/>
      </c>
      <c r="X88" s="182" t="str">
        <f>IF('INQ-A50.MELD'!M88&gt;SUM('INQ-A30.MELD:INQ-A35.MELD'!H88)*0.1,"Warnung","")</f>
        <v/>
      </c>
      <c r="Y88" s="182" t="str">
        <f>IF('INQ-A50.MELD'!N88&gt;SUM('INQ-A30.MELD:INQ-A35.MELD'!I88:K88)*0.1,"Warnung","")</f>
        <v/>
      </c>
    </row>
    <row r="89" spans="1:25" s="334" customFormat="1" ht="15.9" customHeight="1" x14ac:dyDescent="0.25">
      <c r="A89" s="78"/>
      <c r="B89" s="91" t="s">
        <v>397</v>
      </c>
      <c r="C89" s="100" t="s">
        <v>451</v>
      </c>
      <c r="D89" s="73" t="s">
        <v>179</v>
      </c>
      <c r="E89" s="5">
        <v>117</v>
      </c>
      <c r="F89" s="64"/>
      <c r="G89" s="64"/>
      <c r="H89" s="64"/>
      <c r="I89" s="64"/>
      <c r="K89" s="64"/>
      <c r="L89" s="64"/>
      <c r="M89" s="64"/>
      <c r="N89" s="64"/>
      <c r="O89" s="5">
        <v>117</v>
      </c>
      <c r="Q89" s="182" t="str">
        <f>IF('INQ-A50.MELD'!F89&gt;SUM('INQ-A30.MELD:INQ-A35.MELD'!M89)*0.1,"Warnung","")</f>
        <v/>
      </c>
      <c r="R89" s="182" t="str">
        <f>IF('INQ-A50.MELD'!G89&gt;SUM('INQ-A30.MELD:INQ-A35.MELD'!N89)*0.1,"Warnung","")</f>
        <v/>
      </c>
      <c r="S89" s="182" t="str">
        <f>IF('INQ-A50.MELD'!H89&gt;SUM('INQ-A30.MELD:INQ-A35.MELD'!O89)*0.1,"Warnung","")</f>
        <v/>
      </c>
      <c r="T89" s="182" t="str">
        <f>IF('INQ-A50.MELD'!I89&gt;SUM('INQ-A30.MELD:INQ-A35.MELD'!P89:R89)*0.1,"Warnung","")</f>
        <v/>
      </c>
      <c r="U89" s="335"/>
      <c r="V89" s="182" t="str">
        <f>IF('INQ-A50.MELD'!K89&gt;SUM('INQ-A30.MELD:INQ-A35.MELD'!F89)*0.1,"Warnung","")</f>
        <v/>
      </c>
      <c r="W89" s="182" t="str">
        <f>IF('INQ-A50.MELD'!L89&gt;SUM('INQ-A30.MELD:INQ-A35.MELD'!G89)*0.1,"Warnung","")</f>
        <v/>
      </c>
      <c r="X89" s="182" t="str">
        <f>IF('INQ-A50.MELD'!M89&gt;SUM('INQ-A30.MELD:INQ-A35.MELD'!H89)*0.1,"Warnung","")</f>
        <v/>
      </c>
      <c r="Y89" s="182" t="str">
        <f>IF('INQ-A50.MELD'!N89&gt;SUM('INQ-A30.MELD:INQ-A35.MELD'!I89:K89)*0.1,"Warnung","")</f>
        <v/>
      </c>
    </row>
    <row r="90" spans="1:25" s="334" customFormat="1" ht="15.9" customHeight="1" x14ac:dyDescent="0.25">
      <c r="A90" s="78"/>
      <c r="B90" s="91" t="s">
        <v>397</v>
      </c>
      <c r="C90" s="100" t="s">
        <v>452</v>
      </c>
      <c r="D90" s="73" t="s">
        <v>180</v>
      </c>
      <c r="E90" s="5">
        <v>118</v>
      </c>
      <c r="F90" s="64"/>
      <c r="G90" s="64"/>
      <c r="H90" s="64"/>
      <c r="I90" s="64"/>
      <c r="K90" s="64"/>
      <c r="L90" s="64"/>
      <c r="M90" s="64"/>
      <c r="N90" s="64"/>
      <c r="O90" s="5">
        <v>118</v>
      </c>
      <c r="Q90" s="182" t="str">
        <f>IF('INQ-A50.MELD'!F90&gt;SUM('INQ-A30.MELD:INQ-A35.MELD'!M90)*0.1,"Warnung","")</f>
        <v/>
      </c>
      <c r="R90" s="182" t="str">
        <f>IF('INQ-A50.MELD'!G90&gt;SUM('INQ-A30.MELD:INQ-A35.MELD'!N90)*0.1,"Warnung","")</f>
        <v/>
      </c>
      <c r="S90" s="182" t="str">
        <f>IF('INQ-A50.MELD'!H90&gt;SUM('INQ-A30.MELD:INQ-A35.MELD'!O90)*0.1,"Warnung","")</f>
        <v/>
      </c>
      <c r="T90" s="182" t="str">
        <f>IF('INQ-A50.MELD'!I90&gt;SUM('INQ-A30.MELD:INQ-A35.MELD'!P90:R90)*0.1,"Warnung","")</f>
        <v/>
      </c>
      <c r="U90" s="335"/>
      <c r="V90" s="182" t="str">
        <f>IF('INQ-A50.MELD'!K90&gt;SUM('INQ-A30.MELD:INQ-A35.MELD'!F90)*0.1,"Warnung","")</f>
        <v/>
      </c>
      <c r="W90" s="182" t="str">
        <f>IF('INQ-A50.MELD'!L90&gt;SUM('INQ-A30.MELD:INQ-A35.MELD'!G90)*0.1,"Warnung","")</f>
        <v/>
      </c>
      <c r="X90" s="182" t="str">
        <f>IF('INQ-A50.MELD'!M90&gt;SUM('INQ-A30.MELD:INQ-A35.MELD'!H90)*0.1,"Warnung","")</f>
        <v/>
      </c>
      <c r="Y90" s="182" t="str">
        <f>IF('INQ-A50.MELD'!N90&gt;SUM('INQ-A30.MELD:INQ-A35.MELD'!I90:K90)*0.1,"Warnung","")</f>
        <v/>
      </c>
    </row>
    <row r="91" spans="1:25" s="334" customFormat="1" ht="15.9" customHeight="1" x14ac:dyDescent="0.25">
      <c r="A91" s="78"/>
      <c r="B91" s="91" t="s">
        <v>397</v>
      </c>
      <c r="C91" s="100" t="s">
        <v>439</v>
      </c>
      <c r="D91" s="73" t="s">
        <v>164</v>
      </c>
      <c r="E91" s="5">
        <v>119</v>
      </c>
      <c r="F91" s="64"/>
      <c r="G91" s="64"/>
      <c r="H91" s="64"/>
      <c r="I91" s="64"/>
      <c r="K91" s="64"/>
      <c r="L91" s="64"/>
      <c r="M91" s="64"/>
      <c r="N91" s="64"/>
      <c r="O91" s="5">
        <v>119</v>
      </c>
      <c r="Q91" s="182" t="str">
        <f>IF('INQ-A50.MELD'!F91&gt;SUM('INQ-A30.MELD:INQ-A35.MELD'!M91)*0.1,"Warnung","")</f>
        <v/>
      </c>
      <c r="R91" s="182" t="str">
        <f>IF('INQ-A50.MELD'!G91&gt;SUM('INQ-A30.MELD:INQ-A35.MELD'!N91)*0.1,"Warnung","")</f>
        <v/>
      </c>
      <c r="S91" s="182" t="str">
        <f>IF('INQ-A50.MELD'!H91&gt;SUM('INQ-A30.MELD:INQ-A35.MELD'!O91)*0.1,"Warnung","")</f>
        <v/>
      </c>
      <c r="T91" s="182" t="str">
        <f>IF('INQ-A50.MELD'!I91&gt;SUM('INQ-A30.MELD:INQ-A35.MELD'!P91:R91)*0.1,"Warnung","")</f>
        <v/>
      </c>
      <c r="U91" s="335"/>
      <c r="V91" s="182" t="str">
        <f>IF('INQ-A50.MELD'!K91&gt;SUM('INQ-A30.MELD:INQ-A35.MELD'!F91)*0.1,"Warnung","")</f>
        <v/>
      </c>
      <c r="W91" s="182" t="str">
        <f>IF('INQ-A50.MELD'!L91&gt;SUM('INQ-A30.MELD:INQ-A35.MELD'!G91)*0.1,"Warnung","")</f>
        <v/>
      </c>
      <c r="X91" s="182" t="str">
        <f>IF('INQ-A50.MELD'!M91&gt;SUM('INQ-A30.MELD:INQ-A35.MELD'!H91)*0.1,"Warnung","")</f>
        <v/>
      </c>
      <c r="Y91" s="182" t="str">
        <f>IF('INQ-A50.MELD'!N91&gt;SUM('INQ-A30.MELD:INQ-A35.MELD'!I91:K91)*0.1,"Warnung","")</f>
        <v/>
      </c>
    </row>
    <row r="92" spans="1:25" s="334" customFormat="1" ht="15.9" customHeight="1" x14ac:dyDescent="0.25">
      <c r="A92" s="78"/>
      <c r="B92" s="91" t="s">
        <v>397</v>
      </c>
      <c r="C92" s="100" t="s">
        <v>440</v>
      </c>
      <c r="D92" s="73" t="s">
        <v>165</v>
      </c>
      <c r="E92" s="5">
        <v>120</v>
      </c>
      <c r="F92" s="64"/>
      <c r="G92" s="64"/>
      <c r="H92" s="64"/>
      <c r="I92" s="64"/>
      <c r="K92" s="64"/>
      <c r="L92" s="64"/>
      <c r="M92" s="64"/>
      <c r="N92" s="64"/>
      <c r="O92" s="5">
        <v>120</v>
      </c>
      <c r="Q92" s="182" t="str">
        <f>IF('INQ-A50.MELD'!F92&gt;SUM('INQ-A30.MELD:INQ-A35.MELD'!M92)*0.1,"Warnung","")</f>
        <v/>
      </c>
      <c r="R92" s="182" t="str">
        <f>IF('INQ-A50.MELD'!G92&gt;SUM('INQ-A30.MELD:INQ-A35.MELD'!N92)*0.1,"Warnung","")</f>
        <v/>
      </c>
      <c r="S92" s="182" t="str">
        <f>IF('INQ-A50.MELD'!H92&gt;SUM('INQ-A30.MELD:INQ-A35.MELD'!O92)*0.1,"Warnung","")</f>
        <v/>
      </c>
      <c r="T92" s="182" t="str">
        <f>IF('INQ-A50.MELD'!I92&gt;SUM('INQ-A30.MELD:INQ-A35.MELD'!P92:R92)*0.1,"Warnung","")</f>
        <v/>
      </c>
      <c r="U92" s="335"/>
      <c r="V92" s="182" t="str">
        <f>IF('INQ-A50.MELD'!K92&gt;SUM('INQ-A30.MELD:INQ-A35.MELD'!F92)*0.1,"Warnung","")</f>
        <v/>
      </c>
      <c r="W92" s="182" t="str">
        <f>IF('INQ-A50.MELD'!L92&gt;SUM('INQ-A30.MELD:INQ-A35.MELD'!G92)*0.1,"Warnung","")</f>
        <v/>
      </c>
      <c r="X92" s="182" t="str">
        <f>IF('INQ-A50.MELD'!M92&gt;SUM('INQ-A30.MELD:INQ-A35.MELD'!H92)*0.1,"Warnung","")</f>
        <v/>
      </c>
      <c r="Y92" s="182" t="str">
        <f>IF('INQ-A50.MELD'!N92&gt;SUM('INQ-A30.MELD:INQ-A35.MELD'!I92:K92)*0.1,"Warnung","")</f>
        <v/>
      </c>
    </row>
    <row r="93" spans="1:25" s="334" customFormat="1" ht="15.9" customHeight="1" x14ac:dyDescent="0.25">
      <c r="A93" s="78"/>
      <c r="B93" s="91" t="s">
        <v>397</v>
      </c>
      <c r="C93" s="100" t="s">
        <v>453</v>
      </c>
      <c r="D93" s="73" t="s">
        <v>181</v>
      </c>
      <c r="E93" s="5">
        <v>121</v>
      </c>
      <c r="F93" s="64"/>
      <c r="G93" s="64"/>
      <c r="H93" s="64"/>
      <c r="I93" s="64"/>
      <c r="K93" s="64"/>
      <c r="L93" s="64"/>
      <c r="M93" s="64"/>
      <c r="N93" s="64"/>
      <c r="O93" s="5">
        <v>121</v>
      </c>
      <c r="Q93" s="182" t="str">
        <f>IF('INQ-A50.MELD'!F93&gt;SUM('INQ-A30.MELD:INQ-A35.MELD'!M93)*0.1,"Warnung","")</f>
        <v/>
      </c>
      <c r="R93" s="182" t="str">
        <f>IF('INQ-A50.MELD'!G93&gt;SUM('INQ-A30.MELD:INQ-A35.MELD'!N93)*0.1,"Warnung","")</f>
        <v/>
      </c>
      <c r="S93" s="182" t="str">
        <f>IF('INQ-A50.MELD'!H93&gt;SUM('INQ-A30.MELD:INQ-A35.MELD'!O93)*0.1,"Warnung","")</f>
        <v/>
      </c>
      <c r="T93" s="182" t="str">
        <f>IF('INQ-A50.MELD'!I93&gt;SUM('INQ-A30.MELD:INQ-A35.MELD'!P93:R93)*0.1,"Warnung","")</f>
        <v/>
      </c>
      <c r="U93" s="335"/>
      <c r="V93" s="182" t="str">
        <f>IF('INQ-A50.MELD'!K93&gt;SUM('INQ-A30.MELD:INQ-A35.MELD'!F93)*0.1,"Warnung","")</f>
        <v/>
      </c>
      <c r="W93" s="182" t="str">
        <f>IF('INQ-A50.MELD'!L93&gt;SUM('INQ-A30.MELD:INQ-A35.MELD'!G93)*0.1,"Warnung","")</f>
        <v/>
      </c>
      <c r="X93" s="182" t="str">
        <f>IF('INQ-A50.MELD'!M93&gt;SUM('INQ-A30.MELD:INQ-A35.MELD'!H93)*0.1,"Warnung","")</f>
        <v/>
      </c>
      <c r="Y93" s="182" t="str">
        <f>IF('INQ-A50.MELD'!N93&gt;SUM('INQ-A30.MELD:INQ-A35.MELD'!I93:K93)*0.1,"Warnung","")</f>
        <v/>
      </c>
    </row>
    <row r="94" spans="1:25" s="334" customFormat="1" ht="15.9" customHeight="1" x14ac:dyDescent="0.25">
      <c r="A94" s="78"/>
      <c r="B94" s="91" t="s">
        <v>397</v>
      </c>
      <c r="C94" s="100" t="s">
        <v>854</v>
      </c>
      <c r="D94" s="96" t="s">
        <v>168</v>
      </c>
      <c r="E94" s="5">
        <v>122</v>
      </c>
      <c r="F94" s="64"/>
      <c r="G94" s="64"/>
      <c r="H94" s="64"/>
      <c r="I94" s="64"/>
      <c r="K94" s="64"/>
      <c r="L94" s="64"/>
      <c r="M94" s="64"/>
      <c r="N94" s="64"/>
      <c r="O94" s="5">
        <v>122</v>
      </c>
      <c r="Q94" s="182" t="str">
        <f>IF('INQ-A50.MELD'!F94&gt;SUM('INQ-A30.MELD:INQ-A35.MELD'!M94)*0.1,"Warnung","")</f>
        <v/>
      </c>
      <c r="R94" s="182" t="str">
        <f>IF('INQ-A50.MELD'!G94&gt;SUM('INQ-A30.MELD:INQ-A35.MELD'!N94)*0.1,"Warnung","")</f>
        <v/>
      </c>
      <c r="S94" s="182" t="str">
        <f>IF('INQ-A50.MELD'!H94&gt;SUM('INQ-A30.MELD:INQ-A35.MELD'!O94)*0.1,"Warnung","")</f>
        <v/>
      </c>
      <c r="T94" s="182" t="str">
        <f>IF('INQ-A50.MELD'!I94&gt;SUM('INQ-A30.MELD:INQ-A35.MELD'!P94:R94)*0.1,"Warnung","")</f>
        <v/>
      </c>
      <c r="U94" s="335"/>
      <c r="V94" s="182" t="str">
        <f>IF('INQ-A50.MELD'!K94&gt;SUM('INQ-A30.MELD:INQ-A35.MELD'!F94)*0.1,"Warnung","")</f>
        <v/>
      </c>
      <c r="W94" s="182" t="str">
        <f>IF('INQ-A50.MELD'!L94&gt;SUM('INQ-A30.MELD:INQ-A35.MELD'!G94)*0.1,"Warnung","")</f>
        <v/>
      </c>
      <c r="X94" s="182" t="str">
        <f>IF('INQ-A50.MELD'!M94&gt;SUM('INQ-A30.MELD:INQ-A35.MELD'!H94)*0.1,"Warnung","")</f>
        <v/>
      </c>
      <c r="Y94" s="182" t="str">
        <f>IF('INQ-A50.MELD'!N94&gt;SUM('INQ-A30.MELD:INQ-A35.MELD'!I94:K94)*0.1,"Warnung","")</f>
        <v/>
      </c>
    </row>
    <row r="95" spans="1:25" s="334" customFormat="1" ht="15.9" customHeight="1" x14ac:dyDescent="0.25">
      <c r="A95" s="78"/>
      <c r="B95" s="91" t="s">
        <v>397</v>
      </c>
      <c r="C95" s="100" t="s">
        <v>443</v>
      </c>
      <c r="D95" s="73" t="s">
        <v>169</v>
      </c>
      <c r="E95" s="5">
        <v>123</v>
      </c>
      <c r="F95" s="64"/>
      <c r="G95" s="64"/>
      <c r="H95" s="64"/>
      <c r="I95" s="64"/>
      <c r="K95" s="64"/>
      <c r="L95" s="64"/>
      <c r="M95" s="64"/>
      <c r="N95" s="64"/>
      <c r="O95" s="5">
        <v>123</v>
      </c>
      <c r="Q95" s="182" t="str">
        <f>IF('INQ-A50.MELD'!F95&gt;SUM('INQ-A30.MELD:INQ-A35.MELD'!M95)*0.1,"Warnung","")</f>
        <v/>
      </c>
      <c r="R95" s="182" t="str">
        <f>IF('INQ-A50.MELD'!G95&gt;SUM('INQ-A30.MELD:INQ-A35.MELD'!N95)*0.1,"Warnung","")</f>
        <v/>
      </c>
      <c r="S95" s="182" t="str">
        <f>IF('INQ-A50.MELD'!H95&gt;SUM('INQ-A30.MELD:INQ-A35.MELD'!O95)*0.1,"Warnung","")</f>
        <v/>
      </c>
      <c r="T95" s="182" t="str">
        <f>IF('INQ-A50.MELD'!I95&gt;SUM('INQ-A30.MELD:INQ-A35.MELD'!P95:R95)*0.1,"Warnung","")</f>
        <v/>
      </c>
      <c r="U95" s="335"/>
      <c r="V95" s="182" t="str">
        <f>IF('INQ-A50.MELD'!K95&gt;SUM('INQ-A30.MELD:INQ-A35.MELD'!F95)*0.1,"Warnung","")</f>
        <v/>
      </c>
      <c r="W95" s="182" t="str">
        <f>IF('INQ-A50.MELD'!L95&gt;SUM('INQ-A30.MELD:INQ-A35.MELD'!G95)*0.1,"Warnung","")</f>
        <v/>
      </c>
      <c r="X95" s="182" t="str">
        <f>IF('INQ-A50.MELD'!M95&gt;SUM('INQ-A30.MELD:INQ-A35.MELD'!H95)*0.1,"Warnung","")</f>
        <v/>
      </c>
      <c r="Y95" s="182" t="str">
        <f>IF('INQ-A50.MELD'!N95&gt;SUM('INQ-A30.MELD:INQ-A35.MELD'!I95:K95)*0.1,"Warnung","")</f>
        <v/>
      </c>
    </row>
    <row r="96" spans="1:25" s="334" customFormat="1" ht="15.9" customHeight="1" x14ac:dyDescent="0.25">
      <c r="A96" s="78"/>
      <c r="B96" s="91" t="s">
        <v>397</v>
      </c>
      <c r="C96" s="100" t="s">
        <v>855</v>
      </c>
      <c r="D96" s="96" t="s">
        <v>171</v>
      </c>
      <c r="E96" s="5">
        <v>155</v>
      </c>
      <c r="F96" s="64"/>
      <c r="G96" s="64"/>
      <c r="H96" s="64"/>
      <c r="I96" s="64"/>
      <c r="K96" s="64"/>
      <c r="L96" s="64"/>
      <c r="M96" s="64"/>
      <c r="N96" s="64"/>
      <c r="O96" s="5">
        <v>155</v>
      </c>
      <c r="Q96" s="182" t="str">
        <f>IF('INQ-A50.MELD'!F96&gt;SUM('INQ-A30.MELD:INQ-A35.MELD'!M96)*0.1,"Warnung","")</f>
        <v/>
      </c>
      <c r="R96" s="182" t="str">
        <f>IF('INQ-A50.MELD'!G96&gt;SUM('INQ-A30.MELD:INQ-A35.MELD'!N96)*0.1,"Warnung","")</f>
        <v/>
      </c>
      <c r="S96" s="182" t="str">
        <f>IF('INQ-A50.MELD'!H96&gt;SUM('INQ-A30.MELD:INQ-A35.MELD'!O96)*0.1,"Warnung","")</f>
        <v/>
      </c>
      <c r="T96" s="182" t="str">
        <f>IF('INQ-A50.MELD'!I96&gt;SUM('INQ-A30.MELD:INQ-A35.MELD'!P96:R96)*0.1,"Warnung","")</f>
        <v/>
      </c>
      <c r="U96" s="335"/>
      <c r="V96" s="182" t="str">
        <f>IF('INQ-A50.MELD'!K96&gt;SUM('INQ-A30.MELD:INQ-A35.MELD'!F96)*0.1,"Warnung","")</f>
        <v/>
      </c>
      <c r="W96" s="182" t="str">
        <f>IF('INQ-A50.MELD'!L96&gt;SUM('INQ-A30.MELD:INQ-A35.MELD'!G96)*0.1,"Warnung","")</f>
        <v/>
      </c>
      <c r="X96" s="182" t="str">
        <f>IF('INQ-A50.MELD'!M96&gt;SUM('INQ-A30.MELD:INQ-A35.MELD'!H96)*0.1,"Warnung","")</f>
        <v/>
      </c>
      <c r="Y96" s="182" t="str">
        <f>IF('INQ-A50.MELD'!N96&gt;SUM('INQ-A30.MELD:INQ-A35.MELD'!I96:K96)*0.1,"Warnung","")</f>
        <v/>
      </c>
    </row>
    <row r="97" spans="1:25" s="334" customFormat="1" ht="15.9" customHeight="1" x14ac:dyDescent="0.25">
      <c r="A97" s="78"/>
      <c r="B97" s="91" t="s">
        <v>397</v>
      </c>
      <c r="C97" s="100" t="s">
        <v>454</v>
      </c>
      <c r="D97" s="73" t="s">
        <v>182</v>
      </c>
      <c r="E97" s="5">
        <v>124</v>
      </c>
      <c r="F97" s="64"/>
      <c r="G97" s="64"/>
      <c r="H97" s="64"/>
      <c r="I97" s="64"/>
      <c r="K97" s="64"/>
      <c r="L97" s="64"/>
      <c r="M97" s="64"/>
      <c r="N97" s="64"/>
      <c r="O97" s="5">
        <v>124</v>
      </c>
      <c r="Q97" s="182" t="str">
        <f>IF('INQ-A50.MELD'!F97&gt;SUM('INQ-A30.MELD:INQ-A35.MELD'!M97)*0.1,"Warnung","")</f>
        <v/>
      </c>
      <c r="R97" s="182" t="str">
        <f>IF('INQ-A50.MELD'!G97&gt;SUM('INQ-A30.MELD:INQ-A35.MELD'!N97)*0.1,"Warnung","")</f>
        <v/>
      </c>
      <c r="S97" s="182" t="str">
        <f>IF('INQ-A50.MELD'!H97&gt;SUM('INQ-A30.MELD:INQ-A35.MELD'!O97)*0.1,"Warnung","")</f>
        <v/>
      </c>
      <c r="T97" s="182" t="str">
        <f>IF('INQ-A50.MELD'!I97&gt;SUM('INQ-A30.MELD:INQ-A35.MELD'!P97:R97)*0.1,"Warnung","")</f>
        <v/>
      </c>
      <c r="U97" s="335"/>
      <c r="V97" s="182" t="str">
        <f>IF('INQ-A50.MELD'!K97&gt;SUM('INQ-A30.MELD:INQ-A35.MELD'!F97)*0.1,"Warnung","")</f>
        <v/>
      </c>
      <c r="W97" s="182" t="str">
        <f>IF('INQ-A50.MELD'!L97&gt;SUM('INQ-A30.MELD:INQ-A35.MELD'!G97)*0.1,"Warnung","")</f>
        <v/>
      </c>
      <c r="X97" s="182" t="str">
        <f>IF('INQ-A50.MELD'!M97&gt;SUM('INQ-A30.MELD:INQ-A35.MELD'!H97)*0.1,"Warnung","")</f>
        <v/>
      </c>
      <c r="Y97" s="182" t="str">
        <f>IF('INQ-A50.MELD'!N97&gt;SUM('INQ-A30.MELD:INQ-A35.MELD'!I97:K97)*0.1,"Warnung","")</f>
        <v/>
      </c>
    </row>
    <row r="98" spans="1:25" s="334" customFormat="1" ht="15.9" customHeight="1" x14ac:dyDescent="0.25">
      <c r="A98" s="78"/>
      <c r="B98" s="91" t="s">
        <v>397</v>
      </c>
      <c r="C98" s="100" t="s">
        <v>345</v>
      </c>
      <c r="D98" s="73" t="s">
        <v>183</v>
      </c>
      <c r="E98" s="5">
        <v>125</v>
      </c>
      <c r="F98" s="64"/>
      <c r="G98" s="64"/>
      <c r="H98" s="64"/>
      <c r="I98" s="64"/>
      <c r="K98" s="64"/>
      <c r="L98" s="64"/>
      <c r="M98" s="64"/>
      <c r="N98" s="64"/>
      <c r="O98" s="5">
        <v>125</v>
      </c>
      <c r="Q98" s="182" t="str">
        <f>IF('INQ-A50.MELD'!F98&gt;SUM('INQ-A30.MELD:INQ-A35.MELD'!M98)*0.1,"Warnung","")</f>
        <v/>
      </c>
      <c r="R98" s="182" t="str">
        <f>IF('INQ-A50.MELD'!G98&gt;SUM('INQ-A30.MELD:INQ-A35.MELD'!N98)*0.1,"Warnung","")</f>
        <v/>
      </c>
      <c r="S98" s="182" t="str">
        <f>IF('INQ-A50.MELD'!H98&gt;SUM('INQ-A30.MELD:INQ-A35.MELD'!O98)*0.1,"Warnung","")</f>
        <v/>
      </c>
      <c r="T98" s="182" t="str">
        <f>IF('INQ-A50.MELD'!I98&gt;SUM('INQ-A30.MELD:INQ-A35.MELD'!P98:R98)*0.1,"Warnung","")</f>
        <v/>
      </c>
      <c r="U98" s="335"/>
      <c r="V98" s="182" t="str">
        <f>IF('INQ-A50.MELD'!K98&gt;SUM('INQ-A30.MELD:INQ-A35.MELD'!F98)*0.1,"Warnung","")</f>
        <v/>
      </c>
      <c r="W98" s="182" t="str">
        <f>IF('INQ-A50.MELD'!L98&gt;SUM('INQ-A30.MELD:INQ-A35.MELD'!G98)*0.1,"Warnung","")</f>
        <v/>
      </c>
      <c r="X98" s="182" t="str">
        <f>IF('INQ-A50.MELD'!M98&gt;SUM('INQ-A30.MELD:INQ-A35.MELD'!H98)*0.1,"Warnung","")</f>
        <v/>
      </c>
      <c r="Y98" s="182" t="str">
        <f>IF('INQ-A50.MELD'!N98&gt;SUM('INQ-A30.MELD:INQ-A35.MELD'!I98:K98)*0.1,"Warnung","")</f>
        <v/>
      </c>
    </row>
    <row r="99" spans="1:25" s="334" customFormat="1" ht="15.9" customHeight="1" x14ac:dyDescent="0.25">
      <c r="A99" s="78"/>
      <c r="B99" s="91" t="s">
        <v>397</v>
      </c>
      <c r="C99" s="100" t="s">
        <v>455</v>
      </c>
      <c r="D99" s="73" t="s">
        <v>184</v>
      </c>
      <c r="E99" s="5">
        <v>127</v>
      </c>
      <c r="F99" s="64"/>
      <c r="G99" s="64"/>
      <c r="H99" s="64"/>
      <c r="I99" s="64"/>
      <c r="K99" s="64"/>
      <c r="L99" s="64"/>
      <c r="M99" s="64"/>
      <c r="N99" s="64"/>
      <c r="O99" s="5">
        <v>127</v>
      </c>
      <c r="Q99" s="182" t="str">
        <f>IF('INQ-A50.MELD'!F99&gt;SUM('INQ-A30.MELD:INQ-A35.MELD'!M99)*0.1,"Warnung","")</f>
        <v/>
      </c>
      <c r="R99" s="182" t="str">
        <f>IF('INQ-A50.MELD'!G99&gt;SUM('INQ-A30.MELD:INQ-A35.MELD'!N99)*0.1,"Warnung","")</f>
        <v/>
      </c>
      <c r="S99" s="182" t="str">
        <f>IF('INQ-A50.MELD'!H99&gt;SUM('INQ-A30.MELD:INQ-A35.MELD'!O99)*0.1,"Warnung","")</f>
        <v/>
      </c>
      <c r="T99" s="182" t="str">
        <f>IF('INQ-A50.MELD'!I99&gt;SUM('INQ-A30.MELD:INQ-A35.MELD'!P99:R99)*0.1,"Warnung","")</f>
        <v/>
      </c>
      <c r="U99" s="335"/>
      <c r="V99" s="182" t="str">
        <f>IF('INQ-A50.MELD'!K99&gt;SUM('INQ-A30.MELD:INQ-A35.MELD'!F99)*0.1,"Warnung","")</f>
        <v/>
      </c>
      <c r="W99" s="182" t="str">
        <f>IF('INQ-A50.MELD'!L99&gt;SUM('INQ-A30.MELD:INQ-A35.MELD'!G99)*0.1,"Warnung","")</f>
        <v/>
      </c>
      <c r="X99" s="182" t="str">
        <f>IF('INQ-A50.MELD'!M99&gt;SUM('INQ-A30.MELD:INQ-A35.MELD'!H99)*0.1,"Warnung","")</f>
        <v/>
      </c>
      <c r="Y99" s="182" t="str">
        <f>IF('INQ-A50.MELD'!N99&gt;SUM('INQ-A30.MELD:INQ-A35.MELD'!I99:K99)*0.1,"Warnung","")</f>
        <v/>
      </c>
    </row>
    <row r="100" spans="1:25" s="334" customFormat="1" ht="15.9" customHeight="1" x14ac:dyDescent="0.25">
      <c r="A100" s="78"/>
      <c r="B100" s="91" t="s">
        <v>397</v>
      </c>
      <c r="C100" s="100" t="s">
        <v>456</v>
      </c>
      <c r="D100" s="73" t="s">
        <v>185</v>
      </c>
      <c r="E100" s="5">
        <v>128</v>
      </c>
      <c r="F100" s="64"/>
      <c r="G100" s="64"/>
      <c r="H100" s="64"/>
      <c r="I100" s="64"/>
      <c r="K100" s="64"/>
      <c r="L100" s="64"/>
      <c r="M100" s="64"/>
      <c r="N100" s="64"/>
      <c r="O100" s="5">
        <v>128</v>
      </c>
      <c r="Q100" s="182" t="str">
        <f>IF('INQ-A50.MELD'!F100&gt;SUM('INQ-A30.MELD:INQ-A35.MELD'!M100)*0.1,"Warnung","")</f>
        <v/>
      </c>
      <c r="R100" s="182" t="str">
        <f>IF('INQ-A50.MELD'!G100&gt;SUM('INQ-A30.MELD:INQ-A35.MELD'!N100)*0.1,"Warnung","")</f>
        <v/>
      </c>
      <c r="S100" s="182" t="str">
        <f>IF('INQ-A50.MELD'!H100&gt;SUM('INQ-A30.MELD:INQ-A35.MELD'!O100)*0.1,"Warnung","")</f>
        <v/>
      </c>
      <c r="T100" s="182" t="str">
        <f>IF('INQ-A50.MELD'!I100&gt;SUM('INQ-A30.MELD:INQ-A35.MELD'!P100:R100)*0.1,"Warnung","")</f>
        <v/>
      </c>
      <c r="U100" s="335"/>
      <c r="V100" s="182" t="str">
        <f>IF('INQ-A50.MELD'!K100&gt;SUM('INQ-A30.MELD:INQ-A35.MELD'!F100)*0.1,"Warnung","")</f>
        <v/>
      </c>
      <c r="W100" s="182" t="str">
        <f>IF('INQ-A50.MELD'!L100&gt;SUM('INQ-A30.MELD:INQ-A35.MELD'!G100)*0.1,"Warnung","")</f>
        <v/>
      </c>
      <c r="X100" s="182" t="str">
        <f>IF('INQ-A50.MELD'!M100&gt;SUM('INQ-A30.MELD:INQ-A35.MELD'!H100)*0.1,"Warnung","")</f>
        <v/>
      </c>
      <c r="Y100" s="182" t="str">
        <f>IF('INQ-A50.MELD'!N100&gt;SUM('INQ-A30.MELD:INQ-A35.MELD'!I100:K100)*0.1,"Warnung","")</f>
        <v/>
      </c>
    </row>
    <row r="101" spans="1:25" s="334" customFormat="1" ht="15.9" customHeight="1" x14ac:dyDescent="0.25">
      <c r="A101" s="78"/>
      <c r="B101" s="91" t="s">
        <v>397</v>
      </c>
      <c r="C101" s="100" t="s">
        <v>457</v>
      </c>
      <c r="D101" s="73" t="s">
        <v>186</v>
      </c>
      <c r="E101" s="5">
        <v>129</v>
      </c>
      <c r="F101" s="64"/>
      <c r="G101" s="64"/>
      <c r="H101" s="64"/>
      <c r="I101" s="64"/>
      <c r="K101" s="64"/>
      <c r="L101" s="64"/>
      <c r="M101" s="64"/>
      <c r="N101" s="64"/>
      <c r="O101" s="5">
        <v>129</v>
      </c>
      <c r="Q101" s="182" t="str">
        <f>IF('INQ-A50.MELD'!F101&gt;SUM('INQ-A30.MELD:INQ-A35.MELD'!M101)*0.1,"Warnung","")</f>
        <v/>
      </c>
      <c r="R101" s="182" t="str">
        <f>IF('INQ-A50.MELD'!G101&gt;SUM('INQ-A30.MELD:INQ-A35.MELD'!N101)*0.1,"Warnung","")</f>
        <v/>
      </c>
      <c r="S101" s="182" t="str">
        <f>IF('INQ-A50.MELD'!H101&gt;SUM('INQ-A30.MELD:INQ-A35.MELD'!O101)*0.1,"Warnung","")</f>
        <v/>
      </c>
      <c r="T101" s="182" t="str">
        <f>IF('INQ-A50.MELD'!I101&gt;SUM('INQ-A30.MELD:INQ-A35.MELD'!P101:R101)*0.1,"Warnung","")</f>
        <v/>
      </c>
      <c r="U101" s="335"/>
      <c r="V101" s="182" t="str">
        <f>IF('INQ-A50.MELD'!K101&gt;SUM('INQ-A30.MELD:INQ-A35.MELD'!F101)*0.1,"Warnung","")</f>
        <v/>
      </c>
      <c r="W101" s="182" t="str">
        <f>IF('INQ-A50.MELD'!L101&gt;SUM('INQ-A30.MELD:INQ-A35.MELD'!G101)*0.1,"Warnung","")</f>
        <v/>
      </c>
      <c r="X101" s="182" t="str">
        <f>IF('INQ-A50.MELD'!M101&gt;SUM('INQ-A30.MELD:INQ-A35.MELD'!H101)*0.1,"Warnung","")</f>
        <v/>
      </c>
      <c r="Y101" s="182" t="str">
        <f>IF('INQ-A50.MELD'!N101&gt;SUM('INQ-A30.MELD:INQ-A35.MELD'!I101:K101)*0.1,"Warnung","")</f>
        <v/>
      </c>
    </row>
    <row r="102" spans="1:25" s="334" customFormat="1" ht="15.9" customHeight="1" x14ac:dyDescent="0.25">
      <c r="A102" s="78"/>
      <c r="B102" s="91" t="s">
        <v>397</v>
      </c>
      <c r="C102" s="100" t="s">
        <v>458</v>
      </c>
      <c r="D102" s="73" t="s">
        <v>187</v>
      </c>
      <c r="E102" s="5">
        <v>131</v>
      </c>
      <c r="F102" s="64"/>
      <c r="G102" s="64"/>
      <c r="H102" s="64"/>
      <c r="I102" s="64"/>
      <c r="K102" s="64"/>
      <c r="L102" s="64"/>
      <c r="M102" s="64"/>
      <c r="N102" s="64"/>
      <c r="O102" s="5">
        <v>131</v>
      </c>
      <c r="Q102" s="182" t="str">
        <f>IF('INQ-A50.MELD'!F102&gt;SUM('INQ-A30.MELD:INQ-A35.MELD'!M102)*0.1,"Warnung","")</f>
        <v/>
      </c>
      <c r="R102" s="182" t="str">
        <f>IF('INQ-A50.MELD'!G102&gt;SUM('INQ-A30.MELD:INQ-A35.MELD'!N102)*0.1,"Warnung","")</f>
        <v/>
      </c>
      <c r="S102" s="182" t="str">
        <f>IF('INQ-A50.MELD'!H102&gt;SUM('INQ-A30.MELD:INQ-A35.MELD'!O102)*0.1,"Warnung","")</f>
        <v/>
      </c>
      <c r="T102" s="182" t="str">
        <f>IF('INQ-A50.MELD'!I102&gt;SUM('INQ-A30.MELD:INQ-A35.MELD'!P102:R102)*0.1,"Warnung","")</f>
        <v/>
      </c>
      <c r="U102" s="335"/>
      <c r="V102" s="182" t="str">
        <f>IF('INQ-A50.MELD'!K102&gt;SUM('INQ-A30.MELD:INQ-A35.MELD'!F102)*0.1,"Warnung","")</f>
        <v/>
      </c>
      <c r="W102" s="182" t="str">
        <f>IF('INQ-A50.MELD'!L102&gt;SUM('INQ-A30.MELD:INQ-A35.MELD'!G102)*0.1,"Warnung","")</f>
        <v/>
      </c>
      <c r="X102" s="182" t="str">
        <f>IF('INQ-A50.MELD'!M102&gt;SUM('INQ-A30.MELD:INQ-A35.MELD'!H102)*0.1,"Warnung","")</f>
        <v/>
      </c>
      <c r="Y102" s="182" t="str">
        <f>IF('INQ-A50.MELD'!N102&gt;SUM('INQ-A30.MELD:INQ-A35.MELD'!I102:K102)*0.1,"Warnung","")</f>
        <v/>
      </c>
    </row>
    <row r="103" spans="1:25" s="334" customFormat="1" ht="15.9" customHeight="1" x14ac:dyDescent="0.25">
      <c r="A103" s="78"/>
      <c r="B103" s="91" t="s">
        <v>397</v>
      </c>
      <c r="C103" s="100" t="s">
        <v>856</v>
      </c>
      <c r="D103" s="96" t="s">
        <v>188</v>
      </c>
      <c r="E103" s="5">
        <v>132</v>
      </c>
      <c r="F103" s="64"/>
      <c r="G103" s="64"/>
      <c r="H103" s="64"/>
      <c r="I103" s="64"/>
      <c r="K103" s="64"/>
      <c r="L103" s="64"/>
      <c r="M103" s="64"/>
      <c r="N103" s="64"/>
      <c r="O103" s="5">
        <v>132</v>
      </c>
      <c r="Q103" s="182" t="str">
        <f>IF('INQ-A50.MELD'!F103&gt;SUM('INQ-A30.MELD:INQ-A35.MELD'!M103)*0.1,"Warnung","")</f>
        <v/>
      </c>
      <c r="R103" s="182" t="str">
        <f>IF('INQ-A50.MELD'!G103&gt;SUM('INQ-A30.MELD:INQ-A35.MELD'!N103)*0.1,"Warnung","")</f>
        <v/>
      </c>
      <c r="S103" s="182" t="str">
        <f>IF('INQ-A50.MELD'!H103&gt;SUM('INQ-A30.MELD:INQ-A35.MELD'!O103)*0.1,"Warnung","")</f>
        <v/>
      </c>
      <c r="T103" s="182" t="str">
        <f>IF('INQ-A50.MELD'!I103&gt;SUM('INQ-A30.MELD:INQ-A35.MELD'!P103:R103)*0.1,"Warnung","")</f>
        <v/>
      </c>
      <c r="U103" s="335"/>
      <c r="V103" s="182" t="str">
        <f>IF('INQ-A50.MELD'!K103&gt;SUM('INQ-A30.MELD:INQ-A35.MELD'!F103)*0.1,"Warnung","")</f>
        <v/>
      </c>
      <c r="W103" s="182" t="str">
        <f>IF('INQ-A50.MELD'!L103&gt;SUM('INQ-A30.MELD:INQ-A35.MELD'!G103)*0.1,"Warnung","")</f>
        <v/>
      </c>
      <c r="X103" s="182" t="str">
        <f>IF('INQ-A50.MELD'!M103&gt;SUM('INQ-A30.MELD:INQ-A35.MELD'!H103)*0.1,"Warnung","")</f>
        <v/>
      </c>
      <c r="Y103" s="182" t="str">
        <f>IF('INQ-A50.MELD'!N103&gt;SUM('INQ-A30.MELD:INQ-A35.MELD'!I103:K103)*0.1,"Warnung","")</f>
        <v/>
      </c>
    </row>
    <row r="104" spans="1:25" s="334" customFormat="1" ht="15.9" customHeight="1" x14ac:dyDescent="0.25">
      <c r="A104" s="78"/>
      <c r="B104" s="91" t="s">
        <v>397</v>
      </c>
      <c r="C104" s="100" t="s">
        <v>459</v>
      </c>
      <c r="D104" s="73" t="s">
        <v>189</v>
      </c>
      <c r="E104" s="5">
        <v>133</v>
      </c>
      <c r="F104" s="64"/>
      <c r="G104" s="64"/>
      <c r="H104" s="64"/>
      <c r="I104" s="64"/>
      <c r="K104" s="64"/>
      <c r="L104" s="64"/>
      <c r="M104" s="64"/>
      <c r="N104" s="64"/>
      <c r="O104" s="5">
        <v>133</v>
      </c>
      <c r="Q104" s="182" t="str">
        <f>IF('INQ-A50.MELD'!F104&gt;SUM('INQ-A30.MELD:INQ-A35.MELD'!M104)*0.1,"Warnung","")</f>
        <v/>
      </c>
      <c r="R104" s="182" t="str">
        <f>IF('INQ-A50.MELD'!G104&gt;SUM('INQ-A30.MELD:INQ-A35.MELD'!N104)*0.1,"Warnung","")</f>
        <v/>
      </c>
      <c r="S104" s="182" t="str">
        <f>IF('INQ-A50.MELD'!H104&gt;SUM('INQ-A30.MELD:INQ-A35.MELD'!O104)*0.1,"Warnung","")</f>
        <v/>
      </c>
      <c r="T104" s="182" t="str">
        <f>IF('INQ-A50.MELD'!I104&gt;SUM('INQ-A30.MELD:INQ-A35.MELD'!P104:R104)*0.1,"Warnung","")</f>
        <v/>
      </c>
      <c r="U104" s="335"/>
      <c r="V104" s="182" t="str">
        <f>IF('INQ-A50.MELD'!K104&gt;SUM('INQ-A30.MELD:INQ-A35.MELD'!F104)*0.1,"Warnung","")</f>
        <v/>
      </c>
      <c r="W104" s="182" t="str">
        <f>IF('INQ-A50.MELD'!L104&gt;SUM('INQ-A30.MELD:INQ-A35.MELD'!G104)*0.1,"Warnung","")</f>
        <v/>
      </c>
      <c r="X104" s="182" t="str">
        <f>IF('INQ-A50.MELD'!M104&gt;SUM('INQ-A30.MELD:INQ-A35.MELD'!H104)*0.1,"Warnung","")</f>
        <v/>
      </c>
      <c r="Y104" s="182" t="str">
        <f>IF('INQ-A50.MELD'!N104&gt;SUM('INQ-A30.MELD:INQ-A35.MELD'!I104:K104)*0.1,"Warnung","")</f>
        <v/>
      </c>
    </row>
    <row r="105" spans="1:25" s="334" customFormat="1" ht="15.9" customHeight="1" x14ac:dyDescent="0.25">
      <c r="A105" s="78"/>
      <c r="B105" s="91" t="s">
        <v>397</v>
      </c>
      <c r="C105" s="100" t="s">
        <v>460</v>
      </c>
      <c r="D105" s="73" t="s">
        <v>190</v>
      </c>
      <c r="E105" s="5">
        <v>134</v>
      </c>
      <c r="F105" s="64"/>
      <c r="G105" s="64"/>
      <c r="H105" s="64"/>
      <c r="I105" s="64"/>
      <c r="K105" s="64"/>
      <c r="L105" s="64"/>
      <c r="M105" s="64"/>
      <c r="N105" s="64"/>
      <c r="O105" s="5">
        <v>134</v>
      </c>
      <c r="Q105" s="182" t="str">
        <f>IF('INQ-A50.MELD'!F105&gt;SUM('INQ-A30.MELD:INQ-A35.MELD'!M105)*0.1,"Warnung","")</f>
        <v/>
      </c>
      <c r="R105" s="182" t="str">
        <f>IF('INQ-A50.MELD'!G105&gt;SUM('INQ-A30.MELD:INQ-A35.MELD'!N105)*0.1,"Warnung","")</f>
        <v/>
      </c>
      <c r="S105" s="182" t="str">
        <f>IF('INQ-A50.MELD'!H105&gt;SUM('INQ-A30.MELD:INQ-A35.MELD'!O105)*0.1,"Warnung","")</f>
        <v/>
      </c>
      <c r="T105" s="182" t="str">
        <f>IF('INQ-A50.MELD'!I105&gt;SUM('INQ-A30.MELD:INQ-A35.MELD'!P105:R105)*0.1,"Warnung","")</f>
        <v/>
      </c>
      <c r="U105" s="335"/>
      <c r="V105" s="182" t="str">
        <f>IF('INQ-A50.MELD'!K105&gt;SUM('INQ-A30.MELD:INQ-A35.MELD'!F105)*0.1,"Warnung","")</f>
        <v/>
      </c>
      <c r="W105" s="182" t="str">
        <f>IF('INQ-A50.MELD'!L105&gt;SUM('INQ-A30.MELD:INQ-A35.MELD'!G105)*0.1,"Warnung","")</f>
        <v/>
      </c>
      <c r="X105" s="182" t="str">
        <f>IF('INQ-A50.MELD'!M105&gt;SUM('INQ-A30.MELD:INQ-A35.MELD'!H105)*0.1,"Warnung","")</f>
        <v/>
      </c>
      <c r="Y105" s="182" t="str">
        <f>IF('INQ-A50.MELD'!N105&gt;SUM('INQ-A30.MELD:INQ-A35.MELD'!I105:K105)*0.1,"Warnung","")</f>
        <v/>
      </c>
    </row>
    <row r="106" spans="1:25" s="334" customFormat="1" ht="15.9" customHeight="1" x14ac:dyDescent="0.25">
      <c r="A106" s="78"/>
      <c r="B106" s="91" t="s">
        <v>397</v>
      </c>
      <c r="C106" s="100" t="s">
        <v>461</v>
      </c>
      <c r="D106" s="73" t="s">
        <v>191</v>
      </c>
      <c r="E106" s="5">
        <v>135</v>
      </c>
      <c r="F106" s="64"/>
      <c r="G106" s="64"/>
      <c r="H106" s="64"/>
      <c r="I106" s="64"/>
      <c r="K106" s="64"/>
      <c r="L106" s="64"/>
      <c r="M106" s="64"/>
      <c r="N106" s="64"/>
      <c r="O106" s="5">
        <v>135</v>
      </c>
      <c r="Q106" s="182" t="str">
        <f>IF('INQ-A50.MELD'!F106&gt;SUM('INQ-A30.MELD:INQ-A35.MELD'!M106)*0.1,"Warnung","")</f>
        <v/>
      </c>
      <c r="R106" s="182" t="str">
        <f>IF('INQ-A50.MELD'!G106&gt;SUM('INQ-A30.MELD:INQ-A35.MELD'!N106)*0.1,"Warnung","")</f>
        <v/>
      </c>
      <c r="S106" s="182" t="str">
        <f>IF('INQ-A50.MELD'!H106&gt;SUM('INQ-A30.MELD:INQ-A35.MELD'!O106)*0.1,"Warnung","")</f>
        <v/>
      </c>
      <c r="T106" s="182" t="str">
        <f>IF('INQ-A50.MELD'!I106&gt;SUM('INQ-A30.MELD:INQ-A35.MELD'!P106:R106)*0.1,"Warnung","")</f>
        <v/>
      </c>
      <c r="U106" s="335"/>
      <c r="V106" s="182" t="str">
        <f>IF('INQ-A50.MELD'!K106&gt;SUM('INQ-A30.MELD:INQ-A35.MELD'!F106)*0.1,"Warnung","")</f>
        <v/>
      </c>
      <c r="W106" s="182" t="str">
        <f>IF('INQ-A50.MELD'!L106&gt;SUM('INQ-A30.MELD:INQ-A35.MELD'!G106)*0.1,"Warnung","")</f>
        <v/>
      </c>
      <c r="X106" s="182" t="str">
        <f>IF('INQ-A50.MELD'!M106&gt;SUM('INQ-A30.MELD:INQ-A35.MELD'!H106)*0.1,"Warnung","")</f>
        <v/>
      </c>
      <c r="Y106" s="182" t="str">
        <f>IF('INQ-A50.MELD'!N106&gt;SUM('INQ-A30.MELD:INQ-A35.MELD'!I106:K106)*0.1,"Warnung","")</f>
        <v/>
      </c>
    </row>
    <row r="107" spans="1:25" s="334" customFormat="1" ht="15.9" customHeight="1" x14ac:dyDescent="0.25">
      <c r="A107" s="78"/>
      <c r="B107" s="91" t="s">
        <v>397</v>
      </c>
      <c r="C107" s="100" t="s">
        <v>74</v>
      </c>
      <c r="D107" s="73" t="s">
        <v>75</v>
      </c>
      <c r="E107" s="5">
        <v>136</v>
      </c>
      <c r="F107" s="64"/>
      <c r="G107" s="64"/>
      <c r="H107" s="64"/>
      <c r="I107" s="64"/>
      <c r="K107" s="64"/>
      <c r="L107" s="64"/>
      <c r="M107" s="64"/>
      <c r="N107" s="64"/>
      <c r="O107" s="5">
        <v>136</v>
      </c>
      <c r="Q107" s="182" t="str">
        <f>IF('INQ-A50.MELD'!F107&gt;SUM('INQ-A30.MELD:INQ-A35.MELD'!M107)*0.1,"Warnung","")</f>
        <v/>
      </c>
      <c r="R107" s="182" t="str">
        <f>IF('INQ-A50.MELD'!G107&gt;SUM('INQ-A30.MELD:INQ-A35.MELD'!N107)*0.1,"Warnung","")</f>
        <v/>
      </c>
      <c r="S107" s="182" t="str">
        <f>IF('INQ-A50.MELD'!H107&gt;SUM('INQ-A30.MELD:INQ-A35.MELD'!O107)*0.1,"Warnung","")</f>
        <v/>
      </c>
      <c r="T107" s="182" t="str">
        <f>IF('INQ-A50.MELD'!I107&gt;SUM('INQ-A30.MELD:INQ-A35.MELD'!P107:R107)*0.1,"Warnung","")</f>
        <v/>
      </c>
      <c r="U107" s="335"/>
      <c r="V107" s="182" t="str">
        <f>IF('INQ-A50.MELD'!K107&gt;SUM('INQ-A30.MELD:INQ-A35.MELD'!F107)*0.1,"Warnung","")</f>
        <v/>
      </c>
      <c r="W107" s="182" t="str">
        <f>IF('INQ-A50.MELD'!L107&gt;SUM('INQ-A30.MELD:INQ-A35.MELD'!G107)*0.1,"Warnung","")</f>
        <v/>
      </c>
      <c r="X107" s="182" t="str">
        <f>IF('INQ-A50.MELD'!M107&gt;SUM('INQ-A30.MELD:INQ-A35.MELD'!H107)*0.1,"Warnung","")</f>
        <v/>
      </c>
      <c r="Y107" s="182" t="str">
        <f>IF('INQ-A50.MELD'!N107&gt;SUM('INQ-A30.MELD:INQ-A35.MELD'!I107:K107)*0.1,"Warnung","")</f>
        <v/>
      </c>
    </row>
    <row r="108" spans="1:25" s="334" customFormat="1" ht="15.9" customHeight="1" x14ac:dyDescent="0.25">
      <c r="A108" s="78"/>
      <c r="B108" s="91" t="s">
        <v>397</v>
      </c>
      <c r="C108" s="100" t="s">
        <v>462</v>
      </c>
      <c r="D108" s="73" t="s">
        <v>192</v>
      </c>
      <c r="E108" s="5">
        <v>138</v>
      </c>
      <c r="F108" s="64"/>
      <c r="G108" s="64"/>
      <c r="H108" s="64"/>
      <c r="I108" s="64"/>
      <c r="K108" s="64"/>
      <c r="L108" s="64"/>
      <c r="M108" s="64"/>
      <c r="N108" s="64"/>
      <c r="O108" s="5">
        <v>138</v>
      </c>
      <c r="Q108" s="182" t="str">
        <f>IF('INQ-A50.MELD'!F108&gt;SUM('INQ-A30.MELD:INQ-A35.MELD'!M108)*0.1,"Warnung","")</f>
        <v/>
      </c>
      <c r="R108" s="182" t="str">
        <f>IF('INQ-A50.MELD'!G108&gt;SUM('INQ-A30.MELD:INQ-A35.MELD'!N108)*0.1,"Warnung","")</f>
        <v/>
      </c>
      <c r="S108" s="182" t="str">
        <f>IF('INQ-A50.MELD'!H108&gt;SUM('INQ-A30.MELD:INQ-A35.MELD'!O108)*0.1,"Warnung","")</f>
        <v/>
      </c>
      <c r="T108" s="182" t="str">
        <f>IF('INQ-A50.MELD'!I108&gt;SUM('INQ-A30.MELD:INQ-A35.MELD'!P108:R108)*0.1,"Warnung","")</f>
        <v/>
      </c>
      <c r="U108" s="335"/>
      <c r="V108" s="182" t="str">
        <f>IF('INQ-A50.MELD'!K108&gt;SUM('INQ-A30.MELD:INQ-A35.MELD'!F108)*0.1,"Warnung","")</f>
        <v/>
      </c>
      <c r="W108" s="182" t="str">
        <f>IF('INQ-A50.MELD'!L108&gt;SUM('INQ-A30.MELD:INQ-A35.MELD'!G108)*0.1,"Warnung","")</f>
        <v/>
      </c>
      <c r="X108" s="182" t="str">
        <f>IF('INQ-A50.MELD'!M108&gt;SUM('INQ-A30.MELD:INQ-A35.MELD'!H108)*0.1,"Warnung","")</f>
        <v/>
      </c>
      <c r="Y108" s="182" t="str">
        <f>IF('INQ-A50.MELD'!N108&gt;SUM('INQ-A30.MELD:INQ-A35.MELD'!I108:K108)*0.1,"Warnung","")</f>
        <v/>
      </c>
    </row>
    <row r="109" spans="1:25" s="334" customFormat="1" ht="15.9" customHeight="1" x14ac:dyDescent="0.25">
      <c r="A109" s="78"/>
      <c r="B109" s="91" t="s">
        <v>397</v>
      </c>
      <c r="C109" s="100" t="s">
        <v>463</v>
      </c>
      <c r="D109" s="73" t="s">
        <v>193</v>
      </c>
      <c r="E109" s="5">
        <v>139</v>
      </c>
      <c r="F109" s="64"/>
      <c r="G109" s="64"/>
      <c r="H109" s="64"/>
      <c r="I109" s="64"/>
      <c r="K109" s="64"/>
      <c r="L109" s="64"/>
      <c r="M109" s="64"/>
      <c r="N109" s="64"/>
      <c r="O109" s="5">
        <v>139</v>
      </c>
      <c r="Q109" s="182" t="str">
        <f>IF('INQ-A50.MELD'!F109&gt;SUM('INQ-A30.MELD:INQ-A35.MELD'!M109)*0.1,"Warnung","")</f>
        <v/>
      </c>
      <c r="R109" s="182" t="str">
        <f>IF('INQ-A50.MELD'!G109&gt;SUM('INQ-A30.MELD:INQ-A35.MELD'!N109)*0.1,"Warnung","")</f>
        <v/>
      </c>
      <c r="S109" s="182" t="str">
        <f>IF('INQ-A50.MELD'!H109&gt;SUM('INQ-A30.MELD:INQ-A35.MELD'!O109)*0.1,"Warnung","")</f>
        <v/>
      </c>
      <c r="T109" s="182" t="str">
        <f>IF('INQ-A50.MELD'!I109&gt;SUM('INQ-A30.MELD:INQ-A35.MELD'!P109:R109)*0.1,"Warnung","")</f>
        <v/>
      </c>
      <c r="U109" s="335"/>
      <c r="V109" s="182" t="str">
        <f>IF('INQ-A50.MELD'!K109&gt;SUM('INQ-A30.MELD:INQ-A35.MELD'!F109)*0.1,"Warnung","")</f>
        <v/>
      </c>
      <c r="W109" s="182" t="str">
        <f>IF('INQ-A50.MELD'!L109&gt;SUM('INQ-A30.MELD:INQ-A35.MELD'!G109)*0.1,"Warnung","")</f>
        <v/>
      </c>
      <c r="X109" s="182" t="str">
        <f>IF('INQ-A50.MELD'!M109&gt;SUM('INQ-A30.MELD:INQ-A35.MELD'!H109)*0.1,"Warnung","")</f>
        <v/>
      </c>
      <c r="Y109" s="182" t="str">
        <f>IF('INQ-A50.MELD'!N109&gt;SUM('INQ-A30.MELD:INQ-A35.MELD'!I109:K109)*0.1,"Warnung","")</f>
        <v/>
      </c>
    </row>
    <row r="110" spans="1:25" s="334" customFormat="1" ht="15.9" customHeight="1" x14ac:dyDescent="0.25">
      <c r="A110" s="78"/>
      <c r="B110" s="91" t="s">
        <v>397</v>
      </c>
      <c r="C110" s="100" t="s">
        <v>464</v>
      </c>
      <c r="D110" s="73" t="s">
        <v>194</v>
      </c>
      <c r="E110" s="5">
        <v>141</v>
      </c>
      <c r="F110" s="64"/>
      <c r="G110" s="64"/>
      <c r="H110" s="64"/>
      <c r="I110" s="64"/>
      <c r="K110" s="64"/>
      <c r="L110" s="64"/>
      <c r="M110" s="64"/>
      <c r="N110" s="64"/>
      <c r="O110" s="5">
        <v>141</v>
      </c>
      <c r="Q110" s="182" t="str">
        <f>IF('INQ-A50.MELD'!F110&gt;SUM('INQ-A30.MELD:INQ-A35.MELD'!M110)*0.1,"Warnung","")</f>
        <v/>
      </c>
      <c r="R110" s="182" t="str">
        <f>IF('INQ-A50.MELD'!G110&gt;SUM('INQ-A30.MELD:INQ-A35.MELD'!N110)*0.1,"Warnung","")</f>
        <v/>
      </c>
      <c r="S110" s="182" t="str">
        <f>IF('INQ-A50.MELD'!H110&gt;SUM('INQ-A30.MELD:INQ-A35.MELD'!O110)*0.1,"Warnung","")</f>
        <v/>
      </c>
      <c r="T110" s="182" t="str">
        <f>IF('INQ-A50.MELD'!I110&gt;SUM('INQ-A30.MELD:INQ-A35.MELD'!P110:R110)*0.1,"Warnung","")</f>
        <v/>
      </c>
      <c r="U110" s="335"/>
      <c r="V110" s="182" t="str">
        <f>IF('INQ-A50.MELD'!K110&gt;SUM('INQ-A30.MELD:INQ-A35.MELD'!F110)*0.1,"Warnung","")</f>
        <v/>
      </c>
      <c r="W110" s="182" t="str">
        <f>IF('INQ-A50.MELD'!L110&gt;SUM('INQ-A30.MELD:INQ-A35.MELD'!G110)*0.1,"Warnung","")</f>
        <v/>
      </c>
      <c r="X110" s="182" t="str">
        <f>IF('INQ-A50.MELD'!M110&gt;SUM('INQ-A30.MELD:INQ-A35.MELD'!H110)*0.1,"Warnung","")</f>
        <v/>
      </c>
      <c r="Y110" s="182" t="str">
        <f>IF('INQ-A50.MELD'!N110&gt;SUM('INQ-A30.MELD:INQ-A35.MELD'!I110:K110)*0.1,"Warnung","")</f>
        <v/>
      </c>
    </row>
    <row r="111" spans="1:25" s="334" customFormat="1" ht="15.9" customHeight="1" x14ac:dyDescent="0.25">
      <c r="A111" s="78"/>
      <c r="B111" s="91" t="s">
        <v>397</v>
      </c>
      <c r="C111" s="100" t="s">
        <v>465</v>
      </c>
      <c r="D111" s="73" t="s">
        <v>195</v>
      </c>
      <c r="E111" s="5">
        <v>142</v>
      </c>
      <c r="F111" s="64"/>
      <c r="G111" s="64"/>
      <c r="H111" s="64"/>
      <c r="I111" s="64"/>
      <c r="K111" s="64"/>
      <c r="L111" s="64"/>
      <c r="M111" s="64"/>
      <c r="N111" s="64"/>
      <c r="O111" s="5">
        <v>142</v>
      </c>
      <c r="Q111" s="182" t="str">
        <f>IF('INQ-A50.MELD'!F111&gt;SUM('INQ-A30.MELD:INQ-A35.MELD'!M111)*0.1,"Warnung","")</f>
        <v/>
      </c>
      <c r="R111" s="182" t="str">
        <f>IF('INQ-A50.MELD'!G111&gt;SUM('INQ-A30.MELD:INQ-A35.MELD'!N111)*0.1,"Warnung","")</f>
        <v/>
      </c>
      <c r="S111" s="182" t="str">
        <f>IF('INQ-A50.MELD'!H111&gt;SUM('INQ-A30.MELD:INQ-A35.MELD'!O111)*0.1,"Warnung","")</f>
        <v/>
      </c>
      <c r="T111" s="182" t="str">
        <f>IF('INQ-A50.MELD'!I111&gt;SUM('INQ-A30.MELD:INQ-A35.MELD'!P111:R111)*0.1,"Warnung","")</f>
        <v/>
      </c>
      <c r="U111" s="335"/>
      <c r="V111" s="182" t="str">
        <f>IF('INQ-A50.MELD'!K111&gt;SUM('INQ-A30.MELD:INQ-A35.MELD'!F111)*0.1,"Warnung","")</f>
        <v/>
      </c>
      <c r="W111" s="182" t="str">
        <f>IF('INQ-A50.MELD'!L111&gt;SUM('INQ-A30.MELD:INQ-A35.MELD'!G111)*0.1,"Warnung","")</f>
        <v/>
      </c>
      <c r="X111" s="182" t="str">
        <f>IF('INQ-A50.MELD'!M111&gt;SUM('INQ-A30.MELD:INQ-A35.MELD'!H111)*0.1,"Warnung","")</f>
        <v/>
      </c>
      <c r="Y111" s="182" t="str">
        <f>IF('INQ-A50.MELD'!N111&gt;SUM('INQ-A30.MELD:INQ-A35.MELD'!I111:K111)*0.1,"Warnung","")</f>
        <v/>
      </c>
    </row>
    <row r="112" spans="1:25" s="334" customFormat="1" ht="15.9" customHeight="1" x14ac:dyDescent="0.25">
      <c r="A112" s="78"/>
      <c r="B112" s="91" t="s">
        <v>397</v>
      </c>
      <c r="C112" s="100" t="s">
        <v>857</v>
      </c>
      <c r="D112" s="96" t="s">
        <v>196</v>
      </c>
      <c r="E112" s="5">
        <v>143</v>
      </c>
      <c r="F112" s="64"/>
      <c r="G112" s="64"/>
      <c r="H112" s="64"/>
      <c r="I112" s="64"/>
      <c r="K112" s="64"/>
      <c r="L112" s="64"/>
      <c r="M112" s="64"/>
      <c r="N112" s="64"/>
      <c r="O112" s="5">
        <v>143</v>
      </c>
      <c r="Q112" s="182" t="str">
        <f>IF('INQ-A50.MELD'!F112&gt;SUM('INQ-A30.MELD:INQ-A35.MELD'!M112)*0.1,"Warnung","")</f>
        <v/>
      </c>
      <c r="R112" s="182" t="str">
        <f>IF('INQ-A50.MELD'!G112&gt;SUM('INQ-A30.MELD:INQ-A35.MELD'!N112)*0.1,"Warnung","")</f>
        <v/>
      </c>
      <c r="S112" s="182" t="str">
        <f>IF('INQ-A50.MELD'!H112&gt;SUM('INQ-A30.MELD:INQ-A35.MELD'!O112)*0.1,"Warnung","")</f>
        <v/>
      </c>
      <c r="T112" s="182" t="str">
        <f>IF('INQ-A50.MELD'!I112&gt;SUM('INQ-A30.MELD:INQ-A35.MELD'!P112:R112)*0.1,"Warnung","")</f>
        <v/>
      </c>
      <c r="U112" s="335"/>
      <c r="V112" s="182" t="str">
        <f>IF('INQ-A50.MELD'!K112&gt;SUM('INQ-A30.MELD:INQ-A35.MELD'!F112)*0.1,"Warnung","")</f>
        <v/>
      </c>
      <c r="W112" s="182" t="str">
        <f>IF('INQ-A50.MELD'!L112&gt;SUM('INQ-A30.MELD:INQ-A35.MELD'!G112)*0.1,"Warnung","")</f>
        <v/>
      </c>
      <c r="X112" s="182" t="str">
        <f>IF('INQ-A50.MELD'!M112&gt;SUM('INQ-A30.MELD:INQ-A35.MELD'!H112)*0.1,"Warnung","")</f>
        <v/>
      </c>
      <c r="Y112" s="182" t="str">
        <f>IF('INQ-A50.MELD'!N112&gt;SUM('INQ-A30.MELD:INQ-A35.MELD'!I112:K112)*0.1,"Warnung","")</f>
        <v/>
      </c>
    </row>
    <row r="113" spans="1:25" s="334" customFormat="1" ht="15.9" customHeight="1" x14ac:dyDescent="0.25">
      <c r="A113" s="78"/>
      <c r="B113" s="91" t="s">
        <v>397</v>
      </c>
      <c r="C113" s="100" t="s">
        <v>466</v>
      </c>
      <c r="D113" s="73" t="s">
        <v>197</v>
      </c>
      <c r="E113" s="5">
        <v>144</v>
      </c>
      <c r="F113" s="64"/>
      <c r="G113" s="64"/>
      <c r="H113" s="64"/>
      <c r="I113" s="64"/>
      <c r="K113" s="64"/>
      <c r="L113" s="64"/>
      <c r="M113" s="64"/>
      <c r="N113" s="64"/>
      <c r="O113" s="5">
        <v>144</v>
      </c>
      <c r="Q113" s="182" t="str">
        <f>IF('INQ-A50.MELD'!F113&gt;SUM('INQ-A30.MELD:INQ-A35.MELD'!M113)*0.1,"Warnung","")</f>
        <v/>
      </c>
      <c r="R113" s="182" t="str">
        <f>IF('INQ-A50.MELD'!G113&gt;SUM('INQ-A30.MELD:INQ-A35.MELD'!N113)*0.1,"Warnung","")</f>
        <v/>
      </c>
      <c r="S113" s="182" t="str">
        <f>IF('INQ-A50.MELD'!H113&gt;SUM('INQ-A30.MELD:INQ-A35.MELD'!O113)*0.1,"Warnung","")</f>
        <v/>
      </c>
      <c r="T113" s="182" t="str">
        <f>IF('INQ-A50.MELD'!I113&gt;SUM('INQ-A30.MELD:INQ-A35.MELD'!P113:R113)*0.1,"Warnung","")</f>
        <v/>
      </c>
      <c r="U113" s="335"/>
      <c r="V113" s="182" t="str">
        <f>IF('INQ-A50.MELD'!K113&gt;SUM('INQ-A30.MELD:INQ-A35.MELD'!F113)*0.1,"Warnung","")</f>
        <v/>
      </c>
      <c r="W113" s="182" t="str">
        <f>IF('INQ-A50.MELD'!L113&gt;SUM('INQ-A30.MELD:INQ-A35.MELD'!G113)*0.1,"Warnung","")</f>
        <v/>
      </c>
      <c r="X113" s="182" t="str">
        <f>IF('INQ-A50.MELD'!M113&gt;SUM('INQ-A30.MELD:INQ-A35.MELD'!H113)*0.1,"Warnung","")</f>
        <v/>
      </c>
      <c r="Y113" s="182" t="str">
        <f>IF('INQ-A50.MELD'!N113&gt;SUM('INQ-A30.MELD:INQ-A35.MELD'!I113:K113)*0.1,"Warnung","")</f>
        <v/>
      </c>
    </row>
    <row r="114" spans="1:25" s="334" customFormat="1" ht="15.9" customHeight="1" x14ac:dyDescent="0.25">
      <c r="A114" s="78"/>
      <c r="B114" s="91" t="s">
        <v>397</v>
      </c>
      <c r="C114" s="100" t="s">
        <v>467</v>
      </c>
      <c r="D114" s="73" t="s">
        <v>198</v>
      </c>
      <c r="E114" s="5">
        <v>145</v>
      </c>
      <c r="F114" s="64"/>
      <c r="G114" s="64"/>
      <c r="H114" s="64"/>
      <c r="I114" s="64"/>
      <c r="K114" s="64"/>
      <c r="L114" s="64"/>
      <c r="M114" s="64"/>
      <c r="N114" s="64"/>
      <c r="O114" s="5">
        <v>145</v>
      </c>
      <c r="Q114" s="182" t="str">
        <f>IF('INQ-A50.MELD'!F114&gt;SUM('INQ-A30.MELD:INQ-A35.MELD'!M114)*0.1,"Warnung","")</f>
        <v/>
      </c>
      <c r="R114" s="182" t="str">
        <f>IF('INQ-A50.MELD'!G114&gt;SUM('INQ-A30.MELD:INQ-A35.MELD'!N114)*0.1,"Warnung","")</f>
        <v/>
      </c>
      <c r="S114" s="182" t="str">
        <f>IF('INQ-A50.MELD'!H114&gt;SUM('INQ-A30.MELD:INQ-A35.MELD'!O114)*0.1,"Warnung","")</f>
        <v/>
      </c>
      <c r="T114" s="182" t="str">
        <f>IF('INQ-A50.MELD'!I114&gt;SUM('INQ-A30.MELD:INQ-A35.MELD'!P114:R114)*0.1,"Warnung","")</f>
        <v/>
      </c>
      <c r="U114" s="335"/>
      <c r="V114" s="182" t="str">
        <f>IF('INQ-A50.MELD'!K114&gt;SUM('INQ-A30.MELD:INQ-A35.MELD'!F114)*0.1,"Warnung","")</f>
        <v/>
      </c>
      <c r="W114" s="182" t="str">
        <f>IF('INQ-A50.MELD'!L114&gt;SUM('INQ-A30.MELD:INQ-A35.MELD'!G114)*0.1,"Warnung","")</f>
        <v/>
      </c>
      <c r="X114" s="182" t="str">
        <f>IF('INQ-A50.MELD'!M114&gt;SUM('INQ-A30.MELD:INQ-A35.MELD'!H114)*0.1,"Warnung","")</f>
        <v/>
      </c>
      <c r="Y114" s="182" t="str">
        <f>IF('INQ-A50.MELD'!N114&gt;SUM('INQ-A30.MELD:INQ-A35.MELD'!I114:K114)*0.1,"Warnung","")</f>
        <v/>
      </c>
    </row>
    <row r="115" spans="1:25" s="334" customFormat="1" ht="15.9" customHeight="1" x14ac:dyDescent="0.25">
      <c r="A115" s="78"/>
      <c r="B115" s="91" t="s">
        <v>397</v>
      </c>
      <c r="C115" s="100" t="s">
        <v>468</v>
      </c>
      <c r="D115" s="73" t="s">
        <v>199</v>
      </c>
      <c r="E115" s="5">
        <v>146</v>
      </c>
      <c r="F115" s="64"/>
      <c r="G115" s="64"/>
      <c r="H115" s="64"/>
      <c r="I115" s="64"/>
      <c r="K115" s="64"/>
      <c r="L115" s="64"/>
      <c r="M115" s="64"/>
      <c r="N115" s="64"/>
      <c r="O115" s="5">
        <v>146</v>
      </c>
      <c r="Q115" s="182" t="str">
        <f>IF('INQ-A50.MELD'!F115&gt;SUM('INQ-A30.MELD:INQ-A35.MELD'!M115)*0.1,"Warnung","")</f>
        <v/>
      </c>
      <c r="R115" s="182" t="str">
        <f>IF('INQ-A50.MELD'!G115&gt;SUM('INQ-A30.MELD:INQ-A35.MELD'!N115)*0.1,"Warnung","")</f>
        <v/>
      </c>
      <c r="S115" s="182" t="str">
        <f>IF('INQ-A50.MELD'!H115&gt;SUM('INQ-A30.MELD:INQ-A35.MELD'!O115)*0.1,"Warnung","")</f>
        <v/>
      </c>
      <c r="T115" s="182" t="str">
        <f>IF('INQ-A50.MELD'!I115&gt;SUM('INQ-A30.MELD:INQ-A35.MELD'!P115:R115)*0.1,"Warnung","")</f>
        <v/>
      </c>
      <c r="U115" s="335"/>
      <c r="V115" s="182" t="str">
        <f>IF('INQ-A50.MELD'!K115&gt;SUM('INQ-A30.MELD:INQ-A35.MELD'!F115)*0.1,"Warnung","")</f>
        <v/>
      </c>
      <c r="W115" s="182" t="str">
        <f>IF('INQ-A50.MELD'!L115&gt;SUM('INQ-A30.MELD:INQ-A35.MELD'!G115)*0.1,"Warnung","")</f>
        <v/>
      </c>
      <c r="X115" s="182" t="str">
        <f>IF('INQ-A50.MELD'!M115&gt;SUM('INQ-A30.MELD:INQ-A35.MELD'!H115)*0.1,"Warnung","")</f>
        <v/>
      </c>
      <c r="Y115" s="182" t="str">
        <f>IF('INQ-A50.MELD'!N115&gt;SUM('INQ-A30.MELD:INQ-A35.MELD'!I115:K115)*0.1,"Warnung","")</f>
        <v/>
      </c>
    </row>
    <row r="116" spans="1:25" s="334" customFormat="1" ht="15.9" customHeight="1" x14ac:dyDescent="0.25">
      <c r="A116" s="78"/>
      <c r="B116" s="91" t="s">
        <v>397</v>
      </c>
      <c r="C116" s="100" t="s">
        <v>858</v>
      </c>
      <c r="D116" s="96" t="s">
        <v>200</v>
      </c>
      <c r="E116" s="5">
        <v>140</v>
      </c>
      <c r="F116" s="64"/>
      <c r="G116" s="64"/>
      <c r="H116" s="64"/>
      <c r="I116" s="64"/>
      <c r="K116" s="64"/>
      <c r="L116" s="64"/>
      <c r="M116" s="64"/>
      <c r="N116" s="64"/>
      <c r="O116" s="5">
        <v>140</v>
      </c>
      <c r="Q116" s="182" t="str">
        <f>IF('INQ-A50.MELD'!F116&gt;SUM('INQ-A30.MELD:INQ-A35.MELD'!M116)*0.1,"Warnung","")</f>
        <v/>
      </c>
      <c r="R116" s="182" t="str">
        <f>IF('INQ-A50.MELD'!G116&gt;SUM('INQ-A30.MELD:INQ-A35.MELD'!N116)*0.1,"Warnung","")</f>
        <v/>
      </c>
      <c r="S116" s="182" t="str">
        <f>IF('INQ-A50.MELD'!H116&gt;SUM('INQ-A30.MELD:INQ-A35.MELD'!O116)*0.1,"Warnung","")</f>
        <v/>
      </c>
      <c r="T116" s="182" t="str">
        <f>IF('INQ-A50.MELD'!I116&gt;SUM('INQ-A30.MELD:INQ-A35.MELD'!P116:R116)*0.1,"Warnung","")</f>
        <v/>
      </c>
      <c r="U116" s="335"/>
      <c r="V116" s="182" t="str">
        <f>IF('INQ-A50.MELD'!K116&gt;SUM('INQ-A30.MELD:INQ-A35.MELD'!F116)*0.1,"Warnung","")</f>
        <v/>
      </c>
      <c r="W116" s="182" t="str">
        <f>IF('INQ-A50.MELD'!L116&gt;SUM('INQ-A30.MELD:INQ-A35.MELD'!G116)*0.1,"Warnung","")</f>
        <v/>
      </c>
      <c r="X116" s="182" t="str">
        <f>IF('INQ-A50.MELD'!M116&gt;SUM('INQ-A30.MELD:INQ-A35.MELD'!H116)*0.1,"Warnung","")</f>
        <v/>
      </c>
      <c r="Y116" s="182" t="str">
        <f>IF('INQ-A50.MELD'!N116&gt;SUM('INQ-A30.MELD:INQ-A35.MELD'!I116:K116)*0.1,"Warnung","")</f>
        <v/>
      </c>
    </row>
    <row r="117" spans="1:25" s="334" customFormat="1" ht="15.9" customHeight="1" x14ac:dyDescent="0.25">
      <c r="A117" s="78"/>
      <c r="B117" s="91" t="s">
        <v>397</v>
      </c>
      <c r="C117" s="100" t="s">
        <v>959</v>
      </c>
      <c r="D117" s="77" t="s">
        <v>76</v>
      </c>
      <c r="E117" s="5">
        <v>148</v>
      </c>
      <c r="F117" s="64"/>
      <c r="G117" s="64"/>
      <c r="H117" s="64"/>
      <c r="I117" s="64"/>
      <c r="K117" s="64"/>
      <c r="L117" s="64"/>
      <c r="M117" s="64"/>
      <c r="N117" s="64"/>
      <c r="O117" s="5">
        <v>148</v>
      </c>
      <c r="Q117" s="182" t="str">
        <f>IF('INQ-A50.MELD'!F117&gt;SUM('INQ-A30.MELD:INQ-A35.MELD'!M117)*0.1,"Warnung","")</f>
        <v/>
      </c>
      <c r="R117" s="182" t="str">
        <f>IF('INQ-A50.MELD'!G117&gt;SUM('INQ-A30.MELD:INQ-A35.MELD'!N117)*0.1,"Warnung","")</f>
        <v/>
      </c>
      <c r="S117" s="182" t="str">
        <f>IF('INQ-A50.MELD'!H117&gt;SUM('INQ-A30.MELD:INQ-A35.MELD'!O117)*0.1,"Warnung","")</f>
        <v/>
      </c>
      <c r="T117" s="182" t="str">
        <f>IF('INQ-A50.MELD'!I117&gt;SUM('INQ-A30.MELD:INQ-A35.MELD'!P117:R117)*0.1,"Warnung","")</f>
        <v/>
      </c>
      <c r="U117" s="335"/>
      <c r="V117" s="182" t="str">
        <f>IF('INQ-A50.MELD'!K117&gt;SUM('INQ-A30.MELD:INQ-A35.MELD'!F117)*0.1,"Warnung","")</f>
        <v/>
      </c>
      <c r="W117" s="182" t="str">
        <f>IF('INQ-A50.MELD'!L117&gt;SUM('INQ-A30.MELD:INQ-A35.MELD'!G117)*0.1,"Warnung","")</f>
        <v/>
      </c>
      <c r="X117" s="182" t="str">
        <f>IF('INQ-A50.MELD'!M117&gt;SUM('INQ-A30.MELD:INQ-A35.MELD'!H117)*0.1,"Warnung","")</f>
        <v/>
      </c>
      <c r="Y117" s="182" t="str">
        <f>IF('INQ-A50.MELD'!N117&gt;SUM('INQ-A30.MELD:INQ-A35.MELD'!I117:K117)*0.1,"Warnung","")</f>
        <v/>
      </c>
    </row>
    <row r="118" spans="1:25" s="334" customFormat="1" ht="15.9" customHeight="1" x14ac:dyDescent="0.25">
      <c r="A118" s="78"/>
      <c r="B118" s="91" t="s">
        <v>397</v>
      </c>
      <c r="C118" s="100" t="s">
        <v>469</v>
      </c>
      <c r="D118" s="73" t="s">
        <v>201</v>
      </c>
      <c r="E118" s="5">
        <v>147</v>
      </c>
      <c r="F118" s="64"/>
      <c r="G118" s="64"/>
      <c r="H118" s="64"/>
      <c r="I118" s="64"/>
      <c r="K118" s="64"/>
      <c r="L118" s="64"/>
      <c r="M118" s="64"/>
      <c r="N118" s="64"/>
      <c r="O118" s="5">
        <v>147</v>
      </c>
      <c r="Q118" s="182" t="str">
        <f>IF('INQ-A50.MELD'!F118&gt;SUM('INQ-A30.MELD:INQ-A35.MELD'!M118)*0.1,"Warnung","")</f>
        <v/>
      </c>
      <c r="R118" s="182" t="str">
        <f>IF('INQ-A50.MELD'!G118&gt;SUM('INQ-A30.MELD:INQ-A35.MELD'!N118)*0.1,"Warnung","")</f>
        <v/>
      </c>
      <c r="S118" s="182" t="str">
        <f>IF('INQ-A50.MELD'!H118&gt;SUM('INQ-A30.MELD:INQ-A35.MELD'!O118)*0.1,"Warnung","")</f>
        <v/>
      </c>
      <c r="T118" s="182" t="str">
        <f>IF('INQ-A50.MELD'!I118&gt;SUM('INQ-A30.MELD:INQ-A35.MELD'!P118:R118)*0.1,"Warnung","")</f>
        <v/>
      </c>
      <c r="U118" s="335"/>
      <c r="V118" s="182" t="str">
        <f>IF('INQ-A50.MELD'!K118&gt;SUM('INQ-A30.MELD:INQ-A35.MELD'!F118)*0.1,"Warnung","")</f>
        <v/>
      </c>
      <c r="W118" s="182" t="str">
        <f>IF('INQ-A50.MELD'!L118&gt;SUM('INQ-A30.MELD:INQ-A35.MELD'!G118)*0.1,"Warnung","")</f>
        <v/>
      </c>
      <c r="X118" s="182" t="str">
        <f>IF('INQ-A50.MELD'!M118&gt;SUM('INQ-A30.MELD:INQ-A35.MELD'!H118)*0.1,"Warnung","")</f>
        <v/>
      </c>
      <c r="Y118" s="182" t="str">
        <f>IF('INQ-A50.MELD'!N118&gt;SUM('INQ-A30.MELD:INQ-A35.MELD'!I118:K118)*0.1,"Warnung","")</f>
        <v/>
      </c>
    </row>
    <row r="119" spans="1:25" s="334" customFormat="1" ht="15.9" customHeight="1" x14ac:dyDescent="0.25">
      <c r="A119" s="78"/>
      <c r="B119" s="91" t="s">
        <v>397</v>
      </c>
      <c r="C119" s="100" t="s">
        <v>532</v>
      </c>
      <c r="D119" s="73" t="s">
        <v>531</v>
      </c>
      <c r="E119" s="5">
        <v>157</v>
      </c>
      <c r="F119" s="64"/>
      <c r="G119" s="64"/>
      <c r="H119" s="64"/>
      <c r="I119" s="64"/>
      <c r="K119" s="64"/>
      <c r="L119" s="64"/>
      <c r="M119" s="64"/>
      <c r="N119" s="64"/>
      <c r="O119" s="5">
        <v>157</v>
      </c>
      <c r="Q119" s="182" t="str">
        <f>IF('INQ-A50.MELD'!F119&gt;SUM('INQ-A30.MELD:INQ-A35.MELD'!M119)*0.1,"Warnung","")</f>
        <v/>
      </c>
      <c r="R119" s="182" t="str">
        <f>IF('INQ-A50.MELD'!G119&gt;SUM('INQ-A30.MELD:INQ-A35.MELD'!N119)*0.1,"Warnung","")</f>
        <v/>
      </c>
      <c r="S119" s="182" t="str">
        <f>IF('INQ-A50.MELD'!H119&gt;SUM('INQ-A30.MELD:INQ-A35.MELD'!O119)*0.1,"Warnung","")</f>
        <v/>
      </c>
      <c r="T119" s="182" t="str">
        <f>IF('INQ-A50.MELD'!I119&gt;SUM('INQ-A30.MELD:INQ-A35.MELD'!P119:R119)*0.1,"Warnung","")</f>
        <v/>
      </c>
      <c r="U119" s="335"/>
      <c r="V119" s="182" t="str">
        <f>IF('INQ-A50.MELD'!K119&gt;SUM('INQ-A30.MELD:INQ-A35.MELD'!F119)*0.1,"Warnung","")</f>
        <v/>
      </c>
      <c r="W119" s="182" t="str">
        <f>IF('INQ-A50.MELD'!L119&gt;SUM('INQ-A30.MELD:INQ-A35.MELD'!G119)*0.1,"Warnung","")</f>
        <v/>
      </c>
      <c r="X119" s="182" t="str">
        <f>IF('INQ-A50.MELD'!M119&gt;SUM('INQ-A30.MELD:INQ-A35.MELD'!H119)*0.1,"Warnung","")</f>
        <v/>
      </c>
      <c r="Y119" s="182" t="str">
        <f>IF('INQ-A50.MELD'!N119&gt;SUM('INQ-A30.MELD:INQ-A35.MELD'!I119:K119)*0.1,"Warnung","")</f>
        <v/>
      </c>
    </row>
    <row r="120" spans="1:25" s="334" customFormat="1" ht="15.9" customHeight="1" x14ac:dyDescent="0.25">
      <c r="A120" s="78"/>
      <c r="B120" s="91" t="s">
        <v>397</v>
      </c>
      <c r="C120" s="100" t="s">
        <v>1266</v>
      </c>
      <c r="D120" s="73" t="s">
        <v>202</v>
      </c>
      <c r="E120" s="5">
        <v>149</v>
      </c>
      <c r="F120" s="64"/>
      <c r="G120" s="64"/>
      <c r="H120" s="64"/>
      <c r="I120" s="64"/>
      <c r="K120" s="64"/>
      <c r="L120" s="64"/>
      <c r="M120" s="64"/>
      <c r="N120" s="64"/>
      <c r="O120" s="5">
        <v>149</v>
      </c>
      <c r="Q120" s="182" t="str">
        <f>IF('INQ-A50.MELD'!F120&gt;SUM('INQ-A30.MELD:INQ-A35.MELD'!M120)*0.1,"Warnung","")</f>
        <v/>
      </c>
      <c r="R120" s="182" t="str">
        <f>IF('INQ-A50.MELD'!G120&gt;SUM('INQ-A30.MELD:INQ-A35.MELD'!N120)*0.1,"Warnung","")</f>
        <v/>
      </c>
      <c r="S120" s="182" t="str">
        <f>IF('INQ-A50.MELD'!H120&gt;SUM('INQ-A30.MELD:INQ-A35.MELD'!O120)*0.1,"Warnung","")</f>
        <v/>
      </c>
      <c r="T120" s="182" t="str">
        <f>IF('INQ-A50.MELD'!I120&gt;SUM('INQ-A30.MELD:INQ-A35.MELD'!P120:R120)*0.1,"Warnung","")</f>
        <v/>
      </c>
      <c r="U120" s="335"/>
      <c r="V120" s="182" t="str">
        <f>IF('INQ-A50.MELD'!K120&gt;SUM('INQ-A30.MELD:INQ-A35.MELD'!F120)*0.1,"Warnung","")</f>
        <v/>
      </c>
      <c r="W120" s="182" t="str">
        <f>IF('INQ-A50.MELD'!L120&gt;SUM('INQ-A30.MELD:INQ-A35.MELD'!G120)*0.1,"Warnung","")</f>
        <v/>
      </c>
      <c r="X120" s="182" t="str">
        <f>IF('INQ-A50.MELD'!M120&gt;SUM('INQ-A30.MELD:INQ-A35.MELD'!H120)*0.1,"Warnung","")</f>
        <v/>
      </c>
      <c r="Y120" s="182" t="str">
        <f>IF('INQ-A50.MELD'!N120&gt;SUM('INQ-A30.MELD:INQ-A35.MELD'!I120:K120)*0.1,"Warnung","")</f>
        <v/>
      </c>
    </row>
    <row r="121" spans="1:25" s="334" customFormat="1" ht="15.9" customHeight="1" x14ac:dyDescent="0.25">
      <c r="A121" s="78"/>
      <c r="B121" s="91" t="s">
        <v>397</v>
      </c>
      <c r="C121" s="100" t="s">
        <v>859</v>
      </c>
      <c r="D121" s="96" t="s">
        <v>203</v>
      </c>
      <c r="E121" s="5">
        <v>150</v>
      </c>
      <c r="F121" s="64"/>
      <c r="G121" s="64"/>
      <c r="H121" s="64"/>
      <c r="I121" s="64"/>
      <c r="K121" s="64"/>
      <c r="L121" s="64"/>
      <c r="M121" s="64"/>
      <c r="N121" s="64"/>
      <c r="O121" s="5">
        <v>150</v>
      </c>
      <c r="Q121" s="182" t="str">
        <f>IF('INQ-A50.MELD'!F121&gt;SUM('INQ-A30.MELD:INQ-A35.MELD'!M121)*0.1,"Warnung","")</f>
        <v/>
      </c>
      <c r="R121" s="182" t="str">
        <f>IF('INQ-A50.MELD'!G121&gt;SUM('INQ-A30.MELD:INQ-A35.MELD'!N121)*0.1,"Warnung","")</f>
        <v/>
      </c>
      <c r="S121" s="182" t="str">
        <f>IF('INQ-A50.MELD'!H121&gt;SUM('INQ-A30.MELD:INQ-A35.MELD'!O121)*0.1,"Warnung","")</f>
        <v/>
      </c>
      <c r="T121" s="182" t="str">
        <f>IF('INQ-A50.MELD'!I121&gt;SUM('INQ-A30.MELD:INQ-A35.MELD'!P121:R121)*0.1,"Warnung","")</f>
        <v/>
      </c>
      <c r="U121" s="335"/>
      <c r="V121" s="182" t="str">
        <f>IF('INQ-A50.MELD'!K121&gt;SUM('INQ-A30.MELD:INQ-A35.MELD'!F121)*0.1,"Warnung","")</f>
        <v/>
      </c>
      <c r="W121" s="182" t="str">
        <f>IF('INQ-A50.MELD'!L121&gt;SUM('INQ-A30.MELD:INQ-A35.MELD'!G121)*0.1,"Warnung","")</f>
        <v/>
      </c>
      <c r="X121" s="182" t="str">
        <f>IF('INQ-A50.MELD'!M121&gt;SUM('INQ-A30.MELD:INQ-A35.MELD'!H121)*0.1,"Warnung","")</f>
        <v/>
      </c>
      <c r="Y121" s="182" t="str">
        <f>IF('INQ-A50.MELD'!N121&gt;SUM('INQ-A30.MELD:INQ-A35.MELD'!I121:K121)*0.1,"Warnung","")</f>
        <v/>
      </c>
    </row>
    <row r="122" spans="1:25" s="334" customFormat="1" ht="15.9" customHeight="1" x14ac:dyDescent="0.25">
      <c r="A122" s="78"/>
      <c r="B122" s="91" t="s">
        <v>397</v>
      </c>
      <c r="C122" s="100" t="s">
        <v>470</v>
      </c>
      <c r="D122" s="73" t="s">
        <v>204</v>
      </c>
      <c r="E122" s="5">
        <v>151</v>
      </c>
      <c r="F122" s="64"/>
      <c r="G122" s="64"/>
      <c r="H122" s="64"/>
      <c r="I122" s="64"/>
      <c r="K122" s="64"/>
      <c r="L122" s="64"/>
      <c r="M122" s="64"/>
      <c r="N122" s="64"/>
      <c r="O122" s="5">
        <v>151</v>
      </c>
      <c r="Q122" s="182" t="str">
        <f>IF('INQ-A50.MELD'!F122&gt;SUM('INQ-A30.MELD:INQ-A35.MELD'!M122)*0.1,"Warnung","")</f>
        <v/>
      </c>
      <c r="R122" s="182" t="str">
        <f>IF('INQ-A50.MELD'!G122&gt;SUM('INQ-A30.MELD:INQ-A35.MELD'!N122)*0.1,"Warnung","")</f>
        <v/>
      </c>
      <c r="S122" s="182" t="str">
        <f>IF('INQ-A50.MELD'!H122&gt;SUM('INQ-A30.MELD:INQ-A35.MELD'!O122)*0.1,"Warnung","")</f>
        <v/>
      </c>
      <c r="T122" s="182" t="str">
        <f>IF('INQ-A50.MELD'!I122&gt;SUM('INQ-A30.MELD:INQ-A35.MELD'!P122:R122)*0.1,"Warnung","")</f>
        <v/>
      </c>
      <c r="U122" s="335"/>
      <c r="V122" s="182" t="str">
        <f>IF('INQ-A50.MELD'!K122&gt;SUM('INQ-A30.MELD:INQ-A35.MELD'!F122)*0.1,"Warnung","")</f>
        <v/>
      </c>
      <c r="W122" s="182" t="str">
        <f>IF('INQ-A50.MELD'!L122&gt;SUM('INQ-A30.MELD:INQ-A35.MELD'!G122)*0.1,"Warnung","")</f>
        <v/>
      </c>
      <c r="X122" s="182" t="str">
        <f>IF('INQ-A50.MELD'!M122&gt;SUM('INQ-A30.MELD:INQ-A35.MELD'!H122)*0.1,"Warnung","")</f>
        <v/>
      </c>
      <c r="Y122" s="182" t="str">
        <f>IF('INQ-A50.MELD'!N122&gt;SUM('INQ-A30.MELD:INQ-A35.MELD'!I122:K122)*0.1,"Warnung","")</f>
        <v/>
      </c>
    </row>
    <row r="123" spans="1:25" s="334" customFormat="1" ht="15.9" customHeight="1" x14ac:dyDescent="0.25">
      <c r="A123" s="78"/>
      <c r="B123" s="91" t="s">
        <v>397</v>
      </c>
      <c r="C123" s="100" t="s">
        <v>442</v>
      </c>
      <c r="D123" s="73" t="s">
        <v>167</v>
      </c>
      <c r="E123" s="5">
        <v>152</v>
      </c>
      <c r="F123" s="64"/>
      <c r="G123" s="64"/>
      <c r="H123" s="64"/>
      <c r="I123" s="64"/>
      <c r="K123" s="64"/>
      <c r="L123" s="64"/>
      <c r="M123" s="64"/>
      <c r="N123" s="64"/>
      <c r="O123" s="5">
        <v>152</v>
      </c>
      <c r="Q123" s="182" t="str">
        <f>IF('INQ-A50.MELD'!F123&gt;SUM('INQ-A30.MELD:INQ-A35.MELD'!M123)*0.1,"Warnung","")</f>
        <v/>
      </c>
      <c r="R123" s="182" t="str">
        <f>IF('INQ-A50.MELD'!G123&gt;SUM('INQ-A30.MELD:INQ-A35.MELD'!N123)*0.1,"Warnung","")</f>
        <v/>
      </c>
      <c r="S123" s="182" t="str">
        <f>IF('INQ-A50.MELD'!H123&gt;SUM('INQ-A30.MELD:INQ-A35.MELD'!O123)*0.1,"Warnung","")</f>
        <v/>
      </c>
      <c r="T123" s="182" t="str">
        <f>IF('INQ-A50.MELD'!I123&gt;SUM('INQ-A30.MELD:INQ-A35.MELD'!P123:R123)*0.1,"Warnung","")</f>
        <v/>
      </c>
      <c r="U123" s="335"/>
      <c r="V123" s="182" t="str">
        <f>IF('INQ-A50.MELD'!K123&gt;SUM('INQ-A30.MELD:INQ-A35.MELD'!F123)*0.1,"Warnung","")</f>
        <v/>
      </c>
      <c r="W123" s="182" t="str">
        <f>IF('INQ-A50.MELD'!L123&gt;SUM('INQ-A30.MELD:INQ-A35.MELD'!G123)*0.1,"Warnung","")</f>
        <v/>
      </c>
      <c r="X123" s="182" t="str">
        <f>IF('INQ-A50.MELD'!M123&gt;SUM('INQ-A30.MELD:INQ-A35.MELD'!H123)*0.1,"Warnung","")</f>
        <v/>
      </c>
      <c r="Y123" s="182" t="str">
        <f>IF('INQ-A50.MELD'!N123&gt;SUM('INQ-A30.MELD:INQ-A35.MELD'!I123:K123)*0.1,"Warnung","")</f>
        <v/>
      </c>
    </row>
    <row r="124" spans="1:25" s="334" customFormat="1" ht="15.9" customHeight="1" x14ac:dyDescent="0.25">
      <c r="A124" s="78"/>
      <c r="B124" s="91" t="s">
        <v>397</v>
      </c>
      <c r="C124" s="100" t="s">
        <v>471</v>
      </c>
      <c r="D124" s="73" t="s">
        <v>205</v>
      </c>
      <c r="E124" s="5">
        <v>154</v>
      </c>
      <c r="F124" s="64"/>
      <c r="G124" s="64"/>
      <c r="H124" s="64"/>
      <c r="I124" s="64"/>
      <c r="K124" s="64"/>
      <c r="L124" s="64"/>
      <c r="M124" s="64"/>
      <c r="N124" s="64"/>
      <c r="O124" s="5">
        <v>154</v>
      </c>
      <c r="Q124" s="182" t="str">
        <f>IF('INQ-A50.MELD'!F124&gt;SUM('INQ-A30.MELD:INQ-A35.MELD'!M124)*0.1,"Warnung","")</f>
        <v/>
      </c>
      <c r="R124" s="182" t="str">
        <f>IF('INQ-A50.MELD'!G124&gt;SUM('INQ-A30.MELD:INQ-A35.MELD'!N124)*0.1,"Warnung","")</f>
        <v/>
      </c>
      <c r="S124" s="182" t="str">
        <f>IF('INQ-A50.MELD'!H124&gt;SUM('INQ-A30.MELD:INQ-A35.MELD'!O124)*0.1,"Warnung","")</f>
        <v/>
      </c>
      <c r="T124" s="182" t="str">
        <f>IF('INQ-A50.MELD'!I124&gt;SUM('INQ-A30.MELD:INQ-A35.MELD'!P124:R124)*0.1,"Warnung","")</f>
        <v/>
      </c>
      <c r="U124" s="335"/>
      <c r="V124" s="182" t="str">
        <f>IF('INQ-A50.MELD'!K124&gt;SUM('INQ-A30.MELD:INQ-A35.MELD'!F124)*0.1,"Warnung","")</f>
        <v/>
      </c>
      <c r="W124" s="182" t="str">
        <f>IF('INQ-A50.MELD'!L124&gt;SUM('INQ-A30.MELD:INQ-A35.MELD'!G124)*0.1,"Warnung","")</f>
        <v/>
      </c>
      <c r="X124" s="182" t="str">
        <f>IF('INQ-A50.MELD'!M124&gt;SUM('INQ-A30.MELD:INQ-A35.MELD'!H124)*0.1,"Warnung","")</f>
        <v/>
      </c>
      <c r="Y124" s="182" t="str">
        <f>IF('INQ-A50.MELD'!N124&gt;SUM('INQ-A30.MELD:INQ-A35.MELD'!I124:K124)*0.1,"Warnung","")</f>
        <v/>
      </c>
    </row>
    <row r="125" spans="1:25" ht="15.9" customHeight="1" x14ac:dyDescent="0.25">
      <c r="A125" s="78"/>
      <c r="B125" s="91" t="s">
        <v>397</v>
      </c>
      <c r="C125" s="100" t="s">
        <v>441</v>
      </c>
      <c r="D125" s="73" t="s">
        <v>166</v>
      </c>
      <c r="E125" s="5">
        <v>156</v>
      </c>
      <c r="F125" s="64"/>
      <c r="G125" s="64"/>
      <c r="H125" s="64"/>
      <c r="I125" s="64"/>
      <c r="K125" s="64"/>
      <c r="L125" s="64"/>
      <c r="M125" s="64"/>
      <c r="N125" s="64"/>
      <c r="O125" s="5">
        <v>156</v>
      </c>
      <c r="Q125" s="182" t="str">
        <f>IF('INQ-A50.MELD'!F125&gt;SUM('INQ-A30.MELD:INQ-A35.MELD'!M125)*0.1,"Warnung","")</f>
        <v/>
      </c>
      <c r="R125" s="182" t="str">
        <f>IF('INQ-A50.MELD'!G125&gt;SUM('INQ-A30.MELD:INQ-A35.MELD'!N125)*0.1,"Warnung","")</f>
        <v/>
      </c>
      <c r="S125" s="182" t="str">
        <f>IF('INQ-A50.MELD'!H125&gt;SUM('INQ-A30.MELD:INQ-A35.MELD'!O125)*0.1,"Warnung","")</f>
        <v/>
      </c>
      <c r="T125" s="182" t="str">
        <f>IF('INQ-A50.MELD'!I125&gt;SUM('INQ-A30.MELD:INQ-A35.MELD'!P125:R125)*0.1,"Warnung","")</f>
        <v/>
      </c>
      <c r="U125" s="335"/>
      <c r="V125" s="182" t="str">
        <f>IF('INQ-A50.MELD'!K125&gt;SUM('INQ-A30.MELD:INQ-A35.MELD'!F125)*0.1,"Warnung","")</f>
        <v/>
      </c>
      <c r="W125" s="182" t="str">
        <f>IF('INQ-A50.MELD'!L125&gt;SUM('INQ-A30.MELD:INQ-A35.MELD'!G125)*0.1,"Warnung","")</f>
        <v/>
      </c>
      <c r="X125" s="182" t="str">
        <f>IF('INQ-A50.MELD'!M125&gt;SUM('INQ-A30.MELD:INQ-A35.MELD'!H125)*0.1,"Warnung","")</f>
        <v/>
      </c>
      <c r="Y125" s="182" t="str">
        <f>IF('INQ-A50.MELD'!N125&gt;SUM('INQ-A30.MELD:INQ-A35.MELD'!I125:K125)*0.1,"Warnung","")</f>
        <v/>
      </c>
    </row>
    <row r="126" spans="1:25" ht="35.1" customHeight="1" thickBot="1" x14ac:dyDescent="0.3">
      <c r="A126" s="78"/>
      <c r="B126" s="114" t="s">
        <v>403</v>
      </c>
      <c r="C126" s="109"/>
      <c r="D126" s="110" t="s">
        <v>119</v>
      </c>
      <c r="E126" s="9"/>
      <c r="F126" s="309">
        <f>SUM(F127,F131,F164)</f>
        <v>0</v>
      </c>
      <c r="G126" s="309">
        <f>SUM(G127,G131,G164)</f>
        <v>0</v>
      </c>
      <c r="H126" s="309">
        <f>SUM(H127,H131,H164)</f>
        <v>0</v>
      </c>
      <c r="I126" s="309">
        <f>SUM(I127,I131,I164)</f>
        <v>0</v>
      </c>
      <c r="K126" s="309">
        <f>SUM(K127,K131,K164)</f>
        <v>0</v>
      </c>
      <c r="L126" s="309">
        <f>SUM(L127,L131,L164)</f>
        <v>0</v>
      </c>
      <c r="M126" s="309">
        <f>SUM(M127,M131,M164)</f>
        <v>0</v>
      </c>
      <c r="N126" s="309">
        <f>SUM(N127,N131,N164)</f>
        <v>0</v>
      </c>
      <c r="O126" s="9"/>
    </row>
    <row r="127" spans="1:25" ht="35.1" customHeight="1" thickTop="1" thickBot="1" x14ac:dyDescent="0.3">
      <c r="A127" s="78"/>
      <c r="B127" s="111" t="s">
        <v>398</v>
      </c>
      <c r="C127" s="116"/>
      <c r="D127" s="117" t="s">
        <v>799</v>
      </c>
      <c r="E127" s="5"/>
      <c r="F127" s="309">
        <f>SUM(F128:F130)</f>
        <v>0</v>
      </c>
      <c r="G127" s="309">
        <f>SUM(G128:G130)</f>
        <v>0</v>
      </c>
      <c r="H127" s="309">
        <f>SUM(H128:H130)</f>
        <v>0</v>
      </c>
      <c r="I127" s="309">
        <f>SUM(I128:I130)</f>
        <v>0</v>
      </c>
      <c r="K127" s="309">
        <f>SUM(K128:K130)</f>
        <v>0</v>
      </c>
      <c r="L127" s="309">
        <f>SUM(L128:L130)</f>
        <v>0</v>
      </c>
      <c r="M127" s="309">
        <f>SUM(M128:M130)</f>
        <v>0</v>
      </c>
      <c r="N127" s="309">
        <f>SUM(N128:N130)</f>
        <v>0</v>
      </c>
      <c r="O127" s="5"/>
    </row>
    <row r="128" spans="1:25" ht="15.9" customHeight="1" thickTop="1" x14ac:dyDescent="0.25">
      <c r="A128" s="78"/>
      <c r="B128" s="91" t="s">
        <v>398</v>
      </c>
      <c r="C128" s="103" t="s">
        <v>80</v>
      </c>
      <c r="D128" s="76" t="s">
        <v>81</v>
      </c>
      <c r="E128" s="5">
        <v>51</v>
      </c>
      <c r="F128" s="10"/>
      <c r="G128" s="10"/>
      <c r="H128" s="10"/>
      <c r="I128" s="10"/>
      <c r="K128" s="10"/>
      <c r="L128" s="10"/>
      <c r="M128" s="10"/>
      <c r="N128" s="10"/>
      <c r="O128" s="5">
        <v>51</v>
      </c>
      <c r="Q128" s="182" t="str">
        <f>IF('INQ-A50.MELD'!F128&gt;SUM('INQ-A30.MELD:INQ-A35.MELD'!M128)*0.1,"Warnung","")</f>
        <v/>
      </c>
      <c r="R128" s="182" t="str">
        <f>IF('INQ-A50.MELD'!G128&gt;SUM('INQ-A30.MELD:INQ-A35.MELD'!N128)*0.1,"Warnung","")</f>
        <v/>
      </c>
      <c r="S128" s="182" t="str">
        <f>IF('INQ-A50.MELD'!H128&gt;SUM('INQ-A30.MELD:INQ-A35.MELD'!O128)*0.1,"Warnung","")</f>
        <v/>
      </c>
      <c r="T128" s="182" t="str">
        <f>IF('INQ-A50.MELD'!I128&gt;SUM('INQ-A30.MELD:INQ-A35.MELD'!P128:R128)*0.1,"Warnung","")</f>
        <v/>
      </c>
      <c r="U128" s="335"/>
      <c r="V128" s="182" t="str">
        <f>IF('INQ-A50.MELD'!K128&gt;SUM('INQ-A30.MELD:INQ-A35.MELD'!F128)*0.1,"Warnung","")</f>
        <v/>
      </c>
      <c r="W128" s="182" t="str">
        <f>IF('INQ-A50.MELD'!L128&gt;SUM('INQ-A30.MELD:INQ-A35.MELD'!G128)*0.1,"Warnung","")</f>
        <v/>
      </c>
      <c r="X128" s="182" t="str">
        <f>IF('INQ-A50.MELD'!M128&gt;SUM('INQ-A30.MELD:INQ-A35.MELD'!H128)*0.1,"Warnung","")</f>
        <v/>
      </c>
      <c r="Y128" s="182" t="str">
        <f>IF('INQ-A50.MELD'!N128&gt;SUM('INQ-A30.MELD:INQ-A35.MELD'!I128:K128)*0.1,"Warnung","")</f>
        <v/>
      </c>
    </row>
    <row r="129" spans="1:25" ht="15.9" customHeight="1" x14ac:dyDescent="0.25">
      <c r="A129" s="78"/>
      <c r="B129" s="91" t="s">
        <v>398</v>
      </c>
      <c r="C129" s="100" t="s">
        <v>77</v>
      </c>
      <c r="D129" s="76" t="s">
        <v>78</v>
      </c>
      <c r="E129" s="5">
        <v>52</v>
      </c>
      <c r="F129" s="64"/>
      <c r="G129" s="64"/>
      <c r="H129" s="64"/>
      <c r="I129" s="64"/>
      <c r="K129" s="64"/>
      <c r="L129" s="64"/>
      <c r="M129" s="64"/>
      <c r="N129" s="64"/>
      <c r="O129" s="5">
        <v>52</v>
      </c>
      <c r="Q129" s="182" t="str">
        <f>IF('INQ-A50.MELD'!F129&gt;SUM('INQ-A30.MELD:INQ-A35.MELD'!M129)*0.1,"Warnung","")</f>
        <v/>
      </c>
      <c r="R129" s="182" t="str">
        <f>IF('INQ-A50.MELD'!G129&gt;SUM('INQ-A30.MELD:INQ-A35.MELD'!N129)*0.1,"Warnung","")</f>
        <v/>
      </c>
      <c r="S129" s="182" t="str">
        <f>IF('INQ-A50.MELD'!H129&gt;SUM('INQ-A30.MELD:INQ-A35.MELD'!O129)*0.1,"Warnung","")</f>
        <v/>
      </c>
      <c r="T129" s="182" t="str">
        <f>IF('INQ-A50.MELD'!I129&gt;SUM('INQ-A30.MELD:INQ-A35.MELD'!P129:R129)*0.1,"Warnung","")</f>
        <v/>
      </c>
      <c r="U129" s="335"/>
      <c r="V129" s="182" t="str">
        <f>IF('INQ-A50.MELD'!K129&gt;SUM('INQ-A30.MELD:INQ-A35.MELD'!F129)*0.1,"Warnung","")</f>
        <v/>
      </c>
      <c r="W129" s="182" t="str">
        <f>IF('INQ-A50.MELD'!L129&gt;SUM('INQ-A30.MELD:INQ-A35.MELD'!G129)*0.1,"Warnung","")</f>
        <v/>
      </c>
      <c r="X129" s="182" t="str">
        <f>IF('INQ-A50.MELD'!M129&gt;SUM('INQ-A30.MELD:INQ-A35.MELD'!H129)*0.1,"Warnung","")</f>
        <v/>
      </c>
      <c r="Y129" s="182" t="str">
        <f>IF('INQ-A50.MELD'!N129&gt;SUM('INQ-A30.MELD:INQ-A35.MELD'!I129:K129)*0.1,"Warnung","")</f>
        <v/>
      </c>
    </row>
    <row r="130" spans="1:25" ht="15.9" customHeight="1" x14ac:dyDescent="0.25">
      <c r="A130" s="78"/>
      <c r="B130" s="91" t="s">
        <v>398</v>
      </c>
      <c r="C130" s="100" t="s">
        <v>394</v>
      </c>
      <c r="D130" s="336" t="s">
        <v>79</v>
      </c>
      <c r="E130" s="5">
        <v>53</v>
      </c>
      <c r="F130" s="64"/>
      <c r="G130" s="64"/>
      <c r="H130" s="64"/>
      <c r="I130" s="64"/>
      <c r="K130" s="64"/>
      <c r="L130" s="64"/>
      <c r="M130" s="64"/>
      <c r="N130" s="64"/>
      <c r="O130" s="5">
        <v>53</v>
      </c>
      <c r="Q130" s="182" t="str">
        <f>IF('INQ-A50.MELD'!F130&gt;SUM('INQ-A30.MELD:INQ-A35.MELD'!M130)*0.1,"Warnung","")</f>
        <v/>
      </c>
      <c r="R130" s="182" t="str">
        <f>IF('INQ-A50.MELD'!G130&gt;SUM('INQ-A30.MELD:INQ-A35.MELD'!N130)*0.1,"Warnung","")</f>
        <v/>
      </c>
      <c r="S130" s="182" t="str">
        <f>IF('INQ-A50.MELD'!H130&gt;SUM('INQ-A30.MELD:INQ-A35.MELD'!O130)*0.1,"Warnung","")</f>
        <v/>
      </c>
      <c r="T130" s="182" t="str">
        <f>IF('INQ-A50.MELD'!I130&gt;SUM('INQ-A30.MELD:INQ-A35.MELD'!P130:R130)*0.1,"Warnung","")</f>
        <v/>
      </c>
      <c r="U130" s="335"/>
      <c r="V130" s="182" t="str">
        <f>IF('INQ-A50.MELD'!K130&gt;SUM('INQ-A30.MELD:INQ-A35.MELD'!F130)*0.1,"Warnung","")</f>
        <v/>
      </c>
      <c r="W130" s="182" t="str">
        <f>IF('INQ-A50.MELD'!L130&gt;SUM('INQ-A30.MELD:INQ-A35.MELD'!G130)*0.1,"Warnung","")</f>
        <v/>
      </c>
      <c r="X130" s="182" t="str">
        <f>IF('INQ-A50.MELD'!M130&gt;SUM('INQ-A30.MELD:INQ-A35.MELD'!H130)*0.1,"Warnung","")</f>
        <v/>
      </c>
      <c r="Y130" s="182" t="str">
        <f>IF('INQ-A50.MELD'!N130&gt;SUM('INQ-A30.MELD:INQ-A35.MELD'!I130:K130)*0.1,"Warnung","")</f>
        <v/>
      </c>
    </row>
    <row r="131" spans="1:25" ht="35.1" customHeight="1" thickBot="1" x14ac:dyDescent="0.3">
      <c r="A131" s="78"/>
      <c r="B131" s="119" t="s">
        <v>399</v>
      </c>
      <c r="C131" s="107"/>
      <c r="D131" s="118" t="s">
        <v>1131</v>
      </c>
      <c r="E131" s="5"/>
      <c r="F131" s="309">
        <f>SUM(F132:F163)</f>
        <v>0</v>
      </c>
      <c r="G131" s="309">
        <f>SUM(G132:G163)</f>
        <v>0</v>
      </c>
      <c r="H131" s="309">
        <f>SUM(H132:H163)</f>
        <v>0</v>
      </c>
      <c r="I131" s="309">
        <f>SUM(I132:I163)</f>
        <v>0</v>
      </c>
      <c r="K131" s="309">
        <f>SUM(K132:K163)</f>
        <v>0</v>
      </c>
      <c r="L131" s="309">
        <f>SUM(L132:L163)</f>
        <v>0</v>
      </c>
      <c r="M131" s="309">
        <f>SUM(M132:M163)</f>
        <v>0</v>
      </c>
      <c r="N131" s="309">
        <f>SUM(N132:N163)</f>
        <v>0</v>
      </c>
      <c r="O131" s="5"/>
    </row>
    <row r="132" spans="1:25" ht="15.9" customHeight="1" thickTop="1" x14ac:dyDescent="0.25">
      <c r="A132" s="78"/>
      <c r="B132" s="91" t="s">
        <v>399</v>
      </c>
      <c r="C132" s="100" t="s">
        <v>349</v>
      </c>
      <c r="D132" s="76" t="s">
        <v>235</v>
      </c>
      <c r="E132" s="5">
        <v>101</v>
      </c>
      <c r="F132" s="64"/>
      <c r="G132" s="64"/>
      <c r="H132" s="64"/>
      <c r="I132" s="64"/>
      <c r="K132" s="64"/>
      <c r="L132" s="64"/>
      <c r="M132" s="64"/>
      <c r="N132" s="64"/>
      <c r="O132" s="5">
        <v>101</v>
      </c>
      <c r="Q132" s="182" t="str">
        <f>IF('INQ-A50.MELD'!F132&gt;SUM('INQ-A30.MELD:INQ-A35.MELD'!M132)*0.1,"Warnung","")</f>
        <v/>
      </c>
      <c r="R132" s="182" t="str">
        <f>IF('INQ-A50.MELD'!G132&gt;SUM('INQ-A30.MELD:INQ-A35.MELD'!N132)*0.1,"Warnung","")</f>
        <v/>
      </c>
      <c r="S132" s="182" t="str">
        <f>IF('INQ-A50.MELD'!H132&gt;SUM('INQ-A30.MELD:INQ-A35.MELD'!O132)*0.1,"Warnung","")</f>
        <v/>
      </c>
      <c r="T132" s="182" t="str">
        <f>IF('INQ-A50.MELD'!I132&gt;SUM('INQ-A30.MELD:INQ-A35.MELD'!P132:R132)*0.1,"Warnung","")</f>
        <v/>
      </c>
      <c r="U132" s="335"/>
      <c r="V132" s="182" t="str">
        <f>IF('INQ-A50.MELD'!K132&gt;SUM('INQ-A30.MELD:INQ-A35.MELD'!F132)*0.1,"Warnung","")</f>
        <v/>
      </c>
      <c r="W132" s="182" t="str">
        <f>IF('INQ-A50.MELD'!L132&gt;SUM('INQ-A30.MELD:INQ-A35.MELD'!G132)*0.1,"Warnung","")</f>
        <v/>
      </c>
      <c r="X132" s="182" t="str">
        <f>IF('INQ-A50.MELD'!M132&gt;SUM('INQ-A30.MELD:INQ-A35.MELD'!H132)*0.1,"Warnung","")</f>
        <v/>
      </c>
      <c r="Y132" s="182" t="str">
        <f>IF('INQ-A50.MELD'!N132&gt;SUM('INQ-A30.MELD:INQ-A35.MELD'!I132:K132)*0.1,"Warnung","")</f>
        <v/>
      </c>
    </row>
    <row r="133" spans="1:25" s="334" customFormat="1" ht="15.9" customHeight="1" x14ac:dyDescent="0.25">
      <c r="A133" s="78"/>
      <c r="B133" s="91" t="s">
        <v>399</v>
      </c>
      <c r="C133" s="103" t="s">
        <v>333</v>
      </c>
      <c r="D133" s="76" t="s">
        <v>208</v>
      </c>
      <c r="E133" s="5">
        <v>232</v>
      </c>
      <c r="F133" s="64"/>
      <c r="G133" s="64"/>
      <c r="H133" s="64"/>
      <c r="I133" s="64"/>
      <c r="K133" s="64"/>
      <c r="L133" s="64"/>
      <c r="M133" s="64"/>
      <c r="N133" s="64"/>
      <c r="O133" s="5">
        <v>232</v>
      </c>
      <c r="Q133" s="182" t="str">
        <f>IF('INQ-A50.MELD'!F133&gt;SUM('INQ-A30.MELD:INQ-A35.MELD'!M133)*0.1,"Warnung","")</f>
        <v/>
      </c>
      <c r="R133" s="182" t="str">
        <f>IF('INQ-A50.MELD'!G133&gt;SUM('INQ-A30.MELD:INQ-A35.MELD'!N133)*0.1,"Warnung","")</f>
        <v/>
      </c>
      <c r="S133" s="182" t="str">
        <f>IF('INQ-A50.MELD'!H133&gt;SUM('INQ-A30.MELD:INQ-A35.MELD'!O133)*0.1,"Warnung","")</f>
        <v/>
      </c>
      <c r="T133" s="182" t="str">
        <f>IF('INQ-A50.MELD'!I133&gt;SUM('INQ-A30.MELD:INQ-A35.MELD'!P133:R133)*0.1,"Warnung","")</f>
        <v/>
      </c>
      <c r="U133" s="335"/>
      <c r="V133" s="182" t="str">
        <f>IF('INQ-A50.MELD'!K133&gt;SUM('INQ-A30.MELD:INQ-A35.MELD'!F133)*0.1,"Warnung","")</f>
        <v/>
      </c>
      <c r="W133" s="182" t="str">
        <f>IF('INQ-A50.MELD'!L133&gt;SUM('INQ-A30.MELD:INQ-A35.MELD'!G133)*0.1,"Warnung","")</f>
        <v/>
      </c>
      <c r="X133" s="182" t="str">
        <f>IF('INQ-A50.MELD'!M133&gt;SUM('INQ-A30.MELD:INQ-A35.MELD'!H133)*0.1,"Warnung","")</f>
        <v/>
      </c>
      <c r="Y133" s="182" t="str">
        <f>IF('INQ-A50.MELD'!N133&gt;SUM('INQ-A30.MELD:INQ-A35.MELD'!I133:K133)*0.1,"Warnung","")</f>
        <v/>
      </c>
    </row>
    <row r="134" spans="1:25" s="334" customFormat="1" ht="15.9" customHeight="1" x14ac:dyDescent="0.25">
      <c r="A134" s="78"/>
      <c r="B134" s="91" t="s">
        <v>399</v>
      </c>
      <c r="C134" s="103" t="s">
        <v>332</v>
      </c>
      <c r="D134" s="76" t="s">
        <v>209</v>
      </c>
      <c r="E134" s="5">
        <v>81</v>
      </c>
      <c r="F134" s="64"/>
      <c r="G134" s="64"/>
      <c r="H134" s="64"/>
      <c r="I134" s="64"/>
      <c r="K134" s="64"/>
      <c r="L134" s="64"/>
      <c r="M134" s="64"/>
      <c r="N134" s="64"/>
      <c r="O134" s="5">
        <v>81</v>
      </c>
      <c r="Q134" s="182" t="str">
        <f>IF('INQ-A50.MELD'!F134&gt;SUM('INQ-A30.MELD:INQ-A35.MELD'!M134)*0.1,"Warnung","")</f>
        <v/>
      </c>
      <c r="R134" s="182" t="str">
        <f>IF('INQ-A50.MELD'!G134&gt;SUM('INQ-A30.MELD:INQ-A35.MELD'!N134)*0.1,"Warnung","")</f>
        <v/>
      </c>
      <c r="S134" s="182" t="str">
        <f>IF('INQ-A50.MELD'!H134&gt;SUM('INQ-A30.MELD:INQ-A35.MELD'!O134)*0.1,"Warnung","")</f>
        <v/>
      </c>
      <c r="T134" s="182" t="str">
        <f>IF('INQ-A50.MELD'!I134&gt;SUM('INQ-A30.MELD:INQ-A35.MELD'!P134:R134)*0.1,"Warnung","")</f>
        <v/>
      </c>
      <c r="U134" s="335"/>
      <c r="V134" s="182" t="str">
        <f>IF('INQ-A50.MELD'!K134&gt;SUM('INQ-A30.MELD:INQ-A35.MELD'!F134)*0.1,"Warnung","")</f>
        <v/>
      </c>
      <c r="W134" s="182" t="str">
        <f>IF('INQ-A50.MELD'!L134&gt;SUM('INQ-A30.MELD:INQ-A35.MELD'!G134)*0.1,"Warnung","")</f>
        <v/>
      </c>
      <c r="X134" s="182" t="str">
        <f>IF('INQ-A50.MELD'!M134&gt;SUM('INQ-A30.MELD:INQ-A35.MELD'!H134)*0.1,"Warnung","")</f>
        <v/>
      </c>
      <c r="Y134" s="182" t="str">
        <f>IF('INQ-A50.MELD'!N134&gt;SUM('INQ-A30.MELD:INQ-A35.MELD'!I134:K134)*0.1,"Warnung","")</f>
        <v/>
      </c>
    </row>
    <row r="135" spans="1:25" s="334" customFormat="1" ht="15.9" customHeight="1" x14ac:dyDescent="0.25">
      <c r="A135" s="78"/>
      <c r="B135" s="91" t="s">
        <v>399</v>
      </c>
      <c r="C135" s="103" t="s">
        <v>472</v>
      </c>
      <c r="D135" s="76" t="s">
        <v>210</v>
      </c>
      <c r="E135" s="5">
        <v>82</v>
      </c>
      <c r="F135" s="64"/>
      <c r="G135" s="64"/>
      <c r="H135" s="64"/>
      <c r="I135" s="64"/>
      <c r="K135" s="64"/>
      <c r="L135" s="64"/>
      <c r="M135" s="64"/>
      <c r="N135" s="64"/>
      <c r="O135" s="5">
        <v>82</v>
      </c>
      <c r="Q135" s="182" t="str">
        <f>IF('INQ-A50.MELD'!F135&gt;SUM('INQ-A30.MELD:INQ-A35.MELD'!M135)*0.1,"Warnung","")</f>
        <v/>
      </c>
      <c r="R135" s="182" t="str">
        <f>IF('INQ-A50.MELD'!G135&gt;SUM('INQ-A30.MELD:INQ-A35.MELD'!N135)*0.1,"Warnung","")</f>
        <v/>
      </c>
      <c r="S135" s="182" t="str">
        <f>IF('INQ-A50.MELD'!H135&gt;SUM('INQ-A30.MELD:INQ-A35.MELD'!O135)*0.1,"Warnung","")</f>
        <v/>
      </c>
      <c r="T135" s="182" t="str">
        <f>IF('INQ-A50.MELD'!I135&gt;SUM('INQ-A30.MELD:INQ-A35.MELD'!P135:R135)*0.1,"Warnung","")</f>
        <v/>
      </c>
      <c r="U135" s="335"/>
      <c r="V135" s="182" t="str">
        <f>IF('INQ-A50.MELD'!K135&gt;SUM('INQ-A30.MELD:INQ-A35.MELD'!F135)*0.1,"Warnung","")</f>
        <v/>
      </c>
      <c r="W135" s="182" t="str">
        <f>IF('INQ-A50.MELD'!L135&gt;SUM('INQ-A30.MELD:INQ-A35.MELD'!G135)*0.1,"Warnung","")</f>
        <v/>
      </c>
      <c r="X135" s="182" t="str">
        <f>IF('INQ-A50.MELD'!M135&gt;SUM('INQ-A30.MELD:INQ-A35.MELD'!H135)*0.1,"Warnung","")</f>
        <v/>
      </c>
      <c r="Y135" s="182" t="str">
        <f>IF('INQ-A50.MELD'!N135&gt;SUM('INQ-A30.MELD:INQ-A35.MELD'!I135:K135)*0.1,"Warnung","")</f>
        <v/>
      </c>
    </row>
    <row r="136" spans="1:25" s="334" customFormat="1" ht="15.9" customHeight="1" x14ac:dyDescent="0.25">
      <c r="A136" s="78"/>
      <c r="B136" s="91" t="s">
        <v>399</v>
      </c>
      <c r="C136" s="103" t="s">
        <v>337</v>
      </c>
      <c r="D136" s="76" t="s">
        <v>211</v>
      </c>
      <c r="E136" s="5">
        <v>83</v>
      </c>
      <c r="F136" s="64"/>
      <c r="G136" s="64"/>
      <c r="H136" s="64"/>
      <c r="I136" s="64"/>
      <c r="K136" s="64"/>
      <c r="L136" s="64"/>
      <c r="M136" s="64"/>
      <c r="N136" s="64"/>
      <c r="O136" s="5">
        <v>83</v>
      </c>
      <c r="Q136" s="182" t="str">
        <f>IF('INQ-A50.MELD'!F136&gt;SUM('INQ-A30.MELD:INQ-A35.MELD'!M136)*0.1,"Warnung","")</f>
        <v/>
      </c>
      <c r="R136" s="182" t="str">
        <f>IF('INQ-A50.MELD'!G136&gt;SUM('INQ-A30.MELD:INQ-A35.MELD'!N136)*0.1,"Warnung","")</f>
        <v/>
      </c>
      <c r="S136" s="182" t="str">
        <f>IF('INQ-A50.MELD'!H136&gt;SUM('INQ-A30.MELD:INQ-A35.MELD'!O136)*0.1,"Warnung","")</f>
        <v/>
      </c>
      <c r="T136" s="182" t="str">
        <f>IF('INQ-A50.MELD'!I136&gt;SUM('INQ-A30.MELD:INQ-A35.MELD'!P136:R136)*0.1,"Warnung","")</f>
        <v/>
      </c>
      <c r="U136" s="335"/>
      <c r="V136" s="182" t="str">
        <f>IF('INQ-A50.MELD'!K136&gt;SUM('INQ-A30.MELD:INQ-A35.MELD'!F136)*0.1,"Warnung","")</f>
        <v/>
      </c>
      <c r="W136" s="182" t="str">
        <f>IF('INQ-A50.MELD'!L136&gt;SUM('INQ-A30.MELD:INQ-A35.MELD'!G136)*0.1,"Warnung","")</f>
        <v/>
      </c>
      <c r="X136" s="182" t="str">
        <f>IF('INQ-A50.MELD'!M136&gt;SUM('INQ-A30.MELD:INQ-A35.MELD'!H136)*0.1,"Warnung","")</f>
        <v/>
      </c>
      <c r="Y136" s="182" t="str">
        <f>IF('INQ-A50.MELD'!N136&gt;SUM('INQ-A30.MELD:INQ-A35.MELD'!I136:K136)*0.1,"Warnung","")</f>
        <v/>
      </c>
    </row>
    <row r="137" spans="1:25" s="334" customFormat="1" ht="15.9" customHeight="1" x14ac:dyDescent="0.25">
      <c r="A137" s="78"/>
      <c r="B137" s="91" t="s">
        <v>399</v>
      </c>
      <c r="C137" s="103" t="s">
        <v>334</v>
      </c>
      <c r="D137" s="76" t="s">
        <v>212</v>
      </c>
      <c r="E137" s="5">
        <v>84</v>
      </c>
      <c r="F137" s="64"/>
      <c r="G137" s="64"/>
      <c r="H137" s="64"/>
      <c r="I137" s="64"/>
      <c r="K137" s="64"/>
      <c r="L137" s="64"/>
      <c r="M137" s="64"/>
      <c r="N137" s="64"/>
      <c r="O137" s="5">
        <v>84</v>
      </c>
      <c r="Q137" s="182" t="str">
        <f>IF('INQ-A50.MELD'!F137&gt;SUM('INQ-A30.MELD:INQ-A35.MELD'!M137)*0.1,"Warnung","")</f>
        <v/>
      </c>
      <c r="R137" s="182" t="str">
        <f>IF('INQ-A50.MELD'!G137&gt;SUM('INQ-A30.MELD:INQ-A35.MELD'!N137)*0.1,"Warnung","")</f>
        <v/>
      </c>
      <c r="S137" s="182" t="str">
        <f>IF('INQ-A50.MELD'!H137&gt;SUM('INQ-A30.MELD:INQ-A35.MELD'!O137)*0.1,"Warnung","")</f>
        <v/>
      </c>
      <c r="T137" s="182" t="str">
        <f>IF('INQ-A50.MELD'!I137&gt;SUM('INQ-A30.MELD:INQ-A35.MELD'!P137:R137)*0.1,"Warnung","")</f>
        <v/>
      </c>
      <c r="U137" s="335"/>
      <c r="V137" s="182" t="str">
        <f>IF('INQ-A50.MELD'!K137&gt;SUM('INQ-A30.MELD:INQ-A35.MELD'!F137)*0.1,"Warnung","")</f>
        <v/>
      </c>
      <c r="W137" s="182" t="str">
        <f>IF('INQ-A50.MELD'!L137&gt;SUM('INQ-A30.MELD:INQ-A35.MELD'!G137)*0.1,"Warnung","")</f>
        <v/>
      </c>
      <c r="X137" s="182" t="str">
        <f>IF('INQ-A50.MELD'!M137&gt;SUM('INQ-A30.MELD:INQ-A35.MELD'!H137)*0.1,"Warnung","")</f>
        <v/>
      </c>
      <c r="Y137" s="182" t="str">
        <f>IF('INQ-A50.MELD'!N137&gt;SUM('INQ-A30.MELD:INQ-A35.MELD'!I137:K137)*0.1,"Warnung","")</f>
        <v/>
      </c>
    </row>
    <row r="138" spans="1:25" s="334" customFormat="1" ht="15.9" customHeight="1" x14ac:dyDescent="0.25">
      <c r="A138" s="78"/>
      <c r="B138" s="91" t="s">
        <v>399</v>
      </c>
      <c r="C138" s="103" t="s">
        <v>338</v>
      </c>
      <c r="D138" s="76" t="s">
        <v>213</v>
      </c>
      <c r="E138" s="5">
        <v>56</v>
      </c>
      <c r="F138" s="64"/>
      <c r="G138" s="64"/>
      <c r="H138" s="64"/>
      <c r="I138" s="64"/>
      <c r="K138" s="64"/>
      <c r="L138" s="64"/>
      <c r="M138" s="64"/>
      <c r="N138" s="64"/>
      <c r="O138" s="5">
        <v>56</v>
      </c>
      <c r="Q138" s="182" t="str">
        <f>IF('INQ-A50.MELD'!F138&gt;SUM('INQ-A30.MELD:INQ-A35.MELD'!M138)*0.1,"Warnung","")</f>
        <v/>
      </c>
      <c r="R138" s="182" t="str">
        <f>IF('INQ-A50.MELD'!G138&gt;SUM('INQ-A30.MELD:INQ-A35.MELD'!N138)*0.1,"Warnung","")</f>
        <v/>
      </c>
      <c r="S138" s="182" t="str">
        <f>IF('INQ-A50.MELD'!H138&gt;SUM('INQ-A30.MELD:INQ-A35.MELD'!O138)*0.1,"Warnung","")</f>
        <v/>
      </c>
      <c r="T138" s="182" t="str">
        <f>IF('INQ-A50.MELD'!I138&gt;SUM('INQ-A30.MELD:INQ-A35.MELD'!P138:R138)*0.1,"Warnung","")</f>
        <v/>
      </c>
      <c r="U138" s="335"/>
      <c r="V138" s="182" t="str">
        <f>IF('INQ-A50.MELD'!K138&gt;SUM('INQ-A30.MELD:INQ-A35.MELD'!F138)*0.1,"Warnung","")</f>
        <v/>
      </c>
      <c r="W138" s="182" t="str">
        <f>IF('INQ-A50.MELD'!L138&gt;SUM('INQ-A30.MELD:INQ-A35.MELD'!G138)*0.1,"Warnung","")</f>
        <v/>
      </c>
      <c r="X138" s="182" t="str">
        <f>IF('INQ-A50.MELD'!M138&gt;SUM('INQ-A30.MELD:INQ-A35.MELD'!H138)*0.1,"Warnung","")</f>
        <v/>
      </c>
      <c r="Y138" s="182" t="str">
        <f>IF('INQ-A50.MELD'!N138&gt;SUM('INQ-A30.MELD:INQ-A35.MELD'!I138:K138)*0.1,"Warnung","")</f>
        <v/>
      </c>
    </row>
    <row r="139" spans="1:25" s="334" customFormat="1" ht="15.9" customHeight="1" x14ac:dyDescent="0.25">
      <c r="A139" s="78"/>
      <c r="B139" s="91" t="s">
        <v>399</v>
      </c>
      <c r="C139" s="103" t="s">
        <v>336</v>
      </c>
      <c r="D139" s="76" t="s">
        <v>214</v>
      </c>
      <c r="E139" s="5">
        <v>85</v>
      </c>
      <c r="F139" s="64"/>
      <c r="G139" s="64"/>
      <c r="H139" s="64"/>
      <c r="I139" s="64"/>
      <c r="K139" s="64"/>
      <c r="L139" s="64"/>
      <c r="M139" s="64"/>
      <c r="N139" s="64"/>
      <c r="O139" s="5">
        <v>85</v>
      </c>
      <c r="Q139" s="182" t="str">
        <f>IF('INQ-A50.MELD'!F139&gt;SUM('INQ-A30.MELD:INQ-A35.MELD'!M139)*0.1,"Warnung","")</f>
        <v/>
      </c>
      <c r="R139" s="182" t="str">
        <f>IF('INQ-A50.MELD'!G139&gt;SUM('INQ-A30.MELD:INQ-A35.MELD'!N139)*0.1,"Warnung","")</f>
        <v/>
      </c>
      <c r="S139" s="182" t="str">
        <f>IF('INQ-A50.MELD'!H139&gt;SUM('INQ-A30.MELD:INQ-A35.MELD'!O139)*0.1,"Warnung","")</f>
        <v/>
      </c>
      <c r="T139" s="182" t="str">
        <f>IF('INQ-A50.MELD'!I139&gt;SUM('INQ-A30.MELD:INQ-A35.MELD'!P139:R139)*0.1,"Warnung","")</f>
        <v/>
      </c>
      <c r="U139" s="335"/>
      <c r="V139" s="182" t="str">
        <f>IF('INQ-A50.MELD'!K139&gt;SUM('INQ-A30.MELD:INQ-A35.MELD'!F139)*0.1,"Warnung","")</f>
        <v/>
      </c>
      <c r="W139" s="182" t="str">
        <f>IF('INQ-A50.MELD'!L139&gt;SUM('INQ-A30.MELD:INQ-A35.MELD'!G139)*0.1,"Warnung","")</f>
        <v/>
      </c>
      <c r="X139" s="182" t="str">
        <f>IF('INQ-A50.MELD'!M139&gt;SUM('INQ-A30.MELD:INQ-A35.MELD'!H139)*0.1,"Warnung","")</f>
        <v/>
      </c>
      <c r="Y139" s="182" t="str">
        <f>IF('INQ-A50.MELD'!N139&gt;SUM('INQ-A30.MELD:INQ-A35.MELD'!I139:K139)*0.1,"Warnung","")</f>
        <v/>
      </c>
    </row>
    <row r="140" spans="1:25" s="334" customFormat="1" ht="15.9" customHeight="1" x14ac:dyDescent="0.25">
      <c r="A140" s="78"/>
      <c r="B140" s="91" t="s">
        <v>399</v>
      </c>
      <c r="C140" s="103" t="s">
        <v>534</v>
      </c>
      <c r="D140" s="76" t="s">
        <v>533</v>
      </c>
      <c r="E140" s="5">
        <v>77</v>
      </c>
      <c r="F140" s="64"/>
      <c r="G140" s="64"/>
      <c r="H140" s="64"/>
      <c r="I140" s="64"/>
      <c r="K140" s="64"/>
      <c r="L140" s="64"/>
      <c r="M140" s="64"/>
      <c r="N140" s="64"/>
      <c r="O140" s="5">
        <v>77</v>
      </c>
      <c r="Q140" s="182" t="str">
        <f>IF('INQ-A50.MELD'!F140&gt;SUM('INQ-A30.MELD:INQ-A35.MELD'!M140)*0.1,"Warnung","")</f>
        <v/>
      </c>
      <c r="R140" s="182" t="str">
        <f>IF('INQ-A50.MELD'!G140&gt;SUM('INQ-A30.MELD:INQ-A35.MELD'!N140)*0.1,"Warnung","")</f>
        <v/>
      </c>
      <c r="S140" s="182" t="str">
        <f>IF('INQ-A50.MELD'!H140&gt;SUM('INQ-A30.MELD:INQ-A35.MELD'!O140)*0.1,"Warnung","")</f>
        <v/>
      </c>
      <c r="T140" s="182" t="str">
        <f>IF('INQ-A50.MELD'!I140&gt;SUM('INQ-A30.MELD:INQ-A35.MELD'!P140:R140)*0.1,"Warnung","")</f>
        <v/>
      </c>
      <c r="U140" s="335"/>
      <c r="V140" s="182" t="str">
        <f>IF('INQ-A50.MELD'!K140&gt;SUM('INQ-A30.MELD:INQ-A35.MELD'!F140)*0.1,"Warnung","")</f>
        <v/>
      </c>
      <c r="W140" s="182" t="str">
        <f>IF('INQ-A50.MELD'!L140&gt;SUM('INQ-A30.MELD:INQ-A35.MELD'!G140)*0.1,"Warnung","")</f>
        <v/>
      </c>
      <c r="X140" s="182" t="str">
        <f>IF('INQ-A50.MELD'!M140&gt;SUM('INQ-A30.MELD:INQ-A35.MELD'!H140)*0.1,"Warnung","")</f>
        <v/>
      </c>
      <c r="Y140" s="182" t="str">
        <f>IF('INQ-A50.MELD'!N140&gt;SUM('INQ-A30.MELD:INQ-A35.MELD'!I140:K140)*0.1,"Warnung","")</f>
        <v/>
      </c>
    </row>
    <row r="141" spans="1:25" s="334" customFormat="1" ht="15.9" customHeight="1" x14ac:dyDescent="0.25">
      <c r="A141" s="78"/>
      <c r="B141" s="91" t="s">
        <v>399</v>
      </c>
      <c r="C141" s="103" t="s">
        <v>348</v>
      </c>
      <c r="D141" s="76" t="s">
        <v>215</v>
      </c>
      <c r="E141" s="5">
        <v>234</v>
      </c>
      <c r="F141" s="64"/>
      <c r="G141" s="64"/>
      <c r="H141" s="64"/>
      <c r="I141" s="64"/>
      <c r="K141" s="64"/>
      <c r="L141" s="64"/>
      <c r="M141" s="64"/>
      <c r="N141" s="64"/>
      <c r="O141" s="5">
        <v>234</v>
      </c>
      <c r="Q141" s="182" t="str">
        <f>IF('INQ-A50.MELD'!F141&gt;SUM('INQ-A30.MELD:INQ-A35.MELD'!M141)*0.1,"Warnung","")</f>
        <v/>
      </c>
      <c r="R141" s="182" t="str">
        <f>IF('INQ-A50.MELD'!G141&gt;SUM('INQ-A30.MELD:INQ-A35.MELD'!N141)*0.1,"Warnung","")</f>
        <v/>
      </c>
      <c r="S141" s="182" t="str">
        <f>IF('INQ-A50.MELD'!H141&gt;SUM('INQ-A30.MELD:INQ-A35.MELD'!O141)*0.1,"Warnung","")</f>
        <v/>
      </c>
      <c r="T141" s="182" t="str">
        <f>IF('INQ-A50.MELD'!I141&gt;SUM('INQ-A30.MELD:INQ-A35.MELD'!P141:R141)*0.1,"Warnung","")</f>
        <v/>
      </c>
      <c r="U141" s="335"/>
      <c r="V141" s="182" t="str">
        <f>IF('INQ-A50.MELD'!K141&gt;SUM('INQ-A30.MELD:INQ-A35.MELD'!F141)*0.1,"Warnung","")</f>
        <v/>
      </c>
      <c r="W141" s="182" t="str">
        <f>IF('INQ-A50.MELD'!L141&gt;SUM('INQ-A30.MELD:INQ-A35.MELD'!G141)*0.1,"Warnung","")</f>
        <v/>
      </c>
      <c r="X141" s="182" t="str">
        <f>IF('INQ-A50.MELD'!M141&gt;SUM('INQ-A30.MELD:INQ-A35.MELD'!H141)*0.1,"Warnung","")</f>
        <v/>
      </c>
      <c r="Y141" s="182" t="str">
        <f>IF('INQ-A50.MELD'!N141&gt;SUM('INQ-A30.MELD:INQ-A35.MELD'!I141:K141)*0.1,"Warnung","")</f>
        <v/>
      </c>
    </row>
    <row r="142" spans="1:25" s="334" customFormat="1" ht="15.9" customHeight="1" x14ac:dyDescent="0.25">
      <c r="A142" s="78"/>
      <c r="B142" s="91" t="s">
        <v>399</v>
      </c>
      <c r="C142" s="103" t="s">
        <v>474</v>
      </c>
      <c r="D142" s="76" t="s">
        <v>217</v>
      </c>
      <c r="E142" s="5">
        <v>60</v>
      </c>
      <c r="F142" s="64"/>
      <c r="G142" s="64"/>
      <c r="H142" s="64"/>
      <c r="I142" s="64"/>
      <c r="K142" s="64"/>
      <c r="L142" s="64"/>
      <c r="M142" s="64"/>
      <c r="N142" s="64"/>
      <c r="O142" s="5">
        <v>60</v>
      </c>
      <c r="Q142" s="182" t="str">
        <f>IF('INQ-A50.MELD'!F142&gt;SUM('INQ-A30.MELD:INQ-A35.MELD'!M142)*0.1,"Warnung","")</f>
        <v/>
      </c>
      <c r="R142" s="182" t="str">
        <f>IF('INQ-A50.MELD'!G142&gt;SUM('INQ-A30.MELD:INQ-A35.MELD'!N142)*0.1,"Warnung","")</f>
        <v/>
      </c>
      <c r="S142" s="182" t="str">
        <f>IF('INQ-A50.MELD'!H142&gt;SUM('INQ-A30.MELD:INQ-A35.MELD'!O142)*0.1,"Warnung","")</f>
        <v/>
      </c>
      <c r="T142" s="182" t="str">
        <f>IF('INQ-A50.MELD'!I142&gt;SUM('INQ-A30.MELD:INQ-A35.MELD'!P142:R142)*0.1,"Warnung","")</f>
        <v/>
      </c>
      <c r="U142" s="335"/>
      <c r="V142" s="182" t="str">
        <f>IF('INQ-A50.MELD'!K142&gt;SUM('INQ-A30.MELD:INQ-A35.MELD'!F142)*0.1,"Warnung","")</f>
        <v/>
      </c>
      <c r="W142" s="182" t="str">
        <f>IF('INQ-A50.MELD'!L142&gt;SUM('INQ-A30.MELD:INQ-A35.MELD'!G142)*0.1,"Warnung","")</f>
        <v/>
      </c>
      <c r="X142" s="182" t="str">
        <f>IF('INQ-A50.MELD'!M142&gt;SUM('INQ-A30.MELD:INQ-A35.MELD'!H142)*0.1,"Warnung","")</f>
        <v/>
      </c>
      <c r="Y142" s="182" t="str">
        <f>IF('INQ-A50.MELD'!N142&gt;SUM('INQ-A30.MELD:INQ-A35.MELD'!I142:K142)*0.1,"Warnung","")</f>
        <v/>
      </c>
    </row>
    <row r="143" spans="1:25" s="334" customFormat="1" ht="15.9" customHeight="1" x14ac:dyDescent="0.25">
      <c r="A143" s="78"/>
      <c r="B143" s="91" t="s">
        <v>399</v>
      </c>
      <c r="C143" s="103" t="s">
        <v>536</v>
      </c>
      <c r="D143" s="76" t="s">
        <v>535</v>
      </c>
      <c r="E143" s="5">
        <v>79</v>
      </c>
      <c r="F143" s="64"/>
      <c r="G143" s="64"/>
      <c r="H143" s="64"/>
      <c r="I143" s="64"/>
      <c r="K143" s="64"/>
      <c r="L143" s="64"/>
      <c r="M143" s="64"/>
      <c r="N143" s="64"/>
      <c r="O143" s="5">
        <v>79</v>
      </c>
      <c r="Q143" s="182" t="str">
        <f>IF('INQ-A50.MELD'!F143&gt;SUM('INQ-A30.MELD:INQ-A35.MELD'!M143)*0.1,"Warnung","")</f>
        <v/>
      </c>
      <c r="R143" s="182" t="str">
        <f>IF('INQ-A50.MELD'!G143&gt;SUM('INQ-A30.MELD:INQ-A35.MELD'!N143)*0.1,"Warnung","")</f>
        <v/>
      </c>
      <c r="S143" s="182" t="str">
        <f>IF('INQ-A50.MELD'!H143&gt;SUM('INQ-A30.MELD:INQ-A35.MELD'!O143)*0.1,"Warnung","")</f>
        <v/>
      </c>
      <c r="T143" s="182" t="str">
        <f>IF('INQ-A50.MELD'!I143&gt;SUM('INQ-A30.MELD:INQ-A35.MELD'!P143:R143)*0.1,"Warnung","")</f>
        <v/>
      </c>
      <c r="U143" s="335"/>
      <c r="V143" s="182" t="str">
        <f>IF('INQ-A50.MELD'!K143&gt;SUM('INQ-A30.MELD:INQ-A35.MELD'!F143)*0.1,"Warnung","")</f>
        <v/>
      </c>
      <c r="W143" s="182" t="str">
        <f>IF('INQ-A50.MELD'!L143&gt;SUM('INQ-A30.MELD:INQ-A35.MELD'!G143)*0.1,"Warnung","")</f>
        <v/>
      </c>
      <c r="X143" s="182" t="str">
        <f>IF('INQ-A50.MELD'!M143&gt;SUM('INQ-A30.MELD:INQ-A35.MELD'!H143)*0.1,"Warnung","")</f>
        <v/>
      </c>
      <c r="Y143" s="182" t="str">
        <f>IF('INQ-A50.MELD'!N143&gt;SUM('INQ-A30.MELD:INQ-A35.MELD'!I143:K143)*0.1,"Warnung","")</f>
        <v/>
      </c>
    </row>
    <row r="144" spans="1:25" s="334" customFormat="1" ht="15.9" customHeight="1" x14ac:dyDescent="0.25">
      <c r="A144" s="78"/>
      <c r="B144" s="91" t="s">
        <v>399</v>
      </c>
      <c r="C144" s="103" t="s">
        <v>339</v>
      </c>
      <c r="D144" s="76" t="s">
        <v>219</v>
      </c>
      <c r="E144" s="5">
        <v>87</v>
      </c>
      <c r="F144" s="64"/>
      <c r="G144" s="64"/>
      <c r="H144" s="64"/>
      <c r="I144" s="64"/>
      <c r="K144" s="64"/>
      <c r="L144" s="64"/>
      <c r="M144" s="64"/>
      <c r="N144" s="64"/>
      <c r="O144" s="5">
        <v>87</v>
      </c>
      <c r="Q144" s="182" t="str">
        <f>IF('INQ-A50.MELD'!F144&gt;SUM('INQ-A30.MELD:INQ-A35.MELD'!M144)*0.1,"Warnung","")</f>
        <v/>
      </c>
      <c r="R144" s="182" t="str">
        <f>IF('INQ-A50.MELD'!G144&gt;SUM('INQ-A30.MELD:INQ-A35.MELD'!N144)*0.1,"Warnung","")</f>
        <v/>
      </c>
      <c r="S144" s="182" t="str">
        <f>IF('INQ-A50.MELD'!H144&gt;SUM('INQ-A30.MELD:INQ-A35.MELD'!O144)*0.1,"Warnung","")</f>
        <v/>
      </c>
      <c r="T144" s="182" t="str">
        <f>IF('INQ-A50.MELD'!I144&gt;SUM('INQ-A30.MELD:INQ-A35.MELD'!P144:R144)*0.1,"Warnung","")</f>
        <v/>
      </c>
      <c r="U144" s="335"/>
      <c r="V144" s="182" t="str">
        <f>IF('INQ-A50.MELD'!K144&gt;SUM('INQ-A30.MELD:INQ-A35.MELD'!F144)*0.1,"Warnung","")</f>
        <v/>
      </c>
      <c r="W144" s="182" t="str">
        <f>IF('INQ-A50.MELD'!L144&gt;SUM('INQ-A30.MELD:INQ-A35.MELD'!G144)*0.1,"Warnung","")</f>
        <v/>
      </c>
      <c r="X144" s="182" t="str">
        <f>IF('INQ-A50.MELD'!M144&gt;SUM('INQ-A30.MELD:INQ-A35.MELD'!H144)*0.1,"Warnung","")</f>
        <v/>
      </c>
      <c r="Y144" s="182" t="str">
        <f>IF('INQ-A50.MELD'!N144&gt;SUM('INQ-A30.MELD:INQ-A35.MELD'!I144:K144)*0.1,"Warnung","")</f>
        <v/>
      </c>
    </row>
    <row r="145" spans="1:25" s="334" customFormat="1" ht="15.9" customHeight="1" x14ac:dyDescent="0.25">
      <c r="A145" s="78"/>
      <c r="B145" s="91" t="s">
        <v>399</v>
      </c>
      <c r="C145" s="103" t="s">
        <v>476</v>
      </c>
      <c r="D145" s="76" t="s">
        <v>220</v>
      </c>
      <c r="E145" s="5">
        <v>88</v>
      </c>
      <c r="F145" s="64"/>
      <c r="G145" s="64"/>
      <c r="H145" s="64"/>
      <c r="I145" s="64"/>
      <c r="K145" s="64"/>
      <c r="L145" s="64"/>
      <c r="M145" s="64"/>
      <c r="N145" s="64"/>
      <c r="O145" s="5">
        <v>88</v>
      </c>
      <c r="Q145" s="182" t="str">
        <f>IF('INQ-A50.MELD'!F145&gt;SUM('INQ-A30.MELD:INQ-A35.MELD'!M145)*0.1,"Warnung","")</f>
        <v/>
      </c>
      <c r="R145" s="182" t="str">
        <f>IF('INQ-A50.MELD'!G145&gt;SUM('INQ-A30.MELD:INQ-A35.MELD'!N145)*0.1,"Warnung","")</f>
        <v/>
      </c>
      <c r="S145" s="182" t="str">
        <f>IF('INQ-A50.MELD'!H145&gt;SUM('INQ-A30.MELD:INQ-A35.MELD'!O145)*0.1,"Warnung","")</f>
        <v/>
      </c>
      <c r="T145" s="182" t="str">
        <f>IF('INQ-A50.MELD'!I145&gt;SUM('INQ-A30.MELD:INQ-A35.MELD'!P145:R145)*0.1,"Warnung","")</f>
        <v/>
      </c>
      <c r="U145" s="335"/>
      <c r="V145" s="182" t="str">
        <f>IF('INQ-A50.MELD'!K145&gt;SUM('INQ-A30.MELD:INQ-A35.MELD'!F145)*0.1,"Warnung","")</f>
        <v/>
      </c>
      <c r="W145" s="182" t="str">
        <f>IF('INQ-A50.MELD'!L145&gt;SUM('INQ-A30.MELD:INQ-A35.MELD'!G145)*0.1,"Warnung","")</f>
        <v/>
      </c>
      <c r="X145" s="182" t="str">
        <f>IF('INQ-A50.MELD'!M145&gt;SUM('INQ-A30.MELD:INQ-A35.MELD'!H145)*0.1,"Warnung","")</f>
        <v/>
      </c>
      <c r="Y145" s="182" t="str">
        <f>IF('INQ-A50.MELD'!N145&gt;SUM('INQ-A30.MELD:INQ-A35.MELD'!I145:K145)*0.1,"Warnung","")</f>
        <v/>
      </c>
    </row>
    <row r="146" spans="1:25" s="334" customFormat="1" ht="15.9" customHeight="1" x14ac:dyDescent="0.25">
      <c r="A146" s="78"/>
      <c r="B146" s="91" t="s">
        <v>399</v>
      </c>
      <c r="C146" s="103" t="s">
        <v>477</v>
      </c>
      <c r="D146" s="76" t="s">
        <v>221</v>
      </c>
      <c r="E146" s="5">
        <v>62</v>
      </c>
      <c r="F146" s="64"/>
      <c r="G146" s="64"/>
      <c r="H146" s="64"/>
      <c r="I146" s="64"/>
      <c r="K146" s="64"/>
      <c r="L146" s="64"/>
      <c r="M146" s="64"/>
      <c r="N146" s="64"/>
      <c r="O146" s="5">
        <v>62</v>
      </c>
      <c r="Q146" s="182" t="str">
        <f>IF('INQ-A50.MELD'!F146&gt;SUM('INQ-A30.MELD:INQ-A35.MELD'!M146)*0.1,"Warnung","")</f>
        <v/>
      </c>
      <c r="R146" s="182" t="str">
        <f>IF('INQ-A50.MELD'!G146&gt;SUM('INQ-A30.MELD:INQ-A35.MELD'!N146)*0.1,"Warnung","")</f>
        <v/>
      </c>
      <c r="S146" s="182" t="str">
        <f>IF('INQ-A50.MELD'!H146&gt;SUM('INQ-A30.MELD:INQ-A35.MELD'!O146)*0.1,"Warnung","")</f>
        <v/>
      </c>
      <c r="T146" s="182" t="str">
        <f>IF('INQ-A50.MELD'!I146&gt;SUM('INQ-A30.MELD:INQ-A35.MELD'!P146:R146)*0.1,"Warnung","")</f>
        <v/>
      </c>
      <c r="U146" s="335"/>
      <c r="V146" s="182" t="str">
        <f>IF('INQ-A50.MELD'!K146&gt;SUM('INQ-A30.MELD:INQ-A35.MELD'!F146)*0.1,"Warnung","")</f>
        <v/>
      </c>
      <c r="W146" s="182" t="str">
        <f>IF('INQ-A50.MELD'!L146&gt;SUM('INQ-A30.MELD:INQ-A35.MELD'!G146)*0.1,"Warnung","")</f>
        <v/>
      </c>
      <c r="X146" s="182" t="str">
        <f>IF('INQ-A50.MELD'!M146&gt;SUM('INQ-A30.MELD:INQ-A35.MELD'!H146)*0.1,"Warnung","")</f>
        <v/>
      </c>
      <c r="Y146" s="182" t="str">
        <f>IF('INQ-A50.MELD'!N146&gt;SUM('INQ-A30.MELD:INQ-A35.MELD'!I146:K146)*0.1,"Warnung","")</f>
        <v/>
      </c>
    </row>
    <row r="147" spans="1:25" s="334" customFormat="1" ht="15.9" customHeight="1" x14ac:dyDescent="0.25">
      <c r="A147" s="78"/>
      <c r="B147" s="91" t="s">
        <v>399</v>
      </c>
      <c r="C147" s="103" t="s">
        <v>863</v>
      </c>
      <c r="D147" s="98" t="s">
        <v>222</v>
      </c>
      <c r="E147" s="5">
        <v>89</v>
      </c>
      <c r="F147" s="64"/>
      <c r="G147" s="64"/>
      <c r="H147" s="64"/>
      <c r="I147" s="64"/>
      <c r="K147" s="64"/>
      <c r="L147" s="64"/>
      <c r="M147" s="64"/>
      <c r="N147" s="64"/>
      <c r="O147" s="5">
        <v>89</v>
      </c>
      <c r="Q147" s="182" t="str">
        <f>IF('INQ-A50.MELD'!F147&gt;SUM('INQ-A30.MELD:INQ-A35.MELD'!M147)*0.1,"Warnung","")</f>
        <v/>
      </c>
      <c r="R147" s="182" t="str">
        <f>IF('INQ-A50.MELD'!G147&gt;SUM('INQ-A30.MELD:INQ-A35.MELD'!N147)*0.1,"Warnung","")</f>
        <v/>
      </c>
      <c r="S147" s="182" t="str">
        <f>IF('INQ-A50.MELD'!H147&gt;SUM('INQ-A30.MELD:INQ-A35.MELD'!O147)*0.1,"Warnung","")</f>
        <v/>
      </c>
      <c r="T147" s="182" t="str">
        <f>IF('INQ-A50.MELD'!I147&gt;SUM('INQ-A30.MELD:INQ-A35.MELD'!P147:R147)*0.1,"Warnung","")</f>
        <v/>
      </c>
      <c r="U147" s="335"/>
      <c r="V147" s="182" t="str">
        <f>IF('INQ-A50.MELD'!K147&gt;SUM('INQ-A30.MELD:INQ-A35.MELD'!F147)*0.1,"Warnung","")</f>
        <v/>
      </c>
      <c r="W147" s="182" t="str">
        <f>IF('INQ-A50.MELD'!L147&gt;SUM('INQ-A30.MELD:INQ-A35.MELD'!G147)*0.1,"Warnung","")</f>
        <v/>
      </c>
      <c r="X147" s="182" t="str">
        <f>IF('INQ-A50.MELD'!M147&gt;SUM('INQ-A30.MELD:INQ-A35.MELD'!H147)*0.1,"Warnung","")</f>
        <v/>
      </c>
      <c r="Y147" s="182" t="str">
        <f>IF('INQ-A50.MELD'!N147&gt;SUM('INQ-A30.MELD:INQ-A35.MELD'!I147:K147)*0.1,"Warnung","")</f>
        <v/>
      </c>
    </row>
    <row r="148" spans="1:25" s="334" customFormat="1" ht="15.9" customHeight="1" x14ac:dyDescent="0.25">
      <c r="A148" s="78"/>
      <c r="B148" s="91" t="s">
        <v>399</v>
      </c>
      <c r="C148" s="103" t="s">
        <v>478</v>
      </c>
      <c r="D148" s="76" t="s">
        <v>223</v>
      </c>
      <c r="E148" s="5">
        <v>64</v>
      </c>
      <c r="F148" s="64"/>
      <c r="G148" s="64"/>
      <c r="H148" s="64"/>
      <c r="I148" s="64"/>
      <c r="K148" s="64"/>
      <c r="L148" s="64"/>
      <c r="M148" s="64"/>
      <c r="N148" s="64"/>
      <c r="O148" s="5">
        <v>64</v>
      </c>
      <c r="Q148" s="182" t="str">
        <f>IF('INQ-A50.MELD'!F148&gt;SUM('INQ-A30.MELD:INQ-A35.MELD'!M148)*0.1,"Warnung","")</f>
        <v/>
      </c>
      <c r="R148" s="182" t="str">
        <f>IF('INQ-A50.MELD'!G148&gt;SUM('INQ-A30.MELD:INQ-A35.MELD'!N148)*0.1,"Warnung","")</f>
        <v/>
      </c>
      <c r="S148" s="182" t="str">
        <f>IF('INQ-A50.MELD'!H148&gt;SUM('INQ-A30.MELD:INQ-A35.MELD'!O148)*0.1,"Warnung","")</f>
        <v/>
      </c>
      <c r="T148" s="182" t="str">
        <f>IF('INQ-A50.MELD'!I148&gt;SUM('INQ-A30.MELD:INQ-A35.MELD'!P148:R148)*0.1,"Warnung","")</f>
        <v/>
      </c>
      <c r="U148" s="335"/>
      <c r="V148" s="182" t="str">
        <f>IF('INQ-A50.MELD'!K148&gt;SUM('INQ-A30.MELD:INQ-A35.MELD'!F148)*0.1,"Warnung","")</f>
        <v/>
      </c>
      <c r="W148" s="182" t="str">
        <f>IF('INQ-A50.MELD'!L148&gt;SUM('INQ-A30.MELD:INQ-A35.MELD'!G148)*0.1,"Warnung","")</f>
        <v/>
      </c>
      <c r="X148" s="182" t="str">
        <f>IF('INQ-A50.MELD'!M148&gt;SUM('INQ-A30.MELD:INQ-A35.MELD'!H148)*0.1,"Warnung","")</f>
        <v/>
      </c>
      <c r="Y148" s="182" t="str">
        <f>IF('INQ-A50.MELD'!N148&gt;SUM('INQ-A30.MELD:INQ-A35.MELD'!I148:K148)*0.1,"Warnung","")</f>
        <v/>
      </c>
    </row>
    <row r="149" spans="1:25" s="334" customFormat="1" ht="15.9" customHeight="1" x14ac:dyDescent="0.25">
      <c r="A149" s="78"/>
      <c r="B149" s="91" t="s">
        <v>399</v>
      </c>
      <c r="C149" s="103" t="s">
        <v>479</v>
      </c>
      <c r="D149" s="76" t="s">
        <v>224</v>
      </c>
      <c r="E149" s="5">
        <v>90</v>
      </c>
      <c r="F149" s="64"/>
      <c r="G149" s="64"/>
      <c r="H149" s="64"/>
      <c r="I149" s="64"/>
      <c r="K149" s="64"/>
      <c r="L149" s="64"/>
      <c r="M149" s="64"/>
      <c r="N149" s="64"/>
      <c r="O149" s="5">
        <v>90</v>
      </c>
      <c r="Q149" s="182" t="str">
        <f>IF('INQ-A50.MELD'!F149&gt;SUM('INQ-A30.MELD:INQ-A35.MELD'!M149)*0.1,"Warnung","")</f>
        <v/>
      </c>
      <c r="R149" s="182" t="str">
        <f>IF('INQ-A50.MELD'!G149&gt;SUM('INQ-A30.MELD:INQ-A35.MELD'!N149)*0.1,"Warnung","")</f>
        <v/>
      </c>
      <c r="S149" s="182" t="str">
        <f>IF('INQ-A50.MELD'!H149&gt;SUM('INQ-A30.MELD:INQ-A35.MELD'!O149)*0.1,"Warnung","")</f>
        <v/>
      </c>
      <c r="T149" s="182" t="str">
        <f>IF('INQ-A50.MELD'!I149&gt;SUM('INQ-A30.MELD:INQ-A35.MELD'!P149:R149)*0.1,"Warnung","")</f>
        <v/>
      </c>
      <c r="U149" s="335"/>
      <c r="V149" s="182" t="str">
        <f>IF('INQ-A50.MELD'!K149&gt;SUM('INQ-A30.MELD:INQ-A35.MELD'!F149)*0.1,"Warnung","")</f>
        <v/>
      </c>
      <c r="W149" s="182" t="str">
        <f>IF('INQ-A50.MELD'!L149&gt;SUM('INQ-A30.MELD:INQ-A35.MELD'!G149)*0.1,"Warnung","")</f>
        <v/>
      </c>
      <c r="X149" s="182" t="str">
        <f>IF('INQ-A50.MELD'!M149&gt;SUM('INQ-A30.MELD:INQ-A35.MELD'!H149)*0.1,"Warnung","")</f>
        <v/>
      </c>
      <c r="Y149" s="182" t="str">
        <f>IF('INQ-A50.MELD'!N149&gt;SUM('INQ-A30.MELD:INQ-A35.MELD'!I149:K149)*0.1,"Warnung","")</f>
        <v/>
      </c>
    </row>
    <row r="150" spans="1:25" s="334" customFormat="1" ht="15.9" customHeight="1" x14ac:dyDescent="0.25">
      <c r="A150" s="78"/>
      <c r="B150" s="91" t="s">
        <v>399</v>
      </c>
      <c r="C150" s="103" t="s">
        <v>860</v>
      </c>
      <c r="D150" s="98" t="s">
        <v>225</v>
      </c>
      <c r="E150" s="5">
        <v>67</v>
      </c>
      <c r="F150" s="64"/>
      <c r="G150" s="64"/>
      <c r="H150" s="64"/>
      <c r="I150" s="64"/>
      <c r="K150" s="64"/>
      <c r="L150" s="64"/>
      <c r="M150" s="64"/>
      <c r="N150" s="64"/>
      <c r="O150" s="5">
        <v>67</v>
      </c>
      <c r="Q150" s="182" t="str">
        <f>IF('INQ-A50.MELD'!F150&gt;SUM('INQ-A30.MELD:INQ-A35.MELD'!M150)*0.1,"Warnung","")</f>
        <v/>
      </c>
      <c r="R150" s="182" t="str">
        <f>IF('INQ-A50.MELD'!G150&gt;SUM('INQ-A30.MELD:INQ-A35.MELD'!N150)*0.1,"Warnung","")</f>
        <v/>
      </c>
      <c r="S150" s="182" t="str">
        <f>IF('INQ-A50.MELD'!H150&gt;SUM('INQ-A30.MELD:INQ-A35.MELD'!O150)*0.1,"Warnung","")</f>
        <v/>
      </c>
      <c r="T150" s="182" t="str">
        <f>IF('INQ-A50.MELD'!I150&gt;SUM('INQ-A30.MELD:INQ-A35.MELD'!P150:R150)*0.1,"Warnung","")</f>
        <v/>
      </c>
      <c r="U150" s="335"/>
      <c r="V150" s="182" t="str">
        <f>IF('INQ-A50.MELD'!K150&gt;SUM('INQ-A30.MELD:INQ-A35.MELD'!F150)*0.1,"Warnung","")</f>
        <v/>
      </c>
      <c r="W150" s="182" t="str">
        <f>IF('INQ-A50.MELD'!L150&gt;SUM('INQ-A30.MELD:INQ-A35.MELD'!G150)*0.1,"Warnung","")</f>
        <v/>
      </c>
      <c r="X150" s="182" t="str">
        <f>IF('INQ-A50.MELD'!M150&gt;SUM('INQ-A30.MELD:INQ-A35.MELD'!H150)*0.1,"Warnung","")</f>
        <v/>
      </c>
      <c r="Y150" s="182" t="str">
        <f>IF('INQ-A50.MELD'!N150&gt;SUM('INQ-A30.MELD:INQ-A35.MELD'!I150:K150)*0.1,"Warnung","")</f>
        <v/>
      </c>
    </row>
    <row r="151" spans="1:25" s="334" customFormat="1" ht="15.9" customHeight="1" x14ac:dyDescent="0.25">
      <c r="A151" s="78"/>
      <c r="B151" s="91" t="s">
        <v>399</v>
      </c>
      <c r="C151" s="103" t="s">
        <v>480</v>
      </c>
      <c r="D151" s="76" t="s">
        <v>226</v>
      </c>
      <c r="E151" s="5">
        <v>91</v>
      </c>
      <c r="F151" s="64"/>
      <c r="G151" s="64"/>
      <c r="H151" s="64"/>
      <c r="I151" s="64"/>
      <c r="K151" s="64"/>
      <c r="L151" s="64"/>
      <c r="M151" s="64"/>
      <c r="N151" s="64"/>
      <c r="O151" s="5">
        <v>91</v>
      </c>
      <c r="Q151" s="182" t="str">
        <f>IF('INQ-A50.MELD'!F151&gt;SUM('INQ-A30.MELD:INQ-A35.MELD'!M151)*0.1,"Warnung","")</f>
        <v/>
      </c>
      <c r="R151" s="182" t="str">
        <f>IF('INQ-A50.MELD'!G151&gt;SUM('INQ-A30.MELD:INQ-A35.MELD'!N151)*0.1,"Warnung","")</f>
        <v/>
      </c>
      <c r="S151" s="182" t="str">
        <f>IF('INQ-A50.MELD'!H151&gt;SUM('INQ-A30.MELD:INQ-A35.MELD'!O151)*0.1,"Warnung","")</f>
        <v/>
      </c>
      <c r="T151" s="182" t="str">
        <f>IF('INQ-A50.MELD'!I151&gt;SUM('INQ-A30.MELD:INQ-A35.MELD'!P151:R151)*0.1,"Warnung","")</f>
        <v/>
      </c>
      <c r="U151" s="335"/>
      <c r="V151" s="182" t="str">
        <f>IF('INQ-A50.MELD'!K151&gt;SUM('INQ-A30.MELD:INQ-A35.MELD'!F151)*0.1,"Warnung","")</f>
        <v/>
      </c>
      <c r="W151" s="182" t="str">
        <f>IF('INQ-A50.MELD'!L151&gt;SUM('INQ-A30.MELD:INQ-A35.MELD'!G151)*0.1,"Warnung","")</f>
        <v/>
      </c>
      <c r="X151" s="182" t="str">
        <f>IF('INQ-A50.MELD'!M151&gt;SUM('INQ-A30.MELD:INQ-A35.MELD'!H151)*0.1,"Warnung","")</f>
        <v/>
      </c>
      <c r="Y151" s="182" t="str">
        <f>IF('INQ-A50.MELD'!N151&gt;SUM('INQ-A30.MELD:INQ-A35.MELD'!I151:K151)*0.1,"Warnung","")</f>
        <v/>
      </c>
    </row>
    <row r="152" spans="1:25" s="334" customFormat="1" ht="15.9" customHeight="1" x14ac:dyDescent="0.25">
      <c r="A152" s="78"/>
      <c r="B152" s="91" t="s">
        <v>399</v>
      </c>
      <c r="C152" s="103" t="s">
        <v>473</v>
      </c>
      <c r="D152" s="76" t="s">
        <v>216</v>
      </c>
      <c r="E152" s="5">
        <v>86</v>
      </c>
      <c r="F152" s="64"/>
      <c r="G152" s="64"/>
      <c r="H152" s="64"/>
      <c r="I152" s="64"/>
      <c r="K152" s="64"/>
      <c r="L152" s="64"/>
      <c r="M152" s="64"/>
      <c r="N152" s="64"/>
      <c r="O152" s="5">
        <v>86</v>
      </c>
      <c r="Q152" s="182" t="str">
        <f>IF('INQ-A50.MELD'!F152&gt;SUM('INQ-A30.MELD:INQ-A35.MELD'!M152)*0.1,"Warnung","")</f>
        <v/>
      </c>
      <c r="R152" s="182" t="str">
        <f>IF('INQ-A50.MELD'!G152&gt;SUM('INQ-A30.MELD:INQ-A35.MELD'!N152)*0.1,"Warnung","")</f>
        <v/>
      </c>
      <c r="S152" s="182" t="str">
        <f>IF('INQ-A50.MELD'!H152&gt;SUM('INQ-A30.MELD:INQ-A35.MELD'!O152)*0.1,"Warnung","")</f>
        <v/>
      </c>
      <c r="T152" s="182" t="str">
        <f>IF('INQ-A50.MELD'!I152&gt;SUM('INQ-A30.MELD:INQ-A35.MELD'!P152:R152)*0.1,"Warnung","")</f>
        <v/>
      </c>
      <c r="U152" s="335"/>
      <c r="V152" s="182" t="str">
        <f>IF('INQ-A50.MELD'!K152&gt;SUM('INQ-A30.MELD:INQ-A35.MELD'!F152)*0.1,"Warnung","")</f>
        <v/>
      </c>
      <c r="W152" s="182" t="str">
        <f>IF('INQ-A50.MELD'!L152&gt;SUM('INQ-A30.MELD:INQ-A35.MELD'!G152)*0.1,"Warnung","")</f>
        <v/>
      </c>
      <c r="X152" s="182" t="str">
        <f>IF('INQ-A50.MELD'!M152&gt;SUM('INQ-A30.MELD:INQ-A35.MELD'!H152)*0.1,"Warnung","")</f>
        <v/>
      </c>
      <c r="Y152" s="182" t="str">
        <f>IF('INQ-A50.MELD'!N152&gt;SUM('INQ-A30.MELD:INQ-A35.MELD'!I152:K152)*0.1,"Warnung","")</f>
        <v/>
      </c>
    </row>
    <row r="153" spans="1:25" s="334" customFormat="1" ht="15.9" customHeight="1" x14ac:dyDescent="0.25">
      <c r="A153" s="78"/>
      <c r="B153" s="91" t="s">
        <v>399</v>
      </c>
      <c r="C153" s="103" t="s">
        <v>475</v>
      </c>
      <c r="D153" s="76" t="s">
        <v>218</v>
      </c>
      <c r="E153" s="5">
        <v>92</v>
      </c>
      <c r="F153" s="64"/>
      <c r="G153" s="64"/>
      <c r="H153" s="64"/>
      <c r="I153" s="64"/>
      <c r="K153" s="64"/>
      <c r="L153" s="64"/>
      <c r="M153" s="64"/>
      <c r="N153" s="64"/>
      <c r="O153" s="5">
        <v>92</v>
      </c>
      <c r="Q153" s="182" t="str">
        <f>IF('INQ-A50.MELD'!F153&gt;SUM('INQ-A30.MELD:INQ-A35.MELD'!M153)*0.1,"Warnung","")</f>
        <v/>
      </c>
      <c r="R153" s="182" t="str">
        <f>IF('INQ-A50.MELD'!G153&gt;SUM('INQ-A30.MELD:INQ-A35.MELD'!N153)*0.1,"Warnung","")</f>
        <v/>
      </c>
      <c r="S153" s="182" t="str">
        <f>IF('INQ-A50.MELD'!H153&gt;SUM('INQ-A30.MELD:INQ-A35.MELD'!O153)*0.1,"Warnung","")</f>
        <v/>
      </c>
      <c r="T153" s="182" t="str">
        <f>IF('INQ-A50.MELD'!I153&gt;SUM('INQ-A30.MELD:INQ-A35.MELD'!P153:R153)*0.1,"Warnung","")</f>
        <v/>
      </c>
      <c r="U153" s="335"/>
      <c r="V153" s="182" t="str">
        <f>IF('INQ-A50.MELD'!K153&gt;SUM('INQ-A30.MELD:INQ-A35.MELD'!F153)*0.1,"Warnung","")</f>
        <v/>
      </c>
      <c r="W153" s="182" t="str">
        <f>IF('INQ-A50.MELD'!L153&gt;SUM('INQ-A30.MELD:INQ-A35.MELD'!G153)*0.1,"Warnung","")</f>
        <v/>
      </c>
      <c r="X153" s="182" t="str">
        <f>IF('INQ-A50.MELD'!M153&gt;SUM('INQ-A30.MELD:INQ-A35.MELD'!H153)*0.1,"Warnung","")</f>
        <v/>
      </c>
      <c r="Y153" s="182" t="str">
        <f>IF('INQ-A50.MELD'!N153&gt;SUM('INQ-A30.MELD:INQ-A35.MELD'!I153:K153)*0.1,"Warnung","")</f>
        <v/>
      </c>
    </row>
    <row r="154" spans="1:25" s="334" customFormat="1" ht="15.9" customHeight="1" x14ac:dyDescent="0.25">
      <c r="A154" s="78"/>
      <c r="B154" s="91" t="s">
        <v>399</v>
      </c>
      <c r="C154" s="103" t="s">
        <v>82</v>
      </c>
      <c r="D154" s="76" t="s">
        <v>83</v>
      </c>
      <c r="E154" s="5">
        <v>69</v>
      </c>
      <c r="F154" s="64"/>
      <c r="G154" s="64"/>
      <c r="H154" s="64"/>
      <c r="I154" s="64"/>
      <c r="K154" s="64"/>
      <c r="L154" s="64"/>
      <c r="M154" s="64"/>
      <c r="N154" s="64"/>
      <c r="O154" s="5">
        <v>69</v>
      </c>
      <c r="Q154" s="182" t="str">
        <f>IF('INQ-A50.MELD'!F154&gt;SUM('INQ-A30.MELD:INQ-A35.MELD'!M154)*0.1,"Warnung","")</f>
        <v/>
      </c>
      <c r="R154" s="182" t="str">
        <f>IF('INQ-A50.MELD'!G154&gt;SUM('INQ-A30.MELD:INQ-A35.MELD'!N154)*0.1,"Warnung","")</f>
        <v/>
      </c>
      <c r="S154" s="182" t="str">
        <f>IF('INQ-A50.MELD'!H154&gt;SUM('INQ-A30.MELD:INQ-A35.MELD'!O154)*0.1,"Warnung","")</f>
        <v/>
      </c>
      <c r="T154" s="182" t="str">
        <f>IF('INQ-A50.MELD'!I154&gt;SUM('INQ-A30.MELD:INQ-A35.MELD'!P154:R154)*0.1,"Warnung","")</f>
        <v/>
      </c>
      <c r="U154" s="335"/>
      <c r="V154" s="182" t="str">
        <f>IF('INQ-A50.MELD'!K154&gt;SUM('INQ-A30.MELD:INQ-A35.MELD'!F154)*0.1,"Warnung","")</f>
        <v/>
      </c>
      <c r="W154" s="182" t="str">
        <f>IF('INQ-A50.MELD'!L154&gt;SUM('INQ-A30.MELD:INQ-A35.MELD'!G154)*0.1,"Warnung","")</f>
        <v/>
      </c>
      <c r="X154" s="182" t="str">
        <f>IF('INQ-A50.MELD'!M154&gt;SUM('INQ-A30.MELD:INQ-A35.MELD'!H154)*0.1,"Warnung","")</f>
        <v/>
      </c>
      <c r="Y154" s="182" t="str">
        <f>IF('INQ-A50.MELD'!N154&gt;SUM('INQ-A30.MELD:INQ-A35.MELD'!I154:K154)*0.1,"Warnung","")</f>
        <v/>
      </c>
    </row>
    <row r="155" spans="1:25" s="334" customFormat="1" ht="15.9" customHeight="1" x14ac:dyDescent="0.25">
      <c r="A155" s="78"/>
      <c r="B155" s="91" t="s">
        <v>399</v>
      </c>
      <c r="C155" s="103" t="s">
        <v>346</v>
      </c>
      <c r="D155" s="76" t="s">
        <v>227</v>
      </c>
      <c r="E155" s="5">
        <v>233</v>
      </c>
      <c r="F155" s="64"/>
      <c r="G155" s="64"/>
      <c r="H155" s="64"/>
      <c r="I155" s="64"/>
      <c r="K155" s="64"/>
      <c r="L155" s="64"/>
      <c r="M155" s="64"/>
      <c r="N155" s="64"/>
      <c r="O155" s="5">
        <v>233</v>
      </c>
      <c r="Q155" s="182" t="str">
        <f>IF('INQ-A50.MELD'!F155&gt;SUM('INQ-A30.MELD:INQ-A35.MELD'!M155)*0.1,"Warnung","")</f>
        <v/>
      </c>
      <c r="R155" s="182" t="str">
        <f>IF('INQ-A50.MELD'!G155&gt;SUM('INQ-A30.MELD:INQ-A35.MELD'!N155)*0.1,"Warnung","")</f>
        <v/>
      </c>
      <c r="S155" s="182" t="str">
        <f>IF('INQ-A50.MELD'!H155&gt;SUM('INQ-A30.MELD:INQ-A35.MELD'!O155)*0.1,"Warnung","")</f>
        <v/>
      </c>
      <c r="T155" s="182" t="str">
        <f>IF('INQ-A50.MELD'!I155&gt;SUM('INQ-A30.MELD:INQ-A35.MELD'!P155:R155)*0.1,"Warnung","")</f>
        <v/>
      </c>
      <c r="U155" s="335"/>
      <c r="V155" s="182" t="str">
        <f>IF('INQ-A50.MELD'!K155&gt;SUM('INQ-A30.MELD:INQ-A35.MELD'!F155)*0.1,"Warnung","")</f>
        <v/>
      </c>
      <c r="W155" s="182" t="str">
        <f>IF('INQ-A50.MELD'!L155&gt;SUM('INQ-A30.MELD:INQ-A35.MELD'!G155)*0.1,"Warnung","")</f>
        <v/>
      </c>
      <c r="X155" s="182" t="str">
        <f>IF('INQ-A50.MELD'!M155&gt;SUM('INQ-A30.MELD:INQ-A35.MELD'!H155)*0.1,"Warnung","")</f>
        <v/>
      </c>
      <c r="Y155" s="182" t="str">
        <f>IF('INQ-A50.MELD'!N155&gt;SUM('INQ-A30.MELD:INQ-A35.MELD'!I155:K155)*0.1,"Warnung","")</f>
        <v/>
      </c>
    </row>
    <row r="156" spans="1:25" s="334" customFormat="1" ht="15.9" customHeight="1" x14ac:dyDescent="0.25">
      <c r="A156" s="78"/>
      <c r="B156" s="91" t="s">
        <v>399</v>
      </c>
      <c r="C156" s="103" t="s">
        <v>861</v>
      </c>
      <c r="D156" s="98" t="s">
        <v>228</v>
      </c>
      <c r="E156" s="5">
        <v>70</v>
      </c>
      <c r="F156" s="64"/>
      <c r="G156" s="64"/>
      <c r="H156" s="64"/>
      <c r="I156" s="64"/>
      <c r="K156" s="64"/>
      <c r="L156" s="64"/>
      <c r="M156" s="64"/>
      <c r="N156" s="64"/>
      <c r="O156" s="5">
        <v>70</v>
      </c>
      <c r="Q156" s="182" t="str">
        <f>IF('INQ-A50.MELD'!F156&gt;SUM('INQ-A30.MELD:INQ-A35.MELD'!M156)*0.1,"Warnung","")</f>
        <v/>
      </c>
      <c r="R156" s="182" t="str">
        <f>IF('INQ-A50.MELD'!G156&gt;SUM('INQ-A30.MELD:INQ-A35.MELD'!N156)*0.1,"Warnung","")</f>
        <v/>
      </c>
      <c r="S156" s="182" t="str">
        <f>IF('INQ-A50.MELD'!H156&gt;SUM('INQ-A30.MELD:INQ-A35.MELD'!O156)*0.1,"Warnung","")</f>
        <v/>
      </c>
      <c r="T156" s="182" t="str">
        <f>IF('INQ-A50.MELD'!I156&gt;SUM('INQ-A30.MELD:INQ-A35.MELD'!P156:R156)*0.1,"Warnung","")</f>
        <v/>
      </c>
      <c r="U156" s="335"/>
      <c r="V156" s="182" t="str">
        <f>IF('INQ-A50.MELD'!K156&gt;SUM('INQ-A30.MELD:INQ-A35.MELD'!F156)*0.1,"Warnung","")</f>
        <v/>
      </c>
      <c r="W156" s="182" t="str">
        <f>IF('INQ-A50.MELD'!L156&gt;SUM('INQ-A30.MELD:INQ-A35.MELD'!G156)*0.1,"Warnung","")</f>
        <v/>
      </c>
      <c r="X156" s="182" t="str">
        <f>IF('INQ-A50.MELD'!M156&gt;SUM('INQ-A30.MELD:INQ-A35.MELD'!H156)*0.1,"Warnung","")</f>
        <v/>
      </c>
      <c r="Y156" s="182" t="str">
        <f>IF('INQ-A50.MELD'!N156&gt;SUM('INQ-A30.MELD:INQ-A35.MELD'!I156:K156)*0.1,"Warnung","")</f>
        <v/>
      </c>
    </row>
    <row r="157" spans="1:25" s="334" customFormat="1" ht="15.9" customHeight="1" x14ac:dyDescent="0.25">
      <c r="A157" s="78"/>
      <c r="B157" s="91" t="s">
        <v>399</v>
      </c>
      <c r="C157" s="103" t="s">
        <v>862</v>
      </c>
      <c r="D157" s="98" t="s">
        <v>229</v>
      </c>
      <c r="E157" s="5">
        <v>71</v>
      </c>
      <c r="F157" s="64"/>
      <c r="G157" s="64"/>
      <c r="H157" s="64"/>
      <c r="I157" s="64"/>
      <c r="K157" s="64"/>
      <c r="L157" s="64"/>
      <c r="M157" s="64"/>
      <c r="N157" s="64"/>
      <c r="O157" s="5">
        <v>71</v>
      </c>
      <c r="Q157" s="182" t="str">
        <f>IF('INQ-A50.MELD'!F157&gt;SUM('INQ-A30.MELD:INQ-A35.MELD'!M157)*0.1,"Warnung","")</f>
        <v/>
      </c>
      <c r="R157" s="182" t="str">
        <f>IF('INQ-A50.MELD'!G157&gt;SUM('INQ-A30.MELD:INQ-A35.MELD'!N157)*0.1,"Warnung","")</f>
        <v/>
      </c>
      <c r="S157" s="182" t="str">
        <f>IF('INQ-A50.MELD'!H157&gt;SUM('INQ-A30.MELD:INQ-A35.MELD'!O157)*0.1,"Warnung","")</f>
        <v/>
      </c>
      <c r="T157" s="182" t="str">
        <f>IF('INQ-A50.MELD'!I157&gt;SUM('INQ-A30.MELD:INQ-A35.MELD'!P157:R157)*0.1,"Warnung","")</f>
        <v/>
      </c>
      <c r="U157" s="335"/>
      <c r="V157" s="182" t="str">
        <f>IF('INQ-A50.MELD'!K157&gt;SUM('INQ-A30.MELD:INQ-A35.MELD'!F157)*0.1,"Warnung","")</f>
        <v/>
      </c>
      <c r="W157" s="182" t="str">
        <f>IF('INQ-A50.MELD'!L157&gt;SUM('INQ-A30.MELD:INQ-A35.MELD'!G157)*0.1,"Warnung","")</f>
        <v/>
      </c>
      <c r="X157" s="182" t="str">
        <f>IF('INQ-A50.MELD'!M157&gt;SUM('INQ-A30.MELD:INQ-A35.MELD'!H157)*0.1,"Warnung","")</f>
        <v/>
      </c>
      <c r="Y157" s="182" t="str">
        <f>IF('INQ-A50.MELD'!N157&gt;SUM('INQ-A30.MELD:INQ-A35.MELD'!I157:K157)*0.1,"Warnung","")</f>
        <v/>
      </c>
    </row>
    <row r="158" spans="1:25" s="334" customFormat="1" ht="15.9" customHeight="1" x14ac:dyDescent="0.25">
      <c r="A158" s="78"/>
      <c r="B158" s="91" t="s">
        <v>399</v>
      </c>
      <c r="C158" s="103" t="s">
        <v>481</v>
      </c>
      <c r="D158" s="76" t="s">
        <v>230</v>
      </c>
      <c r="E158" s="5">
        <v>94</v>
      </c>
      <c r="F158" s="64"/>
      <c r="G158" s="64"/>
      <c r="H158" s="64"/>
      <c r="I158" s="64"/>
      <c r="K158" s="64"/>
      <c r="L158" s="64"/>
      <c r="M158" s="64"/>
      <c r="N158" s="64"/>
      <c r="O158" s="5">
        <v>94</v>
      </c>
      <c r="Q158" s="182" t="str">
        <f>IF('INQ-A50.MELD'!F158&gt;SUM('INQ-A30.MELD:INQ-A35.MELD'!M158)*0.1,"Warnung","")</f>
        <v/>
      </c>
      <c r="R158" s="182" t="str">
        <f>IF('INQ-A50.MELD'!G158&gt;SUM('INQ-A30.MELD:INQ-A35.MELD'!N158)*0.1,"Warnung","")</f>
        <v/>
      </c>
      <c r="S158" s="182" t="str">
        <f>IF('INQ-A50.MELD'!H158&gt;SUM('INQ-A30.MELD:INQ-A35.MELD'!O158)*0.1,"Warnung","")</f>
        <v/>
      </c>
      <c r="T158" s="182" t="str">
        <f>IF('INQ-A50.MELD'!I158&gt;SUM('INQ-A30.MELD:INQ-A35.MELD'!P158:R158)*0.1,"Warnung","")</f>
        <v/>
      </c>
      <c r="U158" s="335"/>
      <c r="V158" s="182" t="str">
        <f>IF('INQ-A50.MELD'!K158&gt;SUM('INQ-A30.MELD:INQ-A35.MELD'!F158)*0.1,"Warnung","")</f>
        <v/>
      </c>
      <c r="W158" s="182" t="str">
        <f>IF('INQ-A50.MELD'!L158&gt;SUM('INQ-A30.MELD:INQ-A35.MELD'!G158)*0.1,"Warnung","")</f>
        <v/>
      </c>
      <c r="X158" s="182" t="str">
        <f>IF('INQ-A50.MELD'!M158&gt;SUM('INQ-A30.MELD:INQ-A35.MELD'!H158)*0.1,"Warnung","")</f>
        <v/>
      </c>
      <c r="Y158" s="182" t="str">
        <f>IF('INQ-A50.MELD'!N158&gt;SUM('INQ-A30.MELD:INQ-A35.MELD'!I158:K158)*0.1,"Warnung","")</f>
        <v/>
      </c>
    </row>
    <row r="159" spans="1:25" s="334" customFormat="1" ht="15.9" customHeight="1" x14ac:dyDescent="0.25">
      <c r="A159" s="78"/>
      <c r="B159" s="91" t="s">
        <v>399</v>
      </c>
      <c r="C159" s="103" t="s">
        <v>864</v>
      </c>
      <c r="D159" s="76" t="s">
        <v>231</v>
      </c>
      <c r="E159" s="5">
        <v>95</v>
      </c>
      <c r="F159" s="64"/>
      <c r="G159" s="64"/>
      <c r="H159" s="64"/>
      <c r="I159" s="64"/>
      <c r="K159" s="64"/>
      <c r="L159" s="64"/>
      <c r="M159" s="64"/>
      <c r="N159" s="64"/>
      <c r="O159" s="5">
        <v>95</v>
      </c>
      <c r="Q159" s="182" t="str">
        <f>IF('INQ-A50.MELD'!F159&gt;SUM('INQ-A30.MELD:INQ-A35.MELD'!M159)*0.1,"Warnung","")</f>
        <v/>
      </c>
      <c r="R159" s="182" t="str">
        <f>IF('INQ-A50.MELD'!G159&gt;SUM('INQ-A30.MELD:INQ-A35.MELD'!N159)*0.1,"Warnung","")</f>
        <v/>
      </c>
      <c r="S159" s="182" t="str">
        <f>IF('INQ-A50.MELD'!H159&gt;SUM('INQ-A30.MELD:INQ-A35.MELD'!O159)*0.1,"Warnung","")</f>
        <v/>
      </c>
      <c r="T159" s="182" t="str">
        <f>IF('INQ-A50.MELD'!I159&gt;SUM('INQ-A30.MELD:INQ-A35.MELD'!P159:R159)*0.1,"Warnung","")</f>
        <v/>
      </c>
      <c r="U159" s="335"/>
      <c r="V159" s="182" t="str">
        <f>IF('INQ-A50.MELD'!K159&gt;SUM('INQ-A30.MELD:INQ-A35.MELD'!F159)*0.1,"Warnung","")</f>
        <v/>
      </c>
      <c r="W159" s="182" t="str">
        <f>IF('INQ-A50.MELD'!L159&gt;SUM('INQ-A30.MELD:INQ-A35.MELD'!G159)*0.1,"Warnung","")</f>
        <v/>
      </c>
      <c r="X159" s="182" t="str">
        <f>IF('INQ-A50.MELD'!M159&gt;SUM('INQ-A30.MELD:INQ-A35.MELD'!H159)*0.1,"Warnung","")</f>
        <v/>
      </c>
      <c r="Y159" s="182" t="str">
        <f>IF('INQ-A50.MELD'!N159&gt;SUM('INQ-A30.MELD:INQ-A35.MELD'!I159:K159)*0.1,"Warnung","")</f>
        <v/>
      </c>
    </row>
    <row r="160" spans="1:25" s="334" customFormat="1" ht="15.9" customHeight="1" x14ac:dyDescent="0.25">
      <c r="A160" s="78"/>
      <c r="B160" s="91" t="s">
        <v>399</v>
      </c>
      <c r="C160" s="103" t="s">
        <v>865</v>
      </c>
      <c r="D160" s="372" t="s">
        <v>537</v>
      </c>
      <c r="E160" s="5">
        <v>78</v>
      </c>
      <c r="F160" s="64"/>
      <c r="G160" s="64"/>
      <c r="H160" s="64"/>
      <c r="I160" s="64"/>
      <c r="K160" s="64"/>
      <c r="L160" s="64"/>
      <c r="M160" s="64"/>
      <c r="N160" s="64"/>
      <c r="O160" s="5">
        <v>78</v>
      </c>
      <c r="Q160" s="182" t="str">
        <f>IF('INQ-A50.MELD'!F160&gt;SUM('INQ-A30.MELD:INQ-A35.MELD'!M160)*0.1,"Warnung","")</f>
        <v/>
      </c>
      <c r="R160" s="182" t="str">
        <f>IF('INQ-A50.MELD'!G160&gt;SUM('INQ-A30.MELD:INQ-A35.MELD'!N160)*0.1,"Warnung","")</f>
        <v/>
      </c>
      <c r="S160" s="182" t="str">
        <f>IF('INQ-A50.MELD'!H160&gt;SUM('INQ-A30.MELD:INQ-A35.MELD'!O160)*0.1,"Warnung","")</f>
        <v/>
      </c>
      <c r="T160" s="182" t="str">
        <f>IF('INQ-A50.MELD'!I160&gt;SUM('INQ-A30.MELD:INQ-A35.MELD'!P160:R160)*0.1,"Warnung","")</f>
        <v/>
      </c>
      <c r="U160" s="335"/>
      <c r="V160" s="182" t="str">
        <f>IF('INQ-A50.MELD'!K160&gt;SUM('INQ-A30.MELD:INQ-A35.MELD'!F160)*0.1,"Warnung","")</f>
        <v/>
      </c>
      <c r="W160" s="182" t="str">
        <f>IF('INQ-A50.MELD'!L160&gt;SUM('INQ-A30.MELD:INQ-A35.MELD'!G160)*0.1,"Warnung","")</f>
        <v/>
      </c>
      <c r="X160" s="182" t="str">
        <f>IF('INQ-A50.MELD'!M160&gt;SUM('INQ-A30.MELD:INQ-A35.MELD'!H160)*0.1,"Warnung","")</f>
        <v/>
      </c>
      <c r="Y160" s="182" t="str">
        <f>IF('INQ-A50.MELD'!N160&gt;SUM('INQ-A30.MELD:INQ-A35.MELD'!I160:K160)*0.1,"Warnung","")</f>
        <v/>
      </c>
    </row>
    <row r="161" spans="1:25" s="334" customFormat="1" ht="15.9" customHeight="1" x14ac:dyDescent="0.25">
      <c r="A161" s="78"/>
      <c r="B161" s="91" t="s">
        <v>399</v>
      </c>
      <c r="C161" s="103" t="s">
        <v>866</v>
      </c>
      <c r="D161" s="98" t="s">
        <v>232</v>
      </c>
      <c r="E161" s="5">
        <v>96</v>
      </c>
      <c r="F161" s="64"/>
      <c r="G161" s="64"/>
      <c r="H161" s="64"/>
      <c r="I161" s="64"/>
      <c r="K161" s="64"/>
      <c r="L161" s="64"/>
      <c r="M161" s="64"/>
      <c r="N161" s="64"/>
      <c r="O161" s="5">
        <v>96</v>
      </c>
      <c r="Q161" s="182" t="str">
        <f>IF('INQ-A50.MELD'!F161&gt;SUM('INQ-A30.MELD:INQ-A35.MELD'!M161)*0.1,"Warnung","")</f>
        <v/>
      </c>
      <c r="R161" s="182" t="str">
        <f>IF('INQ-A50.MELD'!G161&gt;SUM('INQ-A30.MELD:INQ-A35.MELD'!N161)*0.1,"Warnung","")</f>
        <v/>
      </c>
      <c r="S161" s="182" t="str">
        <f>IF('INQ-A50.MELD'!H161&gt;SUM('INQ-A30.MELD:INQ-A35.MELD'!O161)*0.1,"Warnung","")</f>
        <v/>
      </c>
      <c r="T161" s="182" t="str">
        <f>IF('INQ-A50.MELD'!I161&gt;SUM('INQ-A30.MELD:INQ-A35.MELD'!P161:R161)*0.1,"Warnung","")</f>
        <v/>
      </c>
      <c r="U161" s="335"/>
      <c r="V161" s="182" t="str">
        <f>IF('INQ-A50.MELD'!K161&gt;SUM('INQ-A30.MELD:INQ-A35.MELD'!F161)*0.1,"Warnung","")</f>
        <v/>
      </c>
      <c r="W161" s="182" t="str">
        <f>IF('INQ-A50.MELD'!L161&gt;SUM('INQ-A30.MELD:INQ-A35.MELD'!G161)*0.1,"Warnung","")</f>
        <v/>
      </c>
      <c r="X161" s="182" t="str">
        <f>IF('INQ-A50.MELD'!M161&gt;SUM('INQ-A30.MELD:INQ-A35.MELD'!H161)*0.1,"Warnung","")</f>
        <v/>
      </c>
      <c r="Y161" s="182" t="str">
        <f>IF('INQ-A50.MELD'!N161&gt;SUM('INQ-A30.MELD:INQ-A35.MELD'!I161:K161)*0.1,"Warnung","")</f>
        <v/>
      </c>
    </row>
    <row r="162" spans="1:25" s="334" customFormat="1" ht="15.9" customHeight="1" x14ac:dyDescent="0.25">
      <c r="A162" s="78"/>
      <c r="B162" s="91" t="s">
        <v>399</v>
      </c>
      <c r="C162" s="103" t="s">
        <v>482</v>
      </c>
      <c r="D162" s="76" t="s">
        <v>233</v>
      </c>
      <c r="E162" s="5">
        <v>97</v>
      </c>
      <c r="F162" s="64"/>
      <c r="G162" s="64"/>
      <c r="H162" s="64"/>
      <c r="I162" s="64"/>
      <c r="K162" s="64"/>
      <c r="L162" s="64"/>
      <c r="M162" s="64"/>
      <c r="N162" s="64"/>
      <c r="O162" s="5">
        <v>97</v>
      </c>
      <c r="Q162" s="182" t="str">
        <f>IF('INQ-A50.MELD'!F162&gt;SUM('INQ-A30.MELD:INQ-A35.MELD'!M162)*0.1,"Warnung","")</f>
        <v/>
      </c>
      <c r="R162" s="182" t="str">
        <f>IF('INQ-A50.MELD'!G162&gt;SUM('INQ-A30.MELD:INQ-A35.MELD'!N162)*0.1,"Warnung","")</f>
        <v/>
      </c>
      <c r="S162" s="182" t="str">
        <f>IF('INQ-A50.MELD'!H162&gt;SUM('INQ-A30.MELD:INQ-A35.MELD'!O162)*0.1,"Warnung","")</f>
        <v/>
      </c>
      <c r="T162" s="182" t="str">
        <f>IF('INQ-A50.MELD'!I162&gt;SUM('INQ-A30.MELD:INQ-A35.MELD'!P162:R162)*0.1,"Warnung","")</f>
        <v/>
      </c>
      <c r="U162" s="335"/>
      <c r="V162" s="182" t="str">
        <f>IF('INQ-A50.MELD'!K162&gt;SUM('INQ-A30.MELD:INQ-A35.MELD'!F162)*0.1,"Warnung","")</f>
        <v/>
      </c>
      <c r="W162" s="182" t="str">
        <f>IF('INQ-A50.MELD'!L162&gt;SUM('INQ-A30.MELD:INQ-A35.MELD'!G162)*0.1,"Warnung","")</f>
        <v/>
      </c>
      <c r="X162" s="182" t="str">
        <f>IF('INQ-A50.MELD'!M162&gt;SUM('INQ-A30.MELD:INQ-A35.MELD'!H162)*0.1,"Warnung","")</f>
        <v/>
      </c>
      <c r="Y162" s="182" t="str">
        <f>IF('INQ-A50.MELD'!N162&gt;SUM('INQ-A30.MELD:INQ-A35.MELD'!I162:K162)*0.1,"Warnung","")</f>
        <v/>
      </c>
    </row>
    <row r="163" spans="1:25" s="334" customFormat="1" ht="15.9" customHeight="1" x14ac:dyDescent="0.25">
      <c r="A163" s="78"/>
      <c r="B163" s="91" t="s">
        <v>399</v>
      </c>
      <c r="C163" s="103" t="s">
        <v>960</v>
      </c>
      <c r="D163" s="76" t="s">
        <v>234</v>
      </c>
      <c r="E163" s="5">
        <v>98</v>
      </c>
      <c r="F163" s="64"/>
      <c r="G163" s="64"/>
      <c r="H163" s="64"/>
      <c r="I163" s="64"/>
      <c r="K163" s="64"/>
      <c r="L163" s="64"/>
      <c r="M163" s="64"/>
      <c r="N163" s="64"/>
      <c r="O163" s="5">
        <v>98</v>
      </c>
      <c r="Q163" s="182" t="str">
        <f>IF('INQ-A50.MELD'!F163&gt;SUM('INQ-A30.MELD:INQ-A35.MELD'!M163)*0.1,"Warnung","")</f>
        <v/>
      </c>
      <c r="R163" s="182" t="str">
        <f>IF('INQ-A50.MELD'!G163&gt;SUM('INQ-A30.MELD:INQ-A35.MELD'!N163)*0.1,"Warnung","")</f>
        <v/>
      </c>
      <c r="S163" s="182" t="str">
        <f>IF('INQ-A50.MELD'!H163&gt;SUM('INQ-A30.MELD:INQ-A35.MELD'!O163)*0.1,"Warnung","")</f>
        <v/>
      </c>
      <c r="T163" s="182" t="str">
        <f>IF('INQ-A50.MELD'!I163&gt;SUM('INQ-A30.MELD:INQ-A35.MELD'!P163:R163)*0.1,"Warnung","")</f>
        <v/>
      </c>
      <c r="U163" s="335"/>
      <c r="V163" s="182" t="str">
        <f>IF('INQ-A50.MELD'!K163&gt;SUM('INQ-A30.MELD:INQ-A35.MELD'!F163)*0.1,"Warnung","")</f>
        <v/>
      </c>
      <c r="W163" s="182" t="str">
        <f>IF('INQ-A50.MELD'!L163&gt;SUM('INQ-A30.MELD:INQ-A35.MELD'!G163)*0.1,"Warnung","")</f>
        <v/>
      </c>
      <c r="X163" s="182" t="str">
        <f>IF('INQ-A50.MELD'!M163&gt;SUM('INQ-A30.MELD:INQ-A35.MELD'!H163)*0.1,"Warnung","")</f>
        <v/>
      </c>
      <c r="Y163" s="182" t="str">
        <f>IF('INQ-A50.MELD'!N163&gt;SUM('INQ-A30.MELD:INQ-A35.MELD'!I163:K163)*0.1,"Warnung","")</f>
        <v/>
      </c>
    </row>
    <row r="164" spans="1:25" ht="35.1" customHeight="1" thickBot="1" x14ac:dyDescent="0.3">
      <c r="A164" s="78"/>
      <c r="B164" s="119" t="s">
        <v>400</v>
      </c>
      <c r="C164" s="107"/>
      <c r="D164" s="118" t="s">
        <v>1132</v>
      </c>
      <c r="E164" s="5"/>
      <c r="F164" s="309">
        <f>SUM(F165:F177)</f>
        <v>0</v>
      </c>
      <c r="G164" s="309">
        <f>SUM(G165:G177)</f>
        <v>0</v>
      </c>
      <c r="H164" s="309">
        <f>SUM(H165:H177)</f>
        <v>0</v>
      </c>
      <c r="I164" s="309">
        <f>SUM(I165:I177)</f>
        <v>0</v>
      </c>
      <c r="K164" s="309">
        <f>SUM(K165:K177)</f>
        <v>0</v>
      </c>
      <c r="L164" s="309">
        <f>SUM(L165:L177)</f>
        <v>0</v>
      </c>
      <c r="M164" s="309">
        <f>SUM(M165:M177)</f>
        <v>0</v>
      </c>
      <c r="N164" s="309">
        <f>SUM(N165:N177)</f>
        <v>0</v>
      </c>
      <c r="O164" s="5"/>
    </row>
    <row r="165" spans="1:25" ht="15.9" customHeight="1" thickTop="1" x14ac:dyDescent="0.25">
      <c r="A165" s="78"/>
      <c r="B165" s="91" t="s">
        <v>400</v>
      </c>
      <c r="C165" s="103" t="s">
        <v>85</v>
      </c>
      <c r="D165" s="65" t="s">
        <v>86</v>
      </c>
      <c r="E165" s="5">
        <v>55</v>
      </c>
      <c r="F165" s="64"/>
      <c r="G165" s="64"/>
      <c r="H165" s="64"/>
      <c r="I165" s="64"/>
      <c r="K165" s="64"/>
      <c r="L165" s="64"/>
      <c r="M165" s="64"/>
      <c r="N165" s="64"/>
      <c r="O165" s="5">
        <v>55</v>
      </c>
      <c r="Q165" s="182" t="str">
        <f>IF('INQ-A50.MELD'!F165&gt;SUM('INQ-A30.MELD:INQ-A35.MELD'!M165)*0.1,"Warnung","")</f>
        <v/>
      </c>
      <c r="R165" s="182" t="str">
        <f>IF('INQ-A50.MELD'!G165&gt;SUM('INQ-A30.MELD:INQ-A35.MELD'!N165)*0.1,"Warnung","")</f>
        <v/>
      </c>
      <c r="S165" s="182" t="str">
        <f>IF('INQ-A50.MELD'!H165&gt;SUM('INQ-A30.MELD:INQ-A35.MELD'!O165)*0.1,"Warnung","")</f>
        <v/>
      </c>
      <c r="T165" s="182" t="str">
        <f>IF('INQ-A50.MELD'!I165&gt;SUM('INQ-A30.MELD:INQ-A35.MELD'!P165:R165)*0.1,"Warnung","")</f>
        <v/>
      </c>
      <c r="U165" s="335"/>
      <c r="V165" s="182" t="str">
        <f>IF('INQ-A50.MELD'!K165&gt;SUM('INQ-A30.MELD:INQ-A35.MELD'!F165)*0.1,"Warnung","")</f>
        <v/>
      </c>
      <c r="W165" s="182" t="str">
        <f>IF('INQ-A50.MELD'!L165&gt;SUM('INQ-A30.MELD:INQ-A35.MELD'!G165)*0.1,"Warnung","")</f>
        <v/>
      </c>
      <c r="X165" s="182" t="str">
        <f>IF('INQ-A50.MELD'!M165&gt;SUM('INQ-A30.MELD:INQ-A35.MELD'!H165)*0.1,"Warnung","")</f>
        <v/>
      </c>
      <c r="Y165" s="182" t="str">
        <f>IF('INQ-A50.MELD'!N165&gt;SUM('INQ-A30.MELD:INQ-A35.MELD'!I165:K165)*0.1,"Warnung","")</f>
        <v/>
      </c>
    </row>
    <row r="166" spans="1:25" s="334" customFormat="1" ht="15.9" customHeight="1" x14ac:dyDescent="0.25">
      <c r="A166" s="78"/>
      <c r="B166" s="91" t="s">
        <v>400</v>
      </c>
      <c r="C166" s="103" t="s">
        <v>483</v>
      </c>
      <c r="D166" s="65" t="s">
        <v>236</v>
      </c>
      <c r="E166" s="5">
        <v>57</v>
      </c>
      <c r="F166" s="64"/>
      <c r="G166" s="64"/>
      <c r="H166" s="64"/>
      <c r="I166" s="64"/>
      <c r="K166" s="64"/>
      <c r="L166" s="64"/>
      <c r="M166" s="64"/>
      <c r="N166" s="64"/>
      <c r="O166" s="5">
        <v>57</v>
      </c>
      <c r="Q166" s="182" t="str">
        <f>IF('INQ-A50.MELD'!F166&gt;SUM('INQ-A30.MELD:INQ-A35.MELD'!M166)*0.1,"Warnung","")</f>
        <v/>
      </c>
      <c r="R166" s="182" t="str">
        <f>IF('INQ-A50.MELD'!G166&gt;SUM('INQ-A30.MELD:INQ-A35.MELD'!N166)*0.1,"Warnung","")</f>
        <v/>
      </c>
      <c r="S166" s="182" t="str">
        <f>IF('INQ-A50.MELD'!H166&gt;SUM('INQ-A30.MELD:INQ-A35.MELD'!O166)*0.1,"Warnung","")</f>
        <v/>
      </c>
      <c r="T166" s="182" t="str">
        <f>IF('INQ-A50.MELD'!I166&gt;SUM('INQ-A30.MELD:INQ-A35.MELD'!P166:R166)*0.1,"Warnung","")</f>
        <v/>
      </c>
      <c r="U166" s="335"/>
      <c r="V166" s="182" t="str">
        <f>IF('INQ-A50.MELD'!K166&gt;SUM('INQ-A30.MELD:INQ-A35.MELD'!F166)*0.1,"Warnung","")</f>
        <v/>
      </c>
      <c r="W166" s="182" t="str">
        <f>IF('INQ-A50.MELD'!L166&gt;SUM('INQ-A30.MELD:INQ-A35.MELD'!G166)*0.1,"Warnung","")</f>
        <v/>
      </c>
      <c r="X166" s="182" t="str">
        <f>IF('INQ-A50.MELD'!M166&gt;SUM('INQ-A30.MELD:INQ-A35.MELD'!H166)*0.1,"Warnung","")</f>
        <v/>
      </c>
      <c r="Y166" s="182" t="str">
        <f>IF('INQ-A50.MELD'!N166&gt;SUM('INQ-A30.MELD:INQ-A35.MELD'!I166:K166)*0.1,"Warnung","")</f>
        <v/>
      </c>
    </row>
    <row r="167" spans="1:25" s="334" customFormat="1" ht="15.9" customHeight="1" x14ac:dyDescent="0.25">
      <c r="A167" s="78"/>
      <c r="B167" s="91" t="s">
        <v>400</v>
      </c>
      <c r="C167" s="103" t="s">
        <v>87</v>
      </c>
      <c r="D167" s="65" t="s">
        <v>88</v>
      </c>
      <c r="E167" s="5">
        <v>58</v>
      </c>
      <c r="F167" s="64"/>
      <c r="G167" s="64"/>
      <c r="H167" s="64"/>
      <c r="I167" s="64"/>
      <c r="K167" s="64"/>
      <c r="L167" s="64"/>
      <c r="M167" s="64"/>
      <c r="N167" s="64"/>
      <c r="O167" s="5">
        <v>58</v>
      </c>
      <c r="Q167" s="182" t="str">
        <f>IF('INQ-A50.MELD'!F167&gt;SUM('INQ-A30.MELD:INQ-A35.MELD'!M167)*0.1,"Warnung","")</f>
        <v/>
      </c>
      <c r="R167" s="182" t="str">
        <f>IF('INQ-A50.MELD'!G167&gt;SUM('INQ-A30.MELD:INQ-A35.MELD'!N167)*0.1,"Warnung","")</f>
        <v/>
      </c>
      <c r="S167" s="182" t="str">
        <f>IF('INQ-A50.MELD'!H167&gt;SUM('INQ-A30.MELD:INQ-A35.MELD'!O167)*0.1,"Warnung","")</f>
        <v/>
      </c>
      <c r="T167" s="182" t="str">
        <f>IF('INQ-A50.MELD'!I167&gt;SUM('INQ-A30.MELD:INQ-A35.MELD'!P167:R167)*0.1,"Warnung","")</f>
        <v/>
      </c>
      <c r="U167" s="335"/>
      <c r="V167" s="182" t="str">
        <f>IF('INQ-A50.MELD'!K167&gt;SUM('INQ-A30.MELD:INQ-A35.MELD'!F167)*0.1,"Warnung","")</f>
        <v/>
      </c>
      <c r="W167" s="182" t="str">
        <f>IF('INQ-A50.MELD'!L167&gt;SUM('INQ-A30.MELD:INQ-A35.MELD'!G167)*0.1,"Warnung","")</f>
        <v/>
      </c>
      <c r="X167" s="182" t="str">
        <f>IF('INQ-A50.MELD'!M167&gt;SUM('INQ-A30.MELD:INQ-A35.MELD'!H167)*0.1,"Warnung","")</f>
        <v/>
      </c>
      <c r="Y167" s="182" t="str">
        <f>IF('INQ-A50.MELD'!N167&gt;SUM('INQ-A30.MELD:INQ-A35.MELD'!I167:K167)*0.1,"Warnung","")</f>
        <v/>
      </c>
    </row>
    <row r="168" spans="1:25" s="334" customFormat="1" ht="15.9" customHeight="1" x14ac:dyDescent="0.25">
      <c r="A168" s="78"/>
      <c r="B168" s="91" t="s">
        <v>400</v>
      </c>
      <c r="C168" s="103" t="s">
        <v>89</v>
      </c>
      <c r="D168" s="65" t="s">
        <v>90</v>
      </c>
      <c r="E168" s="5">
        <v>59</v>
      </c>
      <c r="F168" s="64"/>
      <c r="G168" s="64"/>
      <c r="H168" s="64"/>
      <c r="I168" s="64"/>
      <c r="K168" s="64"/>
      <c r="L168" s="64"/>
      <c r="M168" s="64"/>
      <c r="N168" s="64"/>
      <c r="O168" s="5">
        <v>59</v>
      </c>
      <c r="Q168" s="182" t="str">
        <f>IF('INQ-A50.MELD'!F168&gt;SUM('INQ-A30.MELD:INQ-A35.MELD'!M168)*0.1,"Warnung","")</f>
        <v/>
      </c>
      <c r="R168" s="182" t="str">
        <f>IF('INQ-A50.MELD'!G168&gt;SUM('INQ-A30.MELD:INQ-A35.MELD'!N168)*0.1,"Warnung","")</f>
        <v/>
      </c>
      <c r="S168" s="182" t="str">
        <f>IF('INQ-A50.MELD'!H168&gt;SUM('INQ-A30.MELD:INQ-A35.MELD'!O168)*0.1,"Warnung","")</f>
        <v/>
      </c>
      <c r="T168" s="182" t="str">
        <f>IF('INQ-A50.MELD'!I168&gt;SUM('INQ-A30.MELD:INQ-A35.MELD'!P168:R168)*0.1,"Warnung","")</f>
        <v/>
      </c>
      <c r="U168" s="335"/>
      <c r="V168" s="182" t="str">
        <f>IF('INQ-A50.MELD'!K168&gt;SUM('INQ-A30.MELD:INQ-A35.MELD'!F168)*0.1,"Warnung","")</f>
        <v/>
      </c>
      <c r="W168" s="182" t="str">
        <f>IF('INQ-A50.MELD'!L168&gt;SUM('INQ-A30.MELD:INQ-A35.MELD'!G168)*0.1,"Warnung","")</f>
        <v/>
      </c>
      <c r="X168" s="182" t="str">
        <f>IF('INQ-A50.MELD'!M168&gt;SUM('INQ-A30.MELD:INQ-A35.MELD'!H168)*0.1,"Warnung","")</f>
        <v/>
      </c>
      <c r="Y168" s="182" t="str">
        <f>IF('INQ-A50.MELD'!N168&gt;SUM('INQ-A30.MELD:INQ-A35.MELD'!I168:K168)*0.1,"Warnung","")</f>
        <v/>
      </c>
    </row>
    <row r="169" spans="1:25" s="334" customFormat="1" ht="15.9" customHeight="1" x14ac:dyDescent="0.25">
      <c r="A169" s="78"/>
      <c r="B169" s="91" t="s">
        <v>400</v>
      </c>
      <c r="C169" s="103" t="s">
        <v>867</v>
      </c>
      <c r="D169" s="97" t="s">
        <v>238</v>
      </c>
      <c r="E169" s="5">
        <v>61</v>
      </c>
      <c r="F169" s="64"/>
      <c r="G169" s="64"/>
      <c r="H169" s="64"/>
      <c r="I169" s="64"/>
      <c r="K169" s="64"/>
      <c r="L169" s="64"/>
      <c r="M169" s="64"/>
      <c r="N169" s="64"/>
      <c r="O169" s="5">
        <v>61</v>
      </c>
      <c r="Q169" s="182" t="str">
        <f>IF('INQ-A50.MELD'!F169&gt;SUM('INQ-A30.MELD:INQ-A35.MELD'!M169)*0.1,"Warnung","")</f>
        <v/>
      </c>
      <c r="R169" s="182" t="str">
        <f>IF('INQ-A50.MELD'!G169&gt;SUM('INQ-A30.MELD:INQ-A35.MELD'!N169)*0.1,"Warnung","")</f>
        <v/>
      </c>
      <c r="S169" s="182" t="str">
        <f>IF('INQ-A50.MELD'!H169&gt;SUM('INQ-A30.MELD:INQ-A35.MELD'!O169)*0.1,"Warnung","")</f>
        <v/>
      </c>
      <c r="T169" s="182" t="str">
        <f>IF('INQ-A50.MELD'!I169&gt;SUM('INQ-A30.MELD:INQ-A35.MELD'!P169:R169)*0.1,"Warnung","")</f>
        <v/>
      </c>
      <c r="U169" s="335"/>
      <c r="V169" s="182" t="str">
        <f>IF('INQ-A50.MELD'!K169&gt;SUM('INQ-A30.MELD:INQ-A35.MELD'!F169)*0.1,"Warnung","")</f>
        <v/>
      </c>
      <c r="W169" s="182" t="str">
        <f>IF('INQ-A50.MELD'!L169&gt;SUM('INQ-A30.MELD:INQ-A35.MELD'!G169)*0.1,"Warnung","")</f>
        <v/>
      </c>
      <c r="X169" s="182" t="str">
        <f>IF('INQ-A50.MELD'!M169&gt;SUM('INQ-A30.MELD:INQ-A35.MELD'!H169)*0.1,"Warnung","")</f>
        <v/>
      </c>
      <c r="Y169" s="182" t="str">
        <f>IF('INQ-A50.MELD'!N169&gt;SUM('INQ-A30.MELD:INQ-A35.MELD'!I169:K169)*0.1,"Warnung","")</f>
        <v/>
      </c>
    </row>
    <row r="170" spans="1:25" s="334" customFormat="1" ht="15.9" customHeight="1" x14ac:dyDescent="0.25">
      <c r="A170" s="78"/>
      <c r="B170" s="91" t="s">
        <v>400</v>
      </c>
      <c r="C170" s="103" t="s">
        <v>953</v>
      </c>
      <c r="D170" s="65" t="s">
        <v>239</v>
      </c>
      <c r="E170" s="5">
        <v>63</v>
      </c>
      <c r="F170" s="64"/>
      <c r="G170" s="64"/>
      <c r="H170" s="64"/>
      <c r="I170" s="64"/>
      <c r="K170" s="64"/>
      <c r="L170" s="64"/>
      <c r="M170" s="64"/>
      <c r="N170" s="64"/>
      <c r="O170" s="5">
        <v>63</v>
      </c>
      <c r="Q170" s="182" t="str">
        <f>IF('INQ-A50.MELD'!F170&gt;SUM('INQ-A30.MELD:INQ-A35.MELD'!M170)*0.1,"Warnung","")</f>
        <v/>
      </c>
      <c r="R170" s="182" t="str">
        <f>IF('INQ-A50.MELD'!G170&gt;SUM('INQ-A30.MELD:INQ-A35.MELD'!N170)*0.1,"Warnung","")</f>
        <v/>
      </c>
      <c r="S170" s="182" t="str">
        <f>IF('INQ-A50.MELD'!H170&gt;SUM('INQ-A30.MELD:INQ-A35.MELD'!O170)*0.1,"Warnung","")</f>
        <v/>
      </c>
      <c r="T170" s="182" t="str">
        <f>IF('INQ-A50.MELD'!I170&gt;SUM('INQ-A30.MELD:INQ-A35.MELD'!P170:R170)*0.1,"Warnung","")</f>
        <v/>
      </c>
      <c r="U170" s="335"/>
      <c r="V170" s="182" t="str">
        <f>IF('INQ-A50.MELD'!K170&gt;SUM('INQ-A30.MELD:INQ-A35.MELD'!F170)*0.1,"Warnung","")</f>
        <v/>
      </c>
      <c r="W170" s="182" t="str">
        <f>IF('INQ-A50.MELD'!L170&gt;SUM('INQ-A30.MELD:INQ-A35.MELD'!G170)*0.1,"Warnung","")</f>
        <v/>
      </c>
      <c r="X170" s="182" t="str">
        <f>IF('INQ-A50.MELD'!M170&gt;SUM('INQ-A30.MELD:INQ-A35.MELD'!H170)*0.1,"Warnung","")</f>
        <v/>
      </c>
      <c r="Y170" s="182" t="str">
        <f>IF('INQ-A50.MELD'!N170&gt;SUM('INQ-A30.MELD:INQ-A35.MELD'!I170:K170)*0.1,"Warnung","")</f>
        <v/>
      </c>
    </row>
    <row r="171" spans="1:25" s="334" customFormat="1" ht="15.9" customHeight="1" x14ac:dyDescent="0.25">
      <c r="A171" s="78"/>
      <c r="B171" s="91" t="s">
        <v>400</v>
      </c>
      <c r="C171" s="103" t="s">
        <v>485</v>
      </c>
      <c r="D171" s="65" t="s">
        <v>240</v>
      </c>
      <c r="E171" s="5">
        <v>65</v>
      </c>
      <c r="F171" s="64"/>
      <c r="G171" s="64"/>
      <c r="H171" s="64"/>
      <c r="I171" s="64"/>
      <c r="K171" s="64"/>
      <c r="L171" s="64"/>
      <c r="M171" s="64"/>
      <c r="N171" s="64"/>
      <c r="O171" s="5">
        <v>65</v>
      </c>
      <c r="Q171" s="182" t="str">
        <f>IF('INQ-A50.MELD'!F171&gt;SUM('INQ-A30.MELD:INQ-A35.MELD'!M171)*0.1,"Warnung","")</f>
        <v/>
      </c>
      <c r="R171" s="182" t="str">
        <f>IF('INQ-A50.MELD'!G171&gt;SUM('INQ-A30.MELD:INQ-A35.MELD'!N171)*0.1,"Warnung","")</f>
        <v/>
      </c>
      <c r="S171" s="182" t="str">
        <f>IF('INQ-A50.MELD'!H171&gt;SUM('INQ-A30.MELD:INQ-A35.MELD'!O171)*0.1,"Warnung","")</f>
        <v/>
      </c>
      <c r="T171" s="182" t="str">
        <f>IF('INQ-A50.MELD'!I171&gt;SUM('INQ-A30.MELD:INQ-A35.MELD'!P171:R171)*0.1,"Warnung","")</f>
        <v/>
      </c>
      <c r="U171" s="335"/>
      <c r="V171" s="182" t="str">
        <f>IF('INQ-A50.MELD'!K171&gt;SUM('INQ-A30.MELD:INQ-A35.MELD'!F171)*0.1,"Warnung","")</f>
        <v/>
      </c>
      <c r="W171" s="182" t="str">
        <f>IF('INQ-A50.MELD'!L171&gt;SUM('INQ-A30.MELD:INQ-A35.MELD'!G171)*0.1,"Warnung","")</f>
        <v/>
      </c>
      <c r="X171" s="182" t="str">
        <f>IF('INQ-A50.MELD'!M171&gt;SUM('INQ-A30.MELD:INQ-A35.MELD'!H171)*0.1,"Warnung","")</f>
        <v/>
      </c>
      <c r="Y171" s="182" t="str">
        <f>IF('INQ-A50.MELD'!N171&gt;SUM('INQ-A30.MELD:INQ-A35.MELD'!I171:K171)*0.1,"Warnung","")</f>
        <v/>
      </c>
    </row>
    <row r="172" spans="1:25" s="334" customFormat="1" ht="15.9" customHeight="1" x14ac:dyDescent="0.25">
      <c r="A172" s="78"/>
      <c r="B172" s="91" t="s">
        <v>400</v>
      </c>
      <c r="C172" s="103" t="s">
        <v>484</v>
      </c>
      <c r="D172" s="65" t="s">
        <v>237</v>
      </c>
      <c r="E172" s="5">
        <v>68</v>
      </c>
      <c r="F172" s="64"/>
      <c r="G172" s="64"/>
      <c r="H172" s="64"/>
      <c r="I172" s="64"/>
      <c r="K172" s="64"/>
      <c r="L172" s="64"/>
      <c r="M172" s="64"/>
      <c r="N172" s="64"/>
      <c r="O172" s="5">
        <v>68</v>
      </c>
      <c r="Q172" s="182" t="str">
        <f>IF('INQ-A50.MELD'!F172&gt;SUM('INQ-A30.MELD:INQ-A35.MELD'!M172)*0.1,"Warnung","")</f>
        <v/>
      </c>
      <c r="R172" s="182" t="str">
        <f>IF('INQ-A50.MELD'!G172&gt;SUM('INQ-A30.MELD:INQ-A35.MELD'!N172)*0.1,"Warnung","")</f>
        <v/>
      </c>
      <c r="S172" s="182" t="str">
        <f>IF('INQ-A50.MELD'!H172&gt;SUM('INQ-A30.MELD:INQ-A35.MELD'!O172)*0.1,"Warnung","")</f>
        <v/>
      </c>
      <c r="T172" s="182" t="str">
        <f>IF('INQ-A50.MELD'!I172&gt;SUM('INQ-A30.MELD:INQ-A35.MELD'!P172:R172)*0.1,"Warnung","")</f>
        <v/>
      </c>
      <c r="U172" s="335"/>
      <c r="V172" s="182" t="str">
        <f>IF('INQ-A50.MELD'!K172&gt;SUM('INQ-A30.MELD:INQ-A35.MELD'!F172)*0.1,"Warnung","")</f>
        <v/>
      </c>
      <c r="W172" s="182" t="str">
        <f>IF('INQ-A50.MELD'!L172&gt;SUM('INQ-A30.MELD:INQ-A35.MELD'!G172)*0.1,"Warnung","")</f>
        <v/>
      </c>
      <c r="X172" s="182" t="str">
        <f>IF('INQ-A50.MELD'!M172&gt;SUM('INQ-A30.MELD:INQ-A35.MELD'!H172)*0.1,"Warnung","")</f>
        <v/>
      </c>
      <c r="Y172" s="182" t="str">
        <f>IF('INQ-A50.MELD'!N172&gt;SUM('INQ-A30.MELD:INQ-A35.MELD'!I172:K172)*0.1,"Warnung","")</f>
        <v/>
      </c>
    </row>
    <row r="173" spans="1:25" s="334" customFormat="1" ht="15.9" customHeight="1" x14ac:dyDescent="0.25">
      <c r="A173" s="78"/>
      <c r="B173" s="91" t="s">
        <v>400</v>
      </c>
      <c r="C173" s="103" t="s">
        <v>486</v>
      </c>
      <c r="D173" s="65" t="s">
        <v>241</v>
      </c>
      <c r="E173" s="5">
        <v>72</v>
      </c>
      <c r="F173" s="64"/>
      <c r="G173" s="64"/>
      <c r="H173" s="64"/>
      <c r="I173" s="64"/>
      <c r="K173" s="64"/>
      <c r="L173" s="64"/>
      <c r="M173" s="64"/>
      <c r="N173" s="64"/>
      <c r="O173" s="5">
        <v>72</v>
      </c>
      <c r="Q173" s="182" t="str">
        <f>IF('INQ-A50.MELD'!F173&gt;SUM('INQ-A30.MELD:INQ-A35.MELD'!M173)*0.1,"Warnung","")</f>
        <v/>
      </c>
      <c r="R173" s="182" t="str">
        <f>IF('INQ-A50.MELD'!G173&gt;SUM('INQ-A30.MELD:INQ-A35.MELD'!N173)*0.1,"Warnung","")</f>
        <v/>
      </c>
      <c r="S173" s="182" t="str">
        <f>IF('INQ-A50.MELD'!H173&gt;SUM('INQ-A30.MELD:INQ-A35.MELD'!O173)*0.1,"Warnung","")</f>
        <v/>
      </c>
      <c r="T173" s="182" t="str">
        <f>IF('INQ-A50.MELD'!I173&gt;SUM('INQ-A30.MELD:INQ-A35.MELD'!P173:R173)*0.1,"Warnung","")</f>
        <v/>
      </c>
      <c r="U173" s="335"/>
      <c r="V173" s="182" t="str">
        <f>IF('INQ-A50.MELD'!K173&gt;SUM('INQ-A30.MELD:INQ-A35.MELD'!F173)*0.1,"Warnung","")</f>
        <v/>
      </c>
      <c r="W173" s="182" t="str">
        <f>IF('INQ-A50.MELD'!L173&gt;SUM('INQ-A30.MELD:INQ-A35.MELD'!G173)*0.1,"Warnung","")</f>
        <v/>
      </c>
      <c r="X173" s="182" t="str">
        <f>IF('INQ-A50.MELD'!M173&gt;SUM('INQ-A30.MELD:INQ-A35.MELD'!H173)*0.1,"Warnung","")</f>
        <v/>
      </c>
      <c r="Y173" s="182" t="str">
        <f>IF('INQ-A50.MELD'!N173&gt;SUM('INQ-A30.MELD:INQ-A35.MELD'!I173:K173)*0.1,"Warnung","")</f>
        <v/>
      </c>
    </row>
    <row r="174" spans="1:25" ht="15.9" customHeight="1" x14ac:dyDescent="0.25">
      <c r="A174" s="78"/>
      <c r="B174" s="91" t="s">
        <v>400</v>
      </c>
      <c r="C174" s="100" t="s">
        <v>487</v>
      </c>
      <c r="D174" s="65" t="s">
        <v>242</v>
      </c>
      <c r="E174" s="5">
        <v>73</v>
      </c>
      <c r="F174" s="64"/>
      <c r="G174" s="64"/>
      <c r="H174" s="64"/>
      <c r="I174" s="64"/>
      <c r="K174" s="64"/>
      <c r="L174" s="64"/>
      <c r="M174" s="64"/>
      <c r="N174" s="64"/>
      <c r="O174" s="5">
        <v>73</v>
      </c>
      <c r="Q174" s="182" t="str">
        <f>IF('INQ-A50.MELD'!F174&gt;SUM('INQ-A30.MELD:INQ-A35.MELD'!M174)*0.1,"Warnung","")</f>
        <v/>
      </c>
      <c r="R174" s="182" t="str">
        <f>IF('INQ-A50.MELD'!G174&gt;SUM('INQ-A30.MELD:INQ-A35.MELD'!N174)*0.1,"Warnung","")</f>
        <v/>
      </c>
      <c r="S174" s="182" t="str">
        <f>IF('INQ-A50.MELD'!H174&gt;SUM('INQ-A30.MELD:INQ-A35.MELD'!O174)*0.1,"Warnung","")</f>
        <v/>
      </c>
      <c r="T174" s="182" t="str">
        <f>IF('INQ-A50.MELD'!I174&gt;SUM('INQ-A30.MELD:INQ-A35.MELD'!P174:R174)*0.1,"Warnung","")</f>
        <v/>
      </c>
      <c r="U174" s="335"/>
      <c r="V174" s="182" t="str">
        <f>IF('INQ-A50.MELD'!K174&gt;SUM('INQ-A30.MELD:INQ-A35.MELD'!F174)*0.1,"Warnung","")</f>
        <v/>
      </c>
      <c r="W174" s="182" t="str">
        <f>IF('INQ-A50.MELD'!L174&gt;SUM('INQ-A30.MELD:INQ-A35.MELD'!G174)*0.1,"Warnung","")</f>
        <v/>
      </c>
      <c r="X174" s="182" t="str">
        <f>IF('INQ-A50.MELD'!M174&gt;SUM('INQ-A30.MELD:INQ-A35.MELD'!H174)*0.1,"Warnung","")</f>
        <v/>
      </c>
      <c r="Y174" s="182" t="str">
        <f>IF('INQ-A50.MELD'!N174&gt;SUM('INQ-A30.MELD:INQ-A35.MELD'!I174:K174)*0.1,"Warnung","")</f>
        <v/>
      </c>
    </row>
    <row r="175" spans="1:25" ht="15.9" customHeight="1" x14ac:dyDescent="0.25">
      <c r="A175" s="78"/>
      <c r="B175" s="91" t="s">
        <v>400</v>
      </c>
      <c r="C175" s="100" t="s">
        <v>488</v>
      </c>
      <c r="D175" s="65" t="s">
        <v>243</v>
      </c>
      <c r="E175" s="5">
        <v>74</v>
      </c>
      <c r="F175" s="10"/>
      <c r="G175" s="10"/>
      <c r="H175" s="10"/>
      <c r="I175" s="10"/>
      <c r="K175" s="10"/>
      <c r="L175" s="10"/>
      <c r="M175" s="10"/>
      <c r="N175" s="10"/>
      <c r="O175" s="5">
        <v>74</v>
      </c>
      <c r="Q175" s="182" t="str">
        <f>IF('INQ-A50.MELD'!F175&gt;SUM('INQ-A30.MELD:INQ-A35.MELD'!M175)*0.1,"Warnung","")</f>
        <v/>
      </c>
      <c r="R175" s="182" t="str">
        <f>IF('INQ-A50.MELD'!G175&gt;SUM('INQ-A30.MELD:INQ-A35.MELD'!N175)*0.1,"Warnung","")</f>
        <v/>
      </c>
      <c r="S175" s="182" t="str">
        <f>IF('INQ-A50.MELD'!H175&gt;SUM('INQ-A30.MELD:INQ-A35.MELD'!O175)*0.1,"Warnung","")</f>
        <v/>
      </c>
      <c r="T175" s="182" t="str">
        <f>IF('INQ-A50.MELD'!I175&gt;SUM('INQ-A30.MELD:INQ-A35.MELD'!P175:R175)*0.1,"Warnung","")</f>
        <v/>
      </c>
      <c r="U175" s="335"/>
      <c r="V175" s="182" t="str">
        <f>IF('INQ-A50.MELD'!K175&gt;SUM('INQ-A30.MELD:INQ-A35.MELD'!F175)*0.1,"Warnung","")</f>
        <v/>
      </c>
      <c r="W175" s="182" t="str">
        <f>IF('INQ-A50.MELD'!L175&gt;SUM('INQ-A30.MELD:INQ-A35.MELD'!G175)*0.1,"Warnung","")</f>
        <v/>
      </c>
      <c r="X175" s="182" t="str">
        <f>IF('INQ-A50.MELD'!M175&gt;SUM('INQ-A30.MELD:INQ-A35.MELD'!H175)*0.1,"Warnung","")</f>
        <v/>
      </c>
      <c r="Y175" s="182" t="str">
        <f>IF('INQ-A50.MELD'!N175&gt;SUM('INQ-A30.MELD:INQ-A35.MELD'!I175:K175)*0.1,"Warnung","")</f>
        <v/>
      </c>
    </row>
    <row r="176" spans="1:25" ht="15.9" customHeight="1" x14ac:dyDescent="0.25">
      <c r="A176" s="78"/>
      <c r="B176" s="91" t="s">
        <v>400</v>
      </c>
      <c r="C176" s="100" t="s">
        <v>91</v>
      </c>
      <c r="D176" s="65" t="s">
        <v>92</v>
      </c>
      <c r="E176" s="5">
        <v>75</v>
      </c>
      <c r="F176" s="10"/>
      <c r="G176" s="10"/>
      <c r="H176" s="10"/>
      <c r="I176" s="10"/>
      <c r="K176" s="10"/>
      <c r="L176" s="10"/>
      <c r="M176" s="10"/>
      <c r="N176" s="10"/>
      <c r="O176" s="5">
        <v>75</v>
      </c>
      <c r="Q176" s="182" t="str">
        <f>IF('INQ-A50.MELD'!F176&gt;SUM('INQ-A30.MELD:INQ-A35.MELD'!M176)*0.1,"Warnung","")</f>
        <v/>
      </c>
      <c r="R176" s="182" t="str">
        <f>IF('INQ-A50.MELD'!G176&gt;SUM('INQ-A30.MELD:INQ-A35.MELD'!N176)*0.1,"Warnung","")</f>
        <v/>
      </c>
      <c r="S176" s="182" t="str">
        <f>IF('INQ-A50.MELD'!H176&gt;SUM('INQ-A30.MELD:INQ-A35.MELD'!O176)*0.1,"Warnung","")</f>
        <v/>
      </c>
      <c r="T176" s="182" t="str">
        <f>IF('INQ-A50.MELD'!I176&gt;SUM('INQ-A30.MELD:INQ-A35.MELD'!P176:R176)*0.1,"Warnung","")</f>
        <v/>
      </c>
      <c r="U176" s="335"/>
      <c r="V176" s="182" t="str">
        <f>IF('INQ-A50.MELD'!K176&gt;SUM('INQ-A30.MELD:INQ-A35.MELD'!F176)*0.1,"Warnung","")</f>
        <v/>
      </c>
      <c r="W176" s="182" t="str">
        <f>IF('INQ-A50.MELD'!L176&gt;SUM('INQ-A30.MELD:INQ-A35.MELD'!G176)*0.1,"Warnung","")</f>
        <v/>
      </c>
      <c r="X176" s="182" t="str">
        <f>IF('INQ-A50.MELD'!M176&gt;SUM('INQ-A30.MELD:INQ-A35.MELD'!H176)*0.1,"Warnung","")</f>
        <v/>
      </c>
      <c r="Y176" s="182" t="str">
        <f>IF('INQ-A50.MELD'!N176&gt;SUM('INQ-A30.MELD:INQ-A35.MELD'!I176:K176)*0.1,"Warnung","")</f>
        <v/>
      </c>
    </row>
    <row r="177" spans="1:25" ht="15.9" customHeight="1" x14ac:dyDescent="0.25">
      <c r="A177" s="78"/>
      <c r="B177" s="91" t="s">
        <v>400</v>
      </c>
      <c r="C177" s="100" t="s">
        <v>93</v>
      </c>
      <c r="D177" s="65" t="s">
        <v>94</v>
      </c>
      <c r="E177" s="5">
        <v>76</v>
      </c>
      <c r="F177" s="10"/>
      <c r="G177" s="10"/>
      <c r="H177" s="10"/>
      <c r="I177" s="10"/>
      <c r="K177" s="10"/>
      <c r="L177" s="10"/>
      <c r="M177" s="10"/>
      <c r="N177" s="10"/>
      <c r="O177" s="5">
        <v>76</v>
      </c>
      <c r="Q177" s="182" t="str">
        <f>IF('INQ-A50.MELD'!F177&gt;SUM('INQ-A30.MELD:INQ-A35.MELD'!M177)*0.1,"Warnung","")</f>
        <v/>
      </c>
      <c r="R177" s="182" t="str">
        <f>IF('INQ-A50.MELD'!G177&gt;SUM('INQ-A30.MELD:INQ-A35.MELD'!N177)*0.1,"Warnung","")</f>
        <v/>
      </c>
      <c r="S177" s="182" t="str">
        <f>IF('INQ-A50.MELD'!H177&gt;SUM('INQ-A30.MELD:INQ-A35.MELD'!O177)*0.1,"Warnung","")</f>
        <v/>
      </c>
      <c r="T177" s="182" t="str">
        <f>IF('INQ-A50.MELD'!I177&gt;SUM('INQ-A30.MELD:INQ-A35.MELD'!P177:R177)*0.1,"Warnung","")</f>
        <v/>
      </c>
      <c r="U177" s="335"/>
      <c r="V177" s="182" t="str">
        <f>IF('INQ-A50.MELD'!K177&gt;SUM('INQ-A30.MELD:INQ-A35.MELD'!F177)*0.1,"Warnung","")</f>
        <v/>
      </c>
      <c r="W177" s="182" t="str">
        <f>IF('INQ-A50.MELD'!L177&gt;SUM('INQ-A30.MELD:INQ-A35.MELD'!G177)*0.1,"Warnung","")</f>
        <v/>
      </c>
      <c r="X177" s="182" t="str">
        <f>IF('INQ-A50.MELD'!M177&gt;SUM('INQ-A30.MELD:INQ-A35.MELD'!H177)*0.1,"Warnung","")</f>
        <v/>
      </c>
      <c r="Y177" s="182" t="str">
        <f>IF('INQ-A50.MELD'!N177&gt;SUM('INQ-A30.MELD:INQ-A35.MELD'!I177:K177)*0.1,"Warnung","")</f>
        <v/>
      </c>
    </row>
    <row r="178" spans="1:25" ht="35.1" customHeight="1" thickBot="1" x14ac:dyDescent="0.3">
      <c r="A178" s="78"/>
      <c r="B178" s="114" t="s">
        <v>404</v>
      </c>
      <c r="C178" s="109"/>
      <c r="D178" s="110" t="s">
        <v>1074</v>
      </c>
      <c r="E178" s="9"/>
      <c r="F178" s="309">
        <f>SUM(F179,F196)</f>
        <v>0</v>
      </c>
      <c r="G178" s="309">
        <f>SUM(G179,G196)</f>
        <v>0</v>
      </c>
      <c r="H178" s="309">
        <f>SUM(H179,H196)</f>
        <v>0</v>
      </c>
      <c r="I178" s="309">
        <f>SUM(I179,I196)</f>
        <v>0</v>
      </c>
      <c r="K178" s="309">
        <f>SUM(K179,K196)</f>
        <v>0</v>
      </c>
      <c r="L178" s="309">
        <f>SUM(L179,L196)</f>
        <v>0</v>
      </c>
      <c r="M178" s="309">
        <f>SUM(M179,M196)</f>
        <v>0</v>
      </c>
      <c r="N178" s="309">
        <f>SUM(N179,N196)</f>
        <v>0</v>
      </c>
      <c r="O178" s="9"/>
    </row>
    <row r="179" spans="1:25" ht="35.1" customHeight="1" thickTop="1" thickBot="1" x14ac:dyDescent="0.3">
      <c r="A179" s="78"/>
      <c r="B179" s="111" t="s">
        <v>401</v>
      </c>
      <c r="C179" s="116"/>
      <c r="D179" s="117" t="s">
        <v>1133</v>
      </c>
      <c r="E179" s="5"/>
      <c r="F179" s="309">
        <f>SUM(F180:F195)</f>
        <v>0</v>
      </c>
      <c r="G179" s="309">
        <f>SUM(G180:G195)</f>
        <v>0</v>
      </c>
      <c r="H179" s="309">
        <f>SUM(H180:H195)</f>
        <v>0</v>
      </c>
      <c r="I179" s="309">
        <f>SUM(I180:I195)</f>
        <v>0</v>
      </c>
      <c r="K179" s="309">
        <f>SUM(K180:K195)</f>
        <v>0</v>
      </c>
      <c r="L179" s="309">
        <f>SUM(L180:L195)</f>
        <v>0</v>
      </c>
      <c r="M179" s="309">
        <f>SUM(M180:M195)</f>
        <v>0</v>
      </c>
      <c r="N179" s="309">
        <f>SUM(N180:N195)</f>
        <v>0</v>
      </c>
      <c r="O179" s="5"/>
    </row>
    <row r="180" spans="1:25" ht="15.9" customHeight="1" thickTop="1" x14ac:dyDescent="0.25">
      <c r="A180" s="78"/>
      <c r="B180" s="91" t="s">
        <v>401</v>
      </c>
      <c r="C180" s="171" t="s">
        <v>493</v>
      </c>
      <c r="D180" s="65" t="s">
        <v>252</v>
      </c>
      <c r="E180" s="5">
        <v>37</v>
      </c>
      <c r="F180" s="64"/>
      <c r="G180" s="64"/>
      <c r="H180" s="64"/>
      <c r="I180" s="64"/>
      <c r="K180" s="64"/>
      <c r="L180" s="64"/>
      <c r="M180" s="64"/>
      <c r="N180" s="64"/>
      <c r="O180" s="5">
        <v>37</v>
      </c>
      <c r="Q180" s="182" t="str">
        <f>IF('INQ-A50.MELD'!F180&gt;SUM('INQ-A30.MELD:INQ-A35.MELD'!M180)*0.1,"Warnung","")</f>
        <v/>
      </c>
      <c r="R180" s="182" t="str">
        <f>IF('INQ-A50.MELD'!G180&gt;SUM('INQ-A30.MELD:INQ-A35.MELD'!N180)*0.1,"Warnung","")</f>
        <v/>
      </c>
      <c r="S180" s="182" t="str">
        <f>IF('INQ-A50.MELD'!H180&gt;SUM('INQ-A30.MELD:INQ-A35.MELD'!O180)*0.1,"Warnung","")</f>
        <v/>
      </c>
      <c r="T180" s="182" t="str">
        <f>IF('INQ-A50.MELD'!I180&gt;SUM('INQ-A30.MELD:INQ-A35.MELD'!P180:R180)*0.1,"Warnung","")</f>
        <v/>
      </c>
      <c r="U180" s="335"/>
      <c r="V180" s="182" t="str">
        <f>IF('INQ-A50.MELD'!K180&gt;SUM('INQ-A30.MELD:INQ-A35.MELD'!F180)*0.1,"Warnung","")</f>
        <v/>
      </c>
      <c r="W180" s="182" t="str">
        <f>IF('INQ-A50.MELD'!L180&gt;SUM('INQ-A30.MELD:INQ-A35.MELD'!G180)*0.1,"Warnung","")</f>
        <v/>
      </c>
      <c r="X180" s="182" t="str">
        <f>IF('INQ-A50.MELD'!M180&gt;SUM('INQ-A30.MELD:INQ-A35.MELD'!H180)*0.1,"Warnung","")</f>
        <v/>
      </c>
      <c r="Y180" s="182" t="str">
        <f>IF('INQ-A50.MELD'!N180&gt;SUM('INQ-A30.MELD:INQ-A35.MELD'!I180:K180)*0.1,"Warnung","")</f>
        <v/>
      </c>
    </row>
    <row r="181" spans="1:25" ht="15.9" customHeight="1" x14ac:dyDescent="0.25">
      <c r="A181" s="78"/>
      <c r="B181" s="91" t="s">
        <v>401</v>
      </c>
      <c r="C181" s="102" t="s">
        <v>494</v>
      </c>
      <c r="D181" s="65" t="s">
        <v>253</v>
      </c>
      <c r="E181" s="5">
        <v>38</v>
      </c>
      <c r="F181" s="64"/>
      <c r="G181" s="64"/>
      <c r="H181" s="64"/>
      <c r="I181" s="64"/>
      <c r="K181" s="64"/>
      <c r="L181" s="64"/>
      <c r="M181" s="64"/>
      <c r="N181" s="64"/>
      <c r="O181" s="5">
        <v>38</v>
      </c>
      <c r="Q181" s="182" t="str">
        <f>IF('INQ-A50.MELD'!F181&gt;SUM('INQ-A30.MELD:INQ-A35.MELD'!M181)*0.1,"Warnung","")</f>
        <v/>
      </c>
      <c r="R181" s="182" t="str">
        <f>IF('INQ-A50.MELD'!G181&gt;SUM('INQ-A30.MELD:INQ-A35.MELD'!N181)*0.1,"Warnung","")</f>
        <v/>
      </c>
      <c r="S181" s="182" t="str">
        <f>IF('INQ-A50.MELD'!H181&gt;SUM('INQ-A30.MELD:INQ-A35.MELD'!O181)*0.1,"Warnung","")</f>
        <v/>
      </c>
      <c r="T181" s="182" t="str">
        <f>IF('INQ-A50.MELD'!I181&gt;SUM('INQ-A30.MELD:INQ-A35.MELD'!P181:R181)*0.1,"Warnung","")</f>
        <v/>
      </c>
      <c r="U181" s="335"/>
      <c r="V181" s="182" t="str">
        <f>IF('INQ-A50.MELD'!K181&gt;SUM('INQ-A30.MELD:INQ-A35.MELD'!F181)*0.1,"Warnung","")</f>
        <v/>
      </c>
      <c r="W181" s="182" t="str">
        <f>IF('INQ-A50.MELD'!L181&gt;SUM('INQ-A30.MELD:INQ-A35.MELD'!G181)*0.1,"Warnung","")</f>
        <v/>
      </c>
      <c r="X181" s="182" t="str">
        <f>IF('INQ-A50.MELD'!M181&gt;SUM('INQ-A30.MELD:INQ-A35.MELD'!H181)*0.1,"Warnung","")</f>
        <v/>
      </c>
      <c r="Y181" s="182" t="str">
        <f>IF('INQ-A50.MELD'!N181&gt;SUM('INQ-A30.MELD:INQ-A35.MELD'!I181:K181)*0.1,"Warnung","")</f>
        <v/>
      </c>
    </row>
    <row r="182" spans="1:25" s="334" customFormat="1" ht="15.9" customHeight="1" x14ac:dyDescent="0.25">
      <c r="A182" s="78"/>
      <c r="B182" s="91" t="s">
        <v>401</v>
      </c>
      <c r="C182" s="171" t="s">
        <v>335</v>
      </c>
      <c r="D182" s="65" t="s">
        <v>244</v>
      </c>
      <c r="E182" s="5">
        <v>172</v>
      </c>
      <c r="F182" s="64"/>
      <c r="G182" s="64"/>
      <c r="H182" s="64"/>
      <c r="I182" s="64"/>
      <c r="K182" s="64"/>
      <c r="L182" s="64"/>
      <c r="M182" s="64"/>
      <c r="N182" s="64"/>
      <c r="O182" s="5">
        <v>172</v>
      </c>
      <c r="Q182" s="182" t="str">
        <f>IF('INQ-A50.MELD'!F182&gt;SUM('INQ-A30.MELD:INQ-A35.MELD'!M182)*0.1,"Warnung","")</f>
        <v/>
      </c>
      <c r="R182" s="182" t="str">
        <f>IF('INQ-A50.MELD'!G182&gt;SUM('INQ-A30.MELD:INQ-A35.MELD'!N182)*0.1,"Warnung","")</f>
        <v/>
      </c>
      <c r="S182" s="182" t="str">
        <f>IF('INQ-A50.MELD'!H182&gt;SUM('INQ-A30.MELD:INQ-A35.MELD'!O182)*0.1,"Warnung","")</f>
        <v/>
      </c>
      <c r="T182" s="182" t="str">
        <f>IF('INQ-A50.MELD'!I182&gt;SUM('INQ-A30.MELD:INQ-A35.MELD'!P182:R182)*0.1,"Warnung","")</f>
        <v/>
      </c>
      <c r="U182" s="335"/>
      <c r="V182" s="182" t="str">
        <f>IF('INQ-A50.MELD'!K182&gt;SUM('INQ-A30.MELD:INQ-A35.MELD'!F182)*0.1,"Warnung","")</f>
        <v/>
      </c>
      <c r="W182" s="182" t="str">
        <f>IF('INQ-A50.MELD'!L182&gt;SUM('INQ-A30.MELD:INQ-A35.MELD'!G182)*0.1,"Warnung","")</f>
        <v/>
      </c>
      <c r="X182" s="182" t="str">
        <f>IF('INQ-A50.MELD'!M182&gt;SUM('INQ-A30.MELD:INQ-A35.MELD'!H182)*0.1,"Warnung","")</f>
        <v/>
      </c>
      <c r="Y182" s="182" t="str">
        <f>IF('INQ-A50.MELD'!N182&gt;SUM('INQ-A30.MELD:INQ-A35.MELD'!I182:K182)*0.1,"Warnung","")</f>
        <v/>
      </c>
    </row>
    <row r="183" spans="1:25" s="334" customFormat="1" ht="15.9" customHeight="1" x14ac:dyDescent="0.25">
      <c r="A183" s="78"/>
      <c r="B183" s="91" t="s">
        <v>401</v>
      </c>
      <c r="C183" s="171" t="s">
        <v>495</v>
      </c>
      <c r="D183" s="65" t="s">
        <v>254</v>
      </c>
      <c r="E183" s="5">
        <v>40</v>
      </c>
      <c r="F183" s="64"/>
      <c r="G183" s="64"/>
      <c r="H183" s="64"/>
      <c r="I183" s="64"/>
      <c r="K183" s="64"/>
      <c r="L183" s="64"/>
      <c r="M183" s="64"/>
      <c r="N183" s="64"/>
      <c r="O183" s="5">
        <v>40</v>
      </c>
      <c r="Q183" s="182" t="str">
        <f>IF('INQ-A50.MELD'!F183&gt;SUM('INQ-A30.MELD:INQ-A35.MELD'!M183)*0.1,"Warnung","")</f>
        <v/>
      </c>
      <c r="R183" s="182" t="str">
        <f>IF('INQ-A50.MELD'!G183&gt;SUM('INQ-A30.MELD:INQ-A35.MELD'!N183)*0.1,"Warnung","")</f>
        <v/>
      </c>
      <c r="S183" s="182" t="str">
        <f>IF('INQ-A50.MELD'!H183&gt;SUM('INQ-A30.MELD:INQ-A35.MELD'!O183)*0.1,"Warnung","")</f>
        <v/>
      </c>
      <c r="T183" s="182" t="str">
        <f>IF('INQ-A50.MELD'!I183&gt;SUM('INQ-A30.MELD:INQ-A35.MELD'!P183:R183)*0.1,"Warnung","")</f>
        <v/>
      </c>
      <c r="U183" s="335"/>
      <c r="V183" s="182" t="str">
        <f>IF('INQ-A50.MELD'!K183&gt;SUM('INQ-A30.MELD:INQ-A35.MELD'!F183)*0.1,"Warnung","")</f>
        <v/>
      </c>
      <c r="W183" s="182" t="str">
        <f>IF('INQ-A50.MELD'!L183&gt;SUM('INQ-A30.MELD:INQ-A35.MELD'!G183)*0.1,"Warnung","")</f>
        <v/>
      </c>
      <c r="X183" s="182" t="str">
        <f>IF('INQ-A50.MELD'!M183&gt;SUM('INQ-A30.MELD:INQ-A35.MELD'!H183)*0.1,"Warnung","")</f>
        <v/>
      </c>
      <c r="Y183" s="182" t="str">
        <f>IF('INQ-A50.MELD'!N183&gt;SUM('INQ-A30.MELD:INQ-A35.MELD'!I183:K183)*0.1,"Warnung","")</f>
        <v/>
      </c>
    </row>
    <row r="184" spans="1:25" s="334" customFormat="1" ht="15.9" customHeight="1" x14ac:dyDescent="0.25">
      <c r="A184" s="78"/>
      <c r="B184" s="91" t="s">
        <v>401</v>
      </c>
      <c r="C184" s="171" t="s">
        <v>489</v>
      </c>
      <c r="D184" s="65" t="s">
        <v>245</v>
      </c>
      <c r="E184" s="5">
        <v>181</v>
      </c>
      <c r="F184" s="64"/>
      <c r="G184" s="64"/>
      <c r="H184" s="64"/>
      <c r="I184" s="64"/>
      <c r="K184" s="64"/>
      <c r="L184" s="64"/>
      <c r="M184" s="64"/>
      <c r="N184" s="64"/>
      <c r="O184" s="5">
        <v>181</v>
      </c>
      <c r="Q184" s="182" t="str">
        <f>IF('INQ-A50.MELD'!F184&gt;SUM('INQ-A30.MELD:INQ-A35.MELD'!M184)*0.1,"Warnung","")</f>
        <v/>
      </c>
      <c r="R184" s="182" t="str">
        <f>IF('INQ-A50.MELD'!G184&gt;SUM('INQ-A30.MELD:INQ-A35.MELD'!N184)*0.1,"Warnung","")</f>
        <v/>
      </c>
      <c r="S184" s="182" t="str">
        <f>IF('INQ-A50.MELD'!H184&gt;SUM('INQ-A30.MELD:INQ-A35.MELD'!O184)*0.1,"Warnung","")</f>
        <v/>
      </c>
      <c r="T184" s="182" t="str">
        <f>IF('INQ-A50.MELD'!I184&gt;SUM('INQ-A30.MELD:INQ-A35.MELD'!P184:R184)*0.1,"Warnung","")</f>
        <v/>
      </c>
      <c r="U184" s="335"/>
      <c r="V184" s="182" t="str">
        <f>IF('INQ-A50.MELD'!K184&gt;SUM('INQ-A30.MELD:INQ-A35.MELD'!F184)*0.1,"Warnung","")</f>
        <v/>
      </c>
      <c r="W184" s="182" t="str">
        <f>IF('INQ-A50.MELD'!L184&gt;SUM('INQ-A30.MELD:INQ-A35.MELD'!G184)*0.1,"Warnung","")</f>
        <v/>
      </c>
      <c r="X184" s="182" t="str">
        <f>IF('INQ-A50.MELD'!M184&gt;SUM('INQ-A30.MELD:INQ-A35.MELD'!H184)*0.1,"Warnung","")</f>
        <v/>
      </c>
      <c r="Y184" s="182" t="str">
        <f>IF('INQ-A50.MELD'!N184&gt;SUM('INQ-A30.MELD:INQ-A35.MELD'!I184:K184)*0.1,"Warnung","")</f>
        <v/>
      </c>
    </row>
    <row r="185" spans="1:25" s="334" customFormat="1" ht="15.9" customHeight="1" x14ac:dyDescent="0.25">
      <c r="A185" s="78"/>
      <c r="B185" s="91" t="s">
        <v>401</v>
      </c>
      <c r="C185" s="103" t="s">
        <v>96</v>
      </c>
      <c r="D185" s="65" t="s">
        <v>97</v>
      </c>
      <c r="E185" s="5">
        <v>183</v>
      </c>
      <c r="F185" s="64"/>
      <c r="G185" s="64"/>
      <c r="H185" s="64"/>
      <c r="I185" s="64"/>
      <c r="K185" s="64"/>
      <c r="L185" s="64"/>
      <c r="M185" s="64"/>
      <c r="N185" s="64"/>
      <c r="O185" s="5">
        <v>183</v>
      </c>
      <c r="Q185" s="182" t="str">
        <f>IF('INQ-A50.MELD'!F185&gt;SUM('INQ-A30.MELD:INQ-A35.MELD'!M185)*0.1,"Warnung","")</f>
        <v/>
      </c>
      <c r="R185" s="182" t="str">
        <f>IF('INQ-A50.MELD'!G185&gt;SUM('INQ-A30.MELD:INQ-A35.MELD'!N185)*0.1,"Warnung","")</f>
        <v/>
      </c>
      <c r="S185" s="182" t="str">
        <f>IF('INQ-A50.MELD'!H185&gt;SUM('INQ-A30.MELD:INQ-A35.MELD'!O185)*0.1,"Warnung","")</f>
        <v/>
      </c>
      <c r="T185" s="182" t="str">
        <f>IF('INQ-A50.MELD'!I185&gt;SUM('INQ-A30.MELD:INQ-A35.MELD'!P185:R185)*0.1,"Warnung","")</f>
        <v/>
      </c>
      <c r="U185" s="335"/>
      <c r="V185" s="182" t="str">
        <f>IF('INQ-A50.MELD'!K185&gt;SUM('INQ-A30.MELD:INQ-A35.MELD'!F185)*0.1,"Warnung","")</f>
        <v/>
      </c>
      <c r="W185" s="182" t="str">
        <f>IF('INQ-A50.MELD'!L185&gt;SUM('INQ-A30.MELD:INQ-A35.MELD'!G185)*0.1,"Warnung","")</f>
        <v/>
      </c>
      <c r="X185" s="182" t="str">
        <f>IF('INQ-A50.MELD'!M185&gt;SUM('INQ-A30.MELD:INQ-A35.MELD'!H185)*0.1,"Warnung","")</f>
        <v/>
      </c>
      <c r="Y185" s="182" t="str">
        <f>IF('INQ-A50.MELD'!N185&gt;SUM('INQ-A30.MELD:INQ-A35.MELD'!I185:K185)*0.1,"Warnung","")</f>
        <v/>
      </c>
    </row>
    <row r="186" spans="1:25" s="334" customFormat="1" ht="15.9" customHeight="1" x14ac:dyDescent="0.25">
      <c r="A186" s="78"/>
      <c r="B186" s="91" t="s">
        <v>401</v>
      </c>
      <c r="C186" s="171" t="s">
        <v>868</v>
      </c>
      <c r="D186" s="97" t="s">
        <v>251</v>
      </c>
      <c r="E186" s="5">
        <v>185</v>
      </c>
      <c r="F186" s="64"/>
      <c r="G186" s="64"/>
      <c r="H186" s="64"/>
      <c r="I186" s="64"/>
      <c r="K186" s="64"/>
      <c r="L186" s="64"/>
      <c r="M186" s="64"/>
      <c r="N186" s="64"/>
      <c r="O186" s="5">
        <v>185</v>
      </c>
      <c r="Q186" s="182" t="str">
        <f>IF('INQ-A50.MELD'!F186&gt;SUM('INQ-A30.MELD:INQ-A35.MELD'!M186)*0.1,"Warnung","")</f>
        <v/>
      </c>
      <c r="R186" s="182" t="str">
        <f>IF('INQ-A50.MELD'!G186&gt;SUM('INQ-A30.MELD:INQ-A35.MELD'!N186)*0.1,"Warnung","")</f>
        <v/>
      </c>
      <c r="S186" s="182" t="str">
        <f>IF('INQ-A50.MELD'!H186&gt;SUM('INQ-A30.MELD:INQ-A35.MELD'!O186)*0.1,"Warnung","")</f>
        <v/>
      </c>
      <c r="T186" s="182" t="str">
        <f>IF('INQ-A50.MELD'!I186&gt;SUM('INQ-A30.MELD:INQ-A35.MELD'!P186:R186)*0.1,"Warnung","")</f>
        <v/>
      </c>
      <c r="U186" s="335"/>
      <c r="V186" s="182" t="str">
        <f>IF('INQ-A50.MELD'!K186&gt;SUM('INQ-A30.MELD:INQ-A35.MELD'!F186)*0.1,"Warnung","")</f>
        <v/>
      </c>
      <c r="W186" s="182" t="str">
        <f>IF('INQ-A50.MELD'!L186&gt;SUM('INQ-A30.MELD:INQ-A35.MELD'!G186)*0.1,"Warnung","")</f>
        <v/>
      </c>
      <c r="X186" s="182" t="str">
        <f>IF('INQ-A50.MELD'!M186&gt;SUM('INQ-A30.MELD:INQ-A35.MELD'!H186)*0.1,"Warnung","")</f>
        <v/>
      </c>
      <c r="Y186" s="182" t="str">
        <f>IF('INQ-A50.MELD'!N186&gt;SUM('INQ-A30.MELD:INQ-A35.MELD'!I186:K186)*0.1,"Warnung","")</f>
        <v/>
      </c>
    </row>
    <row r="187" spans="1:25" s="334" customFormat="1" ht="15.9" customHeight="1" x14ac:dyDescent="0.25">
      <c r="A187" s="78"/>
      <c r="B187" s="91" t="s">
        <v>401</v>
      </c>
      <c r="C187" s="171" t="s">
        <v>496</v>
      </c>
      <c r="D187" s="65" t="s">
        <v>255</v>
      </c>
      <c r="E187" s="5">
        <v>186</v>
      </c>
      <c r="F187" s="64"/>
      <c r="G187" s="64"/>
      <c r="H187" s="64"/>
      <c r="I187" s="64"/>
      <c r="K187" s="64"/>
      <c r="L187" s="64"/>
      <c r="M187" s="64"/>
      <c r="N187" s="64"/>
      <c r="O187" s="5">
        <v>186</v>
      </c>
      <c r="Q187" s="182" t="str">
        <f>IF('INQ-A50.MELD'!F187&gt;SUM('INQ-A30.MELD:INQ-A35.MELD'!M187)*0.1,"Warnung","")</f>
        <v/>
      </c>
      <c r="R187" s="182" t="str">
        <f>IF('INQ-A50.MELD'!G187&gt;SUM('INQ-A30.MELD:INQ-A35.MELD'!N187)*0.1,"Warnung","")</f>
        <v/>
      </c>
      <c r="S187" s="182" t="str">
        <f>IF('INQ-A50.MELD'!H187&gt;SUM('INQ-A30.MELD:INQ-A35.MELD'!O187)*0.1,"Warnung","")</f>
        <v/>
      </c>
      <c r="T187" s="182" t="str">
        <f>IF('INQ-A50.MELD'!I187&gt;SUM('INQ-A30.MELD:INQ-A35.MELD'!P187:R187)*0.1,"Warnung","")</f>
        <v/>
      </c>
      <c r="U187" s="335"/>
      <c r="V187" s="182" t="str">
        <f>IF('INQ-A50.MELD'!K187&gt;SUM('INQ-A30.MELD:INQ-A35.MELD'!F187)*0.1,"Warnung","")</f>
        <v/>
      </c>
      <c r="W187" s="182" t="str">
        <f>IF('INQ-A50.MELD'!L187&gt;SUM('INQ-A30.MELD:INQ-A35.MELD'!G187)*0.1,"Warnung","")</f>
        <v/>
      </c>
      <c r="X187" s="182" t="str">
        <f>IF('INQ-A50.MELD'!M187&gt;SUM('INQ-A30.MELD:INQ-A35.MELD'!H187)*0.1,"Warnung","")</f>
        <v/>
      </c>
      <c r="Y187" s="182" t="str">
        <f>IF('INQ-A50.MELD'!N187&gt;SUM('INQ-A30.MELD:INQ-A35.MELD'!I187:K187)*0.1,"Warnung","")</f>
        <v/>
      </c>
    </row>
    <row r="188" spans="1:25" s="334" customFormat="1" ht="15.9" customHeight="1" x14ac:dyDescent="0.25">
      <c r="A188" s="78"/>
      <c r="B188" s="91" t="s">
        <v>401</v>
      </c>
      <c r="C188" s="171" t="s">
        <v>491</v>
      </c>
      <c r="D188" s="65" t="s">
        <v>248</v>
      </c>
      <c r="E188" s="5">
        <v>188</v>
      </c>
      <c r="F188" s="64"/>
      <c r="G188" s="64"/>
      <c r="H188" s="64"/>
      <c r="I188" s="64"/>
      <c r="K188" s="64"/>
      <c r="L188" s="64"/>
      <c r="M188" s="64"/>
      <c r="N188" s="64"/>
      <c r="O188" s="5">
        <v>188</v>
      </c>
      <c r="Q188" s="182" t="str">
        <f>IF('INQ-A50.MELD'!F188&gt;SUM('INQ-A30.MELD:INQ-A35.MELD'!M188)*0.1,"Warnung","")</f>
        <v/>
      </c>
      <c r="R188" s="182" t="str">
        <f>IF('INQ-A50.MELD'!G188&gt;SUM('INQ-A30.MELD:INQ-A35.MELD'!N188)*0.1,"Warnung","")</f>
        <v/>
      </c>
      <c r="S188" s="182" t="str">
        <f>IF('INQ-A50.MELD'!H188&gt;SUM('INQ-A30.MELD:INQ-A35.MELD'!O188)*0.1,"Warnung","")</f>
        <v/>
      </c>
      <c r="T188" s="182" t="str">
        <f>IF('INQ-A50.MELD'!I188&gt;SUM('INQ-A30.MELD:INQ-A35.MELD'!P188:R188)*0.1,"Warnung","")</f>
        <v/>
      </c>
      <c r="U188" s="335"/>
      <c r="V188" s="182" t="str">
        <f>IF('INQ-A50.MELD'!K188&gt;SUM('INQ-A30.MELD:INQ-A35.MELD'!F188)*0.1,"Warnung","")</f>
        <v/>
      </c>
      <c r="W188" s="182" t="str">
        <f>IF('INQ-A50.MELD'!L188&gt;SUM('INQ-A30.MELD:INQ-A35.MELD'!G188)*0.1,"Warnung","")</f>
        <v/>
      </c>
      <c r="X188" s="182" t="str">
        <f>IF('INQ-A50.MELD'!M188&gt;SUM('INQ-A30.MELD:INQ-A35.MELD'!H188)*0.1,"Warnung","")</f>
        <v/>
      </c>
      <c r="Y188" s="182" t="str">
        <f>IF('INQ-A50.MELD'!N188&gt;SUM('INQ-A30.MELD:INQ-A35.MELD'!I188:K188)*0.1,"Warnung","")</f>
        <v/>
      </c>
    </row>
    <row r="189" spans="1:25" s="334" customFormat="1" ht="15.9" customHeight="1" x14ac:dyDescent="0.25">
      <c r="A189" s="78"/>
      <c r="B189" s="91" t="s">
        <v>401</v>
      </c>
      <c r="C189" s="171" t="s">
        <v>490</v>
      </c>
      <c r="D189" s="65" t="s">
        <v>246</v>
      </c>
      <c r="E189" s="5">
        <v>189</v>
      </c>
      <c r="F189" s="64"/>
      <c r="G189" s="64"/>
      <c r="H189" s="64"/>
      <c r="I189" s="64"/>
      <c r="K189" s="64"/>
      <c r="L189" s="64"/>
      <c r="M189" s="64"/>
      <c r="N189" s="64"/>
      <c r="O189" s="5">
        <v>189</v>
      </c>
      <c r="Q189" s="182" t="str">
        <f>IF('INQ-A50.MELD'!F189&gt;SUM('INQ-A30.MELD:INQ-A35.MELD'!M189)*0.1,"Warnung","")</f>
        <v/>
      </c>
      <c r="R189" s="182" t="str">
        <f>IF('INQ-A50.MELD'!G189&gt;SUM('INQ-A30.MELD:INQ-A35.MELD'!N189)*0.1,"Warnung","")</f>
        <v/>
      </c>
      <c r="S189" s="182" t="str">
        <f>IF('INQ-A50.MELD'!H189&gt;SUM('INQ-A30.MELD:INQ-A35.MELD'!O189)*0.1,"Warnung","")</f>
        <v/>
      </c>
      <c r="T189" s="182" t="str">
        <f>IF('INQ-A50.MELD'!I189&gt;SUM('INQ-A30.MELD:INQ-A35.MELD'!P189:R189)*0.1,"Warnung","")</f>
        <v/>
      </c>
      <c r="U189" s="335"/>
      <c r="V189" s="182" t="str">
        <f>IF('INQ-A50.MELD'!K189&gt;SUM('INQ-A30.MELD:INQ-A35.MELD'!F189)*0.1,"Warnung","")</f>
        <v/>
      </c>
      <c r="W189" s="182" t="str">
        <f>IF('INQ-A50.MELD'!L189&gt;SUM('INQ-A30.MELD:INQ-A35.MELD'!G189)*0.1,"Warnung","")</f>
        <v/>
      </c>
      <c r="X189" s="182" t="str">
        <f>IF('INQ-A50.MELD'!M189&gt;SUM('INQ-A30.MELD:INQ-A35.MELD'!H189)*0.1,"Warnung","")</f>
        <v/>
      </c>
      <c r="Y189" s="182" t="str">
        <f>IF('INQ-A50.MELD'!N189&gt;SUM('INQ-A30.MELD:INQ-A35.MELD'!I189:K189)*0.1,"Warnung","")</f>
        <v/>
      </c>
    </row>
    <row r="190" spans="1:25" s="334" customFormat="1" ht="15.9" customHeight="1" x14ac:dyDescent="0.25">
      <c r="A190" s="78"/>
      <c r="B190" s="91" t="s">
        <v>401</v>
      </c>
      <c r="C190" s="171" t="s">
        <v>344</v>
      </c>
      <c r="D190" s="65" t="s">
        <v>256</v>
      </c>
      <c r="E190" s="5">
        <v>193</v>
      </c>
      <c r="F190" s="64"/>
      <c r="G190" s="64"/>
      <c r="H190" s="64"/>
      <c r="I190" s="64"/>
      <c r="K190" s="64"/>
      <c r="L190" s="64"/>
      <c r="M190" s="64"/>
      <c r="N190" s="64"/>
      <c r="O190" s="5">
        <v>193</v>
      </c>
      <c r="Q190" s="182" t="str">
        <f>IF('INQ-A50.MELD'!F190&gt;SUM('INQ-A30.MELD:INQ-A35.MELD'!M190)*0.1,"Warnung","")</f>
        <v/>
      </c>
      <c r="R190" s="182" t="str">
        <f>IF('INQ-A50.MELD'!G190&gt;SUM('INQ-A30.MELD:INQ-A35.MELD'!N190)*0.1,"Warnung","")</f>
        <v/>
      </c>
      <c r="S190" s="182" t="str">
        <f>IF('INQ-A50.MELD'!H190&gt;SUM('INQ-A30.MELD:INQ-A35.MELD'!O190)*0.1,"Warnung","")</f>
        <v/>
      </c>
      <c r="T190" s="182" t="str">
        <f>IF('INQ-A50.MELD'!I190&gt;SUM('INQ-A30.MELD:INQ-A35.MELD'!P190:R190)*0.1,"Warnung","")</f>
        <v/>
      </c>
      <c r="U190" s="335"/>
      <c r="V190" s="182" t="str">
        <f>IF('INQ-A50.MELD'!K190&gt;SUM('INQ-A30.MELD:INQ-A35.MELD'!F190)*0.1,"Warnung","")</f>
        <v/>
      </c>
      <c r="W190" s="182" t="str">
        <f>IF('INQ-A50.MELD'!L190&gt;SUM('INQ-A30.MELD:INQ-A35.MELD'!G190)*0.1,"Warnung","")</f>
        <v/>
      </c>
      <c r="X190" s="182" t="str">
        <f>IF('INQ-A50.MELD'!M190&gt;SUM('INQ-A30.MELD:INQ-A35.MELD'!H190)*0.1,"Warnung","")</f>
        <v/>
      </c>
      <c r="Y190" s="182" t="str">
        <f>IF('INQ-A50.MELD'!N190&gt;SUM('INQ-A30.MELD:INQ-A35.MELD'!I190:K190)*0.1,"Warnung","")</f>
        <v/>
      </c>
    </row>
    <row r="191" spans="1:25" s="334" customFormat="1" ht="15.9" customHeight="1" x14ac:dyDescent="0.25">
      <c r="A191" s="78"/>
      <c r="B191" s="91" t="s">
        <v>401</v>
      </c>
      <c r="C191" s="171" t="s">
        <v>869</v>
      </c>
      <c r="D191" s="97" t="s">
        <v>247</v>
      </c>
      <c r="E191" s="5">
        <v>201</v>
      </c>
      <c r="F191" s="64"/>
      <c r="G191" s="64"/>
      <c r="H191" s="64"/>
      <c r="I191" s="64"/>
      <c r="K191" s="64"/>
      <c r="L191" s="64"/>
      <c r="M191" s="64"/>
      <c r="N191" s="64"/>
      <c r="O191" s="5">
        <v>201</v>
      </c>
      <c r="Q191" s="182" t="str">
        <f>IF('INQ-A50.MELD'!F191&gt;SUM('INQ-A30.MELD:INQ-A35.MELD'!M191)*0.1,"Warnung","")</f>
        <v/>
      </c>
      <c r="R191" s="182" t="str">
        <f>IF('INQ-A50.MELD'!G191&gt;SUM('INQ-A30.MELD:INQ-A35.MELD'!N191)*0.1,"Warnung","")</f>
        <v/>
      </c>
      <c r="S191" s="182" t="str">
        <f>IF('INQ-A50.MELD'!H191&gt;SUM('INQ-A30.MELD:INQ-A35.MELD'!O191)*0.1,"Warnung","")</f>
        <v/>
      </c>
      <c r="T191" s="182" t="str">
        <f>IF('INQ-A50.MELD'!I191&gt;SUM('INQ-A30.MELD:INQ-A35.MELD'!P191:R191)*0.1,"Warnung","")</f>
        <v/>
      </c>
      <c r="U191" s="335"/>
      <c r="V191" s="182" t="str">
        <f>IF('INQ-A50.MELD'!K191&gt;SUM('INQ-A30.MELD:INQ-A35.MELD'!F191)*0.1,"Warnung","")</f>
        <v/>
      </c>
      <c r="W191" s="182" t="str">
        <f>IF('INQ-A50.MELD'!L191&gt;SUM('INQ-A30.MELD:INQ-A35.MELD'!G191)*0.1,"Warnung","")</f>
        <v/>
      </c>
      <c r="X191" s="182" t="str">
        <f>IF('INQ-A50.MELD'!M191&gt;SUM('INQ-A30.MELD:INQ-A35.MELD'!H191)*0.1,"Warnung","")</f>
        <v/>
      </c>
      <c r="Y191" s="182" t="str">
        <f>IF('INQ-A50.MELD'!N191&gt;SUM('INQ-A30.MELD:INQ-A35.MELD'!I191:K191)*0.1,"Warnung","")</f>
        <v/>
      </c>
    </row>
    <row r="192" spans="1:25" s="334" customFormat="1" ht="15.9" customHeight="1" x14ac:dyDescent="0.25">
      <c r="A192" s="78"/>
      <c r="B192" s="91" t="s">
        <v>401</v>
      </c>
      <c r="C192" s="171" t="s">
        <v>961</v>
      </c>
      <c r="D192" s="97" t="s">
        <v>257</v>
      </c>
      <c r="E192" s="5">
        <v>218</v>
      </c>
      <c r="F192" s="64"/>
      <c r="G192" s="64"/>
      <c r="H192" s="64"/>
      <c r="I192" s="64"/>
      <c r="K192" s="64"/>
      <c r="L192" s="64"/>
      <c r="M192" s="64"/>
      <c r="N192" s="64"/>
      <c r="O192" s="5">
        <v>218</v>
      </c>
      <c r="Q192" s="182" t="str">
        <f>IF('INQ-A50.MELD'!F192&gt;SUM('INQ-A30.MELD:INQ-A35.MELD'!M192)*0.1,"Warnung","")</f>
        <v/>
      </c>
      <c r="R192" s="182" t="str">
        <f>IF('INQ-A50.MELD'!G192&gt;SUM('INQ-A30.MELD:INQ-A35.MELD'!N192)*0.1,"Warnung","")</f>
        <v/>
      </c>
      <c r="S192" s="182" t="str">
        <f>IF('INQ-A50.MELD'!H192&gt;SUM('INQ-A30.MELD:INQ-A35.MELD'!O192)*0.1,"Warnung","")</f>
        <v/>
      </c>
      <c r="T192" s="182" t="str">
        <f>IF('INQ-A50.MELD'!I192&gt;SUM('INQ-A30.MELD:INQ-A35.MELD'!P192:R192)*0.1,"Warnung","")</f>
        <v/>
      </c>
      <c r="U192" s="335"/>
      <c r="V192" s="182" t="str">
        <f>IF('INQ-A50.MELD'!K192&gt;SUM('INQ-A30.MELD:INQ-A35.MELD'!F192)*0.1,"Warnung","")</f>
        <v/>
      </c>
      <c r="W192" s="182" t="str">
        <f>IF('INQ-A50.MELD'!L192&gt;SUM('INQ-A30.MELD:INQ-A35.MELD'!G192)*0.1,"Warnung","")</f>
        <v/>
      </c>
      <c r="X192" s="182" t="str">
        <f>IF('INQ-A50.MELD'!M192&gt;SUM('INQ-A30.MELD:INQ-A35.MELD'!H192)*0.1,"Warnung","")</f>
        <v/>
      </c>
      <c r="Y192" s="182" t="str">
        <f>IF('INQ-A50.MELD'!N192&gt;SUM('INQ-A30.MELD:INQ-A35.MELD'!I192:K192)*0.1,"Warnung","")</f>
        <v/>
      </c>
    </row>
    <row r="193" spans="1:25" s="334" customFormat="1" ht="15.9" customHeight="1" x14ac:dyDescent="0.25">
      <c r="A193" s="78"/>
      <c r="B193" s="91" t="s">
        <v>401</v>
      </c>
      <c r="C193" s="171" t="s">
        <v>492</v>
      </c>
      <c r="D193" s="65" t="s">
        <v>249</v>
      </c>
      <c r="E193" s="5">
        <v>204</v>
      </c>
      <c r="F193" s="64"/>
      <c r="G193" s="64"/>
      <c r="H193" s="64"/>
      <c r="I193" s="64"/>
      <c r="K193" s="64"/>
      <c r="L193" s="64"/>
      <c r="M193" s="64"/>
      <c r="N193" s="64"/>
      <c r="O193" s="5">
        <v>204</v>
      </c>
      <c r="Q193" s="182" t="str">
        <f>IF('INQ-A50.MELD'!F193&gt;SUM('INQ-A30.MELD:INQ-A35.MELD'!M193)*0.1,"Warnung","")</f>
        <v/>
      </c>
      <c r="R193" s="182" t="str">
        <f>IF('INQ-A50.MELD'!G193&gt;SUM('INQ-A30.MELD:INQ-A35.MELD'!N193)*0.1,"Warnung","")</f>
        <v/>
      </c>
      <c r="S193" s="182" t="str">
        <f>IF('INQ-A50.MELD'!H193&gt;SUM('INQ-A30.MELD:INQ-A35.MELD'!O193)*0.1,"Warnung","")</f>
        <v/>
      </c>
      <c r="T193" s="182" t="str">
        <f>IF('INQ-A50.MELD'!I193&gt;SUM('INQ-A30.MELD:INQ-A35.MELD'!P193:R193)*0.1,"Warnung","")</f>
        <v/>
      </c>
      <c r="U193" s="335"/>
      <c r="V193" s="182" t="str">
        <f>IF('INQ-A50.MELD'!K193&gt;SUM('INQ-A30.MELD:INQ-A35.MELD'!F193)*0.1,"Warnung","")</f>
        <v/>
      </c>
      <c r="W193" s="182" t="str">
        <f>IF('INQ-A50.MELD'!L193&gt;SUM('INQ-A30.MELD:INQ-A35.MELD'!G193)*0.1,"Warnung","")</f>
        <v/>
      </c>
      <c r="X193" s="182" t="str">
        <f>IF('INQ-A50.MELD'!M193&gt;SUM('INQ-A30.MELD:INQ-A35.MELD'!H193)*0.1,"Warnung","")</f>
        <v/>
      </c>
      <c r="Y193" s="182" t="str">
        <f>IF('INQ-A50.MELD'!N193&gt;SUM('INQ-A30.MELD:INQ-A35.MELD'!I193:K193)*0.1,"Warnung","")</f>
        <v/>
      </c>
    </row>
    <row r="194" spans="1:25" s="334" customFormat="1" ht="15.9" customHeight="1" x14ac:dyDescent="0.25">
      <c r="A194" s="78"/>
      <c r="B194" s="91" t="s">
        <v>401</v>
      </c>
      <c r="C194" s="171" t="s">
        <v>870</v>
      </c>
      <c r="D194" s="65" t="s">
        <v>258</v>
      </c>
      <c r="E194" s="5">
        <v>207</v>
      </c>
      <c r="F194" s="64"/>
      <c r="G194" s="64"/>
      <c r="H194" s="64"/>
      <c r="I194" s="64"/>
      <c r="K194" s="64"/>
      <c r="L194" s="64"/>
      <c r="M194" s="64"/>
      <c r="N194" s="64"/>
      <c r="O194" s="5">
        <v>207</v>
      </c>
      <c r="Q194" s="182" t="str">
        <f>IF('INQ-A50.MELD'!F194&gt;SUM('INQ-A30.MELD:INQ-A35.MELD'!M194)*0.1,"Warnung","")</f>
        <v/>
      </c>
      <c r="R194" s="182" t="str">
        <f>IF('INQ-A50.MELD'!G194&gt;SUM('INQ-A30.MELD:INQ-A35.MELD'!N194)*0.1,"Warnung","")</f>
        <v/>
      </c>
      <c r="S194" s="182" t="str">
        <f>IF('INQ-A50.MELD'!H194&gt;SUM('INQ-A30.MELD:INQ-A35.MELD'!O194)*0.1,"Warnung","")</f>
        <v/>
      </c>
      <c r="T194" s="182" t="str">
        <f>IF('INQ-A50.MELD'!I194&gt;SUM('INQ-A30.MELD:INQ-A35.MELD'!P194:R194)*0.1,"Warnung","")</f>
        <v/>
      </c>
      <c r="U194" s="335"/>
      <c r="V194" s="182" t="str">
        <f>IF('INQ-A50.MELD'!K194&gt;SUM('INQ-A30.MELD:INQ-A35.MELD'!F194)*0.1,"Warnung","")</f>
        <v/>
      </c>
      <c r="W194" s="182" t="str">
        <f>IF('INQ-A50.MELD'!L194&gt;SUM('INQ-A30.MELD:INQ-A35.MELD'!G194)*0.1,"Warnung","")</f>
        <v/>
      </c>
      <c r="X194" s="182" t="str">
        <f>IF('INQ-A50.MELD'!M194&gt;SUM('INQ-A30.MELD:INQ-A35.MELD'!H194)*0.1,"Warnung","")</f>
        <v/>
      </c>
      <c r="Y194" s="182" t="str">
        <f>IF('INQ-A50.MELD'!N194&gt;SUM('INQ-A30.MELD:INQ-A35.MELD'!I194:K194)*0.1,"Warnung","")</f>
        <v/>
      </c>
    </row>
    <row r="195" spans="1:25" s="334" customFormat="1" ht="15.9" customHeight="1" x14ac:dyDescent="0.25">
      <c r="A195" s="78"/>
      <c r="B195" s="91" t="s">
        <v>401</v>
      </c>
      <c r="C195" s="171" t="s">
        <v>871</v>
      </c>
      <c r="D195" s="97" t="s">
        <v>250</v>
      </c>
      <c r="E195" s="5">
        <v>211</v>
      </c>
      <c r="F195" s="64"/>
      <c r="G195" s="64"/>
      <c r="H195" s="64"/>
      <c r="I195" s="64"/>
      <c r="K195" s="64"/>
      <c r="L195" s="64"/>
      <c r="M195" s="64"/>
      <c r="N195" s="64"/>
      <c r="O195" s="5">
        <v>211</v>
      </c>
      <c r="Q195" s="182" t="str">
        <f>IF('INQ-A50.MELD'!F195&gt;SUM('INQ-A30.MELD:INQ-A35.MELD'!M195)*0.1,"Warnung","")</f>
        <v/>
      </c>
      <c r="R195" s="182" t="str">
        <f>IF('INQ-A50.MELD'!G195&gt;SUM('INQ-A30.MELD:INQ-A35.MELD'!N195)*0.1,"Warnung","")</f>
        <v/>
      </c>
      <c r="S195" s="182" t="str">
        <f>IF('INQ-A50.MELD'!H195&gt;SUM('INQ-A30.MELD:INQ-A35.MELD'!O195)*0.1,"Warnung","")</f>
        <v/>
      </c>
      <c r="T195" s="182" t="str">
        <f>IF('INQ-A50.MELD'!I195&gt;SUM('INQ-A30.MELD:INQ-A35.MELD'!P195:R195)*0.1,"Warnung","")</f>
        <v/>
      </c>
      <c r="U195" s="335"/>
      <c r="V195" s="182" t="str">
        <f>IF('INQ-A50.MELD'!K195&gt;SUM('INQ-A30.MELD:INQ-A35.MELD'!F195)*0.1,"Warnung","")</f>
        <v/>
      </c>
      <c r="W195" s="182" t="str">
        <f>IF('INQ-A50.MELD'!L195&gt;SUM('INQ-A30.MELD:INQ-A35.MELD'!G195)*0.1,"Warnung","")</f>
        <v/>
      </c>
      <c r="X195" s="182" t="str">
        <f>IF('INQ-A50.MELD'!M195&gt;SUM('INQ-A30.MELD:INQ-A35.MELD'!H195)*0.1,"Warnung","")</f>
        <v/>
      </c>
      <c r="Y195" s="182" t="str">
        <f>IF('INQ-A50.MELD'!N195&gt;SUM('INQ-A30.MELD:INQ-A35.MELD'!I195:K195)*0.1,"Warnung","")</f>
        <v/>
      </c>
    </row>
    <row r="196" spans="1:25" ht="35.1" customHeight="1" thickBot="1" x14ac:dyDescent="0.3">
      <c r="A196" s="78"/>
      <c r="B196" s="119" t="s">
        <v>409</v>
      </c>
      <c r="C196" s="120"/>
      <c r="D196" s="118" t="s">
        <v>1134</v>
      </c>
      <c r="E196" s="5"/>
      <c r="F196" s="309">
        <f>SUM(F197:F229)</f>
        <v>0</v>
      </c>
      <c r="G196" s="309">
        <f>SUM(G197:G229)</f>
        <v>0</v>
      </c>
      <c r="H196" s="309">
        <f>SUM(H197:H229)</f>
        <v>0</v>
      </c>
      <c r="I196" s="309">
        <f>SUM(I197:I229)</f>
        <v>0</v>
      </c>
      <c r="K196" s="309">
        <f>SUM(K197:K229)</f>
        <v>0</v>
      </c>
      <c r="L196" s="309">
        <f>SUM(L197:L229)</f>
        <v>0</v>
      </c>
      <c r="M196" s="309">
        <f>SUM(M197:M229)</f>
        <v>0</v>
      </c>
      <c r="N196" s="309">
        <f>SUM(N197:N229)</f>
        <v>0</v>
      </c>
      <c r="O196" s="5"/>
    </row>
    <row r="197" spans="1:25" ht="15.9" customHeight="1" thickTop="1" x14ac:dyDescent="0.25">
      <c r="A197" s="78"/>
      <c r="B197" s="91" t="s">
        <v>409</v>
      </c>
      <c r="C197" s="103" t="s">
        <v>497</v>
      </c>
      <c r="D197" s="65" t="s">
        <v>259</v>
      </c>
      <c r="E197" s="5">
        <v>171</v>
      </c>
      <c r="F197" s="10"/>
      <c r="G197" s="10"/>
      <c r="H197" s="10"/>
      <c r="I197" s="10"/>
      <c r="K197" s="10"/>
      <c r="L197" s="10"/>
      <c r="M197" s="10"/>
      <c r="N197" s="10"/>
      <c r="O197" s="5">
        <v>171</v>
      </c>
      <c r="Q197" s="182" t="str">
        <f>IF('INQ-A50.MELD'!F197&gt;SUM('INQ-A30.MELD:INQ-A35.MELD'!M197)*0.1,"Warnung","")</f>
        <v/>
      </c>
      <c r="R197" s="182" t="str">
        <f>IF('INQ-A50.MELD'!G197&gt;SUM('INQ-A30.MELD:INQ-A35.MELD'!N197)*0.1,"Warnung","")</f>
        <v/>
      </c>
      <c r="S197" s="182" t="str">
        <f>IF('INQ-A50.MELD'!H197&gt;SUM('INQ-A30.MELD:INQ-A35.MELD'!O197)*0.1,"Warnung","")</f>
        <v/>
      </c>
      <c r="T197" s="182" t="str">
        <f>IF('INQ-A50.MELD'!I197&gt;SUM('INQ-A30.MELD:INQ-A35.MELD'!P197:R197)*0.1,"Warnung","")</f>
        <v/>
      </c>
      <c r="U197" s="335"/>
      <c r="V197" s="182" t="str">
        <f>IF('INQ-A50.MELD'!K197&gt;SUM('INQ-A30.MELD:INQ-A35.MELD'!F197)*0.1,"Warnung","")</f>
        <v/>
      </c>
      <c r="W197" s="182" t="str">
        <f>IF('INQ-A50.MELD'!L197&gt;SUM('INQ-A30.MELD:INQ-A35.MELD'!G197)*0.1,"Warnung","")</f>
        <v/>
      </c>
      <c r="X197" s="182" t="str">
        <f>IF('INQ-A50.MELD'!M197&gt;SUM('INQ-A30.MELD:INQ-A35.MELD'!H197)*0.1,"Warnung","")</f>
        <v/>
      </c>
      <c r="Y197" s="182" t="str">
        <f>IF('INQ-A50.MELD'!N197&gt;SUM('INQ-A30.MELD:INQ-A35.MELD'!I197:K197)*0.1,"Warnung","")</f>
        <v/>
      </c>
    </row>
    <row r="198" spans="1:25" s="334" customFormat="1" ht="15.9" customHeight="1" x14ac:dyDescent="0.25">
      <c r="A198" s="78"/>
      <c r="B198" s="91" t="s">
        <v>409</v>
      </c>
      <c r="C198" s="103" t="s">
        <v>498</v>
      </c>
      <c r="D198" s="65" t="s">
        <v>260</v>
      </c>
      <c r="E198" s="5">
        <v>173</v>
      </c>
      <c r="F198" s="10"/>
      <c r="G198" s="10"/>
      <c r="H198" s="10"/>
      <c r="I198" s="10"/>
      <c r="K198" s="10"/>
      <c r="L198" s="10"/>
      <c r="M198" s="10"/>
      <c r="N198" s="10"/>
      <c r="O198" s="5">
        <v>173</v>
      </c>
      <c r="Q198" s="182" t="str">
        <f>IF('INQ-A50.MELD'!F198&gt;SUM('INQ-A30.MELD:INQ-A35.MELD'!M198)*0.1,"Warnung","")</f>
        <v/>
      </c>
      <c r="R198" s="182" t="str">
        <f>IF('INQ-A50.MELD'!G198&gt;SUM('INQ-A30.MELD:INQ-A35.MELD'!N198)*0.1,"Warnung","")</f>
        <v/>
      </c>
      <c r="S198" s="182" t="str">
        <f>IF('INQ-A50.MELD'!H198&gt;SUM('INQ-A30.MELD:INQ-A35.MELD'!O198)*0.1,"Warnung","")</f>
        <v/>
      </c>
      <c r="T198" s="182" t="str">
        <f>IF('INQ-A50.MELD'!I198&gt;SUM('INQ-A30.MELD:INQ-A35.MELD'!P198:R198)*0.1,"Warnung","")</f>
        <v/>
      </c>
      <c r="U198" s="335"/>
      <c r="V198" s="182" t="str">
        <f>IF('INQ-A50.MELD'!K198&gt;SUM('INQ-A30.MELD:INQ-A35.MELD'!F198)*0.1,"Warnung","")</f>
        <v/>
      </c>
      <c r="W198" s="182" t="str">
        <f>IF('INQ-A50.MELD'!L198&gt;SUM('INQ-A30.MELD:INQ-A35.MELD'!G198)*0.1,"Warnung","")</f>
        <v/>
      </c>
      <c r="X198" s="182" t="str">
        <f>IF('INQ-A50.MELD'!M198&gt;SUM('INQ-A30.MELD:INQ-A35.MELD'!H198)*0.1,"Warnung","")</f>
        <v/>
      </c>
      <c r="Y198" s="182" t="str">
        <f>IF('INQ-A50.MELD'!N198&gt;SUM('INQ-A30.MELD:INQ-A35.MELD'!I198:K198)*0.1,"Warnung","")</f>
        <v/>
      </c>
    </row>
    <row r="199" spans="1:25" s="334" customFormat="1" ht="15.9" customHeight="1" x14ac:dyDescent="0.25">
      <c r="A199" s="78"/>
      <c r="B199" s="91" t="s">
        <v>409</v>
      </c>
      <c r="C199" s="103" t="s">
        <v>499</v>
      </c>
      <c r="D199" s="65" t="s">
        <v>261</v>
      </c>
      <c r="E199" s="5">
        <v>174</v>
      </c>
      <c r="F199" s="10"/>
      <c r="G199" s="10"/>
      <c r="H199" s="10"/>
      <c r="I199" s="10"/>
      <c r="K199" s="10"/>
      <c r="L199" s="10"/>
      <c r="M199" s="10"/>
      <c r="N199" s="10"/>
      <c r="O199" s="5">
        <v>174</v>
      </c>
      <c r="Q199" s="182" t="str">
        <f>IF('INQ-A50.MELD'!F199&gt;SUM('INQ-A30.MELD:INQ-A35.MELD'!M199)*0.1,"Warnung","")</f>
        <v/>
      </c>
      <c r="R199" s="182" t="str">
        <f>IF('INQ-A50.MELD'!G199&gt;SUM('INQ-A30.MELD:INQ-A35.MELD'!N199)*0.1,"Warnung","")</f>
        <v/>
      </c>
      <c r="S199" s="182" t="str">
        <f>IF('INQ-A50.MELD'!H199&gt;SUM('INQ-A30.MELD:INQ-A35.MELD'!O199)*0.1,"Warnung","")</f>
        <v/>
      </c>
      <c r="T199" s="182" t="str">
        <f>IF('INQ-A50.MELD'!I199&gt;SUM('INQ-A30.MELD:INQ-A35.MELD'!P199:R199)*0.1,"Warnung","")</f>
        <v/>
      </c>
      <c r="U199" s="335"/>
      <c r="V199" s="182" t="str">
        <f>IF('INQ-A50.MELD'!K199&gt;SUM('INQ-A30.MELD:INQ-A35.MELD'!F199)*0.1,"Warnung","")</f>
        <v/>
      </c>
      <c r="W199" s="182" t="str">
        <f>IF('INQ-A50.MELD'!L199&gt;SUM('INQ-A30.MELD:INQ-A35.MELD'!G199)*0.1,"Warnung","")</f>
        <v/>
      </c>
      <c r="X199" s="182" t="str">
        <f>IF('INQ-A50.MELD'!M199&gt;SUM('INQ-A30.MELD:INQ-A35.MELD'!H199)*0.1,"Warnung","")</f>
        <v/>
      </c>
      <c r="Y199" s="182" t="str">
        <f>IF('INQ-A50.MELD'!N199&gt;SUM('INQ-A30.MELD:INQ-A35.MELD'!I199:K199)*0.1,"Warnung","")</f>
        <v/>
      </c>
    </row>
    <row r="200" spans="1:25" s="334" customFormat="1" ht="15.9" customHeight="1" x14ac:dyDescent="0.25">
      <c r="A200" s="78"/>
      <c r="B200" s="91" t="s">
        <v>409</v>
      </c>
      <c r="C200" s="103" t="s">
        <v>963</v>
      </c>
      <c r="D200" s="65" t="s">
        <v>262</v>
      </c>
      <c r="E200" s="5">
        <v>176</v>
      </c>
      <c r="F200" s="10"/>
      <c r="G200" s="10"/>
      <c r="H200" s="10"/>
      <c r="I200" s="10"/>
      <c r="K200" s="10"/>
      <c r="L200" s="10"/>
      <c r="M200" s="10"/>
      <c r="N200" s="10"/>
      <c r="O200" s="5">
        <v>176</v>
      </c>
      <c r="Q200" s="182" t="str">
        <f>IF('INQ-A50.MELD'!F200&gt;SUM('INQ-A30.MELD:INQ-A35.MELD'!M200)*0.1,"Warnung","")</f>
        <v/>
      </c>
      <c r="R200" s="182" t="str">
        <f>IF('INQ-A50.MELD'!G200&gt;SUM('INQ-A30.MELD:INQ-A35.MELD'!N200)*0.1,"Warnung","")</f>
        <v/>
      </c>
      <c r="S200" s="182" t="str">
        <f>IF('INQ-A50.MELD'!H200&gt;SUM('INQ-A30.MELD:INQ-A35.MELD'!O200)*0.1,"Warnung","")</f>
        <v/>
      </c>
      <c r="T200" s="182" t="str">
        <f>IF('INQ-A50.MELD'!I200&gt;SUM('INQ-A30.MELD:INQ-A35.MELD'!P200:R200)*0.1,"Warnung","")</f>
        <v/>
      </c>
      <c r="U200" s="335"/>
      <c r="V200" s="182" t="str">
        <f>IF('INQ-A50.MELD'!K200&gt;SUM('INQ-A30.MELD:INQ-A35.MELD'!F200)*0.1,"Warnung","")</f>
        <v/>
      </c>
      <c r="W200" s="182" t="str">
        <f>IF('INQ-A50.MELD'!L200&gt;SUM('INQ-A30.MELD:INQ-A35.MELD'!G200)*0.1,"Warnung","")</f>
        <v/>
      </c>
      <c r="X200" s="182" t="str">
        <f>IF('INQ-A50.MELD'!M200&gt;SUM('INQ-A30.MELD:INQ-A35.MELD'!H200)*0.1,"Warnung","")</f>
        <v/>
      </c>
      <c r="Y200" s="182" t="str">
        <f>IF('INQ-A50.MELD'!N200&gt;SUM('INQ-A30.MELD:INQ-A35.MELD'!I200:K200)*0.1,"Warnung","")</f>
        <v/>
      </c>
    </row>
    <row r="201" spans="1:25" s="334" customFormat="1" ht="15.9" customHeight="1" x14ac:dyDescent="0.25">
      <c r="A201" s="78"/>
      <c r="B201" s="91" t="s">
        <v>409</v>
      </c>
      <c r="C201" s="103" t="s">
        <v>99</v>
      </c>
      <c r="D201" s="65" t="s">
        <v>100</v>
      </c>
      <c r="E201" s="5">
        <v>177</v>
      </c>
      <c r="F201" s="10"/>
      <c r="G201" s="10"/>
      <c r="H201" s="10"/>
      <c r="I201" s="10"/>
      <c r="K201" s="10"/>
      <c r="L201" s="10"/>
      <c r="M201" s="10"/>
      <c r="N201" s="10"/>
      <c r="O201" s="5">
        <v>177</v>
      </c>
      <c r="Q201" s="182" t="str">
        <f>IF('INQ-A50.MELD'!F201&gt;SUM('INQ-A30.MELD:INQ-A35.MELD'!M201)*0.1,"Warnung","")</f>
        <v/>
      </c>
      <c r="R201" s="182" t="str">
        <f>IF('INQ-A50.MELD'!G201&gt;SUM('INQ-A30.MELD:INQ-A35.MELD'!N201)*0.1,"Warnung","")</f>
        <v/>
      </c>
      <c r="S201" s="182" t="str">
        <f>IF('INQ-A50.MELD'!H201&gt;SUM('INQ-A30.MELD:INQ-A35.MELD'!O201)*0.1,"Warnung","")</f>
        <v/>
      </c>
      <c r="T201" s="182" t="str">
        <f>IF('INQ-A50.MELD'!I201&gt;SUM('INQ-A30.MELD:INQ-A35.MELD'!P201:R201)*0.1,"Warnung","")</f>
        <v/>
      </c>
      <c r="U201" s="335"/>
      <c r="V201" s="182" t="str">
        <f>IF('INQ-A50.MELD'!K201&gt;SUM('INQ-A30.MELD:INQ-A35.MELD'!F201)*0.1,"Warnung","")</f>
        <v/>
      </c>
      <c r="W201" s="182" t="str">
        <f>IF('INQ-A50.MELD'!L201&gt;SUM('INQ-A30.MELD:INQ-A35.MELD'!G201)*0.1,"Warnung","")</f>
        <v/>
      </c>
      <c r="X201" s="182" t="str">
        <f>IF('INQ-A50.MELD'!M201&gt;SUM('INQ-A30.MELD:INQ-A35.MELD'!H201)*0.1,"Warnung","")</f>
        <v/>
      </c>
      <c r="Y201" s="182" t="str">
        <f>IF('INQ-A50.MELD'!N201&gt;SUM('INQ-A30.MELD:INQ-A35.MELD'!I201:K201)*0.1,"Warnung","")</f>
        <v/>
      </c>
    </row>
    <row r="202" spans="1:25" s="334" customFormat="1" ht="15.9" customHeight="1" x14ac:dyDescent="0.25">
      <c r="A202" s="78"/>
      <c r="B202" s="91" t="s">
        <v>409</v>
      </c>
      <c r="C202" s="103" t="s">
        <v>964</v>
      </c>
      <c r="D202" s="65" t="s">
        <v>101</v>
      </c>
      <c r="E202" s="5">
        <v>178</v>
      </c>
      <c r="F202" s="10"/>
      <c r="G202" s="10"/>
      <c r="H202" s="10"/>
      <c r="I202" s="10"/>
      <c r="K202" s="10"/>
      <c r="L202" s="10"/>
      <c r="M202" s="10"/>
      <c r="N202" s="10"/>
      <c r="O202" s="5">
        <v>178</v>
      </c>
      <c r="Q202" s="182" t="str">
        <f>IF('INQ-A50.MELD'!F202&gt;SUM('INQ-A30.MELD:INQ-A35.MELD'!M202)*0.1,"Warnung","")</f>
        <v/>
      </c>
      <c r="R202" s="182" t="str">
        <f>IF('INQ-A50.MELD'!G202&gt;SUM('INQ-A30.MELD:INQ-A35.MELD'!N202)*0.1,"Warnung","")</f>
        <v/>
      </c>
      <c r="S202" s="182" t="str">
        <f>IF('INQ-A50.MELD'!H202&gt;SUM('INQ-A30.MELD:INQ-A35.MELD'!O202)*0.1,"Warnung","")</f>
        <v/>
      </c>
      <c r="T202" s="182" t="str">
        <f>IF('INQ-A50.MELD'!I202&gt;SUM('INQ-A30.MELD:INQ-A35.MELD'!P202:R202)*0.1,"Warnung","")</f>
        <v/>
      </c>
      <c r="U202" s="335"/>
      <c r="V202" s="182" t="str">
        <f>IF('INQ-A50.MELD'!K202&gt;SUM('INQ-A30.MELD:INQ-A35.MELD'!F202)*0.1,"Warnung","")</f>
        <v/>
      </c>
      <c r="W202" s="182" t="str">
        <f>IF('INQ-A50.MELD'!L202&gt;SUM('INQ-A30.MELD:INQ-A35.MELD'!G202)*0.1,"Warnung","")</f>
        <v/>
      </c>
      <c r="X202" s="182" t="str">
        <f>IF('INQ-A50.MELD'!M202&gt;SUM('INQ-A30.MELD:INQ-A35.MELD'!H202)*0.1,"Warnung","")</f>
        <v/>
      </c>
      <c r="Y202" s="182" t="str">
        <f>IF('INQ-A50.MELD'!N202&gt;SUM('INQ-A30.MELD:INQ-A35.MELD'!I202:K202)*0.1,"Warnung","")</f>
        <v/>
      </c>
    </row>
    <row r="203" spans="1:25" s="334" customFormat="1" ht="15.9" customHeight="1" x14ac:dyDescent="0.25">
      <c r="A203" s="78"/>
      <c r="B203" s="91" t="s">
        <v>409</v>
      </c>
      <c r="C203" s="103" t="s">
        <v>369</v>
      </c>
      <c r="D203" s="97" t="s">
        <v>102</v>
      </c>
      <c r="E203" s="5">
        <v>179</v>
      </c>
      <c r="F203" s="10"/>
      <c r="G203" s="10"/>
      <c r="H203" s="10"/>
      <c r="I203" s="10"/>
      <c r="K203" s="10"/>
      <c r="L203" s="10"/>
      <c r="M203" s="10"/>
      <c r="N203" s="10"/>
      <c r="O203" s="5">
        <v>179</v>
      </c>
      <c r="Q203" s="182" t="str">
        <f>IF('INQ-A50.MELD'!F203&gt;SUM('INQ-A30.MELD:INQ-A35.MELD'!M203)*0.1,"Warnung","")</f>
        <v/>
      </c>
      <c r="R203" s="182" t="str">
        <f>IF('INQ-A50.MELD'!G203&gt;SUM('INQ-A30.MELD:INQ-A35.MELD'!N203)*0.1,"Warnung","")</f>
        <v/>
      </c>
      <c r="S203" s="182" t="str">
        <f>IF('INQ-A50.MELD'!H203&gt;SUM('INQ-A30.MELD:INQ-A35.MELD'!O203)*0.1,"Warnung","")</f>
        <v/>
      </c>
      <c r="T203" s="182" t="str">
        <f>IF('INQ-A50.MELD'!I203&gt;SUM('INQ-A30.MELD:INQ-A35.MELD'!P203:R203)*0.1,"Warnung","")</f>
        <v/>
      </c>
      <c r="U203" s="335"/>
      <c r="V203" s="182" t="str">
        <f>IF('INQ-A50.MELD'!K203&gt;SUM('INQ-A30.MELD:INQ-A35.MELD'!F203)*0.1,"Warnung","")</f>
        <v/>
      </c>
      <c r="W203" s="182" t="str">
        <f>IF('INQ-A50.MELD'!L203&gt;SUM('INQ-A30.MELD:INQ-A35.MELD'!G203)*0.1,"Warnung","")</f>
        <v/>
      </c>
      <c r="X203" s="182" t="str">
        <f>IF('INQ-A50.MELD'!M203&gt;SUM('INQ-A30.MELD:INQ-A35.MELD'!H203)*0.1,"Warnung","")</f>
        <v/>
      </c>
      <c r="Y203" s="182" t="str">
        <f>IF('INQ-A50.MELD'!N203&gt;SUM('INQ-A30.MELD:INQ-A35.MELD'!I203:K203)*0.1,"Warnung","")</f>
        <v/>
      </c>
    </row>
    <row r="204" spans="1:25" s="334" customFormat="1" ht="15.9" customHeight="1" x14ac:dyDescent="0.25">
      <c r="A204" s="78"/>
      <c r="B204" s="91" t="s">
        <v>409</v>
      </c>
      <c r="C204" s="103" t="s">
        <v>103</v>
      </c>
      <c r="D204" s="65" t="s">
        <v>104</v>
      </c>
      <c r="E204" s="5">
        <v>180</v>
      </c>
      <c r="F204" s="10"/>
      <c r="G204" s="10"/>
      <c r="H204" s="10"/>
      <c r="I204" s="10"/>
      <c r="K204" s="10"/>
      <c r="L204" s="10"/>
      <c r="M204" s="10"/>
      <c r="N204" s="10"/>
      <c r="O204" s="5">
        <v>180</v>
      </c>
      <c r="Q204" s="182" t="str">
        <f>IF('INQ-A50.MELD'!F204&gt;SUM('INQ-A30.MELD:INQ-A35.MELD'!M204)*0.1,"Warnung","")</f>
        <v/>
      </c>
      <c r="R204" s="182" t="str">
        <f>IF('INQ-A50.MELD'!G204&gt;SUM('INQ-A30.MELD:INQ-A35.MELD'!N204)*0.1,"Warnung","")</f>
        <v/>
      </c>
      <c r="S204" s="182" t="str">
        <f>IF('INQ-A50.MELD'!H204&gt;SUM('INQ-A30.MELD:INQ-A35.MELD'!O204)*0.1,"Warnung","")</f>
        <v/>
      </c>
      <c r="T204" s="182" t="str">
        <f>IF('INQ-A50.MELD'!I204&gt;SUM('INQ-A30.MELD:INQ-A35.MELD'!P204:R204)*0.1,"Warnung","")</f>
        <v/>
      </c>
      <c r="U204" s="335"/>
      <c r="V204" s="182" t="str">
        <f>IF('INQ-A50.MELD'!K204&gt;SUM('INQ-A30.MELD:INQ-A35.MELD'!F204)*0.1,"Warnung","")</f>
        <v/>
      </c>
      <c r="W204" s="182" t="str">
        <f>IF('INQ-A50.MELD'!L204&gt;SUM('INQ-A30.MELD:INQ-A35.MELD'!G204)*0.1,"Warnung","")</f>
        <v/>
      </c>
      <c r="X204" s="182" t="str">
        <f>IF('INQ-A50.MELD'!M204&gt;SUM('INQ-A30.MELD:INQ-A35.MELD'!H204)*0.1,"Warnung","")</f>
        <v/>
      </c>
      <c r="Y204" s="182" t="str">
        <f>IF('INQ-A50.MELD'!N204&gt;SUM('INQ-A30.MELD:INQ-A35.MELD'!I204:K204)*0.1,"Warnung","")</f>
        <v/>
      </c>
    </row>
    <row r="205" spans="1:25" s="436" customFormat="1" ht="15.9" customHeight="1" x14ac:dyDescent="0.25">
      <c r="A205" s="78"/>
      <c r="B205" s="91" t="s">
        <v>409</v>
      </c>
      <c r="C205" s="171" t="s">
        <v>962</v>
      </c>
      <c r="D205" s="65" t="s">
        <v>98</v>
      </c>
      <c r="E205" s="5">
        <v>182</v>
      </c>
      <c r="F205" s="10"/>
      <c r="G205" s="10"/>
      <c r="H205" s="10"/>
      <c r="I205" s="10"/>
      <c r="K205" s="10"/>
      <c r="L205" s="10"/>
      <c r="M205" s="10"/>
      <c r="N205" s="10"/>
      <c r="O205" s="5">
        <v>182</v>
      </c>
      <c r="Q205" s="182" t="str">
        <f>IF('INQ-A50.MELD'!F205&gt;SUM('INQ-A30.MELD:INQ-A35.MELD'!M205)*0.1,"Warnung","")</f>
        <v/>
      </c>
      <c r="R205" s="182" t="str">
        <f>IF('INQ-A50.MELD'!G205&gt;SUM('INQ-A30.MELD:INQ-A35.MELD'!N205)*0.1,"Warnung","")</f>
        <v/>
      </c>
      <c r="S205" s="182" t="str">
        <f>IF('INQ-A50.MELD'!H205&gt;SUM('INQ-A30.MELD:INQ-A35.MELD'!O205)*0.1,"Warnung","")</f>
        <v/>
      </c>
      <c r="T205" s="182" t="str">
        <f>IF('INQ-A50.MELD'!I205&gt;SUM('INQ-A30.MELD:INQ-A35.MELD'!P205:R205)*0.1,"Warnung","")</f>
        <v/>
      </c>
      <c r="V205" s="182" t="str">
        <f>IF('INQ-A50.MELD'!K205&gt;SUM('INQ-A30.MELD:INQ-A35.MELD'!F205)*0.1,"Warnung","")</f>
        <v/>
      </c>
      <c r="W205" s="182" t="str">
        <f>IF('INQ-A50.MELD'!L205&gt;SUM('INQ-A30.MELD:INQ-A35.MELD'!G205)*0.1,"Warnung","")</f>
        <v/>
      </c>
      <c r="X205" s="182" t="str">
        <f>IF('INQ-A50.MELD'!M205&gt;SUM('INQ-A30.MELD:INQ-A35.MELD'!H205)*0.1,"Warnung","")</f>
        <v/>
      </c>
      <c r="Y205" s="182" t="str">
        <f>IF('INQ-A50.MELD'!N205&gt;SUM('INQ-A30.MELD:INQ-A35.MELD'!I205:K205)*0.1,"Warnung","")</f>
        <v/>
      </c>
    </row>
    <row r="206" spans="1:25" s="334" customFormat="1" ht="15.9" customHeight="1" x14ac:dyDescent="0.25">
      <c r="A206" s="78"/>
      <c r="B206" s="91" t="s">
        <v>409</v>
      </c>
      <c r="C206" s="103" t="s">
        <v>105</v>
      </c>
      <c r="D206" s="65" t="s">
        <v>106</v>
      </c>
      <c r="E206" s="5">
        <v>184</v>
      </c>
      <c r="F206" s="10"/>
      <c r="G206" s="10"/>
      <c r="H206" s="10"/>
      <c r="I206" s="10"/>
      <c r="K206" s="10"/>
      <c r="L206" s="10"/>
      <c r="M206" s="10"/>
      <c r="N206" s="10"/>
      <c r="O206" s="5">
        <v>184</v>
      </c>
      <c r="Q206" s="182" t="str">
        <f>IF('INQ-A50.MELD'!F206&gt;SUM('INQ-A30.MELD:INQ-A35.MELD'!M206)*0.1,"Warnung","")</f>
        <v/>
      </c>
      <c r="R206" s="182" t="str">
        <f>IF('INQ-A50.MELD'!G206&gt;SUM('INQ-A30.MELD:INQ-A35.MELD'!N206)*0.1,"Warnung","")</f>
        <v/>
      </c>
      <c r="S206" s="182" t="str">
        <f>IF('INQ-A50.MELD'!H206&gt;SUM('INQ-A30.MELD:INQ-A35.MELD'!O206)*0.1,"Warnung","")</f>
        <v/>
      </c>
      <c r="T206" s="182" t="str">
        <f>IF('INQ-A50.MELD'!I206&gt;SUM('INQ-A30.MELD:INQ-A35.MELD'!P206:R206)*0.1,"Warnung","")</f>
        <v/>
      </c>
      <c r="U206" s="335"/>
      <c r="V206" s="182" t="str">
        <f>IF('INQ-A50.MELD'!K206&gt;SUM('INQ-A30.MELD:INQ-A35.MELD'!F206)*0.1,"Warnung","")</f>
        <v/>
      </c>
      <c r="W206" s="182" t="str">
        <f>IF('INQ-A50.MELD'!L206&gt;SUM('INQ-A30.MELD:INQ-A35.MELD'!G206)*0.1,"Warnung","")</f>
        <v/>
      </c>
      <c r="X206" s="182" t="str">
        <f>IF('INQ-A50.MELD'!M206&gt;SUM('INQ-A30.MELD:INQ-A35.MELD'!H206)*0.1,"Warnung","")</f>
        <v/>
      </c>
      <c r="Y206" s="182" t="str">
        <f>IF('INQ-A50.MELD'!N206&gt;SUM('INQ-A30.MELD:INQ-A35.MELD'!I206:K206)*0.1,"Warnung","")</f>
        <v/>
      </c>
    </row>
    <row r="207" spans="1:25" s="334" customFormat="1" ht="15.9" customHeight="1" x14ac:dyDescent="0.25">
      <c r="A207" s="78"/>
      <c r="B207" s="91" t="s">
        <v>409</v>
      </c>
      <c r="C207" s="103" t="s">
        <v>500</v>
      </c>
      <c r="D207" s="65" t="s">
        <v>263</v>
      </c>
      <c r="E207" s="5">
        <v>187</v>
      </c>
      <c r="F207" s="10"/>
      <c r="G207" s="10"/>
      <c r="H207" s="10"/>
      <c r="I207" s="10"/>
      <c r="K207" s="10"/>
      <c r="L207" s="10"/>
      <c r="M207" s="10"/>
      <c r="N207" s="10"/>
      <c r="O207" s="5">
        <v>187</v>
      </c>
      <c r="Q207" s="182" t="str">
        <f>IF('INQ-A50.MELD'!F207&gt;SUM('INQ-A30.MELD:INQ-A35.MELD'!M207)*0.1,"Warnung","")</f>
        <v/>
      </c>
      <c r="R207" s="182" t="str">
        <f>IF('INQ-A50.MELD'!G207&gt;SUM('INQ-A30.MELD:INQ-A35.MELD'!N207)*0.1,"Warnung","")</f>
        <v/>
      </c>
      <c r="S207" s="182" t="str">
        <f>IF('INQ-A50.MELD'!H207&gt;SUM('INQ-A30.MELD:INQ-A35.MELD'!O207)*0.1,"Warnung","")</f>
        <v/>
      </c>
      <c r="T207" s="182" t="str">
        <f>IF('INQ-A50.MELD'!I207&gt;SUM('INQ-A30.MELD:INQ-A35.MELD'!P207:R207)*0.1,"Warnung","")</f>
        <v/>
      </c>
      <c r="U207" s="335"/>
      <c r="V207" s="182" t="str">
        <f>IF('INQ-A50.MELD'!K207&gt;SUM('INQ-A30.MELD:INQ-A35.MELD'!F207)*0.1,"Warnung","")</f>
        <v/>
      </c>
      <c r="W207" s="182" t="str">
        <f>IF('INQ-A50.MELD'!L207&gt;SUM('INQ-A30.MELD:INQ-A35.MELD'!G207)*0.1,"Warnung","")</f>
        <v/>
      </c>
      <c r="X207" s="182" t="str">
        <f>IF('INQ-A50.MELD'!M207&gt;SUM('INQ-A30.MELD:INQ-A35.MELD'!H207)*0.1,"Warnung","")</f>
        <v/>
      </c>
      <c r="Y207" s="182" t="str">
        <f>IF('INQ-A50.MELD'!N207&gt;SUM('INQ-A30.MELD:INQ-A35.MELD'!I207:K207)*0.1,"Warnung","")</f>
        <v/>
      </c>
    </row>
    <row r="208" spans="1:25" s="334" customFormat="1" ht="15.9" customHeight="1" x14ac:dyDescent="0.25">
      <c r="A208" s="78"/>
      <c r="B208" s="91" t="s">
        <v>409</v>
      </c>
      <c r="C208" s="103" t="s">
        <v>501</v>
      </c>
      <c r="D208" s="65" t="s">
        <v>264</v>
      </c>
      <c r="E208" s="5">
        <v>213</v>
      </c>
      <c r="F208" s="10"/>
      <c r="G208" s="10"/>
      <c r="H208" s="10"/>
      <c r="I208" s="10"/>
      <c r="K208" s="10"/>
      <c r="L208" s="10"/>
      <c r="M208" s="10"/>
      <c r="N208" s="10"/>
      <c r="O208" s="5">
        <v>213</v>
      </c>
      <c r="Q208" s="182" t="str">
        <f>IF('INQ-A50.MELD'!F208&gt;SUM('INQ-A30.MELD:INQ-A35.MELD'!M208)*0.1,"Warnung","")</f>
        <v/>
      </c>
      <c r="R208" s="182" t="str">
        <f>IF('INQ-A50.MELD'!G208&gt;SUM('INQ-A30.MELD:INQ-A35.MELD'!N208)*0.1,"Warnung","")</f>
        <v/>
      </c>
      <c r="S208" s="182" t="str">
        <f>IF('INQ-A50.MELD'!H208&gt;SUM('INQ-A30.MELD:INQ-A35.MELD'!O208)*0.1,"Warnung","")</f>
        <v/>
      </c>
      <c r="T208" s="182" t="str">
        <f>IF('INQ-A50.MELD'!I208&gt;SUM('INQ-A30.MELD:INQ-A35.MELD'!P208:R208)*0.1,"Warnung","")</f>
        <v/>
      </c>
      <c r="U208" s="335"/>
      <c r="V208" s="182" t="str">
        <f>IF('INQ-A50.MELD'!K208&gt;SUM('INQ-A30.MELD:INQ-A35.MELD'!F208)*0.1,"Warnung","")</f>
        <v/>
      </c>
      <c r="W208" s="182" t="str">
        <f>IF('INQ-A50.MELD'!L208&gt;SUM('INQ-A30.MELD:INQ-A35.MELD'!G208)*0.1,"Warnung","")</f>
        <v/>
      </c>
      <c r="X208" s="182" t="str">
        <f>IF('INQ-A50.MELD'!M208&gt;SUM('INQ-A30.MELD:INQ-A35.MELD'!H208)*0.1,"Warnung","")</f>
        <v/>
      </c>
      <c r="Y208" s="182" t="str">
        <f>IF('INQ-A50.MELD'!N208&gt;SUM('INQ-A30.MELD:INQ-A35.MELD'!I208:K208)*0.1,"Warnung","")</f>
        <v/>
      </c>
    </row>
    <row r="209" spans="1:25" s="334" customFormat="1" ht="15.9" customHeight="1" x14ac:dyDescent="0.25">
      <c r="A209" s="78"/>
      <c r="B209" s="91" t="s">
        <v>409</v>
      </c>
      <c r="C209" s="103" t="s">
        <v>970</v>
      </c>
      <c r="D209" s="65" t="s">
        <v>266</v>
      </c>
      <c r="E209" s="5">
        <v>214</v>
      </c>
      <c r="F209" s="10"/>
      <c r="G209" s="10"/>
      <c r="H209" s="10"/>
      <c r="I209" s="10"/>
      <c r="K209" s="10"/>
      <c r="L209" s="10"/>
      <c r="M209" s="10"/>
      <c r="N209" s="10"/>
      <c r="O209" s="5">
        <v>214</v>
      </c>
      <c r="Q209" s="182" t="str">
        <f>IF('INQ-A50.MELD'!F209&gt;SUM('INQ-A30.MELD:INQ-A35.MELD'!M209)*0.1,"Warnung","")</f>
        <v/>
      </c>
      <c r="R209" s="182" t="str">
        <f>IF('INQ-A50.MELD'!G209&gt;SUM('INQ-A30.MELD:INQ-A35.MELD'!N209)*0.1,"Warnung","")</f>
        <v/>
      </c>
      <c r="S209" s="182" t="str">
        <f>IF('INQ-A50.MELD'!H209&gt;SUM('INQ-A30.MELD:INQ-A35.MELD'!O209)*0.1,"Warnung","")</f>
        <v/>
      </c>
      <c r="T209" s="182" t="str">
        <f>IF('INQ-A50.MELD'!I209&gt;SUM('INQ-A30.MELD:INQ-A35.MELD'!P209:R209)*0.1,"Warnung","")</f>
        <v/>
      </c>
      <c r="U209" s="335"/>
      <c r="V209" s="182" t="str">
        <f>IF('INQ-A50.MELD'!K209&gt;SUM('INQ-A30.MELD:INQ-A35.MELD'!F209)*0.1,"Warnung","")</f>
        <v/>
      </c>
      <c r="W209" s="182" t="str">
        <f>IF('INQ-A50.MELD'!L209&gt;SUM('INQ-A30.MELD:INQ-A35.MELD'!G209)*0.1,"Warnung","")</f>
        <v/>
      </c>
      <c r="X209" s="182" t="str">
        <f>IF('INQ-A50.MELD'!M209&gt;SUM('INQ-A30.MELD:INQ-A35.MELD'!H209)*0.1,"Warnung","")</f>
        <v/>
      </c>
      <c r="Y209" s="182" t="str">
        <f>IF('INQ-A50.MELD'!N209&gt;SUM('INQ-A30.MELD:INQ-A35.MELD'!I209:K209)*0.1,"Warnung","")</f>
        <v/>
      </c>
    </row>
    <row r="210" spans="1:25" s="334" customFormat="1" ht="15.9" customHeight="1" x14ac:dyDescent="0.25">
      <c r="A210" s="78"/>
      <c r="B210" s="91" t="s">
        <v>409</v>
      </c>
      <c r="C210" s="103" t="s">
        <v>502</v>
      </c>
      <c r="D210" s="65" t="s">
        <v>265</v>
      </c>
      <c r="E210" s="5">
        <v>190</v>
      </c>
      <c r="F210" s="10"/>
      <c r="G210" s="10"/>
      <c r="H210" s="10"/>
      <c r="I210" s="10"/>
      <c r="K210" s="10"/>
      <c r="L210" s="10"/>
      <c r="M210" s="10"/>
      <c r="N210" s="10"/>
      <c r="O210" s="5">
        <v>190</v>
      </c>
      <c r="Q210" s="182" t="str">
        <f>IF('INQ-A50.MELD'!F210&gt;SUM('INQ-A30.MELD:INQ-A35.MELD'!M210)*0.1,"Warnung","")</f>
        <v/>
      </c>
      <c r="R210" s="182" t="str">
        <f>IF('INQ-A50.MELD'!G210&gt;SUM('INQ-A30.MELD:INQ-A35.MELD'!N210)*0.1,"Warnung","")</f>
        <v/>
      </c>
      <c r="S210" s="182" t="str">
        <f>IF('INQ-A50.MELD'!H210&gt;SUM('INQ-A30.MELD:INQ-A35.MELD'!O210)*0.1,"Warnung","")</f>
        <v/>
      </c>
      <c r="T210" s="182" t="str">
        <f>IF('INQ-A50.MELD'!I210&gt;SUM('INQ-A30.MELD:INQ-A35.MELD'!P210:R210)*0.1,"Warnung","")</f>
        <v/>
      </c>
      <c r="U210" s="335"/>
      <c r="V210" s="182" t="str">
        <f>IF('INQ-A50.MELD'!K210&gt;SUM('INQ-A30.MELD:INQ-A35.MELD'!F210)*0.1,"Warnung","")</f>
        <v/>
      </c>
      <c r="W210" s="182" t="str">
        <f>IF('INQ-A50.MELD'!L210&gt;SUM('INQ-A30.MELD:INQ-A35.MELD'!G210)*0.1,"Warnung","")</f>
        <v/>
      </c>
      <c r="X210" s="182" t="str">
        <f>IF('INQ-A50.MELD'!M210&gt;SUM('INQ-A30.MELD:INQ-A35.MELD'!H210)*0.1,"Warnung","")</f>
        <v/>
      </c>
      <c r="Y210" s="182" t="str">
        <f>IF('INQ-A50.MELD'!N210&gt;SUM('INQ-A30.MELD:INQ-A35.MELD'!I210:K210)*0.1,"Warnung","")</f>
        <v/>
      </c>
    </row>
    <row r="211" spans="1:25" s="334" customFormat="1" ht="15.9" customHeight="1" x14ac:dyDescent="0.25">
      <c r="A211" s="78"/>
      <c r="B211" s="91" t="s">
        <v>409</v>
      </c>
      <c r="C211" s="103" t="s">
        <v>965</v>
      </c>
      <c r="D211" s="65" t="s">
        <v>107</v>
      </c>
      <c r="E211" s="5">
        <v>191</v>
      </c>
      <c r="F211" s="10"/>
      <c r="G211" s="10"/>
      <c r="H211" s="10"/>
      <c r="I211" s="10"/>
      <c r="K211" s="10"/>
      <c r="L211" s="10"/>
      <c r="M211" s="10"/>
      <c r="N211" s="10"/>
      <c r="O211" s="5">
        <v>191</v>
      </c>
      <c r="Q211" s="182" t="str">
        <f>IF('INQ-A50.MELD'!F211&gt;SUM('INQ-A30.MELD:INQ-A35.MELD'!M211)*0.1,"Warnung","")</f>
        <v/>
      </c>
      <c r="R211" s="182" t="str">
        <f>IF('INQ-A50.MELD'!G211&gt;SUM('INQ-A30.MELD:INQ-A35.MELD'!N211)*0.1,"Warnung","")</f>
        <v/>
      </c>
      <c r="S211" s="182" t="str">
        <f>IF('INQ-A50.MELD'!H211&gt;SUM('INQ-A30.MELD:INQ-A35.MELD'!O211)*0.1,"Warnung","")</f>
        <v/>
      </c>
      <c r="T211" s="182" t="str">
        <f>IF('INQ-A50.MELD'!I211&gt;SUM('INQ-A30.MELD:INQ-A35.MELD'!P211:R211)*0.1,"Warnung","")</f>
        <v/>
      </c>
      <c r="U211" s="335"/>
      <c r="V211" s="182" t="str">
        <f>IF('INQ-A50.MELD'!K211&gt;SUM('INQ-A30.MELD:INQ-A35.MELD'!F211)*0.1,"Warnung","")</f>
        <v/>
      </c>
      <c r="W211" s="182" t="str">
        <f>IF('INQ-A50.MELD'!L211&gt;SUM('INQ-A30.MELD:INQ-A35.MELD'!G211)*0.1,"Warnung","")</f>
        <v/>
      </c>
      <c r="X211" s="182" t="str">
        <f>IF('INQ-A50.MELD'!M211&gt;SUM('INQ-A30.MELD:INQ-A35.MELD'!H211)*0.1,"Warnung","")</f>
        <v/>
      </c>
      <c r="Y211" s="182" t="str">
        <f>IF('INQ-A50.MELD'!N211&gt;SUM('INQ-A30.MELD:INQ-A35.MELD'!I211:K211)*0.1,"Warnung","")</f>
        <v/>
      </c>
    </row>
    <row r="212" spans="1:25" s="334" customFormat="1" ht="15.9" customHeight="1" x14ac:dyDescent="0.25">
      <c r="A212" s="78"/>
      <c r="B212" s="91" t="s">
        <v>409</v>
      </c>
      <c r="C212" s="103" t="s">
        <v>503</v>
      </c>
      <c r="D212" s="65" t="s">
        <v>267</v>
      </c>
      <c r="E212" s="5">
        <v>192</v>
      </c>
      <c r="F212" s="10"/>
      <c r="G212" s="10"/>
      <c r="H212" s="10"/>
      <c r="I212" s="10"/>
      <c r="K212" s="10"/>
      <c r="L212" s="10"/>
      <c r="M212" s="10"/>
      <c r="N212" s="10"/>
      <c r="O212" s="5">
        <v>192</v>
      </c>
      <c r="Q212" s="182" t="str">
        <f>IF('INQ-A50.MELD'!F212&gt;SUM('INQ-A30.MELD:INQ-A35.MELD'!M212)*0.1,"Warnung","")</f>
        <v/>
      </c>
      <c r="R212" s="182" t="str">
        <f>IF('INQ-A50.MELD'!G212&gt;SUM('INQ-A30.MELD:INQ-A35.MELD'!N212)*0.1,"Warnung","")</f>
        <v/>
      </c>
      <c r="S212" s="182" t="str">
        <f>IF('INQ-A50.MELD'!H212&gt;SUM('INQ-A30.MELD:INQ-A35.MELD'!O212)*0.1,"Warnung","")</f>
        <v/>
      </c>
      <c r="T212" s="182" t="str">
        <f>IF('INQ-A50.MELD'!I212&gt;SUM('INQ-A30.MELD:INQ-A35.MELD'!P212:R212)*0.1,"Warnung","")</f>
        <v/>
      </c>
      <c r="U212" s="335"/>
      <c r="V212" s="182" t="str">
        <f>IF('INQ-A50.MELD'!K212&gt;SUM('INQ-A30.MELD:INQ-A35.MELD'!F212)*0.1,"Warnung","")</f>
        <v/>
      </c>
      <c r="W212" s="182" t="str">
        <f>IF('INQ-A50.MELD'!L212&gt;SUM('INQ-A30.MELD:INQ-A35.MELD'!G212)*0.1,"Warnung","")</f>
        <v/>
      </c>
      <c r="X212" s="182" t="str">
        <f>IF('INQ-A50.MELD'!M212&gt;SUM('INQ-A30.MELD:INQ-A35.MELD'!H212)*0.1,"Warnung","")</f>
        <v/>
      </c>
      <c r="Y212" s="182" t="str">
        <f>IF('INQ-A50.MELD'!N212&gt;SUM('INQ-A30.MELD:INQ-A35.MELD'!I212:K212)*0.1,"Warnung","")</f>
        <v/>
      </c>
    </row>
    <row r="213" spans="1:25" s="334" customFormat="1" ht="15.9" customHeight="1" x14ac:dyDescent="0.25">
      <c r="A213" s="78"/>
      <c r="B213" s="91" t="s">
        <v>409</v>
      </c>
      <c r="C213" s="103" t="s">
        <v>504</v>
      </c>
      <c r="D213" s="65" t="s">
        <v>268</v>
      </c>
      <c r="E213" s="5">
        <v>194</v>
      </c>
      <c r="F213" s="10"/>
      <c r="G213" s="10"/>
      <c r="H213" s="10"/>
      <c r="I213" s="10"/>
      <c r="K213" s="10"/>
      <c r="L213" s="10"/>
      <c r="M213" s="10"/>
      <c r="N213" s="10"/>
      <c r="O213" s="5">
        <v>194</v>
      </c>
      <c r="Q213" s="182" t="str">
        <f>IF('INQ-A50.MELD'!F213&gt;SUM('INQ-A30.MELD:INQ-A35.MELD'!M213)*0.1,"Warnung","")</f>
        <v/>
      </c>
      <c r="R213" s="182" t="str">
        <f>IF('INQ-A50.MELD'!G213&gt;SUM('INQ-A30.MELD:INQ-A35.MELD'!N213)*0.1,"Warnung","")</f>
        <v/>
      </c>
      <c r="S213" s="182" t="str">
        <f>IF('INQ-A50.MELD'!H213&gt;SUM('INQ-A30.MELD:INQ-A35.MELD'!O213)*0.1,"Warnung","")</f>
        <v/>
      </c>
      <c r="T213" s="182" t="str">
        <f>IF('INQ-A50.MELD'!I213&gt;SUM('INQ-A30.MELD:INQ-A35.MELD'!P213:R213)*0.1,"Warnung","")</f>
        <v/>
      </c>
      <c r="U213" s="335"/>
      <c r="V213" s="182" t="str">
        <f>IF('INQ-A50.MELD'!K213&gt;SUM('INQ-A30.MELD:INQ-A35.MELD'!F213)*0.1,"Warnung","")</f>
        <v/>
      </c>
      <c r="W213" s="182" t="str">
        <f>IF('INQ-A50.MELD'!L213&gt;SUM('INQ-A30.MELD:INQ-A35.MELD'!G213)*0.1,"Warnung","")</f>
        <v/>
      </c>
      <c r="X213" s="182" t="str">
        <f>IF('INQ-A50.MELD'!M213&gt;SUM('INQ-A30.MELD:INQ-A35.MELD'!H213)*0.1,"Warnung","")</f>
        <v/>
      </c>
      <c r="Y213" s="182" t="str">
        <f>IF('INQ-A50.MELD'!N213&gt;SUM('INQ-A30.MELD:INQ-A35.MELD'!I213:K213)*0.1,"Warnung","")</f>
        <v/>
      </c>
    </row>
    <row r="214" spans="1:25" s="334" customFormat="1" ht="15.9" customHeight="1" x14ac:dyDescent="0.25">
      <c r="A214" s="78"/>
      <c r="B214" s="91" t="s">
        <v>409</v>
      </c>
      <c r="C214" s="103" t="s">
        <v>370</v>
      </c>
      <c r="D214" s="97" t="s">
        <v>108</v>
      </c>
      <c r="E214" s="5">
        <v>195</v>
      </c>
      <c r="F214" s="10"/>
      <c r="G214" s="10"/>
      <c r="H214" s="10"/>
      <c r="I214" s="10"/>
      <c r="K214" s="10"/>
      <c r="L214" s="10"/>
      <c r="M214" s="10"/>
      <c r="N214" s="10"/>
      <c r="O214" s="5">
        <v>195</v>
      </c>
      <c r="Q214" s="182" t="str">
        <f>IF('INQ-A50.MELD'!F214&gt;SUM('INQ-A30.MELD:INQ-A35.MELD'!M214)*0.1,"Warnung","")</f>
        <v/>
      </c>
      <c r="R214" s="182" t="str">
        <f>IF('INQ-A50.MELD'!G214&gt;SUM('INQ-A30.MELD:INQ-A35.MELD'!N214)*0.1,"Warnung","")</f>
        <v/>
      </c>
      <c r="S214" s="182" t="str">
        <f>IF('INQ-A50.MELD'!H214&gt;SUM('INQ-A30.MELD:INQ-A35.MELD'!O214)*0.1,"Warnung","")</f>
        <v/>
      </c>
      <c r="T214" s="182" t="str">
        <f>IF('INQ-A50.MELD'!I214&gt;SUM('INQ-A30.MELD:INQ-A35.MELD'!P214:R214)*0.1,"Warnung","")</f>
        <v/>
      </c>
      <c r="U214" s="335"/>
      <c r="V214" s="182" t="str">
        <f>IF('INQ-A50.MELD'!K214&gt;SUM('INQ-A30.MELD:INQ-A35.MELD'!F214)*0.1,"Warnung","")</f>
        <v/>
      </c>
      <c r="W214" s="182" t="str">
        <f>IF('INQ-A50.MELD'!L214&gt;SUM('INQ-A30.MELD:INQ-A35.MELD'!G214)*0.1,"Warnung","")</f>
        <v/>
      </c>
      <c r="X214" s="182" t="str">
        <f>IF('INQ-A50.MELD'!M214&gt;SUM('INQ-A30.MELD:INQ-A35.MELD'!H214)*0.1,"Warnung","")</f>
        <v/>
      </c>
      <c r="Y214" s="182" t="str">
        <f>IF('INQ-A50.MELD'!N214&gt;SUM('INQ-A30.MELD:INQ-A35.MELD'!I214:K214)*0.1,"Warnung","")</f>
        <v/>
      </c>
    </row>
    <row r="215" spans="1:25" s="334" customFormat="1" ht="15.9" customHeight="1" x14ac:dyDescent="0.25">
      <c r="A215" s="78"/>
      <c r="B215" s="91" t="s">
        <v>409</v>
      </c>
      <c r="C215" s="103" t="s">
        <v>347</v>
      </c>
      <c r="D215" s="65" t="s">
        <v>269</v>
      </c>
      <c r="E215" s="5">
        <v>196</v>
      </c>
      <c r="F215" s="10"/>
      <c r="G215" s="10"/>
      <c r="H215" s="10"/>
      <c r="I215" s="10"/>
      <c r="K215" s="10"/>
      <c r="L215" s="10"/>
      <c r="M215" s="10"/>
      <c r="N215" s="10"/>
      <c r="O215" s="5">
        <v>196</v>
      </c>
      <c r="Q215" s="182" t="str">
        <f>IF('INQ-A50.MELD'!F215&gt;SUM('INQ-A30.MELD:INQ-A35.MELD'!M215)*0.1,"Warnung","")</f>
        <v/>
      </c>
      <c r="R215" s="182" t="str">
        <f>IF('INQ-A50.MELD'!G215&gt;SUM('INQ-A30.MELD:INQ-A35.MELD'!N215)*0.1,"Warnung","")</f>
        <v/>
      </c>
      <c r="S215" s="182" t="str">
        <f>IF('INQ-A50.MELD'!H215&gt;SUM('INQ-A30.MELD:INQ-A35.MELD'!O215)*0.1,"Warnung","")</f>
        <v/>
      </c>
      <c r="T215" s="182" t="str">
        <f>IF('INQ-A50.MELD'!I215&gt;SUM('INQ-A30.MELD:INQ-A35.MELD'!P215:R215)*0.1,"Warnung","")</f>
        <v/>
      </c>
      <c r="U215" s="335"/>
      <c r="V215" s="182" t="str">
        <f>IF('INQ-A50.MELD'!K215&gt;SUM('INQ-A30.MELD:INQ-A35.MELD'!F215)*0.1,"Warnung","")</f>
        <v/>
      </c>
      <c r="W215" s="182" t="str">
        <f>IF('INQ-A50.MELD'!L215&gt;SUM('INQ-A30.MELD:INQ-A35.MELD'!G215)*0.1,"Warnung","")</f>
        <v/>
      </c>
      <c r="X215" s="182" t="str">
        <f>IF('INQ-A50.MELD'!M215&gt;SUM('INQ-A30.MELD:INQ-A35.MELD'!H215)*0.1,"Warnung","")</f>
        <v/>
      </c>
      <c r="Y215" s="182" t="str">
        <f>IF('INQ-A50.MELD'!N215&gt;SUM('INQ-A30.MELD:INQ-A35.MELD'!I215:K215)*0.1,"Warnung","")</f>
        <v/>
      </c>
    </row>
    <row r="216" spans="1:25" s="334" customFormat="1" ht="15.9" customHeight="1" x14ac:dyDescent="0.25">
      <c r="A216" s="78"/>
      <c r="B216" s="91" t="s">
        <v>409</v>
      </c>
      <c r="C216" s="103" t="s">
        <v>505</v>
      </c>
      <c r="D216" s="65" t="s">
        <v>270</v>
      </c>
      <c r="E216" s="5">
        <v>197</v>
      </c>
      <c r="F216" s="10"/>
      <c r="G216" s="10"/>
      <c r="H216" s="10"/>
      <c r="I216" s="10"/>
      <c r="K216" s="10"/>
      <c r="L216" s="10"/>
      <c r="M216" s="10"/>
      <c r="N216" s="10"/>
      <c r="O216" s="5">
        <v>197</v>
      </c>
      <c r="Q216" s="182" t="str">
        <f>IF('INQ-A50.MELD'!F216&gt;SUM('INQ-A30.MELD:INQ-A35.MELD'!M216)*0.1,"Warnung","")</f>
        <v/>
      </c>
      <c r="R216" s="182" t="str">
        <f>IF('INQ-A50.MELD'!G216&gt;SUM('INQ-A30.MELD:INQ-A35.MELD'!N216)*0.1,"Warnung","")</f>
        <v/>
      </c>
      <c r="S216" s="182" t="str">
        <f>IF('INQ-A50.MELD'!H216&gt;SUM('INQ-A30.MELD:INQ-A35.MELD'!O216)*0.1,"Warnung","")</f>
        <v/>
      </c>
      <c r="T216" s="182" t="str">
        <f>IF('INQ-A50.MELD'!I216&gt;SUM('INQ-A30.MELD:INQ-A35.MELD'!P216:R216)*0.1,"Warnung","")</f>
        <v/>
      </c>
      <c r="U216" s="335"/>
      <c r="V216" s="182" t="str">
        <f>IF('INQ-A50.MELD'!K216&gt;SUM('INQ-A30.MELD:INQ-A35.MELD'!F216)*0.1,"Warnung","")</f>
        <v/>
      </c>
      <c r="W216" s="182" t="str">
        <f>IF('INQ-A50.MELD'!L216&gt;SUM('INQ-A30.MELD:INQ-A35.MELD'!G216)*0.1,"Warnung","")</f>
        <v/>
      </c>
      <c r="X216" s="182" t="str">
        <f>IF('INQ-A50.MELD'!M216&gt;SUM('INQ-A30.MELD:INQ-A35.MELD'!H216)*0.1,"Warnung","")</f>
        <v/>
      </c>
      <c r="Y216" s="182" t="str">
        <f>IF('INQ-A50.MELD'!N216&gt;SUM('INQ-A30.MELD:INQ-A35.MELD'!I216:K216)*0.1,"Warnung","")</f>
        <v/>
      </c>
    </row>
    <row r="217" spans="1:25" s="334" customFormat="1" ht="15.9" customHeight="1" x14ac:dyDescent="0.25">
      <c r="A217" s="78"/>
      <c r="B217" s="91" t="s">
        <v>409</v>
      </c>
      <c r="C217" s="103" t="s">
        <v>506</v>
      </c>
      <c r="D217" s="65" t="s">
        <v>271</v>
      </c>
      <c r="E217" s="5">
        <v>198</v>
      </c>
      <c r="F217" s="10"/>
      <c r="G217" s="10"/>
      <c r="H217" s="10"/>
      <c r="I217" s="10"/>
      <c r="K217" s="10"/>
      <c r="L217" s="10"/>
      <c r="M217" s="10"/>
      <c r="N217" s="10"/>
      <c r="O217" s="5">
        <v>198</v>
      </c>
      <c r="Q217" s="182" t="str">
        <f>IF('INQ-A50.MELD'!F217&gt;SUM('INQ-A30.MELD:INQ-A35.MELD'!M217)*0.1,"Warnung","")</f>
        <v/>
      </c>
      <c r="R217" s="182" t="str">
        <f>IF('INQ-A50.MELD'!G217&gt;SUM('INQ-A30.MELD:INQ-A35.MELD'!N217)*0.1,"Warnung","")</f>
        <v/>
      </c>
      <c r="S217" s="182" t="str">
        <f>IF('INQ-A50.MELD'!H217&gt;SUM('INQ-A30.MELD:INQ-A35.MELD'!O217)*0.1,"Warnung","")</f>
        <v/>
      </c>
      <c r="T217" s="182" t="str">
        <f>IF('INQ-A50.MELD'!I217&gt;SUM('INQ-A30.MELD:INQ-A35.MELD'!P217:R217)*0.1,"Warnung","")</f>
        <v/>
      </c>
      <c r="U217" s="335"/>
      <c r="V217" s="182" t="str">
        <f>IF('INQ-A50.MELD'!K217&gt;SUM('INQ-A30.MELD:INQ-A35.MELD'!F217)*0.1,"Warnung","")</f>
        <v/>
      </c>
      <c r="W217" s="182" t="str">
        <f>IF('INQ-A50.MELD'!L217&gt;SUM('INQ-A30.MELD:INQ-A35.MELD'!G217)*0.1,"Warnung","")</f>
        <v/>
      </c>
      <c r="X217" s="182" t="str">
        <f>IF('INQ-A50.MELD'!M217&gt;SUM('INQ-A30.MELD:INQ-A35.MELD'!H217)*0.1,"Warnung","")</f>
        <v/>
      </c>
      <c r="Y217" s="182" t="str">
        <f>IF('INQ-A50.MELD'!N217&gt;SUM('INQ-A30.MELD:INQ-A35.MELD'!I217:K217)*0.1,"Warnung","")</f>
        <v/>
      </c>
    </row>
    <row r="218" spans="1:25" s="334" customFormat="1" ht="15.9" customHeight="1" x14ac:dyDescent="0.25">
      <c r="A218" s="78"/>
      <c r="B218" s="91" t="s">
        <v>409</v>
      </c>
      <c r="C218" s="103" t="s">
        <v>507</v>
      </c>
      <c r="D218" s="65" t="s">
        <v>272</v>
      </c>
      <c r="E218" s="5">
        <v>199</v>
      </c>
      <c r="F218" s="10"/>
      <c r="G218" s="10"/>
      <c r="H218" s="10"/>
      <c r="I218" s="10"/>
      <c r="K218" s="10"/>
      <c r="L218" s="10"/>
      <c r="M218" s="10"/>
      <c r="N218" s="10"/>
      <c r="O218" s="5">
        <v>199</v>
      </c>
      <c r="Q218" s="182" t="str">
        <f>IF('INQ-A50.MELD'!F218&gt;SUM('INQ-A30.MELD:INQ-A35.MELD'!M218)*0.1,"Warnung","")</f>
        <v/>
      </c>
      <c r="R218" s="182" t="str">
        <f>IF('INQ-A50.MELD'!G218&gt;SUM('INQ-A30.MELD:INQ-A35.MELD'!N218)*0.1,"Warnung","")</f>
        <v/>
      </c>
      <c r="S218" s="182" t="str">
        <f>IF('INQ-A50.MELD'!H218&gt;SUM('INQ-A30.MELD:INQ-A35.MELD'!O218)*0.1,"Warnung","")</f>
        <v/>
      </c>
      <c r="T218" s="182" t="str">
        <f>IF('INQ-A50.MELD'!I218&gt;SUM('INQ-A30.MELD:INQ-A35.MELD'!P218:R218)*0.1,"Warnung","")</f>
        <v/>
      </c>
      <c r="U218" s="335"/>
      <c r="V218" s="182" t="str">
        <f>IF('INQ-A50.MELD'!K218&gt;SUM('INQ-A30.MELD:INQ-A35.MELD'!F218)*0.1,"Warnung","")</f>
        <v/>
      </c>
      <c r="W218" s="182" t="str">
        <f>IF('INQ-A50.MELD'!L218&gt;SUM('INQ-A30.MELD:INQ-A35.MELD'!G218)*0.1,"Warnung","")</f>
        <v/>
      </c>
      <c r="X218" s="182" t="str">
        <f>IF('INQ-A50.MELD'!M218&gt;SUM('INQ-A30.MELD:INQ-A35.MELD'!H218)*0.1,"Warnung","")</f>
        <v/>
      </c>
      <c r="Y218" s="182" t="str">
        <f>IF('INQ-A50.MELD'!N218&gt;SUM('INQ-A30.MELD:INQ-A35.MELD'!I218:K218)*0.1,"Warnung","")</f>
        <v/>
      </c>
    </row>
    <row r="219" spans="1:25" s="334" customFormat="1" ht="15.9" customHeight="1" x14ac:dyDescent="0.25">
      <c r="A219" s="78"/>
      <c r="B219" s="91" t="s">
        <v>409</v>
      </c>
      <c r="C219" s="103" t="s">
        <v>508</v>
      </c>
      <c r="D219" s="65" t="s">
        <v>273</v>
      </c>
      <c r="E219" s="5">
        <v>202</v>
      </c>
      <c r="F219" s="10"/>
      <c r="G219" s="10"/>
      <c r="H219" s="10"/>
      <c r="I219" s="10"/>
      <c r="K219" s="10"/>
      <c r="L219" s="10"/>
      <c r="M219" s="10"/>
      <c r="N219" s="10"/>
      <c r="O219" s="5">
        <v>202</v>
      </c>
      <c r="Q219" s="182" t="str">
        <f>IF('INQ-A50.MELD'!F219&gt;SUM('INQ-A30.MELD:INQ-A35.MELD'!M219)*0.1,"Warnung","")</f>
        <v/>
      </c>
      <c r="R219" s="182" t="str">
        <f>IF('INQ-A50.MELD'!G219&gt;SUM('INQ-A30.MELD:INQ-A35.MELD'!N219)*0.1,"Warnung","")</f>
        <v/>
      </c>
      <c r="S219" s="182" t="str">
        <f>IF('INQ-A50.MELD'!H219&gt;SUM('INQ-A30.MELD:INQ-A35.MELD'!O219)*0.1,"Warnung","")</f>
        <v/>
      </c>
      <c r="T219" s="182" t="str">
        <f>IF('INQ-A50.MELD'!I219&gt;SUM('INQ-A30.MELD:INQ-A35.MELD'!P219:R219)*0.1,"Warnung","")</f>
        <v/>
      </c>
      <c r="U219" s="335"/>
      <c r="V219" s="182" t="str">
        <f>IF('INQ-A50.MELD'!K219&gt;SUM('INQ-A30.MELD:INQ-A35.MELD'!F219)*0.1,"Warnung","")</f>
        <v/>
      </c>
      <c r="W219" s="182" t="str">
        <f>IF('INQ-A50.MELD'!L219&gt;SUM('INQ-A30.MELD:INQ-A35.MELD'!G219)*0.1,"Warnung","")</f>
        <v/>
      </c>
      <c r="X219" s="182" t="str">
        <f>IF('INQ-A50.MELD'!M219&gt;SUM('INQ-A30.MELD:INQ-A35.MELD'!H219)*0.1,"Warnung","")</f>
        <v/>
      </c>
      <c r="Y219" s="182" t="str">
        <f>IF('INQ-A50.MELD'!N219&gt;SUM('INQ-A30.MELD:INQ-A35.MELD'!I219:K219)*0.1,"Warnung","")</f>
        <v/>
      </c>
    </row>
    <row r="220" spans="1:25" ht="15.9" customHeight="1" x14ac:dyDescent="0.25">
      <c r="A220" s="78"/>
      <c r="B220" s="91" t="s">
        <v>409</v>
      </c>
      <c r="C220" s="100" t="s">
        <v>109</v>
      </c>
      <c r="D220" s="65" t="s">
        <v>110</v>
      </c>
      <c r="E220" s="5">
        <v>203</v>
      </c>
      <c r="F220" s="10"/>
      <c r="G220" s="10"/>
      <c r="H220" s="10"/>
      <c r="I220" s="10"/>
      <c r="K220" s="10"/>
      <c r="L220" s="10"/>
      <c r="M220" s="10"/>
      <c r="N220" s="10"/>
      <c r="O220" s="5">
        <v>203</v>
      </c>
      <c r="Q220" s="182" t="str">
        <f>IF('INQ-A50.MELD'!F220&gt;SUM('INQ-A30.MELD:INQ-A35.MELD'!M220)*0.1,"Warnung","")</f>
        <v/>
      </c>
      <c r="R220" s="182" t="str">
        <f>IF('INQ-A50.MELD'!G220&gt;SUM('INQ-A30.MELD:INQ-A35.MELD'!N220)*0.1,"Warnung","")</f>
        <v/>
      </c>
      <c r="S220" s="182" t="str">
        <f>IF('INQ-A50.MELD'!H220&gt;SUM('INQ-A30.MELD:INQ-A35.MELD'!O220)*0.1,"Warnung","")</f>
        <v/>
      </c>
      <c r="T220" s="182" t="str">
        <f>IF('INQ-A50.MELD'!I220&gt;SUM('INQ-A30.MELD:INQ-A35.MELD'!P220:R220)*0.1,"Warnung","")</f>
        <v/>
      </c>
      <c r="U220" s="335"/>
      <c r="V220" s="182" t="str">
        <f>IF('INQ-A50.MELD'!K220&gt;SUM('INQ-A30.MELD:INQ-A35.MELD'!F220)*0.1,"Warnung","")</f>
        <v/>
      </c>
      <c r="W220" s="182" t="str">
        <f>IF('INQ-A50.MELD'!L220&gt;SUM('INQ-A30.MELD:INQ-A35.MELD'!G220)*0.1,"Warnung","")</f>
        <v/>
      </c>
      <c r="X220" s="182" t="str">
        <f>IF('INQ-A50.MELD'!M220&gt;SUM('INQ-A30.MELD:INQ-A35.MELD'!H220)*0.1,"Warnung","")</f>
        <v/>
      </c>
      <c r="Y220" s="182" t="str">
        <f>IF('INQ-A50.MELD'!N220&gt;SUM('INQ-A30.MELD:INQ-A35.MELD'!I220:K220)*0.1,"Warnung","")</f>
        <v/>
      </c>
    </row>
    <row r="221" spans="1:25" ht="15.9" customHeight="1" x14ac:dyDescent="0.25">
      <c r="A221" s="78"/>
      <c r="B221" s="91" t="s">
        <v>409</v>
      </c>
      <c r="C221" s="100" t="s">
        <v>111</v>
      </c>
      <c r="D221" s="65" t="s">
        <v>112</v>
      </c>
      <c r="E221" s="5">
        <v>205</v>
      </c>
      <c r="F221" s="10"/>
      <c r="G221" s="10"/>
      <c r="H221" s="10"/>
      <c r="I221" s="10"/>
      <c r="K221" s="10"/>
      <c r="L221" s="10"/>
      <c r="M221" s="10"/>
      <c r="N221" s="10"/>
      <c r="O221" s="5">
        <v>205</v>
      </c>
      <c r="Q221" s="182" t="str">
        <f>IF('INQ-A50.MELD'!F221&gt;SUM('INQ-A30.MELD:INQ-A35.MELD'!M221)*0.1,"Warnung","")</f>
        <v/>
      </c>
      <c r="R221" s="182" t="str">
        <f>IF('INQ-A50.MELD'!G221&gt;SUM('INQ-A30.MELD:INQ-A35.MELD'!N221)*0.1,"Warnung","")</f>
        <v/>
      </c>
      <c r="S221" s="182" t="str">
        <f>IF('INQ-A50.MELD'!H221&gt;SUM('INQ-A30.MELD:INQ-A35.MELD'!O221)*0.1,"Warnung","")</f>
        <v/>
      </c>
      <c r="T221" s="182" t="str">
        <f>IF('INQ-A50.MELD'!I221&gt;SUM('INQ-A30.MELD:INQ-A35.MELD'!P221:R221)*0.1,"Warnung","")</f>
        <v/>
      </c>
      <c r="U221" s="335"/>
      <c r="V221" s="182" t="str">
        <f>IF('INQ-A50.MELD'!K221&gt;SUM('INQ-A30.MELD:INQ-A35.MELD'!F221)*0.1,"Warnung","")</f>
        <v/>
      </c>
      <c r="W221" s="182" t="str">
        <f>IF('INQ-A50.MELD'!L221&gt;SUM('INQ-A30.MELD:INQ-A35.MELD'!G221)*0.1,"Warnung","")</f>
        <v/>
      </c>
      <c r="X221" s="182" t="str">
        <f>IF('INQ-A50.MELD'!M221&gt;SUM('INQ-A30.MELD:INQ-A35.MELD'!H221)*0.1,"Warnung","")</f>
        <v/>
      </c>
      <c r="Y221" s="182" t="str">
        <f>IF('INQ-A50.MELD'!N221&gt;SUM('INQ-A30.MELD:INQ-A35.MELD'!I221:K221)*0.1,"Warnung","")</f>
        <v/>
      </c>
    </row>
    <row r="222" spans="1:25" ht="15.9" customHeight="1" x14ac:dyDescent="0.25">
      <c r="A222" s="78"/>
      <c r="B222" s="91" t="s">
        <v>409</v>
      </c>
      <c r="C222" s="100" t="s">
        <v>509</v>
      </c>
      <c r="D222" s="65" t="s">
        <v>274</v>
      </c>
      <c r="E222" s="5">
        <v>206</v>
      </c>
      <c r="F222" s="64"/>
      <c r="G222" s="64"/>
      <c r="H222" s="64"/>
      <c r="I222" s="64"/>
      <c r="K222" s="64"/>
      <c r="L222" s="64"/>
      <c r="M222" s="64"/>
      <c r="N222" s="64"/>
      <c r="O222" s="5">
        <v>206</v>
      </c>
      <c r="Q222" s="182" t="str">
        <f>IF('INQ-A50.MELD'!F222&gt;SUM('INQ-A30.MELD:INQ-A35.MELD'!M222)*0.1,"Warnung","")</f>
        <v/>
      </c>
      <c r="R222" s="182" t="str">
        <f>IF('INQ-A50.MELD'!G222&gt;SUM('INQ-A30.MELD:INQ-A35.MELD'!N222)*0.1,"Warnung","")</f>
        <v/>
      </c>
      <c r="S222" s="182" t="str">
        <f>IF('INQ-A50.MELD'!H222&gt;SUM('INQ-A30.MELD:INQ-A35.MELD'!O222)*0.1,"Warnung","")</f>
        <v/>
      </c>
      <c r="T222" s="182" t="str">
        <f>IF('INQ-A50.MELD'!I222&gt;SUM('INQ-A30.MELD:INQ-A35.MELD'!P222:R222)*0.1,"Warnung","")</f>
        <v/>
      </c>
      <c r="U222" s="335"/>
      <c r="V222" s="182" t="str">
        <f>IF('INQ-A50.MELD'!K222&gt;SUM('INQ-A30.MELD:INQ-A35.MELD'!F222)*0.1,"Warnung","")</f>
        <v/>
      </c>
      <c r="W222" s="182" t="str">
        <f>IF('INQ-A50.MELD'!L222&gt;SUM('INQ-A30.MELD:INQ-A35.MELD'!G222)*0.1,"Warnung","")</f>
        <v/>
      </c>
      <c r="X222" s="182" t="str">
        <f>IF('INQ-A50.MELD'!M222&gt;SUM('INQ-A30.MELD:INQ-A35.MELD'!H222)*0.1,"Warnung","")</f>
        <v/>
      </c>
      <c r="Y222" s="182" t="str">
        <f>IF('INQ-A50.MELD'!N222&gt;SUM('INQ-A30.MELD:INQ-A35.MELD'!I222:K222)*0.1,"Warnung","")</f>
        <v/>
      </c>
    </row>
    <row r="223" spans="1:25" ht="15.9" customHeight="1" x14ac:dyDescent="0.25">
      <c r="A223" s="78"/>
      <c r="B223" s="91" t="s">
        <v>409</v>
      </c>
      <c r="C223" s="100" t="s">
        <v>510</v>
      </c>
      <c r="D223" s="65" t="s">
        <v>275</v>
      </c>
      <c r="E223" s="5">
        <v>215</v>
      </c>
      <c r="F223" s="64"/>
      <c r="G223" s="64"/>
      <c r="H223" s="64"/>
      <c r="I223" s="64"/>
      <c r="K223" s="64"/>
      <c r="L223" s="64"/>
      <c r="M223" s="64"/>
      <c r="N223" s="64"/>
      <c r="O223" s="5">
        <v>215</v>
      </c>
      <c r="Q223" s="182" t="str">
        <f>IF('INQ-A50.MELD'!F223&gt;SUM('INQ-A30.MELD:INQ-A35.MELD'!M223)*0.1,"Warnung","")</f>
        <v/>
      </c>
      <c r="R223" s="182" t="str">
        <f>IF('INQ-A50.MELD'!G223&gt;SUM('INQ-A30.MELD:INQ-A35.MELD'!N223)*0.1,"Warnung","")</f>
        <v/>
      </c>
      <c r="S223" s="182" t="str">
        <f>IF('INQ-A50.MELD'!H223&gt;SUM('INQ-A30.MELD:INQ-A35.MELD'!O223)*0.1,"Warnung","")</f>
        <v/>
      </c>
      <c r="T223" s="182" t="str">
        <f>IF('INQ-A50.MELD'!I223&gt;SUM('INQ-A30.MELD:INQ-A35.MELD'!P223:R223)*0.1,"Warnung","")</f>
        <v/>
      </c>
      <c r="U223" s="335"/>
      <c r="V223" s="182" t="str">
        <f>IF('INQ-A50.MELD'!K223&gt;SUM('INQ-A30.MELD:INQ-A35.MELD'!F223)*0.1,"Warnung","")</f>
        <v/>
      </c>
      <c r="W223" s="182" t="str">
        <f>IF('INQ-A50.MELD'!L223&gt;SUM('INQ-A30.MELD:INQ-A35.MELD'!G223)*0.1,"Warnung","")</f>
        <v/>
      </c>
      <c r="X223" s="182" t="str">
        <f>IF('INQ-A50.MELD'!M223&gt;SUM('INQ-A30.MELD:INQ-A35.MELD'!H223)*0.1,"Warnung","")</f>
        <v/>
      </c>
      <c r="Y223" s="182" t="str">
        <f>IF('INQ-A50.MELD'!N223&gt;SUM('INQ-A30.MELD:INQ-A35.MELD'!I223:K223)*0.1,"Warnung","")</f>
        <v/>
      </c>
    </row>
    <row r="224" spans="1:25" ht="15.9" customHeight="1" x14ac:dyDescent="0.25">
      <c r="A224" s="78"/>
      <c r="B224" s="91" t="s">
        <v>409</v>
      </c>
      <c r="C224" s="100" t="s">
        <v>395</v>
      </c>
      <c r="D224" s="97" t="s">
        <v>113</v>
      </c>
      <c r="E224" s="5">
        <v>208</v>
      </c>
      <c r="F224" s="10"/>
      <c r="G224" s="10"/>
      <c r="H224" s="10"/>
      <c r="I224" s="10"/>
      <c r="K224" s="10"/>
      <c r="L224" s="10"/>
      <c r="M224" s="10"/>
      <c r="N224" s="10"/>
      <c r="O224" s="5">
        <v>208</v>
      </c>
      <c r="Q224" s="182" t="str">
        <f>IF('INQ-A50.MELD'!F224&gt;SUM('INQ-A30.MELD:INQ-A35.MELD'!M224)*0.1,"Warnung","")</f>
        <v/>
      </c>
      <c r="R224" s="182" t="str">
        <f>IF('INQ-A50.MELD'!G224&gt;SUM('INQ-A30.MELD:INQ-A35.MELD'!N224)*0.1,"Warnung","")</f>
        <v/>
      </c>
      <c r="S224" s="182" t="str">
        <f>IF('INQ-A50.MELD'!H224&gt;SUM('INQ-A30.MELD:INQ-A35.MELD'!O224)*0.1,"Warnung","")</f>
        <v/>
      </c>
      <c r="T224" s="182" t="str">
        <f>IF('INQ-A50.MELD'!I224&gt;SUM('INQ-A30.MELD:INQ-A35.MELD'!P224:R224)*0.1,"Warnung","")</f>
        <v/>
      </c>
      <c r="U224" s="335"/>
      <c r="V224" s="182" t="str">
        <f>IF('INQ-A50.MELD'!K224&gt;SUM('INQ-A30.MELD:INQ-A35.MELD'!F224)*0.1,"Warnung","")</f>
        <v/>
      </c>
      <c r="W224" s="182" t="str">
        <f>IF('INQ-A50.MELD'!L224&gt;SUM('INQ-A30.MELD:INQ-A35.MELD'!G224)*0.1,"Warnung","")</f>
        <v/>
      </c>
      <c r="X224" s="182" t="str">
        <f>IF('INQ-A50.MELD'!M224&gt;SUM('INQ-A30.MELD:INQ-A35.MELD'!H224)*0.1,"Warnung","")</f>
        <v/>
      </c>
      <c r="Y224" s="182" t="str">
        <f>IF('INQ-A50.MELD'!N224&gt;SUM('INQ-A30.MELD:INQ-A35.MELD'!I224:K224)*0.1,"Warnung","")</f>
        <v/>
      </c>
    </row>
    <row r="225" spans="1:25" ht="15.9" customHeight="1" x14ac:dyDescent="0.25">
      <c r="A225" s="78"/>
      <c r="B225" s="91" t="s">
        <v>409</v>
      </c>
      <c r="C225" s="100" t="s">
        <v>114</v>
      </c>
      <c r="D225" s="65" t="s">
        <v>115</v>
      </c>
      <c r="E225" s="5">
        <v>209</v>
      </c>
      <c r="F225" s="10"/>
      <c r="G225" s="10"/>
      <c r="H225" s="10"/>
      <c r="I225" s="10"/>
      <c r="K225" s="10"/>
      <c r="L225" s="10"/>
      <c r="M225" s="10"/>
      <c r="N225" s="10"/>
      <c r="O225" s="5">
        <v>209</v>
      </c>
      <c r="Q225" s="182" t="str">
        <f>IF('INQ-A50.MELD'!F225&gt;SUM('INQ-A30.MELD:INQ-A35.MELD'!M225)*0.1,"Warnung","")</f>
        <v/>
      </c>
      <c r="R225" s="182" t="str">
        <f>IF('INQ-A50.MELD'!G225&gt;SUM('INQ-A30.MELD:INQ-A35.MELD'!N225)*0.1,"Warnung","")</f>
        <v/>
      </c>
      <c r="S225" s="182" t="str">
        <f>IF('INQ-A50.MELD'!H225&gt;SUM('INQ-A30.MELD:INQ-A35.MELD'!O225)*0.1,"Warnung","")</f>
        <v/>
      </c>
      <c r="T225" s="182" t="str">
        <f>IF('INQ-A50.MELD'!I225&gt;SUM('INQ-A30.MELD:INQ-A35.MELD'!P225:R225)*0.1,"Warnung","")</f>
        <v/>
      </c>
      <c r="U225" s="335"/>
      <c r="V225" s="182" t="str">
        <f>IF('INQ-A50.MELD'!K225&gt;SUM('INQ-A30.MELD:INQ-A35.MELD'!F225)*0.1,"Warnung","")</f>
        <v/>
      </c>
      <c r="W225" s="182" t="str">
        <f>IF('INQ-A50.MELD'!L225&gt;SUM('INQ-A30.MELD:INQ-A35.MELD'!G225)*0.1,"Warnung","")</f>
        <v/>
      </c>
      <c r="X225" s="182" t="str">
        <f>IF('INQ-A50.MELD'!M225&gt;SUM('INQ-A30.MELD:INQ-A35.MELD'!H225)*0.1,"Warnung","")</f>
        <v/>
      </c>
      <c r="Y225" s="182" t="str">
        <f>IF('INQ-A50.MELD'!N225&gt;SUM('INQ-A30.MELD:INQ-A35.MELD'!I225:K225)*0.1,"Warnung","")</f>
        <v/>
      </c>
    </row>
    <row r="226" spans="1:25" ht="15.9" customHeight="1" x14ac:dyDescent="0.25">
      <c r="A226" s="78"/>
      <c r="B226" s="91" t="s">
        <v>409</v>
      </c>
      <c r="C226" s="100" t="s">
        <v>881</v>
      </c>
      <c r="D226" s="97" t="s">
        <v>276</v>
      </c>
      <c r="E226" s="5">
        <v>231</v>
      </c>
      <c r="F226" s="64"/>
      <c r="G226" s="64"/>
      <c r="H226" s="64"/>
      <c r="I226" s="64"/>
      <c r="K226" s="64"/>
      <c r="L226" s="64"/>
      <c r="M226" s="64"/>
      <c r="N226" s="64"/>
      <c r="O226" s="5">
        <v>231</v>
      </c>
      <c r="Q226" s="182" t="str">
        <f>IF('INQ-A50.MELD'!F226&gt;SUM('INQ-A30.MELD:INQ-A35.MELD'!M226)*0.1,"Warnung","")</f>
        <v/>
      </c>
      <c r="R226" s="182" t="str">
        <f>IF('INQ-A50.MELD'!G226&gt;SUM('INQ-A30.MELD:INQ-A35.MELD'!N226)*0.1,"Warnung","")</f>
        <v/>
      </c>
      <c r="S226" s="182" t="str">
        <f>IF('INQ-A50.MELD'!H226&gt;SUM('INQ-A30.MELD:INQ-A35.MELD'!O226)*0.1,"Warnung","")</f>
        <v/>
      </c>
      <c r="T226" s="182" t="str">
        <f>IF('INQ-A50.MELD'!I226&gt;SUM('INQ-A30.MELD:INQ-A35.MELD'!P226:R226)*0.1,"Warnung","")</f>
        <v/>
      </c>
      <c r="U226" s="335"/>
      <c r="V226" s="182" t="str">
        <f>IF('INQ-A50.MELD'!K226&gt;SUM('INQ-A30.MELD:INQ-A35.MELD'!F226)*0.1,"Warnung","")</f>
        <v/>
      </c>
      <c r="W226" s="182" t="str">
        <f>IF('INQ-A50.MELD'!L226&gt;SUM('INQ-A30.MELD:INQ-A35.MELD'!G226)*0.1,"Warnung","")</f>
        <v/>
      </c>
      <c r="X226" s="182" t="str">
        <f>IF('INQ-A50.MELD'!M226&gt;SUM('INQ-A30.MELD:INQ-A35.MELD'!H226)*0.1,"Warnung","")</f>
        <v/>
      </c>
      <c r="Y226" s="182" t="str">
        <f>IF('INQ-A50.MELD'!N226&gt;SUM('INQ-A30.MELD:INQ-A35.MELD'!I226:K226)*0.1,"Warnung","")</f>
        <v/>
      </c>
    </row>
    <row r="227" spans="1:25" ht="15.9" customHeight="1" x14ac:dyDescent="0.25">
      <c r="A227" s="78"/>
      <c r="B227" s="91" t="s">
        <v>409</v>
      </c>
      <c r="C227" s="100" t="s">
        <v>511</v>
      </c>
      <c r="D227" s="65" t="s">
        <v>277</v>
      </c>
      <c r="E227" s="5">
        <v>216</v>
      </c>
      <c r="F227" s="10"/>
      <c r="G227" s="10"/>
      <c r="H227" s="10"/>
      <c r="I227" s="10"/>
      <c r="K227" s="10"/>
      <c r="L227" s="10"/>
      <c r="M227" s="10"/>
      <c r="N227" s="10"/>
      <c r="O227" s="5">
        <v>216</v>
      </c>
      <c r="Q227" s="182" t="str">
        <f>IF('INQ-A50.MELD'!F227&gt;SUM('INQ-A30.MELD:INQ-A35.MELD'!M227)*0.1,"Warnung","")</f>
        <v/>
      </c>
      <c r="R227" s="182" t="str">
        <f>IF('INQ-A50.MELD'!G227&gt;SUM('INQ-A30.MELD:INQ-A35.MELD'!N227)*0.1,"Warnung","")</f>
        <v/>
      </c>
      <c r="S227" s="182" t="str">
        <f>IF('INQ-A50.MELD'!H227&gt;SUM('INQ-A30.MELD:INQ-A35.MELD'!O227)*0.1,"Warnung","")</f>
        <v/>
      </c>
      <c r="T227" s="182" t="str">
        <f>IF('INQ-A50.MELD'!I227&gt;SUM('INQ-A30.MELD:INQ-A35.MELD'!P227:R227)*0.1,"Warnung","")</f>
        <v/>
      </c>
      <c r="U227" s="335"/>
      <c r="V227" s="182" t="str">
        <f>IF('INQ-A50.MELD'!K227&gt;SUM('INQ-A30.MELD:INQ-A35.MELD'!F227)*0.1,"Warnung","")</f>
        <v/>
      </c>
      <c r="W227" s="182" t="str">
        <f>IF('INQ-A50.MELD'!L227&gt;SUM('INQ-A30.MELD:INQ-A35.MELD'!G227)*0.1,"Warnung","")</f>
        <v/>
      </c>
      <c r="X227" s="182" t="str">
        <f>IF('INQ-A50.MELD'!M227&gt;SUM('INQ-A30.MELD:INQ-A35.MELD'!H227)*0.1,"Warnung","")</f>
        <v/>
      </c>
      <c r="Y227" s="182" t="str">
        <f>IF('INQ-A50.MELD'!N227&gt;SUM('INQ-A30.MELD:INQ-A35.MELD'!I227:K227)*0.1,"Warnung","")</f>
        <v/>
      </c>
    </row>
    <row r="228" spans="1:25" ht="15.9" customHeight="1" x14ac:dyDescent="0.25">
      <c r="A228" s="78"/>
      <c r="B228" s="91" t="s">
        <v>409</v>
      </c>
      <c r="C228" s="100" t="s">
        <v>512</v>
      </c>
      <c r="D228" s="65" t="s">
        <v>278</v>
      </c>
      <c r="E228" s="5">
        <v>217</v>
      </c>
      <c r="F228" s="10"/>
      <c r="G228" s="10"/>
      <c r="H228" s="10"/>
      <c r="I228" s="10"/>
      <c r="K228" s="10"/>
      <c r="L228" s="10"/>
      <c r="M228" s="10"/>
      <c r="N228" s="10"/>
      <c r="O228" s="5">
        <v>217</v>
      </c>
      <c r="Q228" s="182" t="str">
        <f>IF('INQ-A50.MELD'!F228&gt;SUM('INQ-A30.MELD:INQ-A35.MELD'!M228)*0.1,"Warnung","")</f>
        <v/>
      </c>
      <c r="R228" s="182" t="str">
        <f>IF('INQ-A50.MELD'!G228&gt;SUM('INQ-A30.MELD:INQ-A35.MELD'!N228)*0.1,"Warnung","")</f>
        <v/>
      </c>
      <c r="S228" s="182" t="str">
        <f>IF('INQ-A50.MELD'!H228&gt;SUM('INQ-A30.MELD:INQ-A35.MELD'!O228)*0.1,"Warnung","")</f>
        <v/>
      </c>
      <c r="T228" s="182" t="str">
        <f>IF('INQ-A50.MELD'!I228&gt;SUM('INQ-A30.MELD:INQ-A35.MELD'!P228:R228)*0.1,"Warnung","")</f>
        <v/>
      </c>
      <c r="U228" s="335"/>
      <c r="V228" s="182" t="str">
        <f>IF('INQ-A50.MELD'!K228&gt;SUM('INQ-A30.MELD:INQ-A35.MELD'!F228)*0.1,"Warnung","")</f>
        <v/>
      </c>
      <c r="W228" s="182" t="str">
        <f>IF('INQ-A50.MELD'!L228&gt;SUM('INQ-A30.MELD:INQ-A35.MELD'!G228)*0.1,"Warnung","")</f>
        <v/>
      </c>
      <c r="X228" s="182" t="str">
        <f>IF('INQ-A50.MELD'!M228&gt;SUM('INQ-A30.MELD:INQ-A35.MELD'!H228)*0.1,"Warnung","")</f>
        <v/>
      </c>
      <c r="Y228" s="182" t="str">
        <f>IF('INQ-A50.MELD'!N228&gt;SUM('INQ-A30.MELD:INQ-A35.MELD'!I228:K228)*0.1,"Warnung","")</f>
        <v/>
      </c>
    </row>
    <row r="229" spans="1:25" ht="15.9" customHeight="1" x14ac:dyDescent="0.25">
      <c r="A229" s="78"/>
      <c r="B229" s="91" t="s">
        <v>409</v>
      </c>
      <c r="C229" s="100" t="s">
        <v>513</v>
      </c>
      <c r="D229" s="65" t="s">
        <v>279</v>
      </c>
      <c r="E229" s="5">
        <v>212</v>
      </c>
      <c r="F229" s="64"/>
      <c r="G229" s="64"/>
      <c r="H229" s="64"/>
      <c r="I229" s="64"/>
      <c r="K229" s="64"/>
      <c r="L229" s="64"/>
      <c r="M229" s="64"/>
      <c r="N229" s="64"/>
      <c r="O229" s="5">
        <v>212</v>
      </c>
      <c r="Q229" s="182" t="str">
        <f>IF('INQ-A50.MELD'!F229&gt;SUM('INQ-A30.MELD:INQ-A35.MELD'!M229)*0.1,"Warnung","")</f>
        <v/>
      </c>
      <c r="R229" s="182" t="str">
        <f>IF('INQ-A50.MELD'!G229&gt;SUM('INQ-A30.MELD:INQ-A35.MELD'!N229)*0.1,"Warnung","")</f>
        <v/>
      </c>
      <c r="S229" s="182" t="str">
        <f>IF('INQ-A50.MELD'!H229&gt;SUM('INQ-A30.MELD:INQ-A35.MELD'!O229)*0.1,"Warnung","")</f>
        <v/>
      </c>
      <c r="T229" s="182" t="str">
        <f>IF('INQ-A50.MELD'!I229&gt;SUM('INQ-A30.MELD:INQ-A35.MELD'!P229:R229)*0.1,"Warnung","")</f>
        <v/>
      </c>
      <c r="U229" s="335"/>
      <c r="V229" s="182" t="str">
        <f>IF('INQ-A50.MELD'!K229&gt;SUM('INQ-A30.MELD:INQ-A35.MELD'!F229)*0.1,"Warnung","")</f>
        <v/>
      </c>
      <c r="W229" s="182" t="str">
        <f>IF('INQ-A50.MELD'!L229&gt;SUM('INQ-A30.MELD:INQ-A35.MELD'!G229)*0.1,"Warnung","")</f>
        <v/>
      </c>
      <c r="X229" s="182" t="str">
        <f>IF('INQ-A50.MELD'!M229&gt;SUM('INQ-A30.MELD:INQ-A35.MELD'!H229)*0.1,"Warnung","")</f>
        <v/>
      </c>
      <c r="Y229" s="182" t="str">
        <f>IF('INQ-A50.MELD'!N229&gt;SUM('INQ-A30.MELD:INQ-A35.MELD'!I229:K229)*0.1,"Warnung","")</f>
        <v/>
      </c>
    </row>
    <row r="230" spans="1:25" ht="35.1" customHeight="1" thickBot="1" x14ac:dyDescent="0.3">
      <c r="A230" s="78"/>
      <c r="B230" s="114" t="s">
        <v>1076</v>
      </c>
      <c r="C230" s="115"/>
      <c r="D230" s="110" t="s">
        <v>1075</v>
      </c>
      <c r="E230" s="9"/>
      <c r="F230" s="309">
        <f>SUM(F231:F263)</f>
        <v>0</v>
      </c>
      <c r="G230" s="309">
        <f>SUM(G231:G263)</f>
        <v>0</v>
      </c>
      <c r="H230" s="309">
        <f>SUM(H231:H263)</f>
        <v>0</v>
      </c>
      <c r="I230" s="309">
        <f>SUM(I231:I263)</f>
        <v>0</v>
      </c>
      <c r="K230" s="309">
        <f>SUM(K231:K263)</f>
        <v>0</v>
      </c>
      <c r="L230" s="309">
        <f>SUM(L231:L263)</f>
        <v>0</v>
      </c>
      <c r="M230" s="309">
        <f>SUM(M231:M263)</f>
        <v>0</v>
      </c>
      <c r="N230" s="309">
        <f>SUM(N231:N263)</f>
        <v>0</v>
      </c>
      <c r="O230" s="9"/>
    </row>
    <row r="231" spans="1:25" ht="15.9" customHeight="1" thickTop="1" x14ac:dyDescent="0.25">
      <c r="A231" s="78"/>
      <c r="B231" s="91" t="s">
        <v>1076</v>
      </c>
      <c r="C231" s="103" t="s">
        <v>282</v>
      </c>
      <c r="D231" s="65" t="s">
        <v>283</v>
      </c>
      <c r="E231" s="5">
        <v>237</v>
      </c>
      <c r="F231" s="10"/>
      <c r="G231" s="10"/>
      <c r="H231" s="10"/>
      <c r="I231" s="10"/>
      <c r="K231" s="10"/>
      <c r="L231" s="10"/>
      <c r="M231" s="10"/>
      <c r="N231" s="10"/>
      <c r="O231" s="5">
        <v>237</v>
      </c>
      <c r="Q231" s="182" t="str">
        <f>IF('INQ-A50.MELD'!F231&gt;SUM('INQ-A30.MELD:INQ-A35.MELD'!M231)*0.1,"Warnung","")</f>
        <v/>
      </c>
      <c r="R231" s="182" t="str">
        <f>IF('INQ-A50.MELD'!G231&gt;SUM('INQ-A30.MELD:INQ-A35.MELD'!N231)*0.1,"Warnung","")</f>
        <v/>
      </c>
      <c r="S231" s="182" t="str">
        <f>IF('INQ-A50.MELD'!H231&gt;SUM('INQ-A30.MELD:INQ-A35.MELD'!O231)*0.1,"Warnung","")</f>
        <v/>
      </c>
      <c r="T231" s="182" t="str">
        <f>IF('INQ-A50.MELD'!I231&gt;SUM('INQ-A30.MELD:INQ-A35.MELD'!P231:R231)*0.1,"Warnung","")</f>
        <v/>
      </c>
      <c r="U231" s="335"/>
      <c r="V231" s="182" t="str">
        <f>IF('INQ-A50.MELD'!K231&gt;SUM('INQ-A30.MELD:INQ-A35.MELD'!F231)*0.1,"Warnung","")</f>
        <v/>
      </c>
      <c r="W231" s="182" t="str">
        <f>IF('INQ-A50.MELD'!L231&gt;SUM('INQ-A30.MELD:INQ-A35.MELD'!G231)*0.1,"Warnung","")</f>
        <v/>
      </c>
      <c r="X231" s="182" t="str">
        <f>IF('INQ-A50.MELD'!M231&gt;SUM('INQ-A30.MELD:INQ-A35.MELD'!H231)*0.1,"Warnung","")</f>
        <v/>
      </c>
      <c r="Y231" s="182" t="str">
        <f>IF('INQ-A50.MELD'!N231&gt;SUM('INQ-A30.MELD:INQ-A35.MELD'!I231:K231)*0.1,"Warnung","")</f>
        <v/>
      </c>
    </row>
    <row r="232" spans="1:25" s="334" customFormat="1" ht="15.9" customHeight="1" x14ac:dyDescent="0.25">
      <c r="A232" s="78"/>
      <c r="B232" s="91" t="s">
        <v>529</v>
      </c>
      <c r="C232" s="100" t="s">
        <v>314</v>
      </c>
      <c r="D232" s="65" t="s">
        <v>315</v>
      </c>
      <c r="E232" s="5">
        <v>238</v>
      </c>
      <c r="F232" s="10"/>
      <c r="G232" s="10"/>
      <c r="H232" s="10"/>
      <c r="I232" s="10"/>
      <c r="K232" s="10"/>
      <c r="L232" s="10"/>
      <c r="M232" s="10"/>
      <c r="N232" s="10"/>
      <c r="O232" s="5">
        <v>238</v>
      </c>
      <c r="Q232" s="182" t="str">
        <f>IF('INQ-A50.MELD'!F232&gt;SUM('INQ-A30.MELD:INQ-A35.MELD'!M232)*0.1,"Warnung","")</f>
        <v/>
      </c>
      <c r="R232" s="182" t="str">
        <f>IF('INQ-A50.MELD'!G232&gt;SUM('INQ-A30.MELD:INQ-A35.MELD'!N232)*0.1,"Warnung","")</f>
        <v/>
      </c>
      <c r="S232" s="182" t="str">
        <f>IF('INQ-A50.MELD'!H232&gt;SUM('INQ-A30.MELD:INQ-A35.MELD'!O232)*0.1,"Warnung","")</f>
        <v/>
      </c>
      <c r="T232" s="182" t="str">
        <f>IF('INQ-A50.MELD'!I232&gt;SUM('INQ-A30.MELD:INQ-A35.MELD'!P232:R232)*0.1,"Warnung","")</f>
        <v/>
      </c>
      <c r="U232" s="459"/>
      <c r="V232" s="182" t="str">
        <f>IF('INQ-A50.MELD'!K232&gt;SUM('INQ-A30.MELD:INQ-A35.MELD'!F232)*0.1,"Warnung","")</f>
        <v/>
      </c>
      <c r="W232" s="182" t="str">
        <f>IF('INQ-A50.MELD'!L232&gt;SUM('INQ-A30.MELD:INQ-A35.MELD'!G232)*0.1,"Warnung","")</f>
        <v/>
      </c>
      <c r="X232" s="182" t="str">
        <f>IF('INQ-A50.MELD'!M232&gt;SUM('INQ-A30.MELD:INQ-A35.MELD'!H232)*0.1,"Warnung","")</f>
        <v/>
      </c>
      <c r="Y232" s="182" t="str">
        <f>IF('INQ-A50.MELD'!N232&gt;SUM('INQ-A30.MELD:INQ-A35.MELD'!I232:K232)*0.1,"Warnung","")</f>
        <v/>
      </c>
    </row>
    <row r="233" spans="1:25" s="334" customFormat="1" ht="15.9" customHeight="1" x14ac:dyDescent="0.25">
      <c r="A233" s="78"/>
      <c r="B233" s="91" t="s">
        <v>529</v>
      </c>
      <c r="C233" s="100" t="s">
        <v>116</v>
      </c>
      <c r="D233" s="65" t="s">
        <v>117</v>
      </c>
      <c r="E233" s="5">
        <v>224</v>
      </c>
      <c r="F233" s="10"/>
      <c r="G233" s="10"/>
      <c r="H233" s="10"/>
      <c r="I233" s="10"/>
      <c r="K233" s="10"/>
      <c r="L233" s="10"/>
      <c r="M233" s="10"/>
      <c r="N233" s="10"/>
      <c r="O233" s="5">
        <v>224</v>
      </c>
      <c r="Q233" s="182" t="str">
        <f>IF('INQ-A50.MELD'!F233&gt;SUM('INQ-A30.MELD:INQ-A35.MELD'!M233)*0.1,"Warnung","")</f>
        <v/>
      </c>
      <c r="R233" s="182" t="str">
        <f>IF('INQ-A50.MELD'!G233&gt;SUM('INQ-A30.MELD:INQ-A35.MELD'!N233)*0.1,"Warnung","")</f>
        <v/>
      </c>
      <c r="S233" s="182" t="str">
        <f>IF('INQ-A50.MELD'!H233&gt;SUM('INQ-A30.MELD:INQ-A35.MELD'!O233)*0.1,"Warnung","")</f>
        <v/>
      </c>
      <c r="T233" s="182" t="str">
        <f>IF('INQ-A50.MELD'!I233&gt;SUM('INQ-A30.MELD:INQ-A35.MELD'!P233:R233)*0.1,"Warnung","")</f>
        <v/>
      </c>
      <c r="U233" s="459"/>
      <c r="V233" s="182" t="str">
        <f>IF('INQ-A50.MELD'!K233&gt;SUM('INQ-A30.MELD:INQ-A35.MELD'!F233)*0.1,"Warnung","")</f>
        <v/>
      </c>
      <c r="W233" s="182" t="str">
        <f>IF('INQ-A50.MELD'!L233&gt;SUM('INQ-A30.MELD:INQ-A35.MELD'!G233)*0.1,"Warnung","")</f>
        <v/>
      </c>
      <c r="X233" s="182" t="str">
        <f>IF('INQ-A50.MELD'!M233&gt;SUM('INQ-A30.MELD:INQ-A35.MELD'!H233)*0.1,"Warnung","")</f>
        <v/>
      </c>
      <c r="Y233" s="182" t="str">
        <f>IF('INQ-A50.MELD'!N233&gt;SUM('INQ-A30.MELD:INQ-A35.MELD'!I233:K233)*0.1,"Warnung","")</f>
        <v/>
      </c>
    </row>
    <row r="234" spans="1:25" s="334" customFormat="1" ht="15.9" customHeight="1" x14ac:dyDescent="0.25">
      <c r="A234" s="78"/>
      <c r="B234" s="91" t="s">
        <v>529</v>
      </c>
      <c r="C234" s="100" t="s">
        <v>316</v>
      </c>
      <c r="D234" s="65" t="s">
        <v>317</v>
      </c>
      <c r="E234" s="5">
        <v>240</v>
      </c>
      <c r="F234" s="10"/>
      <c r="G234" s="10"/>
      <c r="H234" s="10"/>
      <c r="I234" s="10"/>
      <c r="K234" s="10"/>
      <c r="L234" s="10"/>
      <c r="M234" s="10"/>
      <c r="N234" s="10"/>
      <c r="O234" s="5">
        <v>240</v>
      </c>
      <c r="Q234" s="182" t="str">
        <f>IF('INQ-A50.MELD'!F234&gt;SUM('INQ-A30.MELD:INQ-A35.MELD'!M234)*0.1,"Warnung","")</f>
        <v/>
      </c>
      <c r="R234" s="182" t="str">
        <f>IF('INQ-A50.MELD'!G234&gt;SUM('INQ-A30.MELD:INQ-A35.MELD'!N234)*0.1,"Warnung","")</f>
        <v/>
      </c>
      <c r="S234" s="182" t="str">
        <f>IF('INQ-A50.MELD'!H234&gt;SUM('INQ-A30.MELD:INQ-A35.MELD'!O234)*0.1,"Warnung","")</f>
        <v/>
      </c>
      <c r="T234" s="182" t="str">
        <f>IF('INQ-A50.MELD'!I234&gt;SUM('INQ-A30.MELD:INQ-A35.MELD'!P234:R234)*0.1,"Warnung","")</f>
        <v/>
      </c>
      <c r="U234" s="459"/>
      <c r="V234" s="182" t="str">
        <f>IF('INQ-A50.MELD'!K234&gt;SUM('INQ-A30.MELD:INQ-A35.MELD'!F234)*0.1,"Warnung","")</f>
        <v/>
      </c>
      <c r="W234" s="182" t="str">
        <f>IF('INQ-A50.MELD'!L234&gt;SUM('INQ-A30.MELD:INQ-A35.MELD'!G234)*0.1,"Warnung","")</f>
        <v/>
      </c>
      <c r="X234" s="182" t="str">
        <f>IF('INQ-A50.MELD'!M234&gt;SUM('INQ-A30.MELD:INQ-A35.MELD'!H234)*0.1,"Warnung","")</f>
        <v/>
      </c>
      <c r="Y234" s="182" t="str">
        <f>IF('INQ-A50.MELD'!N234&gt;SUM('INQ-A30.MELD:INQ-A35.MELD'!I234:K234)*0.1,"Warnung","")</f>
        <v/>
      </c>
    </row>
    <row r="235" spans="1:25" s="334" customFormat="1" ht="15.9" customHeight="1" x14ac:dyDescent="0.25">
      <c r="A235" s="78"/>
      <c r="B235" s="91" t="s">
        <v>529</v>
      </c>
      <c r="C235" s="100" t="s">
        <v>968</v>
      </c>
      <c r="D235" s="277" t="s">
        <v>305</v>
      </c>
      <c r="E235" s="5">
        <v>241</v>
      </c>
      <c r="F235" s="10"/>
      <c r="G235" s="10"/>
      <c r="H235" s="10"/>
      <c r="I235" s="10"/>
      <c r="K235" s="10"/>
      <c r="L235" s="10"/>
      <c r="M235" s="10"/>
      <c r="N235" s="10"/>
      <c r="O235" s="5">
        <v>241</v>
      </c>
      <c r="Q235" s="182" t="str">
        <f>IF('INQ-A50.MELD'!F235&gt;SUM('INQ-A30.MELD:INQ-A35.MELD'!M235)*0.1,"Warnung","")</f>
        <v/>
      </c>
      <c r="R235" s="182" t="str">
        <f>IF('INQ-A50.MELD'!G235&gt;SUM('INQ-A30.MELD:INQ-A35.MELD'!N235)*0.1,"Warnung","")</f>
        <v/>
      </c>
      <c r="S235" s="182" t="str">
        <f>IF('INQ-A50.MELD'!H235&gt;SUM('INQ-A30.MELD:INQ-A35.MELD'!O235)*0.1,"Warnung","")</f>
        <v/>
      </c>
      <c r="T235" s="182" t="str">
        <f>IF('INQ-A50.MELD'!I235&gt;SUM('INQ-A30.MELD:INQ-A35.MELD'!P235:R235)*0.1,"Warnung","")</f>
        <v/>
      </c>
      <c r="U235" s="459"/>
      <c r="V235" s="182" t="str">
        <f>IF('INQ-A50.MELD'!K235&gt;SUM('INQ-A30.MELD:INQ-A35.MELD'!F235)*0.1,"Warnung","")</f>
        <v/>
      </c>
      <c r="W235" s="182" t="str">
        <f>IF('INQ-A50.MELD'!L235&gt;SUM('INQ-A30.MELD:INQ-A35.MELD'!G235)*0.1,"Warnung","")</f>
        <v/>
      </c>
      <c r="X235" s="182" t="str">
        <f>IF('INQ-A50.MELD'!M235&gt;SUM('INQ-A30.MELD:INQ-A35.MELD'!H235)*0.1,"Warnung","")</f>
        <v/>
      </c>
      <c r="Y235" s="182" t="str">
        <f>IF('INQ-A50.MELD'!N235&gt;SUM('INQ-A30.MELD:INQ-A35.MELD'!I235:K235)*0.1,"Warnung","")</f>
        <v/>
      </c>
    </row>
    <row r="236" spans="1:25" s="334" customFormat="1" ht="15.9" customHeight="1" x14ac:dyDescent="0.25">
      <c r="A236" s="78"/>
      <c r="B236" s="91" t="s">
        <v>529</v>
      </c>
      <c r="C236" s="100" t="s">
        <v>294</v>
      </c>
      <c r="D236" s="65" t="s">
        <v>295</v>
      </c>
      <c r="E236" s="5">
        <v>242</v>
      </c>
      <c r="F236" s="10"/>
      <c r="G236" s="10"/>
      <c r="H236" s="10"/>
      <c r="I236" s="10"/>
      <c r="K236" s="10"/>
      <c r="L236" s="10"/>
      <c r="M236" s="10"/>
      <c r="N236" s="10"/>
      <c r="O236" s="5">
        <v>242</v>
      </c>
      <c r="Q236" s="182" t="str">
        <f>IF('INQ-A50.MELD'!F236&gt;SUM('INQ-A30.MELD:INQ-A35.MELD'!M236)*0.1,"Warnung","")</f>
        <v/>
      </c>
      <c r="R236" s="182" t="str">
        <f>IF('INQ-A50.MELD'!G236&gt;SUM('INQ-A30.MELD:INQ-A35.MELD'!N236)*0.1,"Warnung","")</f>
        <v/>
      </c>
      <c r="S236" s="182" t="str">
        <f>IF('INQ-A50.MELD'!H236&gt;SUM('INQ-A30.MELD:INQ-A35.MELD'!O236)*0.1,"Warnung","")</f>
        <v/>
      </c>
      <c r="T236" s="182" t="str">
        <f>IF('INQ-A50.MELD'!I236&gt;SUM('INQ-A30.MELD:INQ-A35.MELD'!P236:R236)*0.1,"Warnung","")</f>
        <v/>
      </c>
      <c r="U236" s="459"/>
      <c r="V236" s="182" t="str">
        <f>IF('INQ-A50.MELD'!K236&gt;SUM('INQ-A30.MELD:INQ-A35.MELD'!F236)*0.1,"Warnung","")</f>
        <v/>
      </c>
      <c r="W236" s="182" t="str">
        <f>IF('INQ-A50.MELD'!L236&gt;SUM('INQ-A30.MELD:INQ-A35.MELD'!G236)*0.1,"Warnung","")</f>
        <v/>
      </c>
      <c r="X236" s="182" t="str">
        <f>IF('INQ-A50.MELD'!M236&gt;SUM('INQ-A30.MELD:INQ-A35.MELD'!H236)*0.1,"Warnung","")</f>
        <v/>
      </c>
      <c r="Y236" s="182" t="str">
        <f>IF('INQ-A50.MELD'!N236&gt;SUM('INQ-A30.MELD:INQ-A35.MELD'!I236:K236)*0.1,"Warnung","")</f>
        <v/>
      </c>
    </row>
    <row r="237" spans="1:25" s="334" customFormat="1" ht="15.9" customHeight="1" x14ac:dyDescent="0.25">
      <c r="A237" s="78"/>
      <c r="B237" s="91" t="s">
        <v>529</v>
      </c>
      <c r="C237" s="100" t="s">
        <v>872</v>
      </c>
      <c r="D237" s="97" t="s">
        <v>301</v>
      </c>
      <c r="E237" s="5">
        <v>243</v>
      </c>
      <c r="F237" s="10"/>
      <c r="G237" s="10"/>
      <c r="H237" s="10"/>
      <c r="I237" s="10"/>
      <c r="K237" s="10"/>
      <c r="L237" s="10"/>
      <c r="M237" s="10"/>
      <c r="N237" s="10"/>
      <c r="O237" s="5">
        <v>243</v>
      </c>
      <c r="Q237" s="182" t="str">
        <f>IF('INQ-A50.MELD'!F237&gt;SUM('INQ-A30.MELD:INQ-A35.MELD'!M237)*0.1,"Warnung","")</f>
        <v/>
      </c>
      <c r="R237" s="182" t="str">
        <f>IF('INQ-A50.MELD'!G237&gt;SUM('INQ-A30.MELD:INQ-A35.MELD'!N237)*0.1,"Warnung","")</f>
        <v/>
      </c>
      <c r="S237" s="182" t="str">
        <f>IF('INQ-A50.MELD'!H237&gt;SUM('INQ-A30.MELD:INQ-A35.MELD'!O237)*0.1,"Warnung","")</f>
        <v/>
      </c>
      <c r="T237" s="182" t="str">
        <f>IF('INQ-A50.MELD'!I237&gt;SUM('INQ-A30.MELD:INQ-A35.MELD'!P237:R237)*0.1,"Warnung","")</f>
        <v/>
      </c>
      <c r="U237" s="459"/>
      <c r="V237" s="182" t="str">
        <f>IF('INQ-A50.MELD'!K237&gt;SUM('INQ-A30.MELD:INQ-A35.MELD'!F237)*0.1,"Warnung","")</f>
        <v/>
      </c>
      <c r="W237" s="182" t="str">
        <f>IF('INQ-A50.MELD'!L237&gt;SUM('INQ-A30.MELD:INQ-A35.MELD'!G237)*0.1,"Warnung","")</f>
        <v/>
      </c>
      <c r="X237" s="182" t="str">
        <f>IF('INQ-A50.MELD'!M237&gt;SUM('INQ-A30.MELD:INQ-A35.MELD'!H237)*0.1,"Warnung","")</f>
        <v/>
      </c>
      <c r="Y237" s="182" t="str">
        <f>IF('INQ-A50.MELD'!N237&gt;SUM('INQ-A30.MELD:INQ-A35.MELD'!I237:K237)*0.1,"Warnung","")</f>
        <v/>
      </c>
    </row>
    <row r="238" spans="1:25" s="334" customFormat="1" ht="15.9" customHeight="1" x14ac:dyDescent="0.25">
      <c r="A238" s="78"/>
      <c r="B238" s="91" t="s">
        <v>529</v>
      </c>
      <c r="C238" s="100" t="s">
        <v>969</v>
      </c>
      <c r="D238" s="97" t="s">
        <v>320</v>
      </c>
      <c r="E238" s="5">
        <v>244</v>
      </c>
      <c r="F238" s="10"/>
      <c r="G238" s="10"/>
      <c r="H238" s="10"/>
      <c r="I238" s="10"/>
      <c r="K238" s="10"/>
      <c r="L238" s="10"/>
      <c r="M238" s="10"/>
      <c r="N238" s="10"/>
      <c r="O238" s="5">
        <v>244</v>
      </c>
      <c r="Q238" s="182" t="str">
        <f>IF('INQ-A50.MELD'!F238&gt;SUM('INQ-A30.MELD:INQ-A35.MELD'!M238)*0.1,"Warnung","")</f>
        <v/>
      </c>
      <c r="R238" s="182" t="str">
        <f>IF('INQ-A50.MELD'!G238&gt;SUM('INQ-A30.MELD:INQ-A35.MELD'!N238)*0.1,"Warnung","")</f>
        <v/>
      </c>
      <c r="S238" s="182" t="str">
        <f>IF('INQ-A50.MELD'!H238&gt;SUM('INQ-A30.MELD:INQ-A35.MELD'!O238)*0.1,"Warnung","")</f>
        <v/>
      </c>
      <c r="T238" s="182" t="str">
        <f>IF('INQ-A50.MELD'!I238&gt;SUM('INQ-A30.MELD:INQ-A35.MELD'!P238:R238)*0.1,"Warnung","")</f>
        <v/>
      </c>
      <c r="U238" s="459"/>
      <c r="V238" s="182" t="str">
        <f>IF('INQ-A50.MELD'!K238&gt;SUM('INQ-A30.MELD:INQ-A35.MELD'!F238)*0.1,"Warnung","")</f>
        <v/>
      </c>
      <c r="W238" s="182" t="str">
        <f>IF('INQ-A50.MELD'!L238&gt;SUM('INQ-A30.MELD:INQ-A35.MELD'!G238)*0.1,"Warnung","")</f>
        <v/>
      </c>
      <c r="X238" s="182" t="str">
        <f>IF('INQ-A50.MELD'!M238&gt;SUM('INQ-A30.MELD:INQ-A35.MELD'!H238)*0.1,"Warnung","")</f>
        <v/>
      </c>
      <c r="Y238" s="182" t="str">
        <f>IF('INQ-A50.MELD'!N238&gt;SUM('INQ-A30.MELD:INQ-A35.MELD'!I238:K238)*0.1,"Warnung","")</f>
        <v/>
      </c>
    </row>
    <row r="239" spans="1:25" s="334" customFormat="1" ht="15.9" customHeight="1" x14ac:dyDescent="0.25">
      <c r="A239" s="78"/>
      <c r="B239" s="91" t="s">
        <v>529</v>
      </c>
      <c r="C239" s="100" t="s">
        <v>887</v>
      </c>
      <c r="D239" s="97" t="s">
        <v>296</v>
      </c>
      <c r="E239" s="5">
        <v>245</v>
      </c>
      <c r="F239" s="10"/>
      <c r="G239" s="10"/>
      <c r="H239" s="10"/>
      <c r="I239" s="10"/>
      <c r="K239" s="10"/>
      <c r="L239" s="10"/>
      <c r="M239" s="10"/>
      <c r="N239" s="10"/>
      <c r="O239" s="5">
        <v>245</v>
      </c>
      <c r="Q239" s="182" t="str">
        <f>IF('INQ-A50.MELD'!F239&gt;SUM('INQ-A30.MELD:INQ-A35.MELD'!M239)*0.1,"Warnung","")</f>
        <v/>
      </c>
      <c r="R239" s="182" t="str">
        <f>IF('INQ-A50.MELD'!G239&gt;SUM('INQ-A30.MELD:INQ-A35.MELD'!N239)*0.1,"Warnung","")</f>
        <v/>
      </c>
      <c r="S239" s="182" t="str">
        <f>IF('INQ-A50.MELD'!H239&gt;SUM('INQ-A30.MELD:INQ-A35.MELD'!O239)*0.1,"Warnung","")</f>
        <v/>
      </c>
      <c r="T239" s="182" t="str">
        <f>IF('INQ-A50.MELD'!I239&gt;SUM('INQ-A30.MELD:INQ-A35.MELD'!P239:R239)*0.1,"Warnung","")</f>
        <v/>
      </c>
      <c r="U239" s="459"/>
      <c r="V239" s="182" t="str">
        <f>IF('INQ-A50.MELD'!K239&gt;SUM('INQ-A30.MELD:INQ-A35.MELD'!F239)*0.1,"Warnung","")</f>
        <v/>
      </c>
      <c r="W239" s="182" t="str">
        <f>IF('INQ-A50.MELD'!L239&gt;SUM('INQ-A30.MELD:INQ-A35.MELD'!G239)*0.1,"Warnung","")</f>
        <v/>
      </c>
      <c r="X239" s="182" t="str">
        <f>IF('INQ-A50.MELD'!M239&gt;SUM('INQ-A30.MELD:INQ-A35.MELD'!H239)*0.1,"Warnung","")</f>
        <v/>
      </c>
      <c r="Y239" s="182" t="str">
        <f>IF('INQ-A50.MELD'!N239&gt;SUM('INQ-A30.MELD:INQ-A35.MELD'!I239:K239)*0.1,"Warnung","")</f>
        <v/>
      </c>
    </row>
    <row r="240" spans="1:25" s="334" customFormat="1" ht="15.9" customHeight="1" x14ac:dyDescent="0.25">
      <c r="A240" s="78"/>
      <c r="B240" s="91" t="s">
        <v>529</v>
      </c>
      <c r="C240" s="100" t="s">
        <v>284</v>
      </c>
      <c r="D240" s="65" t="s">
        <v>285</v>
      </c>
      <c r="E240" s="5">
        <v>246</v>
      </c>
      <c r="F240" s="10"/>
      <c r="G240" s="10"/>
      <c r="H240" s="10"/>
      <c r="I240" s="10"/>
      <c r="K240" s="10"/>
      <c r="L240" s="10"/>
      <c r="M240" s="10"/>
      <c r="N240" s="10"/>
      <c r="O240" s="5">
        <v>246</v>
      </c>
      <c r="Q240" s="182" t="str">
        <f>IF('INQ-A50.MELD'!F240&gt;SUM('INQ-A30.MELD:INQ-A35.MELD'!M240)*0.1,"Warnung","")</f>
        <v/>
      </c>
      <c r="R240" s="182" t="str">
        <f>IF('INQ-A50.MELD'!G240&gt;SUM('INQ-A30.MELD:INQ-A35.MELD'!N240)*0.1,"Warnung","")</f>
        <v/>
      </c>
      <c r="S240" s="182" t="str">
        <f>IF('INQ-A50.MELD'!H240&gt;SUM('INQ-A30.MELD:INQ-A35.MELD'!O240)*0.1,"Warnung","")</f>
        <v/>
      </c>
      <c r="T240" s="182" t="str">
        <f>IF('INQ-A50.MELD'!I240&gt;SUM('INQ-A30.MELD:INQ-A35.MELD'!P240:R240)*0.1,"Warnung","")</f>
        <v/>
      </c>
      <c r="U240" s="459"/>
      <c r="V240" s="182" t="str">
        <f>IF('INQ-A50.MELD'!K240&gt;SUM('INQ-A30.MELD:INQ-A35.MELD'!F240)*0.1,"Warnung","")</f>
        <v/>
      </c>
      <c r="W240" s="182" t="str">
        <f>IF('INQ-A50.MELD'!L240&gt;SUM('INQ-A30.MELD:INQ-A35.MELD'!G240)*0.1,"Warnung","")</f>
        <v/>
      </c>
      <c r="X240" s="182" t="str">
        <f>IF('INQ-A50.MELD'!M240&gt;SUM('INQ-A30.MELD:INQ-A35.MELD'!H240)*0.1,"Warnung","")</f>
        <v/>
      </c>
      <c r="Y240" s="182" t="str">
        <f>IF('INQ-A50.MELD'!N240&gt;SUM('INQ-A30.MELD:INQ-A35.MELD'!I240:K240)*0.1,"Warnung","")</f>
        <v/>
      </c>
    </row>
    <row r="241" spans="1:25" s="334" customFormat="1" ht="15.9" customHeight="1" x14ac:dyDescent="0.25">
      <c r="A241" s="78"/>
      <c r="B241" s="91" t="s">
        <v>529</v>
      </c>
      <c r="C241" s="100" t="s">
        <v>874</v>
      </c>
      <c r="D241" s="65" t="s">
        <v>291</v>
      </c>
      <c r="E241" s="5">
        <v>247</v>
      </c>
      <c r="F241" s="10"/>
      <c r="G241" s="10"/>
      <c r="H241" s="10"/>
      <c r="I241" s="10"/>
      <c r="K241" s="10"/>
      <c r="L241" s="10"/>
      <c r="M241" s="10"/>
      <c r="N241" s="10"/>
      <c r="O241" s="5">
        <v>247</v>
      </c>
      <c r="Q241" s="182" t="str">
        <f>IF('INQ-A50.MELD'!F241&gt;SUM('INQ-A30.MELD:INQ-A35.MELD'!M241)*0.1,"Warnung","")</f>
        <v/>
      </c>
      <c r="R241" s="182" t="str">
        <f>IF('INQ-A50.MELD'!G241&gt;SUM('INQ-A30.MELD:INQ-A35.MELD'!N241)*0.1,"Warnung","")</f>
        <v/>
      </c>
      <c r="S241" s="182" t="str">
        <f>IF('INQ-A50.MELD'!H241&gt;SUM('INQ-A30.MELD:INQ-A35.MELD'!O241)*0.1,"Warnung","")</f>
        <v/>
      </c>
      <c r="T241" s="182" t="str">
        <f>IF('INQ-A50.MELD'!I241&gt;SUM('INQ-A30.MELD:INQ-A35.MELD'!P241:R241)*0.1,"Warnung","")</f>
        <v/>
      </c>
      <c r="U241" s="459"/>
      <c r="V241" s="182" t="str">
        <f>IF('INQ-A50.MELD'!K241&gt;SUM('INQ-A30.MELD:INQ-A35.MELD'!F241)*0.1,"Warnung","")</f>
        <v/>
      </c>
      <c r="W241" s="182" t="str">
        <f>IF('INQ-A50.MELD'!L241&gt;SUM('INQ-A30.MELD:INQ-A35.MELD'!G241)*0.1,"Warnung","")</f>
        <v/>
      </c>
      <c r="X241" s="182" t="str">
        <f>IF('INQ-A50.MELD'!M241&gt;SUM('INQ-A30.MELD:INQ-A35.MELD'!H241)*0.1,"Warnung","")</f>
        <v/>
      </c>
      <c r="Y241" s="182" t="str">
        <f>IF('INQ-A50.MELD'!N241&gt;SUM('INQ-A30.MELD:INQ-A35.MELD'!I241:K241)*0.1,"Warnung","")</f>
        <v/>
      </c>
    </row>
    <row r="242" spans="1:25" s="334" customFormat="1" ht="15.9" customHeight="1" x14ac:dyDescent="0.25">
      <c r="A242" s="78"/>
      <c r="B242" s="91" t="s">
        <v>529</v>
      </c>
      <c r="C242" s="100" t="s">
        <v>297</v>
      </c>
      <c r="D242" s="65" t="s">
        <v>298</v>
      </c>
      <c r="E242" s="5">
        <v>248</v>
      </c>
      <c r="F242" s="10"/>
      <c r="G242" s="10"/>
      <c r="H242" s="10"/>
      <c r="I242" s="10"/>
      <c r="K242" s="10"/>
      <c r="L242" s="10"/>
      <c r="M242" s="10"/>
      <c r="N242" s="10"/>
      <c r="O242" s="5">
        <v>248</v>
      </c>
      <c r="Q242" s="182" t="str">
        <f>IF('INQ-A50.MELD'!F242&gt;SUM('INQ-A30.MELD:INQ-A35.MELD'!M242)*0.1,"Warnung","")</f>
        <v/>
      </c>
      <c r="R242" s="182" t="str">
        <f>IF('INQ-A50.MELD'!G242&gt;SUM('INQ-A30.MELD:INQ-A35.MELD'!N242)*0.1,"Warnung","")</f>
        <v/>
      </c>
      <c r="S242" s="182" t="str">
        <f>IF('INQ-A50.MELD'!H242&gt;SUM('INQ-A30.MELD:INQ-A35.MELD'!O242)*0.1,"Warnung","")</f>
        <v/>
      </c>
      <c r="T242" s="182" t="str">
        <f>IF('INQ-A50.MELD'!I242&gt;SUM('INQ-A30.MELD:INQ-A35.MELD'!P242:R242)*0.1,"Warnung","")</f>
        <v/>
      </c>
      <c r="U242" s="459"/>
      <c r="V242" s="182" t="str">
        <f>IF('INQ-A50.MELD'!K242&gt;SUM('INQ-A30.MELD:INQ-A35.MELD'!F242)*0.1,"Warnung","")</f>
        <v/>
      </c>
      <c r="W242" s="182" t="str">
        <f>IF('INQ-A50.MELD'!L242&gt;SUM('INQ-A30.MELD:INQ-A35.MELD'!G242)*0.1,"Warnung","")</f>
        <v/>
      </c>
      <c r="X242" s="182" t="str">
        <f>IF('INQ-A50.MELD'!M242&gt;SUM('INQ-A30.MELD:INQ-A35.MELD'!H242)*0.1,"Warnung","")</f>
        <v/>
      </c>
      <c r="Y242" s="182" t="str">
        <f>IF('INQ-A50.MELD'!N242&gt;SUM('INQ-A30.MELD:INQ-A35.MELD'!I242:K242)*0.1,"Warnung","")</f>
        <v/>
      </c>
    </row>
    <row r="243" spans="1:25" s="334" customFormat="1" ht="15.9" customHeight="1" x14ac:dyDescent="0.25">
      <c r="A243" s="78"/>
      <c r="B243" s="91" t="s">
        <v>529</v>
      </c>
      <c r="C243" s="365" t="s">
        <v>966</v>
      </c>
      <c r="D243" s="97" t="s">
        <v>286</v>
      </c>
      <c r="E243" s="5">
        <v>249</v>
      </c>
      <c r="F243" s="10"/>
      <c r="G243" s="10"/>
      <c r="H243" s="10"/>
      <c r="I243" s="10"/>
      <c r="K243" s="10"/>
      <c r="L243" s="10"/>
      <c r="M243" s="10"/>
      <c r="N243" s="10"/>
      <c r="O243" s="5">
        <v>249</v>
      </c>
      <c r="Q243" s="182" t="str">
        <f>IF('INQ-A50.MELD'!F243&gt;SUM('INQ-A30.MELD:INQ-A35.MELD'!M243)*0.1,"Warnung","")</f>
        <v/>
      </c>
      <c r="R243" s="182" t="str">
        <f>IF('INQ-A50.MELD'!G243&gt;SUM('INQ-A30.MELD:INQ-A35.MELD'!N243)*0.1,"Warnung","")</f>
        <v/>
      </c>
      <c r="S243" s="182" t="str">
        <f>IF('INQ-A50.MELD'!H243&gt;SUM('INQ-A30.MELD:INQ-A35.MELD'!O243)*0.1,"Warnung","")</f>
        <v/>
      </c>
      <c r="T243" s="182" t="str">
        <f>IF('INQ-A50.MELD'!I243&gt;SUM('INQ-A30.MELD:INQ-A35.MELD'!P243:R243)*0.1,"Warnung","")</f>
        <v/>
      </c>
      <c r="U243" s="459"/>
      <c r="V243" s="182" t="str">
        <f>IF('INQ-A50.MELD'!K243&gt;SUM('INQ-A30.MELD:INQ-A35.MELD'!F243)*0.1,"Warnung","")</f>
        <v/>
      </c>
      <c r="W243" s="182" t="str">
        <f>IF('INQ-A50.MELD'!L243&gt;SUM('INQ-A30.MELD:INQ-A35.MELD'!G243)*0.1,"Warnung","")</f>
        <v/>
      </c>
      <c r="X243" s="182" t="str">
        <f>IF('INQ-A50.MELD'!M243&gt;SUM('INQ-A30.MELD:INQ-A35.MELD'!H243)*0.1,"Warnung","")</f>
        <v/>
      </c>
      <c r="Y243" s="182" t="str">
        <f>IF('INQ-A50.MELD'!N243&gt;SUM('INQ-A30.MELD:INQ-A35.MELD'!I243:K243)*0.1,"Warnung","")</f>
        <v/>
      </c>
    </row>
    <row r="244" spans="1:25" s="334" customFormat="1" ht="15.9" customHeight="1" x14ac:dyDescent="0.25">
      <c r="A244" s="78"/>
      <c r="B244" s="91" t="s">
        <v>529</v>
      </c>
      <c r="C244" s="100" t="s">
        <v>287</v>
      </c>
      <c r="D244" s="65" t="s">
        <v>288</v>
      </c>
      <c r="E244" s="5">
        <v>275</v>
      </c>
      <c r="F244" s="10"/>
      <c r="G244" s="10"/>
      <c r="H244" s="10"/>
      <c r="I244" s="10"/>
      <c r="K244" s="10"/>
      <c r="L244" s="10"/>
      <c r="M244" s="10"/>
      <c r="N244" s="10"/>
      <c r="O244" s="5">
        <v>275</v>
      </c>
      <c r="Q244" s="182" t="str">
        <f>IF('INQ-A50.MELD'!F244&gt;SUM('INQ-A30.MELD:INQ-A35.MELD'!M244)*0.1,"Warnung","")</f>
        <v/>
      </c>
      <c r="R244" s="182" t="str">
        <f>IF('INQ-A50.MELD'!G244&gt;SUM('INQ-A30.MELD:INQ-A35.MELD'!N244)*0.1,"Warnung","")</f>
        <v/>
      </c>
      <c r="S244" s="182" t="str">
        <f>IF('INQ-A50.MELD'!H244&gt;SUM('INQ-A30.MELD:INQ-A35.MELD'!O244)*0.1,"Warnung","")</f>
        <v/>
      </c>
      <c r="T244" s="182" t="str">
        <f>IF('INQ-A50.MELD'!I244&gt;SUM('INQ-A30.MELD:INQ-A35.MELD'!P244:R244)*0.1,"Warnung","")</f>
        <v/>
      </c>
      <c r="U244" s="459"/>
      <c r="V244" s="182" t="str">
        <f>IF('INQ-A50.MELD'!K244&gt;SUM('INQ-A30.MELD:INQ-A35.MELD'!F244)*0.1,"Warnung","")</f>
        <v/>
      </c>
      <c r="W244" s="182" t="str">
        <f>IF('INQ-A50.MELD'!L244&gt;SUM('INQ-A30.MELD:INQ-A35.MELD'!G244)*0.1,"Warnung","")</f>
        <v/>
      </c>
      <c r="X244" s="182" t="str">
        <f>IF('INQ-A50.MELD'!M244&gt;SUM('INQ-A30.MELD:INQ-A35.MELD'!H244)*0.1,"Warnung","")</f>
        <v/>
      </c>
      <c r="Y244" s="182" t="str">
        <f>IF('INQ-A50.MELD'!N244&gt;SUM('INQ-A30.MELD:INQ-A35.MELD'!I244:K244)*0.1,"Warnung","")</f>
        <v/>
      </c>
    </row>
    <row r="245" spans="1:25" s="334" customFormat="1" ht="15.9" customHeight="1" x14ac:dyDescent="0.25">
      <c r="A245" s="78"/>
      <c r="B245" s="91" t="s">
        <v>529</v>
      </c>
      <c r="C245" s="100" t="s">
        <v>299</v>
      </c>
      <c r="D245" s="65" t="s">
        <v>300</v>
      </c>
      <c r="E245" s="5">
        <v>276</v>
      </c>
      <c r="F245" s="10"/>
      <c r="G245" s="10"/>
      <c r="H245" s="10"/>
      <c r="I245" s="10"/>
      <c r="K245" s="10"/>
      <c r="L245" s="10"/>
      <c r="M245" s="10"/>
      <c r="N245" s="10"/>
      <c r="O245" s="5">
        <v>276</v>
      </c>
      <c r="Q245" s="182" t="str">
        <f>IF('INQ-A50.MELD'!F245&gt;SUM('INQ-A30.MELD:INQ-A35.MELD'!M245)*0.1,"Warnung","")</f>
        <v/>
      </c>
      <c r="R245" s="182" t="str">
        <f>IF('INQ-A50.MELD'!G245&gt;SUM('INQ-A30.MELD:INQ-A35.MELD'!N245)*0.1,"Warnung","")</f>
        <v/>
      </c>
      <c r="S245" s="182" t="str">
        <f>IF('INQ-A50.MELD'!H245&gt;SUM('INQ-A30.MELD:INQ-A35.MELD'!O245)*0.1,"Warnung","")</f>
        <v/>
      </c>
      <c r="T245" s="182" t="str">
        <f>IF('INQ-A50.MELD'!I245&gt;SUM('INQ-A30.MELD:INQ-A35.MELD'!P245:R245)*0.1,"Warnung","")</f>
        <v/>
      </c>
      <c r="U245" s="459"/>
      <c r="V245" s="182" t="str">
        <f>IF('INQ-A50.MELD'!K245&gt;SUM('INQ-A30.MELD:INQ-A35.MELD'!F245)*0.1,"Warnung","")</f>
        <v/>
      </c>
      <c r="W245" s="182" t="str">
        <f>IF('INQ-A50.MELD'!L245&gt;SUM('INQ-A30.MELD:INQ-A35.MELD'!G245)*0.1,"Warnung","")</f>
        <v/>
      </c>
      <c r="X245" s="182" t="str">
        <f>IF('INQ-A50.MELD'!M245&gt;SUM('INQ-A30.MELD:INQ-A35.MELD'!H245)*0.1,"Warnung","")</f>
        <v/>
      </c>
      <c r="Y245" s="182" t="str">
        <f>IF('INQ-A50.MELD'!N245&gt;SUM('INQ-A30.MELD:INQ-A35.MELD'!I245:K245)*0.1,"Warnung","")</f>
        <v/>
      </c>
    </row>
    <row r="246" spans="1:25" s="334" customFormat="1" ht="15.9" customHeight="1" x14ac:dyDescent="0.25">
      <c r="A246" s="78"/>
      <c r="B246" s="91" t="s">
        <v>529</v>
      </c>
      <c r="C246" s="100" t="s">
        <v>302</v>
      </c>
      <c r="D246" s="65" t="s">
        <v>303</v>
      </c>
      <c r="E246" s="5">
        <v>277</v>
      </c>
      <c r="F246" s="10"/>
      <c r="G246" s="10"/>
      <c r="H246" s="10"/>
      <c r="I246" s="10"/>
      <c r="K246" s="10"/>
      <c r="L246" s="10"/>
      <c r="M246" s="10"/>
      <c r="N246" s="10"/>
      <c r="O246" s="5">
        <v>277</v>
      </c>
      <c r="Q246" s="182" t="str">
        <f>IF('INQ-A50.MELD'!F246&gt;SUM('INQ-A30.MELD:INQ-A35.MELD'!M246)*0.1,"Warnung","")</f>
        <v/>
      </c>
      <c r="R246" s="182" t="str">
        <f>IF('INQ-A50.MELD'!G246&gt;SUM('INQ-A30.MELD:INQ-A35.MELD'!N246)*0.1,"Warnung","")</f>
        <v/>
      </c>
      <c r="S246" s="182" t="str">
        <f>IF('INQ-A50.MELD'!H246&gt;SUM('INQ-A30.MELD:INQ-A35.MELD'!O246)*0.1,"Warnung","")</f>
        <v/>
      </c>
      <c r="T246" s="182" t="str">
        <f>IF('INQ-A50.MELD'!I246&gt;SUM('INQ-A30.MELD:INQ-A35.MELD'!P246:R246)*0.1,"Warnung","")</f>
        <v/>
      </c>
      <c r="U246" s="459"/>
      <c r="V246" s="182" t="str">
        <f>IF('INQ-A50.MELD'!K246&gt;SUM('INQ-A30.MELD:INQ-A35.MELD'!F246)*0.1,"Warnung","")</f>
        <v/>
      </c>
      <c r="W246" s="182" t="str">
        <f>IF('INQ-A50.MELD'!L246&gt;SUM('INQ-A30.MELD:INQ-A35.MELD'!G246)*0.1,"Warnung","")</f>
        <v/>
      </c>
      <c r="X246" s="182" t="str">
        <f>IF('INQ-A50.MELD'!M246&gt;SUM('INQ-A30.MELD:INQ-A35.MELD'!H246)*0.1,"Warnung","")</f>
        <v/>
      </c>
      <c r="Y246" s="182" t="str">
        <f>IF('INQ-A50.MELD'!N246&gt;SUM('INQ-A30.MELD:INQ-A35.MELD'!I246:K246)*0.1,"Warnung","")</f>
        <v/>
      </c>
    </row>
    <row r="247" spans="1:25" s="334" customFormat="1" ht="15.9" customHeight="1" x14ac:dyDescent="0.25">
      <c r="A247" s="78"/>
      <c r="B247" s="91" t="s">
        <v>529</v>
      </c>
      <c r="C247" s="100" t="s">
        <v>886</v>
      </c>
      <c r="D247" s="97" t="s">
        <v>304</v>
      </c>
      <c r="E247" s="5">
        <v>278</v>
      </c>
      <c r="F247" s="10"/>
      <c r="G247" s="10"/>
      <c r="H247" s="10"/>
      <c r="I247" s="10"/>
      <c r="K247" s="10"/>
      <c r="L247" s="10"/>
      <c r="M247" s="10"/>
      <c r="N247" s="10"/>
      <c r="O247" s="5">
        <v>278</v>
      </c>
      <c r="Q247" s="182" t="str">
        <f>IF('INQ-A50.MELD'!F247&gt;SUM('INQ-A30.MELD:INQ-A35.MELD'!M247)*0.1,"Warnung","")</f>
        <v/>
      </c>
      <c r="R247" s="182" t="str">
        <f>IF('INQ-A50.MELD'!G247&gt;SUM('INQ-A30.MELD:INQ-A35.MELD'!N247)*0.1,"Warnung","")</f>
        <v/>
      </c>
      <c r="S247" s="182" t="str">
        <f>IF('INQ-A50.MELD'!H247&gt;SUM('INQ-A30.MELD:INQ-A35.MELD'!O247)*0.1,"Warnung","")</f>
        <v/>
      </c>
      <c r="T247" s="182" t="str">
        <f>IF('INQ-A50.MELD'!I247&gt;SUM('INQ-A30.MELD:INQ-A35.MELD'!P247:R247)*0.1,"Warnung","")</f>
        <v/>
      </c>
      <c r="U247" s="459"/>
      <c r="V247" s="182" t="str">
        <f>IF('INQ-A50.MELD'!K247&gt;SUM('INQ-A30.MELD:INQ-A35.MELD'!F247)*0.1,"Warnung","")</f>
        <v/>
      </c>
      <c r="W247" s="182" t="str">
        <f>IF('INQ-A50.MELD'!L247&gt;SUM('INQ-A30.MELD:INQ-A35.MELD'!G247)*0.1,"Warnung","")</f>
        <v/>
      </c>
      <c r="X247" s="182" t="str">
        <f>IF('INQ-A50.MELD'!M247&gt;SUM('INQ-A30.MELD:INQ-A35.MELD'!H247)*0.1,"Warnung","")</f>
        <v/>
      </c>
      <c r="Y247" s="182" t="str">
        <f>IF('INQ-A50.MELD'!N247&gt;SUM('INQ-A30.MELD:INQ-A35.MELD'!I247:K247)*0.1,"Warnung","")</f>
        <v/>
      </c>
    </row>
    <row r="248" spans="1:25" s="334" customFormat="1" ht="15.9" customHeight="1" x14ac:dyDescent="0.25">
      <c r="A248" s="78"/>
      <c r="B248" s="91" t="s">
        <v>529</v>
      </c>
      <c r="C248" s="100" t="s">
        <v>371</v>
      </c>
      <c r="D248" s="97" t="s">
        <v>118</v>
      </c>
      <c r="E248" s="5">
        <v>225</v>
      </c>
      <c r="F248" s="10"/>
      <c r="G248" s="10"/>
      <c r="H248" s="10"/>
      <c r="I248" s="10"/>
      <c r="K248" s="10"/>
      <c r="L248" s="10"/>
      <c r="M248" s="10"/>
      <c r="N248" s="10"/>
      <c r="O248" s="5">
        <v>225</v>
      </c>
      <c r="Q248" s="182" t="str">
        <f>IF('INQ-A50.MELD'!F248&gt;SUM('INQ-A30.MELD:INQ-A35.MELD'!M248)*0.1,"Warnung","")</f>
        <v/>
      </c>
      <c r="R248" s="182" t="str">
        <f>IF('INQ-A50.MELD'!G248&gt;SUM('INQ-A30.MELD:INQ-A35.MELD'!N248)*0.1,"Warnung","")</f>
        <v/>
      </c>
      <c r="S248" s="182" t="str">
        <f>IF('INQ-A50.MELD'!H248&gt;SUM('INQ-A30.MELD:INQ-A35.MELD'!O248)*0.1,"Warnung","")</f>
        <v/>
      </c>
      <c r="T248" s="182" t="str">
        <f>IF('INQ-A50.MELD'!I248&gt;SUM('INQ-A30.MELD:INQ-A35.MELD'!P248:R248)*0.1,"Warnung","")</f>
        <v/>
      </c>
      <c r="U248" s="459"/>
      <c r="V248" s="182" t="str">
        <f>IF('INQ-A50.MELD'!K248&gt;SUM('INQ-A30.MELD:INQ-A35.MELD'!F248)*0.1,"Warnung","")</f>
        <v/>
      </c>
      <c r="W248" s="182" t="str">
        <f>IF('INQ-A50.MELD'!L248&gt;SUM('INQ-A30.MELD:INQ-A35.MELD'!G248)*0.1,"Warnung","")</f>
        <v/>
      </c>
      <c r="X248" s="182" t="str">
        <f>IF('INQ-A50.MELD'!M248&gt;SUM('INQ-A30.MELD:INQ-A35.MELD'!H248)*0.1,"Warnung","")</f>
        <v/>
      </c>
      <c r="Y248" s="182" t="str">
        <f>IF('INQ-A50.MELD'!N248&gt;SUM('INQ-A30.MELD:INQ-A35.MELD'!I248:K248)*0.1,"Warnung","")</f>
        <v/>
      </c>
    </row>
    <row r="249" spans="1:25" s="334" customFormat="1" ht="15.9" customHeight="1" x14ac:dyDescent="0.25">
      <c r="A249" s="78"/>
      <c r="B249" s="91" t="s">
        <v>529</v>
      </c>
      <c r="C249" s="100" t="s">
        <v>306</v>
      </c>
      <c r="D249" s="65" t="s">
        <v>307</v>
      </c>
      <c r="E249" s="5">
        <v>255</v>
      </c>
      <c r="F249" s="10"/>
      <c r="G249" s="10"/>
      <c r="H249" s="10"/>
      <c r="I249" s="10"/>
      <c r="K249" s="10"/>
      <c r="L249" s="10"/>
      <c r="M249" s="10"/>
      <c r="N249" s="10"/>
      <c r="O249" s="5">
        <v>255</v>
      </c>
      <c r="Q249" s="182" t="str">
        <f>IF('INQ-A50.MELD'!F249&gt;SUM('INQ-A30.MELD:INQ-A35.MELD'!M249)*0.1,"Warnung","")</f>
        <v/>
      </c>
      <c r="R249" s="182" t="str">
        <f>IF('INQ-A50.MELD'!G249&gt;SUM('INQ-A30.MELD:INQ-A35.MELD'!N249)*0.1,"Warnung","")</f>
        <v/>
      </c>
      <c r="S249" s="182" t="str">
        <f>IF('INQ-A50.MELD'!H249&gt;SUM('INQ-A30.MELD:INQ-A35.MELD'!O249)*0.1,"Warnung","")</f>
        <v/>
      </c>
      <c r="T249" s="182" t="str">
        <f>IF('INQ-A50.MELD'!I249&gt;SUM('INQ-A30.MELD:INQ-A35.MELD'!P249:R249)*0.1,"Warnung","")</f>
        <v/>
      </c>
      <c r="U249" s="459"/>
      <c r="V249" s="182" t="str">
        <f>IF('INQ-A50.MELD'!K249&gt;SUM('INQ-A30.MELD:INQ-A35.MELD'!F249)*0.1,"Warnung","")</f>
        <v/>
      </c>
      <c r="W249" s="182" t="str">
        <f>IF('INQ-A50.MELD'!L249&gt;SUM('INQ-A30.MELD:INQ-A35.MELD'!G249)*0.1,"Warnung","")</f>
        <v/>
      </c>
      <c r="X249" s="182" t="str">
        <f>IF('INQ-A50.MELD'!M249&gt;SUM('INQ-A30.MELD:INQ-A35.MELD'!H249)*0.1,"Warnung","")</f>
        <v/>
      </c>
      <c r="Y249" s="182" t="str">
        <f>IF('INQ-A50.MELD'!N249&gt;SUM('INQ-A30.MELD:INQ-A35.MELD'!I249:K249)*0.1,"Warnung","")</f>
        <v/>
      </c>
    </row>
    <row r="250" spans="1:25" s="334" customFormat="1" ht="15.9" customHeight="1" x14ac:dyDescent="0.25">
      <c r="A250" s="78"/>
      <c r="B250" s="91" t="s">
        <v>529</v>
      </c>
      <c r="C250" s="100" t="s">
        <v>885</v>
      </c>
      <c r="D250" s="97" t="s">
        <v>309</v>
      </c>
      <c r="E250" s="5">
        <v>256</v>
      </c>
      <c r="F250" s="10"/>
      <c r="G250" s="10"/>
      <c r="H250" s="10"/>
      <c r="I250" s="10"/>
      <c r="K250" s="10"/>
      <c r="L250" s="10"/>
      <c r="M250" s="10"/>
      <c r="N250" s="10"/>
      <c r="O250" s="5">
        <v>256</v>
      </c>
      <c r="Q250" s="182" t="str">
        <f>IF('INQ-A50.MELD'!F250&gt;SUM('INQ-A30.MELD:INQ-A35.MELD'!M250)*0.1,"Warnung","")</f>
        <v/>
      </c>
      <c r="R250" s="182" t="str">
        <f>IF('INQ-A50.MELD'!G250&gt;SUM('INQ-A30.MELD:INQ-A35.MELD'!N250)*0.1,"Warnung","")</f>
        <v/>
      </c>
      <c r="S250" s="182" t="str">
        <f>IF('INQ-A50.MELD'!H250&gt;SUM('INQ-A30.MELD:INQ-A35.MELD'!O250)*0.1,"Warnung","")</f>
        <v/>
      </c>
      <c r="T250" s="182" t="str">
        <f>IF('INQ-A50.MELD'!I250&gt;SUM('INQ-A30.MELD:INQ-A35.MELD'!P250:R250)*0.1,"Warnung","")</f>
        <v/>
      </c>
      <c r="U250" s="459"/>
      <c r="V250" s="182" t="str">
        <f>IF('INQ-A50.MELD'!K250&gt;SUM('INQ-A30.MELD:INQ-A35.MELD'!F250)*0.1,"Warnung","")</f>
        <v/>
      </c>
      <c r="W250" s="182" t="str">
        <f>IF('INQ-A50.MELD'!L250&gt;SUM('INQ-A30.MELD:INQ-A35.MELD'!G250)*0.1,"Warnung","")</f>
        <v/>
      </c>
      <c r="X250" s="182" t="str">
        <f>IF('INQ-A50.MELD'!M250&gt;SUM('INQ-A30.MELD:INQ-A35.MELD'!H250)*0.1,"Warnung","")</f>
        <v/>
      </c>
      <c r="Y250" s="182" t="str">
        <f>IF('INQ-A50.MELD'!N250&gt;SUM('INQ-A30.MELD:INQ-A35.MELD'!I250:K250)*0.1,"Warnung","")</f>
        <v/>
      </c>
    </row>
    <row r="251" spans="1:25" s="334" customFormat="1" ht="15.9" customHeight="1" x14ac:dyDescent="0.25">
      <c r="A251" s="78"/>
      <c r="B251" s="91" t="s">
        <v>529</v>
      </c>
      <c r="C251" s="100" t="s">
        <v>292</v>
      </c>
      <c r="D251" s="65" t="s">
        <v>293</v>
      </c>
      <c r="E251" s="5">
        <v>257</v>
      </c>
      <c r="F251" s="10"/>
      <c r="G251" s="10"/>
      <c r="H251" s="10"/>
      <c r="I251" s="10"/>
      <c r="K251" s="10"/>
      <c r="L251" s="10"/>
      <c r="M251" s="10"/>
      <c r="N251" s="10"/>
      <c r="O251" s="5">
        <v>257</v>
      </c>
      <c r="Q251" s="182" t="str">
        <f>IF('INQ-A50.MELD'!F251&gt;SUM('INQ-A30.MELD:INQ-A35.MELD'!M251)*0.1,"Warnung","")</f>
        <v/>
      </c>
      <c r="R251" s="182" t="str">
        <f>IF('INQ-A50.MELD'!G251&gt;SUM('INQ-A30.MELD:INQ-A35.MELD'!N251)*0.1,"Warnung","")</f>
        <v/>
      </c>
      <c r="S251" s="182" t="str">
        <f>IF('INQ-A50.MELD'!H251&gt;SUM('INQ-A30.MELD:INQ-A35.MELD'!O251)*0.1,"Warnung","")</f>
        <v/>
      </c>
      <c r="T251" s="182" t="str">
        <f>IF('INQ-A50.MELD'!I251&gt;SUM('INQ-A30.MELD:INQ-A35.MELD'!P251:R251)*0.1,"Warnung","")</f>
        <v/>
      </c>
      <c r="U251" s="459"/>
      <c r="V251" s="182" t="str">
        <f>IF('INQ-A50.MELD'!K251&gt;SUM('INQ-A30.MELD:INQ-A35.MELD'!F251)*0.1,"Warnung","")</f>
        <v/>
      </c>
      <c r="W251" s="182" t="str">
        <f>IF('INQ-A50.MELD'!L251&gt;SUM('INQ-A30.MELD:INQ-A35.MELD'!G251)*0.1,"Warnung","")</f>
        <v/>
      </c>
      <c r="X251" s="182" t="str">
        <f>IF('INQ-A50.MELD'!M251&gt;SUM('INQ-A30.MELD:INQ-A35.MELD'!H251)*0.1,"Warnung","")</f>
        <v/>
      </c>
      <c r="Y251" s="182" t="str">
        <f>IF('INQ-A50.MELD'!N251&gt;SUM('INQ-A30.MELD:INQ-A35.MELD'!I251:K251)*0.1,"Warnung","")</f>
        <v/>
      </c>
    </row>
    <row r="252" spans="1:25" s="334" customFormat="1" ht="15.9" customHeight="1" x14ac:dyDescent="0.25">
      <c r="A252" s="78"/>
      <c r="B252" s="91" t="s">
        <v>529</v>
      </c>
      <c r="C252" s="100" t="s">
        <v>310</v>
      </c>
      <c r="D252" s="65" t="s">
        <v>311</v>
      </c>
      <c r="E252" s="5">
        <v>258</v>
      </c>
      <c r="F252" s="10"/>
      <c r="G252" s="10"/>
      <c r="H252" s="10"/>
      <c r="I252" s="10"/>
      <c r="K252" s="10"/>
      <c r="L252" s="10"/>
      <c r="M252" s="10"/>
      <c r="N252" s="10"/>
      <c r="O252" s="5">
        <v>258</v>
      </c>
      <c r="Q252" s="182" t="str">
        <f>IF('INQ-A50.MELD'!F252&gt;SUM('INQ-A30.MELD:INQ-A35.MELD'!M252)*0.1,"Warnung","")</f>
        <v/>
      </c>
      <c r="R252" s="182" t="str">
        <f>IF('INQ-A50.MELD'!G252&gt;SUM('INQ-A30.MELD:INQ-A35.MELD'!N252)*0.1,"Warnung","")</f>
        <v/>
      </c>
      <c r="S252" s="182" t="str">
        <f>IF('INQ-A50.MELD'!H252&gt;SUM('INQ-A30.MELD:INQ-A35.MELD'!O252)*0.1,"Warnung","")</f>
        <v/>
      </c>
      <c r="T252" s="182" t="str">
        <f>IF('INQ-A50.MELD'!I252&gt;SUM('INQ-A30.MELD:INQ-A35.MELD'!P252:R252)*0.1,"Warnung","")</f>
        <v/>
      </c>
      <c r="U252" s="459"/>
      <c r="V252" s="182" t="str">
        <f>IF('INQ-A50.MELD'!K252&gt;SUM('INQ-A30.MELD:INQ-A35.MELD'!F252)*0.1,"Warnung","")</f>
        <v/>
      </c>
      <c r="W252" s="182" t="str">
        <f>IF('INQ-A50.MELD'!L252&gt;SUM('INQ-A30.MELD:INQ-A35.MELD'!G252)*0.1,"Warnung","")</f>
        <v/>
      </c>
      <c r="X252" s="182" t="str">
        <f>IF('INQ-A50.MELD'!M252&gt;SUM('INQ-A30.MELD:INQ-A35.MELD'!H252)*0.1,"Warnung","")</f>
        <v/>
      </c>
      <c r="Y252" s="182" t="str">
        <f>IF('INQ-A50.MELD'!N252&gt;SUM('INQ-A30.MELD:INQ-A35.MELD'!I252:K252)*0.1,"Warnung","")</f>
        <v/>
      </c>
    </row>
    <row r="253" spans="1:25" s="334" customFormat="1" ht="15.9" customHeight="1" x14ac:dyDescent="0.25">
      <c r="A253" s="78"/>
      <c r="B253" s="91" t="s">
        <v>529</v>
      </c>
      <c r="C253" s="100" t="s">
        <v>877</v>
      </c>
      <c r="D253" s="97" t="s">
        <v>312</v>
      </c>
      <c r="E253" s="373">
        <v>235</v>
      </c>
      <c r="F253" s="10"/>
      <c r="G253" s="10"/>
      <c r="H253" s="10"/>
      <c r="I253" s="10"/>
      <c r="K253" s="10"/>
      <c r="L253" s="10"/>
      <c r="M253" s="10"/>
      <c r="N253" s="10"/>
      <c r="O253" s="373">
        <v>235</v>
      </c>
      <c r="Q253" s="182" t="str">
        <f>IF('INQ-A50.MELD'!F253&gt;SUM('INQ-A30.MELD:INQ-A35.MELD'!M253)*0.1,"Warnung","")</f>
        <v/>
      </c>
      <c r="R253" s="182" t="str">
        <f>IF('INQ-A50.MELD'!G253&gt;SUM('INQ-A30.MELD:INQ-A35.MELD'!N253)*0.1,"Warnung","")</f>
        <v/>
      </c>
      <c r="S253" s="182" t="str">
        <f>IF('INQ-A50.MELD'!H253&gt;SUM('INQ-A30.MELD:INQ-A35.MELD'!O253)*0.1,"Warnung","")</f>
        <v/>
      </c>
      <c r="T253" s="182" t="str">
        <f>IF('INQ-A50.MELD'!I253&gt;SUM('INQ-A30.MELD:INQ-A35.MELD'!P253:R253)*0.1,"Warnung","")</f>
        <v/>
      </c>
      <c r="U253" s="459"/>
      <c r="V253" s="182" t="str">
        <f>IF('INQ-A50.MELD'!K253&gt;SUM('INQ-A30.MELD:INQ-A35.MELD'!F253)*0.1,"Warnung","")</f>
        <v/>
      </c>
      <c r="W253" s="182" t="str">
        <f>IF('INQ-A50.MELD'!L253&gt;SUM('INQ-A30.MELD:INQ-A35.MELD'!G253)*0.1,"Warnung","")</f>
        <v/>
      </c>
      <c r="X253" s="182" t="str">
        <f>IF('INQ-A50.MELD'!M253&gt;SUM('INQ-A30.MELD:INQ-A35.MELD'!H253)*0.1,"Warnung","")</f>
        <v/>
      </c>
      <c r="Y253" s="182" t="str">
        <f>IF('INQ-A50.MELD'!N253&gt;SUM('INQ-A30.MELD:INQ-A35.MELD'!I253:K253)*0.1,"Warnung","")</f>
        <v/>
      </c>
    </row>
    <row r="254" spans="1:25" s="334" customFormat="1" ht="15.9" customHeight="1" x14ac:dyDescent="0.25">
      <c r="A254" s="78"/>
      <c r="B254" s="91" t="s">
        <v>529</v>
      </c>
      <c r="C254" s="100" t="s">
        <v>884</v>
      </c>
      <c r="D254" s="97" t="s">
        <v>313</v>
      </c>
      <c r="E254" s="5">
        <v>260</v>
      </c>
      <c r="F254" s="10"/>
      <c r="G254" s="10"/>
      <c r="H254" s="10"/>
      <c r="I254" s="10"/>
      <c r="K254" s="10"/>
      <c r="L254" s="10"/>
      <c r="M254" s="10"/>
      <c r="N254" s="10"/>
      <c r="O254" s="5">
        <v>260</v>
      </c>
      <c r="Q254" s="182" t="str">
        <f>IF('INQ-A50.MELD'!F254&gt;SUM('INQ-A30.MELD:INQ-A35.MELD'!M254)*0.1,"Warnung","")</f>
        <v/>
      </c>
      <c r="R254" s="182" t="str">
        <f>IF('INQ-A50.MELD'!G254&gt;SUM('INQ-A30.MELD:INQ-A35.MELD'!N254)*0.1,"Warnung","")</f>
        <v/>
      </c>
      <c r="S254" s="182" t="str">
        <f>IF('INQ-A50.MELD'!H254&gt;SUM('INQ-A30.MELD:INQ-A35.MELD'!O254)*0.1,"Warnung","")</f>
        <v/>
      </c>
      <c r="T254" s="182" t="str">
        <f>IF('INQ-A50.MELD'!I254&gt;SUM('INQ-A30.MELD:INQ-A35.MELD'!P254:R254)*0.1,"Warnung","")</f>
        <v/>
      </c>
      <c r="U254" s="459"/>
      <c r="V254" s="182" t="str">
        <f>IF('INQ-A50.MELD'!K254&gt;SUM('INQ-A30.MELD:INQ-A35.MELD'!F254)*0.1,"Warnung","")</f>
        <v/>
      </c>
      <c r="W254" s="182" t="str">
        <f>IF('INQ-A50.MELD'!L254&gt;SUM('INQ-A30.MELD:INQ-A35.MELD'!G254)*0.1,"Warnung","")</f>
        <v/>
      </c>
      <c r="X254" s="182" t="str">
        <f>IF('INQ-A50.MELD'!M254&gt;SUM('INQ-A30.MELD:INQ-A35.MELD'!H254)*0.1,"Warnung","")</f>
        <v/>
      </c>
      <c r="Y254" s="182" t="str">
        <f>IF('INQ-A50.MELD'!N254&gt;SUM('INQ-A30.MELD:INQ-A35.MELD'!I254:K254)*0.1,"Warnung","")</f>
        <v/>
      </c>
    </row>
    <row r="255" spans="1:25" s="334" customFormat="1" ht="15.9" customHeight="1" x14ac:dyDescent="0.25">
      <c r="A255" s="78"/>
      <c r="B255" s="91" t="s">
        <v>529</v>
      </c>
      <c r="C255" s="100" t="s">
        <v>883</v>
      </c>
      <c r="D255" s="97" t="s">
        <v>321</v>
      </c>
      <c r="E255" s="5">
        <v>261</v>
      </c>
      <c r="F255" s="10"/>
      <c r="G255" s="10"/>
      <c r="H255" s="10"/>
      <c r="I255" s="10"/>
      <c r="K255" s="10"/>
      <c r="L255" s="10"/>
      <c r="M255" s="10"/>
      <c r="N255" s="10"/>
      <c r="O255" s="5">
        <v>261</v>
      </c>
      <c r="Q255" s="182" t="str">
        <f>IF('INQ-A50.MELD'!F255&gt;SUM('INQ-A30.MELD:INQ-A35.MELD'!M255)*0.1,"Warnung","")</f>
        <v/>
      </c>
      <c r="R255" s="182" t="str">
        <f>IF('INQ-A50.MELD'!G255&gt;SUM('INQ-A30.MELD:INQ-A35.MELD'!N255)*0.1,"Warnung","")</f>
        <v/>
      </c>
      <c r="S255" s="182" t="str">
        <f>IF('INQ-A50.MELD'!H255&gt;SUM('INQ-A30.MELD:INQ-A35.MELD'!O255)*0.1,"Warnung","")</f>
        <v/>
      </c>
      <c r="T255" s="182" t="str">
        <f>IF('INQ-A50.MELD'!I255&gt;SUM('INQ-A30.MELD:INQ-A35.MELD'!P255:R255)*0.1,"Warnung","")</f>
        <v/>
      </c>
      <c r="U255" s="459"/>
      <c r="V255" s="182" t="str">
        <f>IF('INQ-A50.MELD'!K255&gt;SUM('INQ-A30.MELD:INQ-A35.MELD'!F255)*0.1,"Warnung","")</f>
        <v/>
      </c>
      <c r="W255" s="182" t="str">
        <f>IF('INQ-A50.MELD'!L255&gt;SUM('INQ-A30.MELD:INQ-A35.MELD'!G255)*0.1,"Warnung","")</f>
        <v/>
      </c>
      <c r="X255" s="182" t="str">
        <f>IF('INQ-A50.MELD'!M255&gt;SUM('INQ-A30.MELD:INQ-A35.MELD'!H255)*0.1,"Warnung","")</f>
        <v/>
      </c>
      <c r="Y255" s="182" t="str">
        <f>IF('INQ-A50.MELD'!N255&gt;SUM('INQ-A30.MELD:INQ-A35.MELD'!I255:K255)*0.1,"Warnung","")</f>
        <v/>
      </c>
    </row>
    <row r="256" spans="1:25" s="334" customFormat="1" ht="15.9" customHeight="1" x14ac:dyDescent="0.25">
      <c r="A256" s="78"/>
      <c r="B256" s="91" t="s">
        <v>529</v>
      </c>
      <c r="C256" s="100" t="s">
        <v>328</v>
      </c>
      <c r="D256" s="65" t="s">
        <v>329</v>
      </c>
      <c r="E256" s="5">
        <v>262</v>
      </c>
      <c r="F256" s="10"/>
      <c r="G256" s="10"/>
      <c r="H256" s="10"/>
      <c r="I256" s="10"/>
      <c r="K256" s="10"/>
      <c r="L256" s="10"/>
      <c r="M256" s="10"/>
      <c r="N256" s="10"/>
      <c r="O256" s="5">
        <v>262</v>
      </c>
      <c r="Q256" s="182" t="str">
        <f>IF('INQ-A50.MELD'!F256&gt;SUM('INQ-A30.MELD:INQ-A35.MELD'!M256)*0.1,"Warnung","")</f>
        <v/>
      </c>
      <c r="R256" s="182" t="str">
        <f>IF('INQ-A50.MELD'!G256&gt;SUM('INQ-A30.MELD:INQ-A35.MELD'!N256)*0.1,"Warnung","")</f>
        <v/>
      </c>
      <c r="S256" s="182" t="str">
        <f>IF('INQ-A50.MELD'!H256&gt;SUM('INQ-A30.MELD:INQ-A35.MELD'!O256)*0.1,"Warnung","")</f>
        <v/>
      </c>
      <c r="T256" s="182" t="str">
        <f>IF('INQ-A50.MELD'!I256&gt;SUM('INQ-A30.MELD:INQ-A35.MELD'!P256:R256)*0.1,"Warnung","")</f>
        <v/>
      </c>
      <c r="U256" s="459"/>
      <c r="V256" s="182" t="str">
        <f>IF('INQ-A50.MELD'!K256&gt;SUM('INQ-A30.MELD:INQ-A35.MELD'!F256)*0.1,"Warnung","")</f>
        <v/>
      </c>
      <c r="W256" s="182" t="str">
        <f>IF('INQ-A50.MELD'!L256&gt;SUM('INQ-A30.MELD:INQ-A35.MELD'!G256)*0.1,"Warnung","")</f>
        <v/>
      </c>
      <c r="X256" s="182" t="str">
        <f>IF('INQ-A50.MELD'!M256&gt;SUM('INQ-A30.MELD:INQ-A35.MELD'!H256)*0.1,"Warnung","")</f>
        <v/>
      </c>
      <c r="Y256" s="182" t="str">
        <f>IF('INQ-A50.MELD'!N256&gt;SUM('INQ-A30.MELD:INQ-A35.MELD'!I256:K256)*0.1,"Warnung","")</f>
        <v/>
      </c>
    </row>
    <row r="257" spans="1:25" s="334" customFormat="1" ht="15.9" customHeight="1" x14ac:dyDescent="0.25">
      <c r="A257" s="78"/>
      <c r="B257" s="91" t="s">
        <v>529</v>
      </c>
      <c r="C257" s="100" t="s">
        <v>318</v>
      </c>
      <c r="D257" s="65" t="s">
        <v>319</v>
      </c>
      <c r="E257" s="5">
        <v>263</v>
      </c>
      <c r="F257" s="10"/>
      <c r="G257" s="10"/>
      <c r="H257" s="10"/>
      <c r="I257" s="10"/>
      <c r="K257" s="10"/>
      <c r="L257" s="10"/>
      <c r="M257" s="10"/>
      <c r="N257" s="10"/>
      <c r="O257" s="5">
        <v>263</v>
      </c>
      <c r="Q257" s="182" t="str">
        <f>IF('INQ-A50.MELD'!F257&gt;SUM('INQ-A30.MELD:INQ-A35.MELD'!M257)*0.1,"Warnung","")</f>
        <v/>
      </c>
      <c r="R257" s="182" t="str">
        <f>IF('INQ-A50.MELD'!G257&gt;SUM('INQ-A30.MELD:INQ-A35.MELD'!N257)*0.1,"Warnung","")</f>
        <v/>
      </c>
      <c r="S257" s="182" t="str">
        <f>IF('INQ-A50.MELD'!H257&gt;SUM('INQ-A30.MELD:INQ-A35.MELD'!O257)*0.1,"Warnung","")</f>
        <v/>
      </c>
      <c r="T257" s="182" t="str">
        <f>IF('INQ-A50.MELD'!I257&gt;SUM('INQ-A30.MELD:INQ-A35.MELD'!P257:R257)*0.1,"Warnung","")</f>
        <v/>
      </c>
      <c r="U257" s="459"/>
      <c r="V257" s="182" t="str">
        <f>IF('INQ-A50.MELD'!K257&gt;SUM('INQ-A30.MELD:INQ-A35.MELD'!F257)*0.1,"Warnung","")</f>
        <v/>
      </c>
      <c r="W257" s="182" t="str">
        <f>IF('INQ-A50.MELD'!L257&gt;SUM('INQ-A30.MELD:INQ-A35.MELD'!G257)*0.1,"Warnung","")</f>
        <v/>
      </c>
      <c r="X257" s="182" t="str">
        <f>IF('INQ-A50.MELD'!M257&gt;SUM('INQ-A30.MELD:INQ-A35.MELD'!H257)*0.1,"Warnung","")</f>
        <v/>
      </c>
      <c r="Y257" s="182" t="str">
        <f>IF('INQ-A50.MELD'!N257&gt;SUM('INQ-A30.MELD:INQ-A35.MELD'!I257:K257)*0.1,"Warnung","")</f>
        <v/>
      </c>
    </row>
    <row r="258" spans="1:25" s="334" customFormat="1" ht="15.9" customHeight="1" x14ac:dyDescent="0.25">
      <c r="A258" s="78"/>
      <c r="B258" s="91" t="s">
        <v>529</v>
      </c>
      <c r="C258" s="100" t="s">
        <v>879</v>
      </c>
      <c r="D258" s="65" t="s">
        <v>308</v>
      </c>
      <c r="E258" s="5">
        <v>264</v>
      </c>
      <c r="F258" s="10"/>
      <c r="G258" s="10"/>
      <c r="H258" s="10"/>
      <c r="I258" s="10"/>
      <c r="K258" s="10"/>
      <c r="L258" s="10"/>
      <c r="M258" s="10"/>
      <c r="N258" s="10"/>
      <c r="O258" s="5">
        <v>264</v>
      </c>
      <c r="Q258" s="182" t="str">
        <f>IF('INQ-A50.MELD'!F258&gt;SUM('INQ-A30.MELD:INQ-A35.MELD'!M258)*0.1,"Warnung","")</f>
        <v/>
      </c>
      <c r="R258" s="182" t="str">
        <f>IF('INQ-A50.MELD'!G258&gt;SUM('INQ-A30.MELD:INQ-A35.MELD'!N258)*0.1,"Warnung","")</f>
        <v/>
      </c>
      <c r="S258" s="182" t="str">
        <f>IF('INQ-A50.MELD'!H258&gt;SUM('INQ-A30.MELD:INQ-A35.MELD'!O258)*0.1,"Warnung","")</f>
        <v/>
      </c>
      <c r="T258" s="182" t="str">
        <f>IF('INQ-A50.MELD'!I258&gt;SUM('INQ-A30.MELD:INQ-A35.MELD'!P258:R258)*0.1,"Warnung","")</f>
        <v/>
      </c>
      <c r="U258" s="459"/>
      <c r="V258" s="182" t="str">
        <f>IF('INQ-A50.MELD'!K258&gt;SUM('INQ-A30.MELD:INQ-A35.MELD'!F258)*0.1,"Warnung","")</f>
        <v/>
      </c>
      <c r="W258" s="182" t="str">
        <f>IF('INQ-A50.MELD'!L258&gt;SUM('INQ-A30.MELD:INQ-A35.MELD'!G258)*0.1,"Warnung","")</f>
        <v/>
      </c>
      <c r="X258" s="182" t="str">
        <f>IF('INQ-A50.MELD'!M258&gt;SUM('INQ-A30.MELD:INQ-A35.MELD'!H258)*0.1,"Warnung","")</f>
        <v/>
      </c>
      <c r="Y258" s="182" t="str">
        <f>IF('INQ-A50.MELD'!N258&gt;SUM('INQ-A30.MELD:INQ-A35.MELD'!I258:K258)*0.1,"Warnung","")</f>
        <v/>
      </c>
    </row>
    <row r="259" spans="1:25" s="334" customFormat="1" ht="15.9" customHeight="1" x14ac:dyDescent="0.25">
      <c r="A259" s="78"/>
      <c r="B259" s="91" t="s">
        <v>529</v>
      </c>
      <c r="C259" s="100" t="s">
        <v>322</v>
      </c>
      <c r="D259" s="65" t="s">
        <v>323</v>
      </c>
      <c r="E259" s="5">
        <v>265</v>
      </c>
      <c r="F259" s="10"/>
      <c r="G259" s="10"/>
      <c r="H259" s="10"/>
      <c r="I259" s="10"/>
      <c r="K259" s="10"/>
      <c r="L259" s="10"/>
      <c r="M259" s="10"/>
      <c r="N259" s="10"/>
      <c r="O259" s="5">
        <v>265</v>
      </c>
      <c r="Q259" s="182" t="str">
        <f>IF('INQ-A50.MELD'!F259&gt;SUM('INQ-A30.MELD:INQ-A35.MELD'!M259)*0.1,"Warnung","")</f>
        <v/>
      </c>
      <c r="R259" s="182" t="str">
        <f>IF('INQ-A50.MELD'!G259&gt;SUM('INQ-A30.MELD:INQ-A35.MELD'!N259)*0.1,"Warnung","")</f>
        <v/>
      </c>
      <c r="S259" s="182" t="str">
        <f>IF('INQ-A50.MELD'!H259&gt;SUM('INQ-A30.MELD:INQ-A35.MELD'!O259)*0.1,"Warnung","")</f>
        <v/>
      </c>
      <c r="T259" s="182" t="str">
        <f>IF('INQ-A50.MELD'!I259&gt;SUM('INQ-A30.MELD:INQ-A35.MELD'!P259:R259)*0.1,"Warnung","")</f>
        <v/>
      </c>
      <c r="U259" s="459"/>
      <c r="V259" s="182" t="str">
        <f>IF('INQ-A50.MELD'!K259&gt;SUM('INQ-A30.MELD:INQ-A35.MELD'!F259)*0.1,"Warnung","")</f>
        <v/>
      </c>
      <c r="W259" s="182" t="str">
        <f>IF('INQ-A50.MELD'!L259&gt;SUM('INQ-A30.MELD:INQ-A35.MELD'!G259)*0.1,"Warnung","")</f>
        <v/>
      </c>
      <c r="X259" s="182" t="str">
        <f>IF('INQ-A50.MELD'!M259&gt;SUM('INQ-A30.MELD:INQ-A35.MELD'!H259)*0.1,"Warnung","")</f>
        <v/>
      </c>
      <c r="Y259" s="182" t="str">
        <f>IF('INQ-A50.MELD'!N259&gt;SUM('INQ-A30.MELD:INQ-A35.MELD'!I259:K259)*0.1,"Warnung","")</f>
        <v/>
      </c>
    </row>
    <row r="260" spans="1:25" s="334" customFormat="1" ht="15.9" customHeight="1" x14ac:dyDescent="0.25">
      <c r="A260" s="78"/>
      <c r="B260" s="91" t="s">
        <v>529</v>
      </c>
      <c r="C260" s="100" t="s">
        <v>324</v>
      </c>
      <c r="D260" s="65" t="s">
        <v>325</v>
      </c>
      <c r="E260" s="5">
        <v>266</v>
      </c>
      <c r="F260" s="10"/>
      <c r="G260" s="10"/>
      <c r="H260" s="10"/>
      <c r="I260" s="10"/>
      <c r="K260" s="10"/>
      <c r="L260" s="10"/>
      <c r="M260" s="10"/>
      <c r="N260" s="10"/>
      <c r="O260" s="5">
        <v>266</v>
      </c>
      <c r="Q260" s="182" t="str">
        <f>IF('INQ-A50.MELD'!F260&gt;SUM('INQ-A30.MELD:INQ-A35.MELD'!M260)*0.1,"Warnung","")</f>
        <v/>
      </c>
      <c r="R260" s="182" t="str">
        <f>IF('INQ-A50.MELD'!G260&gt;SUM('INQ-A30.MELD:INQ-A35.MELD'!N260)*0.1,"Warnung","")</f>
        <v/>
      </c>
      <c r="S260" s="182" t="str">
        <f>IF('INQ-A50.MELD'!H260&gt;SUM('INQ-A30.MELD:INQ-A35.MELD'!O260)*0.1,"Warnung","")</f>
        <v/>
      </c>
      <c r="T260" s="182" t="str">
        <f>IF('INQ-A50.MELD'!I260&gt;SUM('INQ-A30.MELD:INQ-A35.MELD'!P260:R260)*0.1,"Warnung","")</f>
        <v/>
      </c>
      <c r="U260" s="459"/>
      <c r="V260" s="182" t="str">
        <f>IF('INQ-A50.MELD'!K260&gt;SUM('INQ-A30.MELD:INQ-A35.MELD'!F260)*0.1,"Warnung","")</f>
        <v/>
      </c>
      <c r="W260" s="182" t="str">
        <f>IF('INQ-A50.MELD'!L260&gt;SUM('INQ-A30.MELD:INQ-A35.MELD'!G260)*0.1,"Warnung","")</f>
        <v/>
      </c>
      <c r="X260" s="182" t="str">
        <f>IF('INQ-A50.MELD'!M260&gt;SUM('INQ-A30.MELD:INQ-A35.MELD'!H260)*0.1,"Warnung","")</f>
        <v/>
      </c>
      <c r="Y260" s="182" t="str">
        <f>IF('INQ-A50.MELD'!N260&gt;SUM('INQ-A30.MELD:INQ-A35.MELD'!I260:K260)*0.1,"Warnung","")</f>
        <v/>
      </c>
    </row>
    <row r="261" spans="1:25" s="334" customFormat="1" ht="15.9" customHeight="1" x14ac:dyDescent="0.25">
      <c r="A261" s="78"/>
      <c r="B261" s="91" t="s">
        <v>529</v>
      </c>
      <c r="C261" s="100" t="s">
        <v>326</v>
      </c>
      <c r="D261" s="65" t="s">
        <v>327</v>
      </c>
      <c r="E261" s="5">
        <v>267</v>
      </c>
      <c r="F261" s="10"/>
      <c r="G261" s="10"/>
      <c r="H261" s="10"/>
      <c r="I261" s="10"/>
      <c r="K261" s="10"/>
      <c r="L261" s="10"/>
      <c r="M261" s="10"/>
      <c r="N261" s="10"/>
      <c r="O261" s="5">
        <v>267</v>
      </c>
      <c r="Q261" s="182" t="str">
        <f>IF('INQ-A50.MELD'!F261&gt;SUM('INQ-A30.MELD:INQ-A35.MELD'!M261)*0.1,"Warnung","")</f>
        <v/>
      </c>
      <c r="R261" s="182" t="str">
        <f>IF('INQ-A50.MELD'!G261&gt;SUM('INQ-A30.MELD:INQ-A35.MELD'!N261)*0.1,"Warnung","")</f>
        <v/>
      </c>
      <c r="S261" s="182" t="str">
        <f>IF('INQ-A50.MELD'!H261&gt;SUM('INQ-A30.MELD:INQ-A35.MELD'!O261)*0.1,"Warnung","")</f>
        <v/>
      </c>
      <c r="T261" s="182" t="str">
        <f>IF('INQ-A50.MELD'!I261&gt;SUM('INQ-A30.MELD:INQ-A35.MELD'!P261:R261)*0.1,"Warnung","")</f>
        <v/>
      </c>
      <c r="U261" s="459"/>
      <c r="V261" s="182" t="str">
        <f>IF('INQ-A50.MELD'!K261&gt;SUM('INQ-A30.MELD:INQ-A35.MELD'!F261)*0.1,"Warnung","")</f>
        <v/>
      </c>
      <c r="W261" s="182" t="str">
        <f>IF('INQ-A50.MELD'!L261&gt;SUM('INQ-A30.MELD:INQ-A35.MELD'!G261)*0.1,"Warnung","")</f>
        <v/>
      </c>
      <c r="X261" s="182" t="str">
        <f>IF('INQ-A50.MELD'!M261&gt;SUM('INQ-A30.MELD:INQ-A35.MELD'!H261)*0.1,"Warnung","")</f>
        <v/>
      </c>
      <c r="Y261" s="182" t="str">
        <f>IF('INQ-A50.MELD'!N261&gt;SUM('INQ-A30.MELD:INQ-A35.MELD'!I261:K261)*0.1,"Warnung","")</f>
        <v/>
      </c>
    </row>
    <row r="262" spans="1:25" s="334" customFormat="1" ht="15.9" customHeight="1" x14ac:dyDescent="0.25">
      <c r="A262" s="78"/>
      <c r="B262" s="91" t="s">
        <v>529</v>
      </c>
      <c r="C262" s="100" t="s">
        <v>882</v>
      </c>
      <c r="D262" s="97" t="s">
        <v>330</v>
      </c>
      <c r="E262" s="5">
        <v>268</v>
      </c>
      <c r="F262" s="10"/>
      <c r="G262" s="10"/>
      <c r="H262" s="10"/>
      <c r="I262" s="10"/>
      <c r="K262" s="10"/>
      <c r="L262" s="10"/>
      <c r="M262" s="10"/>
      <c r="N262" s="10"/>
      <c r="O262" s="5">
        <v>268</v>
      </c>
      <c r="Q262" s="182" t="str">
        <f>IF('INQ-A50.MELD'!F262&gt;SUM('INQ-A30.MELD:INQ-A35.MELD'!M262)*0.1,"Warnung","")</f>
        <v/>
      </c>
      <c r="R262" s="182" t="str">
        <f>IF('INQ-A50.MELD'!G262&gt;SUM('INQ-A30.MELD:INQ-A35.MELD'!N262)*0.1,"Warnung","")</f>
        <v/>
      </c>
      <c r="S262" s="182" t="str">
        <f>IF('INQ-A50.MELD'!H262&gt;SUM('INQ-A30.MELD:INQ-A35.MELD'!O262)*0.1,"Warnung","")</f>
        <v/>
      </c>
      <c r="T262" s="182" t="str">
        <f>IF('INQ-A50.MELD'!I262&gt;SUM('INQ-A30.MELD:INQ-A35.MELD'!P262:R262)*0.1,"Warnung","")</f>
        <v/>
      </c>
      <c r="U262" s="459"/>
      <c r="V262" s="182" t="str">
        <f>IF('INQ-A50.MELD'!K262&gt;SUM('INQ-A30.MELD:INQ-A35.MELD'!F262)*0.1,"Warnung","")</f>
        <v/>
      </c>
      <c r="W262" s="182" t="str">
        <f>IF('INQ-A50.MELD'!L262&gt;SUM('INQ-A30.MELD:INQ-A35.MELD'!G262)*0.1,"Warnung","")</f>
        <v/>
      </c>
      <c r="X262" s="182" t="str">
        <f>IF('INQ-A50.MELD'!M262&gt;SUM('INQ-A30.MELD:INQ-A35.MELD'!H262)*0.1,"Warnung","")</f>
        <v/>
      </c>
      <c r="Y262" s="182" t="str">
        <f>IF('INQ-A50.MELD'!N262&gt;SUM('INQ-A30.MELD:INQ-A35.MELD'!I262:K262)*0.1,"Warnung","")</f>
        <v/>
      </c>
    </row>
    <row r="263" spans="1:25" ht="15.9" customHeight="1" x14ac:dyDescent="0.25">
      <c r="A263" s="78"/>
      <c r="B263" s="91" t="s">
        <v>529</v>
      </c>
      <c r="C263" s="100" t="s">
        <v>289</v>
      </c>
      <c r="D263" s="65" t="s">
        <v>290</v>
      </c>
      <c r="E263" s="5">
        <v>269</v>
      </c>
      <c r="F263" s="10"/>
      <c r="G263" s="10"/>
      <c r="H263" s="10"/>
      <c r="I263" s="10"/>
      <c r="K263" s="10"/>
      <c r="L263" s="10"/>
      <c r="M263" s="10"/>
      <c r="N263" s="10"/>
      <c r="O263" s="5">
        <v>269</v>
      </c>
      <c r="Q263" s="182" t="str">
        <f>IF('INQ-A50.MELD'!F263&gt;SUM('INQ-A30.MELD:INQ-A35.MELD'!M263)*0.1,"Warnung","")</f>
        <v/>
      </c>
      <c r="R263" s="182" t="str">
        <f>IF('INQ-A50.MELD'!G263&gt;SUM('INQ-A30.MELD:INQ-A35.MELD'!N263)*0.1,"Warnung","")</f>
        <v/>
      </c>
      <c r="S263" s="182" t="str">
        <f>IF('INQ-A50.MELD'!H263&gt;SUM('INQ-A30.MELD:INQ-A35.MELD'!O263)*0.1,"Warnung","")</f>
        <v/>
      </c>
      <c r="T263" s="182" t="str">
        <f>IF('INQ-A50.MELD'!I263&gt;SUM('INQ-A30.MELD:INQ-A35.MELD'!P263:R263)*0.1,"Warnung","")</f>
        <v/>
      </c>
      <c r="U263" s="459"/>
      <c r="V263" s="182" t="str">
        <f>IF('INQ-A50.MELD'!K263&gt;SUM('INQ-A30.MELD:INQ-A35.MELD'!F263)*0.1,"Warnung","")</f>
        <v/>
      </c>
      <c r="W263" s="182" t="str">
        <f>IF('INQ-A50.MELD'!L263&gt;SUM('INQ-A30.MELD:INQ-A35.MELD'!G263)*0.1,"Warnung","")</f>
        <v/>
      </c>
      <c r="X263" s="182" t="str">
        <f>IF('INQ-A50.MELD'!M263&gt;SUM('INQ-A30.MELD:INQ-A35.MELD'!H263)*0.1,"Warnung","")</f>
        <v/>
      </c>
      <c r="Y263" s="182" t="str">
        <f>IF('INQ-A50.MELD'!N263&gt;SUM('INQ-A30.MELD:INQ-A35.MELD'!I263:K263)*0.1,"Warnung","")</f>
        <v/>
      </c>
    </row>
    <row r="264" spans="1:25" ht="0.9" customHeight="1" x14ac:dyDescent="0.25">
      <c r="B264" s="335"/>
      <c r="C264" s="75"/>
      <c r="D264" s="335"/>
      <c r="E264" s="335"/>
      <c r="F264" s="1"/>
      <c r="G264" s="1"/>
      <c r="H264" s="1"/>
      <c r="I264" s="1"/>
      <c r="K264" s="327"/>
      <c r="L264" s="327"/>
      <c r="M264" s="327"/>
      <c r="N264" s="1"/>
      <c r="O264" s="439"/>
    </row>
    <row r="265" spans="1:25" ht="0.9" customHeight="1" x14ac:dyDescent="0.25">
      <c r="B265" s="335"/>
      <c r="C265" s="335"/>
      <c r="D265" s="335"/>
      <c r="E265" s="335"/>
      <c r="F265" s="1"/>
      <c r="G265" s="1"/>
      <c r="H265" s="1"/>
      <c r="I265" s="1"/>
      <c r="K265" s="327"/>
      <c r="L265" s="327"/>
      <c r="M265" s="327"/>
      <c r="N265" s="1"/>
      <c r="O265" s="439"/>
    </row>
    <row r="266" spans="1:25" s="404" customFormat="1" ht="27" customHeight="1" thickBot="1" x14ac:dyDescent="0.3">
      <c r="B266" s="66"/>
      <c r="C266" s="62" t="s">
        <v>358</v>
      </c>
      <c r="D266" s="63" t="s">
        <v>1149</v>
      </c>
      <c r="E266" s="5">
        <v>250</v>
      </c>
      <c r="F266" s="59">
        <f>SUM(F18,F67,F126,F178,F230)</f>
        <v>0</v>
      </c>
      <c r="G266" s="59">
        <f>SUM(G18,G67,G126,G178,G230)</f>
        <v>0</v>
      </c>
      <c r="H266" s="59">
        <f>SUM(H18,H67,H126,H178,H230)</f>
        <v>0</v>
      </c>
      <c r="I266" s="59">
        <f>SUM(I18,I67,I126,I178,I230)</f>
        <v>0</v>
      </c>
      <c r="K266" s="59">
        <f>SUM(K18,K67,K126,K178,K230)</f>
        <v>0</v>
      </c>
      <c r="L266" s="59">
        <f>SUM(L18,L67,L126,L178,L230)</f>
        <v>0</v>
      </c>
      <c r="M266" s="59">
        <f>SUM(M18,M67,M126,M178,M230)</f>
        <v>0</v>
      </c>
      <c r="N266" s="59">
        <f>SUM(N18,N67,N126,N178,N230)</f>
        <v>0</v>
      </c>
      <c r="O266" s="5">
        <v>250</v>
      </c>
    </row>
    <row r="267" spans="1:25" s="404" customFormat="1" ht="27" customHeight="1" thickTop="1" x14ac:dyDescent="0.25">
      <c r="B267" s="66"/>
      <c r="C267" s="416" t="s">
        <v>1077</v>
      </c>
      <c r="D267" s="414" t="s">
        <v>1080</v>
      </c>
      <c r="E267" s="5">
        <v>252</v>
      </c>
      <c r="F267" s="10"/>
      <c r="G267" s="10"/>
      <c r="H267" s="10"/>
      <c r="I267" s="10"/>
      <c r="K267" s="10"/>
      <c r="L267" s="10"/>
      <c r="M267" s="10"/>
      <c r="N267" s="10"/>
      <c r="O267" s="5">
        <v>252</v>
      </c>
    </row>
    <row r="268" spans="1:25" ht="27" customHeight="1" thickBot="1" x14ac:dyDescent="0.3">
      <c r="B268" s="66"/>
      <c r="C268" s="62" t="s">
        <v>1078</v>
      </c>
      <c r="D268" s="63" t="s">
        <v>1079</v>
      </c>
      <c r="E268" s="5">
        <v>270</v>
      </c>
      <c r="F268" s="59">
        <f>SUM(F266,F267)</f>
        <v>0</v>
      </c>
      <c r="G268" s="59">
        <f>SUM(G266,G267)</f>
        <v>0</v>
      </c>
      <c r="H268" s="59">
        <f>SUM(H266,H267)</f>
        <v>0</v>
      </c>
      <c r="I268" s="59">
        <f>SUM(I266,I267)</f>
        <v>0</v>
      </c>
      <c r="K268" s="59">
        <f>SUM(K266,K267)</f>
        <v>0</v>
      </c>
      <c r="L268" s="59">
        <f>SUM(L266,L267)</f>
        <v>0</v>
      </c>
      <c r="M268" s="59">
        <f>SUM(M266,M267)</f>
        <v>0</v>
      </c>
      <c r="N268" s="59">
        <f>SUM(N266,N267)</f>
        <v>0</v>
      </c>
      <c r="O268" s="5">
        <v>270</v>
      </c>
      <c r="S268" s="435"/>
    </row>
    <row r="269" spans="1:25" s="223" customFormat="1" ht="35.25" hidden="1" customHeight="1" thickTop="1" x14ac:dyDescent="0.25"/>
    <row r="270" spans="1:25" s="223" customFormat="1" ht="31.5" hidden="1" customHeight="1" x14ac:dyDescent="0.25"/>
    <row r="271" spans="1:25" s="223" customFormat="1" ht="31.5" hidden="1" customHeight="1" x14ac:dyDescent="0.25"/>
    <row r="272" spans="1:25" s="223" customFormat="1" ht="31.5" hidden="1" customHeight="1" x14ac:dyDescent="0.25"/>
    <row r="273" spans="1:15" s="223" customFormat="1" ht="27" hidden="1" customHeight="1" x14ac:dyDescent="0.25"/>
    <row r="274" spans="1:15" ht="6" customHeight="1" thickTop="1" x14ac:dyDescent="0.25">
      <c r="C274" s="17"/>
      <c r="D274" s="17"/>
      <c r="E274" s="17"/>
      <c r="F274" s="17"/>
      <c r="G274" s="17"/>
      <c r="H274" s="17"/>
      <c r="I274" s="17"/>
      <c r="K274" s="17"/>
      <c r="L274" s="17"/>
      <c r="M274" s="17"/>
      <c r="N274" s="17"/>
      <c r="O274" s="17"/>
    </row>
    <row r="275" spans="1:15" ht="19.5" customHeight="1" x14ac:dyDescent="0.25">
      <c r="C275" s="176" t="s">
        <v>1002</v>
      </c>
      <c r="O275" s="190" t="s">
        <v>368</v>
      </c>
    </row>
    <row r="277" spans="1:15" hidden="1" x14ac:dyDescent="0.25">
      <c r="F277" s="409"/>
      <c r="G277" s="409"/>
      <c r="H277" s="409"/>
      <c r="I277" s="409"/>
      <c r="J277" s="409"/>
      <c r="K277" s="409"/>
      <c r="L277" s="409"/>
      <c r="M277" s="409"/>
      <c r="N277" s="409"/>
    </row>
    <row r="278" spans="1:15" hidden="1" x14ac:dyDescent="0.25">
      <c r="F278" s="409"/>
      <c r="G278" s="409"/>
      <c r="H278" s="409"/>
      <c r="I278" s="409"/>
      <c r="J278" s="409"/>
      <c r="K278" s="409"/>
      <c r="L278" s="409"/>
      <c r="M278" s="409"/>
      <c r="N278" s="409"/>
    </row>
    <row r="279" spans="1:15" hidden="1" x14ac:dyDescent="0.25">
      <c r="F279" s="194"/>
    </row>
    <row r="280" spans="1:15" hidden="1" x14ac:dyDescent="0.25">
      <c r="F280" s="194"/>
      <c r="O280" s="15"/>
    </row>
    <row r="281" spans="1:15" hidden="1" x14ac:dyDescent="0.25">
      <c r="F281" s="194"/>
    </row>
    <row r="282" spans="1:15" hidden="1" x14ac:dyDescent="0.25">
      <c r="F282" s="13"/>
    </row>
    <row r="283" spans="1:15" x14ac:dyDescent="0.25">
      <c r="A283" s="409"/>
      <c r="B283" s="409"/>
      <c r="C283" s="203" t="str">
        <f>"Version: "&amp;C318</f>
        <v>Version: 1.00.D0</v>
      </c>
      <c r="F283" s="14"/>
    </row>
    <row r="284" spans="1:15" x14ac:dyDescent="0.25">
      <c r="C284" s="142" t="s">
        <v>408</v>
      </c>
      <c r="F284" s="194"/>
    </row>
    <row r="285" spans="1:15" x14ac:dyDescent="0.25">
      <c r="A285" s="409"/>
      <c r="B285" s="409"/>
      <c r="C285" s="509" t="s">
        <v>1210</v>
      </c>
      <c r="D285" s="92"/>
      <c r="E285" s="143"/>
      <c r="F285" s="182" t="str">
        <f>IF(MIN(F18:F273)&lt;0,"Warnung","")</f>
        <v/>
      </c>
      <c r="G285" s="182" t="str">
        <f>IF(MIN(G18:G273)&lt;0,"Warnung","")</f>
        <v/>
      </c>
      <c r="H285" s="182" t="str">
        <f>IF(MIN(H18:H273)&lt;0,"Warnung","")</f>
        <v/>
      </c>
      <c r="I285" s="182" t="str">
        <f>IF(MIN(I18:I273)&lt;0,"Warnung","")</f>
        <v/>
      </c>
      <c r="K285" s="182" t="str">
        <f>IF(MIN(K18:K273)&lt;0,"Warnung","")</f>
        <v/>
      </c>
      <c r="L285" s="182" t="str">
        <f>IF(MIN(L18:L273)&lt;0,"Warnung","")</f>
        <v/>
      </c>
      <c r="M285" s="182" t="str">
        <f>IF(MIN(M18:M273)&lt;0,"Warnung","")</f>
        <v/>
      </c>
      <c r="N285" s="182" t="str">
        <f>IF(MIN(N18:N273)&lt;0,"Warnung","")</f>
        <v/>
      </c>
    </row>
    <row r="286" spans="1:15" s="315" customFormat="1" x14ac:dyDescent="0.25">
      <c r="C286" s="144" t="s">
        <v>820</v>
      </c>
      <c r="D286" s="144"/>
      <c r="E286" s="155"/>
      <c r="F286" s="182" t="str">
        <f>IF(MAX(F19:F66,F69:F73,F75:F125,F128:F130,F132:F163,F165:F177,F180:F195,F197:F229,F231:F263,F267)&gt;100000,"Warnung","")</f>
        <v/>
      </c>
      <c r="G286" s="182" t="str">
        <f>IF(MAX(G19:G66,G69:G73,G75:G125,G128:G130,G132:G163,G165:G177,G180:G195,G197:G229,G231:G263,G267)&gt;100000,"Warnung","")</f>
        <v/>
      </c>
      <c r="H286" s="182" t="str">
        <f>IF(MAX(H19:H66,H69:H73,H75:H125,H128:H130,H132:H163,H165:H177,H180:H195,H197:H229,H231:H263,H267)&gt;100000,"Warnung","")</f>
        <v/>
      </c>
      <c r="I286" s="182" t="str">
        <f>IF(MAX(I19:I66,I69:I73,I75:I125,I128:I130,I132:I163,I165:I177,I180:I195,I197:I229,I231:I263,I267)&gt;100000,"Warnung","")</f>
        <v/>
      </c>
      <c r="K286" s="182" t="str">
        <f>IF(MAX(K19:K66,K69:K73,K75:K125,K128:K130,K132:K163,K165:K177,K180:K195,K197:K229,K231:K263,K267)&gt;100000,"Warnung","")</f>
        <v/>
      </c>
      <c r="L286" s="182" t="str">
        <f>IF(MAX(L19:L66,L69:L73,L75:L125,L128:L130,L132:L163,L165:L177,L180:L195,L197:L229,L231:L263,L267)&gt;100000,"Warnung","")</f>
        <v/>
      </c>
      <c r="M286" s="182" t="str">
        <f>IF(MAX(M19:M66,M69:M73,M75:M125,M128:M130,M132:M163,M165:M177,M180:M195,M197:M229,M231:M263,M267)&gt;100000,"Warnung","")</f>
        <v/>
      </c>
      <c r="N286" s="182" t="str">
        <f>IF(MAX(N19:N66,N69:N73,N75:N125,N128:N130,N132:N163,N165:N177,N180:N195,N197:N229,N231:N263,N267)&gt;100000,"Warnung","")</f>
        <v/>
      </c>
    </row>
    <row r="287" spans="1:15" s="315" customFormat="1" x14ac:dyDescent="0.25">
      <c r="C287" s="158"/>
    </row>
    <row r="288" spans="1:15" s="315" customFormat="1" x14ac:dyDescent="0.25"/>
    <row r="289" spans="3:5" s="315" customFormat="1" x14ac:dyDescent="0.25">
      <c r="C289" s="158"/>
      <c r="D289" s="158"/>
      <c r="E289" s="158"/>
    </row>
    <row r="290" spans="3:5" s="315" customFormat="1" x14ac:dyDescent="0.25">
      <c r="C290" s="158"/>
      <c r="D290" s="158"/>
      <c r="E290" s="158"/>
    </row>
    <row r="291" spans="3:5" s="315" customFormat="1" x14ac:dyDescent="0.25"/>
    <row r="292" spans="3:5" s="315" customFormat="1" x14ac:dyDescent="0.25"/>
    <row r="293" spans="3:5" s="315" customFormat="1" x14ac:dyDescent="0.25"/>
    <row r="294" spans="3:5" s="315" customFormat="1" x14ac:dyDescent="0.25"/>
    <row r="295" spans="3:5" s="315" customFormat="1" x14ac:dyDescent="0.25"/>
    <row r="296" spans="3:5" s="315" customFormat="1" x14ac:dyDescent="0.25"/>
    <row r="306" spans="1:19" x14ac:dyDescent="0.25">
      <c r="A306" s="304"/>
    </row>
    <row r="307" spans="1:19" s="236" customFormat="1" hidden="1" x14ac:dyDescent="0.25">
      <c r="C307" s="236" t="s">
        <v>803</v>
      </c>
      <c r="D307" s="236">
        <f>SUM(F307:N307)</f>
        <v>0</v>
      </c>
      <c r="F307" s="277">
        <f>COUNTA(F19:F66,F69:F73,F75:F125,F128:F130,F132:F163,F165:F177,F180:F195,F197:F229,F231:F263,F267)</f>
        <v>0</v>
      </c>
      <c r="G307" s="277">
        <f>COUNTA(G19:G66,G69:G73,G75:G125,G128:G130,G132:G163,G165:G177,G180:G195,G197:G229,G231:G263,G267)</f>
        <v>0</v>
      </c>
      <c r="H307" s="277">
        <f>COUNTA(H19:H66,H69:H73,H75:H125,H128:H130,H132:H163,H165:H177,H180:H195,H197:H229,H231:H263,H267)</f>
        <v>0</v>
      </c>
      <c r="I307" s="277">
        <f>COUNTA(I19:I66,I69:I73,I75:I125,I128:I130,I132:I163,I165:I177,I180:I195,I197:I229,I231:I263,I267)</f>
        <v>0</v>
      </c>
      <c r="J307" s="277"/>
      <c r="K307" s="277">
        <f>COUNTA(K19:K66,K69:K73,K75:K125,K128:K130,K132:K163,K165:K177,K180:K195,K197:K229,K231:K263,K267)</f>
        <v>0</v>
      </c>
      <c r="L307" s="277">
        <f>COUNTA(L19:L66,L69:L73,L75:L125,L128:L130,L132:L163,L165:L177,L180:L195,L197:L229,L231:L263,L267)</f>
        <v>0</v>
      </c>
      <c r="M307" s="277">
        <f>COUNTA(M19:M66,M69:M73,M75:M125,M128:M130,M132:M163,M165:M177,M180:M195,M197:M229,M231:M263,M267)</f>
        <v>0</v>
      </c>
      <c r="N307" s="277">
        <f>COUNTA(N19:N66,N69:N73,N75:N125,N128:N130,N132:N163,N165:N177,N180:N195,N197:N229,N231:N263,N267)</f>
        <v>0</v>
      </c>
      <c r="O307" s="277"/>
      <c r="P307" s="277"/>
      <c r="Q307" s="277"/>
      <c r="R307" s="277"/>
      <c r="S307" s="277"/>
    </row>
    <row r="308" spans="1:19" hidden="1" x14ac:dyDescent="0.25">
      <c r="C308" s="190" t="s">
        <v>839</v>
      </c>
      <c r="D308" s="190">
        <f>COUNTIF(F308:N308,TRUE)</f>
        <v>0</v>
      </c>
      <c r="F308" s="327" t="b">
        <f>Metadata!$D$38</f>
        <v>0</v>
      </c>
      <c r="G308" s="327" t="b">
        <f>Metadata!$D$44</f>
        <v>0</v>
      </c>
      <c r="H308" s="327" t="b">
        <f>IF(COUNTIF(F308:G308,TRUE)=2,TRUE,FALSE)</f>
        <v>0</v>
      </c>
      <c r="K308" s="465" t="b">
        <f>Metadata!$D$38</f>
        <v>0</v>
      </c>
      <c r="L308" s="465" t="b">
        <f>Metadata!$D$44</f>
        <v>0</v>
      </c>
      <c r="M308" s="465" t="b">
        <f>IF(COUNTIF(K308:L308,TRUE)=2,TRUE,FALSE)</f>
        <v>0</v>
      </c>
    </row>
    <row r="309" spans="1:19" hidden="1" x14ac:dyDescent="0.25"/>
    <row r="315" spans="1:19" x14ac:dyDescent="0.25">
      <c r="B315" s="225" t="s">
        <v>5</v>
      </c>
      <c r="C315" s="226" t="str">
        <f>N2</f>
        <v>XXXXXX</v>
      </c>
    </row>
    <row r="316" spans="1:19" x14ac:dyDescent="0.25">
      <c r="B316" s="86"/>
      <c r="C316" s="227" t="str">
        <f>N1</f>
        <v>INQ50</v>
      </c>
    </row>
    <row r="317" spans="1:19" x14ac:dyDescent="0.25">
      <c r="B317" s="86"/>
      <c r="C317" s="228" t="str">
        <f>N3</f>
        <v>TT.MM.JJJJ</v>
      </c>
    </row>
    <row r="318" spans="1:19" x14ac:dyDescent="0.25">
      <c r="B318" s="86"/>
      <c r="C318" s="229" t="s">
        <v>372</v>
      </c>
    </row>
    <row r="319" spans="1:19" x14ac:dyDescent="0.25">
      <c r="B319" s="86"/>
      <c r="C319" s="227" t="str">
        <f>F17</f>
        <v>Kol. 11</v>
      </c>
    </row>
    <row r="320" spans="1:19" x14ac:dyDescent="0.25">
      <c r="B320" s="86"/>
      <c r="C320" s="230">
        <f>COUNTIF(F19:Y294,"ERROR")</f>
        <v>0</v>
      </c>
    </row>
    <row r="321" spans="2:3" x14ac:dyDescent="0.25">
      <c r="B321" s="184"/>
      <c r="C321" s="231">
        <f>COUNTIF(F19:Y292,"WARNUNG")</f>
        <v>0</v>
      </c>
    </row>
  </sheetData>
  <sheetProtection sheet="1" autoFilter="0"/>
  <autoFilter ref="B17:C263" xr:uid="{00000000-0009-0000-0000-000012000000}"/>
  <mergeCells count="23">
    <mergeCell ref="N1:O1"/>
    <mergeCell ref="P1:Q1"/>
    <mergeCell ref="P2:Q2"/>
    <mergeCell ref="P3:Q3"/>
    <mergeCell ref="F5:N5"/>
    <mergeCell ref="N2:O2"/>
    <mergeCell ref="Q13:T14"/>
    <mergeCell ref="N3:O3"/>
    <mergeCell ref="K12:M12"/>
    <mergeCell ref="V13:Y14"/>
    <mergeCell ref="B14:C15"/>
    <mergeCell ref="L13:L15"/>
    <mergeCell ref="M13:M15"/>
    <mergeCell ref="F6:N6"/>
    <mergeCell ref="F16:I16"/>
    <mergeCell ref="K16:N16"/>
    <mergeCell ref="H13:H15"/>
    <mergeCell ref="N12:N15"/>
    <mergeCell ref="K13:K15"/>
    <mergeCell ref="F13:F15"/>
    <mergeCell ref="G13:G15"/>
    <mergeCell ref="F12:H12"/>
    <mergeCell ref="I12:I15"/>
  </mergeCells>
  <conditionalFormatting sqref="F10">
    <cfRule type="expression" dxfId="5" priority="12" stopIfTrue="1">
      <formula>$D$308&gt;0</formula>
    </cfRule>
  </conditionalFormatting>
  <conditionalFormatting sqref="F18:F268 K18:K268">
    <cfRule type="expression" dxfId="4" priority="1070" stopIfTrue="1">
      <formula>$F$308=TRUE</formula>
    </cfRule>
  </conditionalFormatting>
  <conditionalFormatting sqref="G18:G268 L18:L268">
    <cfRule type="expression" dxfId="3" priority="1074" stopIfTrue="1">
      <formula>$G$308=TRUE</formula>
    </cfRule>
  </conditionalFormatting>
  <conditionalFormatting sqref="H18:H268 M18:M268">
    <cfRule type="expression" dxfId="2" priority="1078" stopIfTrue="1">
      <formula>$H$308=TRUE</formula>
    </cfRule>
  </conditionalFormatting>
  <hyperlinks>
    <hyperlink ref="D65" location="CNTR_GB" display="GB" xr:uid="{00000000-0004-0000-1200-000000000000}"/>
    <hyperlink ref="D49" location="CNTR_NO" display="NO" xr:uid="{00000000-0004-0000-1200-000001000000}"/>
    <hyperlink ref="D26" location="CNTR_DE" display="DE" xr:uid="{00000000-0004-0000-1200-000002000000}"/>
    <hyperlink ref="D60" location="CNTR_ES" display="ES" xr:uid="{00000000-0004-0000-1200-000003000000}"/>
    <hyperlink ref="D30" location="CNTR_FR" display="FR" xr:uid="{00000000-0004-0000-1200-000004000000}"/>
    <hyperlink ref="D38" location="CNTR_IT" display="IT" xr:uid="{00000000-0004-0000-1200-000005000000}"/>
    <hyperlink ref="D44" location="CNTR_MT" display="MT" xr:uid="{00000000-0004-0000-1200-000006000000}"/>
    <hyperlink ref="D52" location="CNTR_PT" display="PT" xr:uid="{00000000-0004-0000-1200-000007000000}"/>
    <hyperlink ref="D29" location="CNTR_FI" display="FI" xr:uid="{00000000-0004-0000-1200-000008000000}"/>
    <hyperlink ref="D72" location="CNTR_MA" display="MA" xr:uid="{00000000-0004-0000-1200-000009000000}"/>
    <hyperlink ref="D75" location="CNTR_AO" display="AO" xr:uid="{00000000-0004-0000-1200-00000A000000}"/>
    <hyperlink ref="D80" location="CNTR_IO" display="IO" xr:uid="{00000000-0004-0000-1200-00000B000000}"/>
    <hyperlink ref="D94" location="CNTR_KM" display="KM" xr:uid="{00000000-0004-0000-1200-00000C000000}"/>
    <hyperlink ref="D96" location="CNTR_CD" display="CD" xr:uid="{00000000-0004-0000-1200-00000D000000}"/>
    <hyperlink ref="D103" location="CNTR_MU" display="MU" xr:uid="{00000000-0004-0000-1200-00000E000000}"/>
    <hyperlink ref="D112" location="CNTR_SC" display="SC" xr:uid="{00000000-0004-0000-1200-00000F000000}"/>
    <hyperlink ref="D116" location="CNTR_SH" display="SH" xr:uid="{00000000-0004-0000-1200-000010000000}"/>
    <hyperlink ref="D121" location="CNTR_TZ" display="TZ" xr:uid="{00000000-0004-0000-1200-000011000000}"/>
    <hyperlink ref="D130" location="CNTR_US" display="US" xr:uid="{00000000-0004-0000-1200-000012000000}"/>
    <hyperlink ref="D147" location="CNTR_GD" display="GD" xr:uid="{00000000-0004-0000-1200-000013000000}"/>
    <hyperlink ref="D150" location="CNTR_HN" display="HN" xr:uid="{00000000-0004-0000-1200-000014000000}"/>
    <hyperlink ref="D156" location="CNTR_NI" display="NI" xr:uid="{00000000-0004-0000-1200-000015000000}"/>
    <hyperlink ref="D157" location="CNTR_PA" display="PA" xr:uid="{00000000-0004-0000-1200-000016000000}"/>
    <hyperlink ref="D161" location="CNTR_VC" display="VC" xr:uid="{00000000-0004-0000-1200-000017000000}"/>
    <hyperlink ref="D160" location="CNTR_SX" display="SX" xr:uid="{00000000-0004-0000-1200-000018000000}"/>
    <hyperlink ref="D169" location="CNTR_EC" display="EC" xr:uid="{00000000-0004-0000-1200-000019000000}"/>
    <hyperlink ref="D186" location="CNTR_YE" display="YE" xr:uid="{00000000-0004-0000-1200-00001A000000}"/>
    <hyperlink ref="D191" location="CNTR_OM" display="OM" xr:uid="{00000000-0004-0000-1200-00001B000000}"/>
    <hyperlink ref="D195" location="CNTR_AE" display="AE" xr:uid="{00000000-0004-0000-1200-00001C000000}"/>
    <hyperlink ref="D192" location="CNTR_PS" display="PS" xr:uid="{00000000-0004-0000-1200-00001D000000}"/>
    <hyperlink ref="D203" location="CNTR_IN" display="IN" xr:uid="{00000000-0004-0000-1200-00001E000000}"/>
    <hyperlink ref="D214" location="CNTR_MY" display="MY" xr:uid="{00000000-0004-0000-1200-00001F000000}"/>
    <hyperlink ref="D224" location="CNTR_TW" display="TW" xr:uid="{00000000-0004-0000-1200-000020000000}"/>
    <hyperlink ref="D226" location="CNTR_TL" display="TL" xr:uid="{00000000-0004-0000-1200-000021000000}"/>
    <hyperlink ref="D263" location="CNTR_NZ" display="NZ" xr:uid="{00000000-0004-0000-1200-000022000000}"/>
    <hyperlink ref="D237" location="CNTR_FM" display="FM" xr:uid="{00000000-0004-0000-1200-000023000000}"/>
    <hyperlink ref="D248" location="CNTR_NZ" display="NZ" xr:uid="{00000000-0004-0000-1200-000024000000}"/>
    <hyperlink ref="D253" location="CNTR_PG" display="PG" xr:uid="{00000000-0004-0000-1200-000025000000}"/>
    <hyperlink ref="D262" location="CNTR_WF" display="WF" xr:uid="{00000000-0004-0000-1200-000026000000}"/>
    <hyperlink ref="D255" location="CNTR_SB" display="SB" xr:uid="{00000000-0004-0000-1200-000027000000}"/>
    <hyperlink ref="D254" location="CNTR_PN" display="PN" xr:uid="{00000000-0004-0000-1200-000028000000}"/>
    <hyperlink ref="D250" location="CNTR_MP" display="MP" xr:uid="{00000000-0004-0000-1200-000029000000}"/>
    <hyperlink ref="D247" location="CNTR_NC" display="NC" xr:uid="{00000000-0004-0000-1200-00002A000000}"/>
    <hyperlink ref="D239" location="CNTR_PF" display="PF" xr:uid="{00000000-0004-0000-1200-00002B000000}"/>
    <hyperlink ref="D238" location="CNTR_TF" display="TF" xr:uid="{00000000-0004-0000-1200-00002C000000}"/>
    <hyperlink ref="D243" location="CNTR_UM" display="UM" xr:uid="{00000000-0004-0000-1200-00002D000000}"/>
    <hyperlink ref="F16:I16" location="Notes!Note_8.0" display="8.0" xr:uid="{00000000-0004-0000-1200-00002E000000}"/>
    <hyperlink ref="K16:N16" location="Notes!Note_8.0" display="8.0" xr:uid="{00000000-0004-0000-1200-00002F000000}"/>
  </hyperlinks>
  <pageMargins left="0.59055118110236227" right="0.59055118110236227" top="0.59055118110236227" bottom="0.59055118110236227" header="0.31496062992125984" footer="0.31496062992125984"/>
  <pageSetup paperSize="9" scale="52" fitToWidth="2" fitToHeight="2" orientation="landscape" r:id="rId1"/>
  <headerFooter>
    <oddFooter><![CDATA[&L&"Arial,Fett"SNB vertraulich&C&D&RSeite &P]]></oddFooter>
  </headerFooter>
  <rowBreaks count="6" manualBreakCount="6">
    <brk id="50" min="5" max="14" man="1"/>
    <brk id="91" min="5" max="14" man="1"/>
    <brk id="125" min="5" max="14" man="1"/>
    <brk id="163" min="5" max="14" man="1"/>
    <brk id="195" min="5" max="23" man="1"/>
    <brk id="229" min="5" max="14" man="1"/>
  </rowBreaks>
  <colBreaks count="1" manualBreakCount="1">
    <brk id="15" min="17" max="108"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7"/>
  <sheetViews>
    <sheetView showGridLines="0" showRowColHeaders="0" zoomScale="80" zoomScaleNormal="80" workbookViewId="0">
      <selection activeCell="H3" sqref="H3"/>
    </sheetView>
  </sheetViews>
  <sheetFormatPr defaultColWidth="9.109375" defaultRowHeight="13.8" x14ac:dyDescent="0.25"/>
  <cols>
    <col min="1" max="1" customWidth="true" style="21" width="0.88671875"/>
    <col min="2" max="2" customWidth="true" style="21" width="15.77734375"/>
    <col min="3" max="3" customWidth="true" style="21" width="21.77734375"/>
    <col min="4" max="4" customWidth="true" style="21" width="33.77734375"/>
    <col min="5" max="5" customWidth="true" style="21" width="14.77734375"/>
    <col min="6" max="6" customWidth="true" style="21" width="19.77734375"/>
    <col min="7" max="7" customWidth="true" style="21" width="12.77734375"/>
    <col min="8" max="8" customWidth="true" style="21" width="15.0"/>
    <col min="9" max="9" customWidth="true" style="21" width="7.21875"/>
    <col min="10" max="10" bestFit="true" customWidth="true" style="21" width="11.88671875"/>
    <col min="11" max="16384" style="21" width="9.109375"/>
  </cols>
  <sheetData>
    <row r="1" spans="1:10" x14ac:dyDescent="0.25">
      <c r="B1" s="19"/>
      <c r="G1" s="22" t="s">
        <v>6</v>
      </c>
      <c r="H1" s="23" t="s">
        <v>811</v>
      </c>
    </row>
    <row r="2" spans="1:10" ht="19.5" customHeight="1" x14ac:dyDescent="0.25">
      <c r="G2" s="22" t="s">
        <v>7</v>
      </c>
      <c r="H2" s="23" t="s">
        <v>812</v>
      </c>
    </row>
    <row r="3" spans="1:10" ht="21" customHeight="1" x14ac:dyDescent="0.25">
      <c r="G3" s="24" t="s">
        <v>1191</v>
      </c>
      <c r="H3" s="25" t="s">
        <v>1001</v>
      </c>
      <c r="J3" s="26" t="s">
        <v>8</v>
      </c>
    </row>
    <row r="4" spans="1:10" ht="21" customHeight="1" x14ac:dyDescent="0.25">
      <c r="G4" s="24" t="s">
        <v>3</v>
      </c>
      <c r="H4" s="165" t="s">
        <v>522</v>
      </c>
    </row>
    <row r="5" spans="1:10" ht="21" customHeight="1" x14ac:dyDescent="0.25">
      <c r="B5" s="31" t="s">
        <v>1362</v>
      </c>
      <c r="C5" s="29"/>
      <c r="D5" s="29"/>
      <c r="G5" s="24" t="s">
        <v>9</v>
      </c>
      <c r="H5" s="27"/>
    </row>
    <row r="6" spans="1:10" ht="27" customHeight="1" x14ac:dyDescent="0.3">
      <c r="B6" s="560" t="s">
        <v>777</v>
      </c>
      <c r="C6" s="29"/>
      <c r="D6" s="29"/>
    </row>
    <row r="7" spans="1:10" ht="33.75" customHeight="1" x14ac:dyDescent="0.25">
      <c r="B7" s="561" t="s">
        <v>776</v>
      </c>
      <c r="C7" s="146"/>
      <c r="D7" s="29"/>
      <c r="F7" s="81"/>
    </row>
    <row r="8" spans="1:10" x14ac:dyDescent="0.25">
      <c r="B8" s="332"/>
      <c r="C8" s="195"/>
      <c r="D8" s="195"/>
      <c r="E8" s="195"/>
      <c r="F8" s="195"/>
      <c r="G8" s="195"/>
      <c r="H8" s="195"/>
      <c r="J8" s="80"/>
    </row>
    <row r="9" spans="1:10" ht="21.75" customHeight="1" x14ac:dyDescent="0.25">
      <c r="B9" s="266" t="s">
        <v>1010</v>
      </c>
      <c r="C9" s="79"/>
      <c r="D9" s="608" t="s">
        <v>10</v>
      </c>
      <c r="E9" s="45"/>
    </row>
    <row r="10" spans="1:10" x14ac:dyDescent="0.25">
      <c r="B10" s="31" t="s">
        <v>540</v>
      </c>
      <c r="C10" s="196"/>
      <c r="D10" s="681"/>
      <c r="E10" s="681"/>
      <c r="F10" s="196"/>
      <c r="G10" s="196"/>
      <c r="H10" s="196"/>
    </row>
    <row r="11" spans="1:10" x14ac:dyDescent="0.25">
      <c r="B11" s="31" t="s">
        <v>11</v>
      </c>
      <c r="C11" s="75"/>
      <c r="D11" s="681"/>
      <c r="E11" s="681"/>
      <c r="F11" s="75"/>
      <c r="G11" s="75"/>
    </row>
    <row r="12" spans="1:10" x14ac:dyDescent="0.25">
      <c r="B12" s="31" t="s">
        <v>541</v>
      </c>
      <c r="D12" s="681"/>
      <c r="E12" s="681"/>
    </row>
    <row r="13" spans="1:10" x14ac:dyDescent="0.25">
      <c r="A13" s="28"/>
      <c r="B13" s="31" t="s">
        <v>542</v>
      </c>
      <c r="C13" s="29"/>
      <c r="D13" s="681"/>
      <c r="E13" s="681"/>
      <c r="F13" s="30"/>
      <c r="G13" s="30"/>
      <c r="H13" s="29"/>
    </row>
    <row r="14" spans="1:10" x14ac:dyDescent="0.25">
      <c r="A14" s="28"/>
      <c r="B14" s="31" t="s">
        <v>543</v>
      </c>
      <c r="C14" s="29"/>
      <c r="D14" s="681"/>
      <c r="E14" s="681"/>
      <c r="F14" s="159"/>
      <c r="G14" s="159"/>
      <c r="H14" s="29"/>
    </row>
    <row r="15" spans="1:10" x14ac:dyDescent="0.25">
      <c r="A15" s="28"/>
      <c r="B15" s="31" t="s">
        <v>426</v>
      </c>
      <c r="C15" s="29"/>
      <c r="D15" s="681"/>
      <c r="E15" s="681"/>
      <c r="F15" s="159"/>
      <c r="G15" s="159"/>
      <c r="H15" s="29"/>
    </row>
    <row r="16" spans="1:10" x14ac:dyDescent="0.25">
      <c r="A16" s="28"/>
      <c r="B16" s="31" t="s">
        <v>12</v>
      </c>
      <c r="C16" s="29"/>
      <c r="D16" s="684"/>
      <c r="E16" s="684"/>
      <c r="F16" s="159"/>
      <c r="G16" s="159"/>
      <c r="H16" s="29"/>
    </row>
    <row r="17" spans="1:9" x14ac:dyDescent="0.25">
      <c r="A17" s="28"/>
      <c r="B17" s="31" t="s">
        <v>13</v>
      </c>
      <c r="C17" s="29"/>
      <c r="D17" s="681"/>
      <c r="E17" s="681"/>
      <c r="F17" s="159"/>
      <c r="G17" s="159"/>
      <c r="H17" s="29"/>
    </row>
    <row r="18" spans="1:9" x14ac:dyDescent="0.25">
      <c r="A18" s="28"/>
      <c r="C18" s="29"/>
      <c r="D18" s="157"/>
      <c r="E18" s="157"/>
      <c r="F18" s="157"/>
      <c r="G18" s="157"/>
      <c r="H18" s="29"/>
    </row>
    <row r="19" spans="1:9" x14ac:dyDescent="0.25">
      <c r="A19" s="28"/>
      <c r="B19" s="31" t="s">
        <v>382</v>
      </c>
      <c r="C19" s="29"/>
      <c r="D19" s="157"/>
      <c r="E19" s="403" t="s">
        <v>373</v>
      </c>
      <c r="F19" s="157"/>
      <c r="H19" s="29"/>
    </row>
    <row r="20" spans="1:9" x14ac:dyDescent="0.25">
      <c r="A20" s="28"/>
      <c r="B20" s="31"/>
      <c r="C20" s="29"/>
      <c r="D20" s="157"/>
      <c r="E20" s="157"/>
      <c r="F20" s="157"/>
      <c r="H20" s="29"/>
    </row>
    <row r="21" spans="1:9" x14ac:dyDescent="0.25">
      <c r="A21" s="28"/>
      <c r="B21" s="31" t="s">
        <v>819</v>
      </c>
      <c r="C21" s="29"/>
      <c r="D21" s="157"/>
      <c r="E21" s="392" t="s">
        <v>778</v>
      </c>
      <c r="F21" s="157"/>
      <c r="H21" s="29"/>
    </row>
    <row r="22" spans="1:9" ht="20.100000000000001" customHeight="1" x14ac:dyDescent="0.25">
      <c r="A22" s="28"/>
      <c r="B22" s="31"/>
      <c r="C22" s="29"/>
      <c r="D22" s="32"/>
      <c r="E22" s="32"/>
      <c r="F22" s="32"/>
      <c r="H22" s="29"/>
    </row>
    <row r="23" spans="1:9" s="157" customFormat="1" ht="15" customHeight="1" x14ac:dyDescent="0.25">
      <c r="B23" s="683" t="s">
        <v>520</v>
      </c>
      <c r="C23" s="683"/>
      <c r="D23" s="683"/>
      <c r="E23" s="167"/>
      <c r="F23" s="167"/>
      <c r="G23" s="167"/>
      <c r="H23" s="167"/>
    </row>
    <row r="24" spans="1:9" s="157" customFormat="1" ht="25.5" customHeight="1" x14ac:dyDescent="0.25">
      <c r="B24" s="686" t="s">
        <v>1126</v>
      </c>
      <c r="C24" s="687"/>
      <c r="D24" s="687"/>
      <c r="E24" s="687"/>
      <c r="F24" s="687"/>
      <c r="G24" s="687"/>
      <c r="H24" s="687"/>
    </row>
    <row r="25" spans="1:9" s="157" customFormat="1" ht="18.75" customHeight="1" x14ac:dyDescent="0.25">
      <c r="B25" s="691" t="s">
        <v>1011</v>
      </c>
      <c r="C25" s="691"/>
      <c r="D25" s="691"/>
      <c r="E25" s="691"/>
      <c r="F25" s="691"/>
      <c r="G25" s="691"/>
      <c r="H25" s="691"/>
    </row>
    <row r="26" spans="1:9" s="157" customFormat="1" ht="44.25" customHeight="1" x14ac:dyDescent="0.25">
      <c r="B26" s="685" t="s">
        <v>1127</v>
      </c>
      <c r="C26" s="685"/>
      <c r="D26" s="685"/>
      <c r="E26" s="685"/>
      <c r="F26" s="685"/>
      <c r="G26" s="685"/>
      <c r="H26" s="685"/>
    </row>
    <row r="27" spans="1:9" ht="15" customHeight="1" x14ac:dyDescent="0.25">
      <c r="B27" s="33" t="s">
        <v>383</v>
      </c>
      <c r="C27" s="34"/>
      <c r="D27" s="34"/>
      <c r="E27" s="35" t="s">
        <v>14</v>
      </c>
      <c r="F27" s="35" t="s">
        <v>15</v>
      </c>
      <c r="G27" s="34"/>
      <c r="H27" s="36" t="s">
        <v>407</v>
      </c>
      <c r="I27" s="157"/>
    </row>
    <row r="28" spans="1:9" ht="5.25" customHeight="1" x14ac:dyDescent="0.25">
      <c r="B28" s="160"/>
      <c r="C28" s="160"/>
      <c r="D28" s="160"/>
      <c r="E28" s="160"/>
      <c r="F28" s="161"/>
      <c r="G28" s="160"/>
      <c r="H28" s="162"/>
      <c r="I28" s="157"/>
    </row>
    <row r="29" spans="1:9" ht="15" customHeight="1" x14ac:dyDescent="0.25">
      <c r="B29" s="89" t="s">
        <v>385</v>
      </c>
      <c r="C29" s="612" t="s">
        <v>521</v>
      </c>
      <c r="D29" s="613"/>
      <c r="E29" s="614">
        <f>IF(AND(TYPE(H3)=1,H3&gt;100000),0,1)</f>
        <v>1</v>
      </c>
      <c r="F29" s="615"/>
      <c r="G29" s="613"/>
      <c r="H29" s="616"/>
      <c r="I29" s="157"/>
    </row>
    <row r="30" spans="1:9" ht="15" customHeight="1" x14ac:dyDescent="0.25">
      <c r="B30" s="399" t="s">
        <v>778</v>
      </c>
      <c r="C30" s="328" t="s">
        <v>838</v>
      </c>
      <c r="D30" s="328"/>
      <c r="E30" s="328"/>
      <c r="F30" s="38" t="str">
        <f>IF(COUNTIF(Overview!J16:J17,"OK")=2,"OK","unvollständig")</f>
        <v>unvollständig</v>
      </c>
      <c r="G30" s="328"/>
      <c r="H30" s="328"/>
      <c r="I30" s="181"/>
    </row>
    <row r="31" spans="1:9" ht="15" customHeight="1" x14ac:dyDescent="0.25">
      <c r="B31" s="399" t="s">
        <v>818</v>
      </c>
      <c r="C31" s="682" t="s">
        <v>710</v>
      </c>
      <c r="D31" s="682"/>
      <c r="E31" s="179">
        <f>'INQ-A10.MELD'!$C$320</f>
        <v>0</v>
      </c>
      <c r="F31" s="179">
        <f>'INQ-A10.MELD'!$C$321</f>
        <v>0</v>
      </c>
      <c r="G31" s="178" t="str">
        <f>IF(AND(H31=FALSE,F31&gt;0),"!","OK")</f>
        <v>OK</v>
      </c>
      <c r="H31" s="180" t="b">
        <v>0</v>
      </c>
      <c r="I31" s="157"/>
    </row>
    <row r="32" spans="1:9" ht="15" customHeight="1" x14ac:dyDescent="0.25">
      <c r="B32" s="399" t="s">
        <v>817</v>
      </c>
      <c r="C32" s="178" t="s">
        <v>716</v>
      </c>
      <c r="D32" s="178"/>
      <c r="E32" s="179">
        <f>'INQ-A20.MELD'!C320</f>
        <v>0</v>
      </c>
      <c r="F32" s="179">
        <f>'INQ-A20.MELD'!C321</f>
        <v>0</v>
      </c>
      <c r="G32" s="178" t="str">
        <f t="shared" ref="G32:G48" si="0">IF(AND(H32=FALSE,F32&gt;0),"!","OK")</f>
        <v>OK</v>
      </c>
      <c r="H32" s="180" t="b">
        <v>0</v>
      </c>
      <c r="I32" s="157"/>
    </row>
    <row r="33" spans="2:9" ht="21" customHeight="1" x14ac:dyDescent="0.25">
      <c r="B33" s="399"/>
      <c r="C33" s="469" t="s">
        <v>1152</v>
      </c>
      <c r="D33" s="178"/>
      <c r="E33" s="179"/>
      <c r="F33" s="179"/>
      <c r="G33" s="178"/>
      <c r="H33" s="180"/>
      <c r="I33" s="467"/>
    </row>
    <row r="34" spans="2:9" ht="15" customHeight="1" x14ac:dyDescent="0.25">
      <c r="B34" s="399" t="s">
        <v>816</v>
      </c>
      <c r="C34" s="468" t="s">
        <v>1153</v>
      </c>
      <c r="D34" s="468"/>
      <c r="E34" s="179">
        <f>'INQ-A30.MELD'!$C$320</f>
        <v>0</v>
      </c>
      <c r="F34" s="179">
        <f>'INQ-A30.MELD'!$C$321</f>
        <v>0</v>
      </c>
      <c r="G34" s="178" t="str">
        <f t="shared" si="0"/>
        <v>OK</v>
      </c>
      <c r="H34" s="180" t="b">
        <v>0</v>
      </c>
      <c r="I34" s="157"/>
    </row>
    <row r="35" spans="2:9" ht="15" customHeight="1" x14ac:dyDescent="0.25">
      <c r="B35" s="399" t="s">
        <v>822</v>
      </c>
      <c r="C35" s="468" t="s">
        <v>1154</v>
      </c>
      <c r="D35" s="468"/>
      <c r="E35" s="179">
        <f>'INQ-A31.MELD'!$C$320</f>
        <v>0</v>
      </c>
      <c r="F35" s="179">
        <f>'INQ-A31.MELD'!$C$321</f>
        <v>0</v>
      </c>
      <c r="G35" s="178" t="str">
        <f t="shared" si="0"/>
        <v>OK</v>
      </c>
      <c r="H35" s="180" t="b">
        <v>0</v>
      </c>
      <c r="I35" s="157"/>
    </row>
    <row r="36" spans="2:9" ht="15" customHeight="1" x14ac:dyDescent="0.25">
      <c r="B36" s="399" t="s">
        <v>823</v>
      </c>
      <c r="C36" s="468" t="s">
        <v>1155</v>
      </c>
      <c r="D36" s="468"/>
      <c r="E36" s="179">
        <f>'INQ-A32.MELD'!$C$320</f>
        <v>0</v>
      </c>
      <c r="F36" s="179">
        <f>'INQ-A32.MELD'!$C$321</f>
        <v>0</v>
      </c>
      <c r="G36" s="178" t="str">
        <f t="shared" si="0"/>
        <v>OK</v>
      </c>
      <c r="H36" s="180" t="b">
        <v>0</v>
      </c>
      <c r="I36" s="157"/>
    </row>
    <row r="37" spans="2:9" ht="15" customHeight="1" x14ac:dyDescent="0.25">
      <c r="B37" s="399" t="s">
        <v>824</v>
      </c>
      <c r="C37" s="468" t="s">
        <v>1156</v>
      </c>
      <c r="D37" s="468"/>
      <c r="E37" s="179">
        <f>'INQ-A33.MELD'!$C$320</f>
        <v>0</v>
      </c>
      <c r="F37" s="179">
        <f>'INQ-A33.MELD'!$C$321</f>
        <v>0</v>
      </c>
      <c r="G37" s="178" t="str">
        <f t="shared" si="0"/>
        <v>OK</v>
      </c>
      <c r="H37" s="180" t="b">
        <v>0</v>
      </c>
      <c r="I37" s="157"/>
    </row>
    <row r="38" spans="2:9" ht="15" customHeight="1" x14ac:dyDescent="0.25">
      <c r="B38" s="399" t="s">
        <v>825</v>
      </c>
      <c r="C38" s="468" t="s">
        <v>1157</v>
      </c>
      <c r="D38" s="468"/>
      <c r="E38" s="179">
        <f>'INQ-A34.MELD'!$C$320</f>
        <v>0</v>
      </c>
      <c r="F38" s="179">
        <f>'INQ-A34.MELD'!$C$321</f>
        <v>0</v>
      </c>
      <c r="G38" s="178" t="str">
        <f t="shared" si="0"/>
        <v>OK</v>
      </c>
      <c r="H38" s="180" t="b">
        <v>0</v>
      </c>
      <c r="I38" s="157"/>
    </row>
    <row r="39" spans="2:9" ht="15" customHeight="1" x14ac:dyDescent="0.25">
      <c r="B39" s="399" t="s">
        <v>826</v>
      </c>
      <c r="C39" s="692" t="s">
        <v>1158</v>
      </c>
      <c r="D39" s="692"/>
      <c r="E39" s="179">
        <f>'INQ-A35.MELD'!$C$320</f>
        <v>0</v>
      </c>
      <c r="F39" s="179">
        <f>'INQ-A35.MELD'!$C$321</f>
        <v>0</v>
      </c>
      <c r="G39" s="178" t="str">
        <f t="shared" si="0"/>
        <v>OK</v>
      </c>
      <c r="H39" s="180" t="b">
        <v>0</v>
      </c>
      <c r="I39" s="157"/>
    </row>
    <row r="40" spans="2:9" s="441" customFormat="1" ht="21" customHeight="1" x14ac:dyDescent="0.25">
      <c r="B40" s="470"/>
      <c r="C40" s="693" t="s">
        <v>1159</v>
      </c>
      <c r="D40" s="693"/>
      <c r="E40" s="471"/>
      <c r="F40" s="471"/>
      <c r="G40" s="469"/>
      <c r="H40" s="472"/>
      <c r="I40" s="466"/>
    </row>
    <row r="41" spans="2:9" ht="15" customHeight="1" x14ac:dyDescent="0.25">
      <c r="B41" s="399" t="s">
        <v>815</v>
      </c>
      <c r="C41" s="468" t="s">
        <v>1153</v>
      </c>
      <c r="D41" s="468"/>
      <c r="E41" s="179">
        <f>'INQ-A40.MELD'!$C$320</f>
        <v>0</v>
      </c>
      <c r="F41" s="179">
        <f>'INQ-A40.MELD'!$C$321</f>
        <v>0</v>
      </c>
      <c r="G41" s="178" t="str">
        <f t="shared" ref="G41:G47" si="1">IF(AND(H41=FALSE,F41&gt;0),"!","OK")</f>
        <v>OK</v>
      </c>
      <c r="H41" s="180" t="b">
        <v>0</v>
      </c>
      <c r="I41" s="315"/>
    </row>
    <row r="42" spans="2:9" ht="15" customHeight="1" x14ac:dyDescent="0.25">
      <c r="B42" s="399" t="s">
        <v>827</v>
      </c>
      <c r="C42" s="468" t="s">
        <v>1154</v>
      </c>
      <c r="D42" s="468"/>
      <c r="E42" s="179">
        <f>'INQ-A41.MELD'!$C$320</f>
        <v>0</v>
      </c>
      <c r="F42" s="179">
        <f>'INQ-A41.MELD'!$C$321</f>
        <v>0</v>
      </c>
      <c r="G42" s="178" t="str">
        <f t="shared" si="1"/>
        <v>OK</v>
      </c>
      <c r="H42" s="180" t="b">
        <v>0</v>
      </c>
      <c r="I42" s="315"/>
    </row>
    <row r="43" spans="2:9" ht="15" customHeight="1" x14ac:dyDescent="0.25">
      <c r="B43" s="399" t="s">
        <v>828</v>
      </c>
      <c r="C43" s="468" t="s">
        <v>1155</v>
      </c>
      <c r="D43" s="468"/>
      <c r="E43" s="179">
        <f>'INQ-A42.MELD'!$C$320</f>
        <v>0</v>
      </c>
      <c r="F43" s="179">
        <f>'INQ-A42.MELD'!$C$321</f>
        <v>0</v>
      </c>
      <c r="G43" s="178" t="str">
        <f t="shared" si="1"/>
        <v>OK</v>
      </c>
      <c r="H43" s="180" t="b">
        <v>0</v>
      </c>
      <c r="I43" s="315"/>
    </row>
    <row r="44" spans="2:9" ht="15" customHeight="1" x14ac:dyDescent="0.25">
      <c r="B44" s="399" t="s">
        <v>829</v>
      </c>
      <c r="C44" s="468" t="s">
        <v>1156</v>
      </c>
      <c r="D44" s="468"/>
      <c r="E44" s="179">
        <f>'INQ-A43.MELD'!$C$320</f>
        <v>0</v>
      </c>
      <c r="F44" s="179">
        <f>'INQ-A43.MELD'!$C$321</f>
        <v>0</v>
      </c>
      <c r="G44" s="178" t="str">
        <f t="shared" si="1"/>
        <v>OK</v>
      </c>
      <c r="H44" s="180" t="b">
        <v>0</v>
      </c>
      <c r="I44" s="315"/>
    </row>
    <row r="45" spans="2:9" ht="15" customHeight="1" x14ac:dyDescent="0.25">
      <c r="B45" s="399" t="s">
        <v>830</v>
      </c>
      <c r="C45" s="468" t="s">
        <v>1157</v>
      </c>
      <c r="D45" s="468"/>
      <c r="E45" s="179">
        <f>'INQ-A44.MELD'!$C$320</f>
        <v>0</v>
      </c>
      <c r="F45" s="179">
        <f>'INQ-A44.MELD'!$C$321</f>
        <v>0</v>
      </c>
      <c r="G45" s="178" t="str">
        <f t="shared" si="1"/>
        <v>OK</v>
      </c>
      <c r="H45" s="180" t="b">
        <v>0</v>
      </c>
      <c r="I45" s="315"/>
    </row>
    <row r="46" spans="2:9" ht="15" customHeight="1" x14ac:dyDescent="0.25">
      <c r="B46" s="399" t="s">
        <v>831</v>
      </c>
      <c r="C46" s="692" t="s">
        <v>1158</v>
      </c>
      <c r="D46" s="692"/>
      <c r="E46" s="179">
        <f>'INQ-A45.MELD'!$C$320</f>
        <v>0</v>
      </c>
      <c r="F46" s="179">
        <f>'INQ-A45.MELD'!$C$321</f>
        <v>0</v>
      </c>
      <c r="G46" s="178" t="str">
        <f t="shared" si="1"/>
        <v>OK</v>
      </c>
      <c r="H46" s="180" t="b">
        <v>0</v>
      </c>
      <c r="I46" s="315"/>
    </row>
    <row r="47" spans="2:9" ht="25.5" customHeight="1" x14ac:dyDescent="0.25">
      <c r="B47" s="399" t="s">
        <v>814</v>
      </c>
      <c r="C47" s="682" t="s">
        <v>747</v>
      </c>
      <c r="D47" s="682"/>
      <c r="E47" s="179">
        <f>'INQ-A50.MELD'!$C$320</f>
        <v>0</v>
      </c>
      <c r="F47" s="179">
        <f>'INQ-A50.MELD'!$C$321</f>
        <v>0</v>
      </c>
      <c r="G47" s="178" t="str">
        <f t="shared" si="1"/>
        <v>OK</v>
      </c>
      <c r="H47" s="180" t="b">
        <v>0</v>
      </c>
      <c r="I47" s="315"/>
    </row>
    <row r="48" spans="2:9" ht="15" customHeight="1" x14ac:dyDescent="0.25">
      <c r="B48" s="399" t="s">
        <v>813</v>
      </c>
      <c r="C48" s="682" t="s">
        <v>753</v>
      </c>
      <c r="D48" s="682"/>
      <c r="E48" s="179">
        <f>'INQ-A60.MELD'!$C$70</f>
        <v>0</v>
      </c>
      <c r="F48" s="179">
        <f>'INQ-A60.MELD'!$C$71</f>
        <v>0</v>
      </c>
      <c r="G48" s="178" t="str">
        <f t="shared" si="0"/>
        <v>OK</v>
      </c>
      <c r="H48" s="180" t="b">
        <v>0</v>
      </c>
      <c r="I48" s="157"/>
    </row>
    <row r="49" spans="2:17" ht="15" customHeight="1" x14ac:dyDescent="0.25">
      <c r="B49" s="164"/>
      <c r="C49" s="39"/>
      <c r="D49" s="39"/>
      <c r="E49" s="38"/>
      <c r="F49" s="38"/>
      <c r="G49" s="39"/>
      <c r="H49" s="174"/>
      <c r="I49" s="159"/>
    </row>
    <row r="50" spans="2:17" ht="15" hidden="1" customHeight="1" x14ac:dyDescent="0.25">
      <c r="B50" s="690"/>
      <c r="C50" s="690"/>
      <c r="D50" s="39"/>
      <c r="E50" s="38"/>
      <c r="F50" s="38"/>
      <c r="G50" s="39"/>
      <c r="H50" s="166"/>
      <c r="I50" s="159"/>
    </row>
    <row r="51" spans="2:17" ht="15" hidden="1" customHeight="1" x14ac:dyDescent="0.25">
      <c r="B51" s="163"/>
      <c r="C51" s="37"/>
      <c r="D51" s="37"/>
      <c r="E51" s="37"/>
      <c r="F51" s="40"/>
      <c r="G51" s="37"/>
      <c r="H51" s="37"/>
      <c r="I51" s="157"/>
    </row>
    <row r="52" spans="2:17" ht="15" customHeight="1" x14ac:dyDescent="0.25">
      <c r="B52" s="41" t="str">
        <f>IF(E52&gt;0,"Meldung mit Fehler","")</f>
        <v>Meldung mit Fehler</v>
      </c>
      <c r="C52" s="42"/>
      <c r="D52" s="42"/>
      <c r="E52" s="43">
        <f>SUM(E29:E51)</f>
        <v>1</v>
      </c>
      <c r="F52" s="43">
        <f>SUM(F31:F51)</f>
        <v>0</v>
      </c>
      <c r="G52" s="42"/>
      <c r="H52" s="44" t="str">
        <f>IF(COUNTIF(G31:G51,"!")&gt;0,"Meldung mit Warnungen","")</f>
        <v/>
      </c>
      <c r="I52" s="157"/>
      <c r="Q52" s="45"/>
    </row>
    <row r="53" spans="2:17" ht="15" customHeight="1" x14ac:dyDescent="0.25">
      <c r="B53" s="88"/>
      <c r="C53" s="89"/>
      <c r="D53" s="89"/>
      <c r="E53" s="90"/>
      <c r="F53" s="90"/>
      <c r="G53" s="89"/>
      <c r="H53" s="89"/>
      <c r="I53" s="157"/>
      <c r="Q53" s="45"/>
    </row>
    <row r="54" spans="2:17" ht="48" customHeight="1" x14ac:dyDescent="0.25">
      <c r="B54" s="689" t="s">
        <v>544</v>
      </c>
      <c r="C54" s="689"/>
      <c r="D54" s="689"/>
      <c r="E54" s="689"/>
      <c r="F54" s="689"/>
      <c r="G54" s="689"/>
      <c r="H54" s="689"/>
    </row>
    <row r="55" spans="2:17" ht="30" hidden="1" customHeight="1" x14ac:dyDescent="0.25">
      <c r="B55" s="689"/>
      <c r="C55" s="689"/>
      <c r="D55" s="689"/>
      <c r="E55" s="689"/>
      <c r="F55" s="689"/>
      <c r="G55" s="689"/>
      <c r="H55" s="689"/>
    </row>
    <row r="56" spans="2:17" s="159" customFormat="1" ht="18" hidden="1" customHeight="1" x14ac:dyDescent="0.25">
      <c r="F56" s="688"/>
      <c r="G56" s="688"/>
      <c r="H56" s="688"/>
    </row>
    <row r="57" spans="2:17" s="159" customFormat="1" ht="18" hidden="1" customHeight="1" x14ac:dyDescent="0.25">
      <c r="F57" s="688"/>
      <c r="G57" s="688"/>
      <c r="H57" s="688"/>
    </row>
    <row r="58" spans="2:17" s="159" customFormat="1" ht="18" hidden="1" customHeight="1" x14ac:dyDescent="0.25">
      <c r="B58" s="688"/>
      <c r="C58" s="688"/>
      <c r="D58" s="688"/>
      <c r="F58" s="688"/>
      <c r="G58" s="688"/>
      <c r="H58" s="688"/>
    </row>
    <row r="59" spans="2:17" s="159" customFormat="1" ht="18" hidden="1" customHeight="1" x14ac:dyDescent="0.25">
      <c r="F59" s="688"/>
      <c r="G59" s="688"/>
      <c r="H59" s="688"/>
    </row>
    <row r="60" spans="2:17" ht="6.75" customHeight="1" x14ac:dyDescent="0.25">
      <c r="B60" s="46"/>
      <c r="C60" s="47"/>
      <c r="D60" s="47"/>
      <c r="E60" s="47"/>
      <c r="F60" s="47"/>
      <c r="G60" s="47"/>
      <c r="H60" s="47"/>
    </row>
    <row r="61" spans="2:17" ht="21" customHeight="1" x14ac:dyDescent="0.25">
      <c r="B61" s="87" t="s">
        <v>0</v>
      </c>
      <c r="C61" s="48"/>
      <c r="D61" s="48"/>
      <c r="E61" s="48"/>
      <c r="F61" s="83" t="s">
        <v>376</v>
      </c>
      <c r="G61" s="75"/>
      <c r="H61" s="611" t="str">
        <f>HYPERLINK("mailto:mne@snb.ch?subject="&amp;H66&amp;" Anfrage","mne@snb.ch")</f>
        <v>mne@snb.ch</v>
      </c>
    </row>
    <row r="62" spans="2:17" x14ac:dyDescent="0.25">
      <c r="B62" s="19" t="s">
        <v>849</v>
      </c>
      <c r="C62" s="48"/>
      <c r="D62" s="48"/>
      <c r="F62" s="217"/>
      <c r="H62" s="83"/>
    </row>
    <row r="63" spans="2:17" x14ac:dyDescent="0.25">
      <c r="B63" s="87" t="s">
        <v>16</v>
      </c>
      <c r="C63" s="48"/>
      <c r="D63" s="48"/>
      <c r="E63" s="48"/>
      <c r="F63" s="50"/>
      <c r="G63" s="48"/>
      <c r="H63" s="49"/>
      <c r="K63" s="19"/>
    </row>
    <row r="64" spans="2:17" x14ac:dyDescent="0.25">
      <c r="B64" s="87" t="s">
        <v>17</v>
      </c>
      <c r="C64" s="48"/>
      <c r="D64" s="48"/>
      <c r="E64" s="48"/>
      <c r="F64" s="83"/>
      <c r="G64" s="48"/>
      <c r="H64" s="50"/>
      <c r="K64" s="19"/>
    </row>
    <row r="65" spans="2:8" x14ac:dyDescent="0.25">
      <c r="B65" s="87" t="s">
        <v>1190</v>
      </c>
      <c r="C65" s="48"/>
      <c r="D65" s="48"/>
      <c r="E65" s="48"/>
      <c r="F65" s="83" t="s">
        <v>377</v>
      </c>
      <c r="H65" s="84" t="str">
        <f>HYPERLINK("mailto:forms@snb.ch?subject="&amp;H66&amp;" Anfrage","forms@snb.ch")</f>
        <v>forms@snb.ch</v>
      </c>
    </row>
    <row r="66" spans="2:8" x14ac:dyDescent="0.25">
      <c r="B66" s="87"/>
      <c r="C66" s="48"/>
      <c r="D66" s="48"/>
      <c r="E66" s="48"/>
      <c r="F66" s="48"/>
      <c r="G66" s="48"/>
      <c r="H66" s="168" t="str">
        <f><![CDATA[IF(TYPE(H4)=2,H3,H3&"  "&DAY(H4)&"."&MONTH(H4)&"."&YEAR(H4))]]></f>
        <v>XXXXXX</v>
      </c>
    </row>
    <row r="67" spans="2:8" ht="12.9" customHeight="1" x14ac:dyDescent="0.25">
      <c r="C67" s="18"/>
      <c r="D67" s="18"/>
      <c r="E67" s="18"/>
      <c r="F67" s="18"/>
      <c r="G67" s="18"/>
      <c r="H67" s="18"/>
    </row>
  </sheetData>
  <sheetProtection sheet="1" objects="1" scenarios="1"/>
  <mergeCells count="26">
    <mergeCell ref="C48:D48"/>
    <mergeCell ref="B50:C50"/>
    <mergeCell ref="B58:D58"/>
    <mergeCell ref="B25:H25"/>
    <mergeCell ref="C46:D46"/>
    <mergeCell ref="C47:D47"/>
    <mergeCell ref="C40:D40"/>
    <mergeCell ref="C39:D39"/>
    <mergeCell ref="F59:H59"/>
    <mergeCell ref="F58:H58"/>
    <mergeCell ref="F57:H57"/>
    <mergeCell ref="F56:H56"/>
    <mergeCell ref="B54:H54"/>
    <mergeCell ref="B55:H55"/>
    <mergeCell ref="D13:E13"/>
    <mergeCell ref="D10:E10"/>
    <mergeCell ref="C31:D31"/>
    <mergeCell ref="D11:E11"/>
    <mergeCell ref="D12:E12"/>
    <mergeCell ref="B23:D23"/>
    <mergeCell ref="D14:E14"/>
    <mergeCell ref="D15:E15"/>
    <mergeCell ref="D16:E16"/>
    <mergeCell ref="B26:H26"/>
    <mergeCell ref="D17:E17"/>
    <mergeCell ref="B24:H24"/>
  </mergeCells>
  <conditionalFormatting sqref="B29:C29 E29">
    <cfRule type="expression" dxfId="85" priority="1" stopIfTrue="1">
      <formula>$E53&gt;0</formula>
    </cfRule>
  </conditionalFormatting>
  <conditionalFormatting sqref="B27:H27">
    <cfRule type="expression" dxfId="84" priority="18" stopIfTrue="1">
      <formula>$E52&gt;0</formula>
    </cfRule>
  </conditionalFormatting>
  <conditionalFormatting sqref="B55:H55">
    <cfRule type="expression" dxfId="83" priority="11" stopIfTrue="1">
      <formula>$B$9=TRUE</formula>
    </cfRule>
  </conditionalFormatting>
  <conditionalFormatting sqref="E31:F48">
    <cfRule type="cellIs" dxfId="82" priority="2" stopIfTrue="1" operator="greaterThan">
      <formula>0</formula>
    </cfRule>
  </conditionalFormatting>
  <conditionalFormatting sqref="E52:F53">
    <cfRule type="cellIs" dxfId="81" priority="16" stopIfTrue="1" operator="greaterThan">
      <formula>0</formula>
    </cfRule>
  </conditionalFormatting>
  <conditionalFormatting sqref="G31:G50">
    <cfRule type="cellIs" dxfId="80" priority="5" stopIfTrue="1" operator="equal">
      <formula>"!"</formula>
    </cfRule>
  </conditionalFormatting>
  <conditionalFormatting sqref="I4">
    <cfRule type="expression" dxfId="79" priority="13" stopIfTrue="1">
      <formula>($E$9)="Bitte letzten Tag des Jahres (31.12.) eingeben"</formula>
    </cfRule>
  </conditionalFormatting>
  <dataValidations count="2">
    <dataValidation type="list" allowBlank="1" showInputMessage="1" showErrorMessage="1" sqref="H5" xr:uid="{00000000-0002-0000-0100-000000000000}">
      <formula1>"Korrektur,Test"</formula1>
    </dataValidation>
    <dataValidation type="whole" allowBlank="1" showInputMessage="1" showErrorMessage="1" sqref="H3" xr:uid="{00000000-0002-0000-0100-000001000000}">
      <formula1>100000</formula1>
      <formula2>999999</formula2>
    </dataValidation>
  </dataValidations>
  <hyperlinks>
    <hyperlink ref="B32" location="'INQ-A20.MELD'!A1" display="INQ20" xr:uid="{00000000-0004-0000-0100-000000000000}"/>
    <hyperlink ref="B34" location="'INQ-A30.MELD'!A1" display="INQ30" xr:uid="{00000000-0004-0000-0100-000001000000}"/>
    <hyperlink ref="B35" location="'INQ-A31.MELD'!A1" display="INQ31" xr:uid="{00000000-0004-0000-0100-000002000000}"/>
    <hyperlink ref="B36" location="'INQ-A32.MELD'!A1" display="INQ32" xr:uid="{00000000-0004-0000-0100-000003000000}"/>
    <hyperlink ref="B37" location="'INQ-A33.MELD'!A1" display="INQ33" xr:uid="{00000000-0004-0000-0100-000004000000}"/>
    <hyperlink ref="B38" location="'INQ-A34.MELD'!A1" display="INQ34" xr:uid="{00000000-0004-0000-0100-000005000000}"/>
    <hyperlink ref="B39" location="'INQ-A35.MELD'!A1" display="INQ35" xr:uid="{00000000-0004-0000-0100-000006000000}"/>
    <hyperlink ref="B48" location="'INQ-A60.MELD'!A1" display="INQ60" xr:uid="{00000000-0004-0000-0100-000007000000}"/>
    <hyperlink ref="B31" location="'INQ-A10.MELD'!A1" display="INQ10" xr:uid="{00000000-0004-0000-0100-000008000000}"/>
    <hyperlink ref="E19" location="Instructions!A1" display="Anleitung" xr:uid="{00000000-0004-0000-0100-000009000000}"/>
    <hyperlink ref="E21" location="Metadata!A1" display="Grunddaten" xr:uid="{00000000-0004-0000-0100-00000A000000}"/>
    <hyperlink ref="B23" location="Manual_6" display="Konsistenzprüfungen (rechnerische Prüfungen)" xr:uid="{00000000-0004-0000-0100-00000B000000}"/>
    <hyperlink ref="B41" location="'INQ-A40.MELD'!A1" display="INQ40" xr:uid="{00000000-0004-0000-0100-00000C000000}"/>
    <hyperlink ref="B42" location="'INQ-A41.MELD'!A1" display="INQ41" xr:uid="{00000000-0004-0000-0100-00000D000000}"/>
    <hyperlink ref="B43" location="'INQ-A42.MELD'!A1" display="INQ42" xr:uid="{00000000-0004-0000-0100-00000E000000}"/>
    <hyperlink ref="B44" location="'INQ-A43.MELD'!A1" display="INQ43" xr:uid="{00000000-0004-0000-0100-00000F000000}"/>
    <hyperlink ref="B45" location="'INQ-A44.MELD'!A1" display="INQ44" xr:uid="{00000000-0004-0000-0100-000010000000}"/>
    <hyperlink ref="B46" location="'INQ-A45.MELD'!A1" display="INQ45" xr:uid="{00000000-0004-0000-0100-000011000000}"/>
    <hyperlink ref="B47" location="'INQ-A50.MELD'!A1" display="INQ50" xr:uid="{00000000-0004-0000-0100-000012000000}"/>
    <hyperlink ref="B30" location="Metadata!A1" display="Grunddaten" xr:uid="{00000000-0004-0000-0100-000013000000}"/>
  </hyperlinks>
  <pageMargins left="0.78740157480314965" right="0.78740157480314965" top="0.78740157480314965" bottom="0.78740157480314965" header="0.31496062992125984" footer="0.31496062992125984"/>
  <pageSetup paperSize="9" scale="64" fitToHeight="2" orientation="portrait" r:id="rId1"/>
  <headerFooter>
    <oddFooter>&amp;L&amp;"Arial,Fett"SNB&amp;C&amp;D&amp;RSeite &amp;P</oddFooter>
  </headerFooter>
  <drawing r:id="rId2"/>
  <legacyDrawing r:id="rId3"/>
  <mc:AlternateContent>
    <mc:Choice Requires="x14">
      <controls>
        <mc:AlternateContent>
          <mc:Choice Requires="x14">
            <control shapeId="2422" r:id="rId4" name="Check Box 374">
              <controlPr defaultSize="0" autoFill="0" autoLine="0" autoPict="0">
                <anchor moveWithCells="1">
                  <from>
                    <xdr:col>7</xdr:col>
                    <xdr:colOff>45720</xdr:colOff>
                    <xdr:row>30</xdr:row>
                    <xdr:rowOff>7620</xdr:rowOff>
                  </from>
                  <to>
                    <xdr:col>7</xdr:col>
                    <xdr:colOff>518160</xdr:colOff>
                    <xdr:row>31</xdr:row>
                    <xdr:rowOff>0</xdr:rowOff>
                  </to>
                </anchor>
              </controlPr>
            </control>
          </mc:Choice>
        </mc:AlternateContent>
        <mc:AlternateContent>
          <mc:Choice Requires="x14">
            <control shapeId="2423" r:id="rId5" name="Check Box 375">
              <controlPr defaultSize="0" autoFill="0" autoLine="0" autoPict="0">
                <anchor moveWithCells="1">
                  <from>
                    <xdr:col>7</xdr:col>
                    <xdr:colOff>45720</xdr:colOff>
                    <xdr:row>31</xdr:row>
                    <xdr:rowOff>0</xdr:rowOff>
                  </from>
                  <to>
                    <xdr:col>7</xdr:col>
                    <xdr:colOff>419100</xdr:colOff>
                    <xdr:row>32</xdr:row>
                    <xdr:rowOff>0</xdr:rowOff>
                  </to>
                </anchor>
              </controlPr>
            </control>
          </mc:Choice>
        </mc:AlternateContent>
        <mc:AlternateContent>
          <mc:Choice Requires="x14">
            <control shapeId="2424" r:id="rId6" name="Check Box 376">
              <controlPr defaultSize="0" autoFill="0" autoLine="0" autoPict="0">
                <anchor moveWithCells="1">
                  <from>
                    <xdr:col>7</xdr:col>
                    <xdr:colOff>45720</xdr:colOff>
                    <xdr:row>34</xdr:row>
                    <xdr:rowOff>0</xdr:rowOff>
                  </from>
                  <to>
                    <xdr:col>7</xdr:col>
                    <xdr:colOff>419100</xdr:colOff>
                    <xdr:row>35</xdr:row>
                    <xdr:rowOff>0</xdr:rowOff>
                  </to>
                </anchor>
              </controlPr>
            </control>
          </mc:Choice>
        </mc:AlternateContent>
        <mc:AlternateContent>
          <mc:Choice Requires="x14">
            <control shapeId="2425" r:id="rId7" name="Check Box 377">
              <controlPr defaultSize="0" autoFill="0" autoLine="0" autoPict="0">
                <anchor moveWithCells="1">
                  <from>
                    <xdr:col>7</xdr:col>
                    <xdr:colOff>45720</xdr:colOff>
                    <xdr:row>35</xdr:row>
                    <xdr:rowOff>0</xdr:rowOff>
                  </from>
                  <to>
                    <xdr:col>7</xdr:col>
                    <xdr:colOff>419100</xdr:colOff>
                    <xdr:row>36</xdr:row>
                    <xdr:rowOff>0</xdr:rowOff>
                  </to>
                </anchor>
              </controlPr>
            </control>
          </mc:Choice>
        </mc:AlternateContent>
        <mc:AlternateContent>
          <mc:Choice Requires="x14">
            <control shapeId="2426" r:id="rId8" name="Check Box 378">
              <controlPr defaultSize="0" autoFill="0" autoLine="0" autoPict="0">
                <anchor moveWithCells="1">
                  <from>
                    <xdr:col>7</xdr:col>
                    <xdr:colOff>45720</xdr:colOff>
                    <xdr:row>36</xdr:row>
                    <xdr:rowOff>0</xdr:rowOff>
                  </from>
                  <to>
                    <xdr:col>7</xdr:col>
                    <xdr:colOff>419100</xdr:colOff>
                    <xdr:row>37</xdr:row>
                    <xdr:rowOff>0</xdr:rowOff>
                  </to>
                </anchor>
              </controlPr>
            </control>
          </mc:Choice>
        </mc:AlternateContent>
        <mc:AlternateContent>
          <mc:Choice Requires="x14">
            <control shapeId="2427" r:id="rId9" name="Check Box 379">
              <controlPr defaultSize="0" autoFill="0" autoLine="0" autoPict="0">
                <anchor moveWithCells="1">
                  <from>
                    <xdr:col>7</xdr:col>
                    <xdr:colOff>45720</xdr:colOff>
                    <xdr:row>37</xdr:row>
                    <xdr:rowOff>0</xdr:rowOff>
                  </from>
                  <to>
                    <xdr:col>7</xdr:col>
                    <xdr:colOff>419100</xdr:colOff>
                    <xdr:row>38</xdr:row>
                    <xdr:rowOff>0</xdr:rowOff>
                  </to>
                </anchor>
              </controlPr>
            </control>
          </mc:Choice>
        </mc:AlternateContent>
        <mc:AlternateContent>
          <mc:Choice Requires="x14">
            <control shapeId="2428" r:id="rId10" name="Check Box 380">
              <controlPr defaultSize="0" autoFill="0" autoLine="0" autoPict="0">
                <anchor moveWithCells="1">
                  <from>
                    <xdr:col>7</xdr:col>
                    <xdr:colOff>45720</xdr:colOff>
                    <xdr:row>40</xdr:row>
                    <xdr:rowOff>0</xdr:rowOff>
                  </from>
                  <to>
                    <xdr:col>7</xdr:col>
                    <xdr:colOff>419100</xdr:colOff>
                    <xdr:row>41</xdr:row>
                    <xdr:rowOff>0</xdr:rowOff>
                  </to>
                </anchor>
              </controlPr>
            </control>
          </mc:Choice>
        </mc:AlternateContent>
        <mc:AlternateContent>
          <mc:Choice Requires="x14">
            <control shapeId="2429" r:id="rId11" name="Check Box 381">
              <controlPr defaultSize="0" autoFill="0" autoLine="0" autoPict="0">
                <anchor moveWithCells="1">
                  <from>
                    <xdr:col>7</xdr:col>
                    <xdr:colOff>45720</xdr:colOff>
                    <xdr:row>47</xdr:row>
                    <xdr:rowOff>0</xdr:rowOff>
                  </from>
                  <to>
                    <xdr:col>7</xdr:col>
                    <xdr:colOff>419100</xdr:colOff>
                    <xdr:row>48</xdr:row>
                    <xdr:rowOff>0</xdr:rowOff>
                  </to>
                </anchor>
              </controlPr>
            </control>
          </mc:Choice>
        </mc:AlternateContent>
        <mc:AlternateContent>
          <mc:Choice Requires="x14">
            <control shapeId="2975" r:id="rId12" name="Check Box 927">
              <controlPr defaultSize="0" autoFill="0" autoLine="0" autoPict="0">
                <anchor moveWithCells="1">
                  <from>
                    <xdr:col>7</xdr:col>
                    <xdr:colOff>45720</xdr:colOff>
                    <xdr:row>33</xdr:row>
                    <xdr:rowOff>0</xdr:rowOff>
                  </from>
                  <to>
                    <xdr:col>7</xdr:col>
                    <xdr:colOff>419100</xdr:colOff>
                    <xdr:row>34</xdr:row>
                    <xdr:rowOff>0</xdr:rowOff>
                  </to>
                </anchor>
              </controlPr>
            </control>
          </mc:Choice>
        </mc:AlternateContent>
        <mc:AlternateContent>
          <mc:Choice Requires="x14">
            <control shapeId="2992" r:id="rId13" name="Check Box 944">
              <controlPr defaultSize="0" autoFill="0" autoLine="0" autoPict="0">
                <anchor moveWithCells="1">
                  <from>
                    <xdr:col>7</xdr:col>
                    <xdr:colOff>45720</xdr:colOff>
                    <xdr:row>41</xdr:row>
                    <xdr:rowOff>0</xdr:rowOff>
                  </from>
                  <to>
                    <xdr:col>7</xdr:col>
                    <xdr:colOff>419100</xdr:colOff>
                    <xdr:row>42</xdr:row>
                    <xdr:rowOff>0</xdr:rowOff>
                  </to>
                </anchor>
              </controlPr>
            </control>
          </mc:Choice>
        </mc:AlternateContent>
        <mc:AlternateContent>
          <mc:Choice Requires="x14">
            <control shapeId="2993" r:id="rId14" name="Check Box 945">
              <controlPr defaultSize="0" autoFill="0" autoLine="0" autoPict="0">
                <anchor moveWithCells="1">
                  <from>
                    <xdr:col>7</xdr:col>
                    <xdr:colOff>45720</xdr:colOff>
                    <xdr:row>42</xdr:row>
                    <xdr:rowOff>0</xdr:rowOff>
                  </from>
                  <to>
                    <xdr:col>7</xdr:col>
                    <xdr:colOff>419100</xdr:colOff>
                    <xdr:row>43</xdr:row>
                    <xdr:rowOff>0</xdr:rowOff>
                  </to>
                </anchor>
              </controlPr>
            </control>
          </mc:Choice>
        </mc:AlternateContent>
        <mc:AlternateContent>
          <mc:Choice Requires="x14">
            <control shapeId="2994" r:id="rId15" name="Check Box 946">
              <controlPr defaultSize="0" autoFill="0" autoLine="0" autoPict="0">
                <anchor moveWithCells="1">
                  <from>
                    <xdr:col>7</xdr:col>
                    <xdr:colOff>45720</xdr:colOff>
                    <xdr:row>43</xdr:row>
                    <xdr:rowOff>0</xdr:rowOff>
                  </from>
                  <to>
                    <xdr:col>7</xdr:col>
                    <xdr:colOff>419100</xdr:colOff>
                    <xdr:row>44</xdr:row>
                    <xdr:rowOff>0</xdr:rowOff>
                  </to>
                </anchor>
              </controlPr>
            </control>
          </mc:Choice>
        </mc:AlternateContent>
        <mc:AlternateContent>
          <mc:Choice Requires="x14">
            <control shapeId="2995" r:id="rId16" name="Check Box 947">
              <controlPr defaultSize="0" autoFill="0" autoLine="0" autoPict="0">
                <anchor moveWithCells="1">
                  <from>
                    <xdr:col>7</xdr:col>
                    <xdr:colOff>45720</xdr:colOff>
                    <xdr:row>44</xdr:row>
                    <xdr:rowOff>0</xdr:rowOff>
                  </from>
                  <to>
                    <xdr:col>7</xdr:col>
                    <xdr:colOff>419100</xdr:colOff>
                    <xdr:row>45</xdr:row>
                    <xdr:rowOff>0</xdr:rowOff>
                  </to>
                </anchor>
              </controlPr>
            </control>
          </mc:Choice>
        </mc:AlternateContent>
        <mc:AlternateContent>
          <mc:Choice Requires="x14">
            <control shapeId="2996" r:id="rId17" name="Check Box 948">
              <controlPr defaultSize="0" autoFill="0" autoLine="0" autoPict="0">
                <anchor moveWithCells="1">
                  <from>
                    <xdr:col>7</xdr:col>
                    <xdr:colOff>45720</xdr:colOff>
                    <xdr:row>45</xdr:row>
                    <xdr:rowOff>0</xdr:rowOff>
                  </from>
                  <to>
                    <xdr:col>7</xdr:col>
                    <xdr:colOff>419100</xdr:colOff>
                    <xdr:row>46</xdr:row>
                    <xdr:rowOff>0</xdr:rowOff>
                  </to>
                </anchor>
              </controlPr>
            </control>
          </mc:Choice>
        </mc:AlternateContent>
        <mc:AlternateContent>
          <mc:Choice Requires="x14">
            <control shapeId="2998" r:id="rId18" name="Check Box 950">
              <controlPr defaultSize="0" autoFill="0" autoLine="0" autoPict="0">
                <anchor moveWithCells="1">
                  <from>
                    <xdr:col>7</xdr:col>
                    <xdr:colOff>45720</xdr:colOff>
                    <xdr:row>46</xdr:row>
                    <xdr:rowOff>0</xdr:rowOff>
                  </from>
                  <to>
                    <xdr:col>7</xdr:col>
                    <xdr:colOff>419100</xdr:colOff>
                    <xdr:row>47</xdr:row>
                    <xdr:rowOff>0</xdr:rowOff>
                  </to>
                </anchor>
              </controlPr>
            </control>
          </mc:Choice>
        </mc:AlternateContent>
        <mc:AlternateContent>
          <mc:Choice Requires="x14">
            <control shapeId="3000" r:id="rId19" name="Check Box 952">
              <controlPr defaultSize="0" autoFill="0" autoLine="0" autoPict="0">
                <anchor moveWithCells="1">
                  <from>
                    <xdr:col>7</xdr:col>
                    <xdr:colOff>45720</xdr:colOff>
                    <xdr:row>38</xdr:row>
                    <xdr:rowOff>7620</xdr:rowOff>
                  </from>
                  <to>
                    <xdr:col>7</xdr:col>
                    <xdr:colOff>419100</xdr:colOff>
                    <xdr:row>39</xdr:row>
                    <xdr:rowOff>7620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S71"/>
  <sheetViews>
    <sheetView showGridLines="0" showRowColHeaders="0" zoomScale="80" zoomScaleNormal="80" workbookViewId="0">
      <pane xSplit="5" ySplit="17" topLeftCell="F18" activePane="bottomRight" state="frozen"/>
      <selection activeCell="A3" sqref="A3:C3"/>
      <selection pane="topRight" activeCell="A3" sqref="A3:C3"/>
      <selection pane="bottomLeft" activeCell="A3" sqref="A3:C3"/>
      <selection pane="bottomRight" activeCell="F18" sqref="F18"/>
    </sheetView>
  </sheetViews>
  <sheetFormatPr defaultColWidth="9.109375" defaultRowHeight="13.2" x14ac:dyDescent="0.25"/>
  <cols>
    <col min="1" max="1" customWidth="true" style="190" width="4.6640625"/>
    <col min="2" max="2" customWidth="true" style="190" width="10.44140625"/>
    <col min="3" max="3" customWidth="true" style="190" width="54.6640625"/>
    <col min="4" max="4" customWidth="true" style="190" width="7.88671875"/>
    <col min="5" max="5" customWidth="true" style="190" width="4.6640625"/>
    <col min="6" max="7" customWidth="true" style="190" width="29.5546875"/>
    <col min="8" max="8" customWidth="true" style="190" width="4.6640625"/>
    <col min="9" max="9" customWidth="true" style="190" width="19.6640625"/>
    <col min="10" max="12" customWidth="true" style="190" width="9.109375"/>
    <col min="13" max="13" customWidth="true" style="190" width="19.6640625"/>
    <col min="14" max="16384" style="190" width="9.109375"/>
  </cols>
  <sheetData>
    <row r="1" spans="2:13" ht="21" customHeight="1" x14ac:dyDescent="0.3">
      <c r="F1" s="193" t="s">
        <v>538</v>
      </c>
      <c r="I1" s="189"/>
      <c r="J1" s="189"/>
      <c r="L1" s="15" t="s">
        <v>1</v>
      </c>
      <c r="M1" s="192" t="s">
        <v>813</v>
      </c>
    </row>
    <row r="2" spans="2:13" ht="21" customHeight="1" x14ac:dyDescent="0.3">
      <c r="F2" s="2" t="s">
        <v>753</v>
      </c>
      <c r="I2" s="688"/>
      <c r="J2" s="688"/>
      <c r="L2" s="15" t="s">
        <v>1191</v>
      </c>
      <c r="M2" s="192" t="str">
        <f>Start!H3</f>
        <v>XXXXXX</v>
      </c>
    </row>
    <row r="3" spans="2:13" ht="21" customHeight="1" x14ac:dyDescent="0.25">
      <c r="F3" s="183" t="s">
        <v>1129</v>
      </c>
      <c r="I3" s="688"/>
      <c r="J3" s="688"/>
      <c r="L3" s="15" t="s">
        <v>3</v>
      </c>
      <c r="M3" s="191" t="str">
        <f>Start!H4</f>
        <v>TT.MM.JJJJ</v>
      </c>
    </row>
    <row r="4" spans="2:13" ht="15.6" x14ac:dyDescent="0.3">
      <c r="F4" s="20"/>
    </row>
    <row r="5" spans="2:13" ht="41.25" customHeight="1" x14ac:dyDescent="0.25">
      <c r="F5" s="855" t="s">
        <v>754</v>
      </c>
      <c r="G5" s="855"/>
      <c r="H5" s="855"/>
      <c r="I5" s="855"/>
      <c r="J5" s="855"/>
      <c r="K5" s="855"/>
    </row>
    <row r="6" spans="2:13" ht="15.6" hidden="1" x14ac:dyDescent="0.3">
      <c r="F6" s="20"/>
    </row>
    <row r="7" spans="2:13" ht="15.6" hidden="1" x14ac:dyDescent="0.3">
      <c r="F7" s="20"/>
    </row>
    <row r="8" spans="2:13" ht="15.6" hidden="1" x14ac:dyDescent="0.3">
      <c r="F8" s="20"/>
    </row>
    <row r="9" spans="2:13" x14ac:dyDescent="0.25">
      <c r="B9" s="306"/>
      <c r="F9" s="183"/>
    </row>
    <row r="10" spans="2:13" x14ac:dyDescent="0.25">
      <c r="B10" s="307"/>
      <c r="F10" s="329" t="s">
        <v>841</v>
      </c>
    </row>
    <row r="11" spans="2:13" ht="13.8" x14ac:dyDescent="0.25">
      <c r="B11" s="308"/>
      <c r="D11" s="16"/>
      <c r="E11" s="6"/>
      <c r="F11" s="250" t="s">
        <v>707</v>
      </c>
      <c r="G11" s="251"/>
      <c r="H11" s="6"/>
    </row>
    <row r="12" spans="2:13" ht="12.75" hidden="1" customHeight="1" x14ac:dyDescent="0.25">
      <c r="B12" s="185"/>
      <c r="D12" s="16"/>
      <c r="E12" s="7"/>
      <c r="F12" s="253"/>
      <c r="G12" s="254"/>
      <c r="H12" s="7"/>
    </row>
    <row r="13" spans="2:13" ht="20.25" customHeight="1" x14ac:dyDescent="0.25">
      <c r="B13" s="308"/>
      <c r="C13" s="1"/>
      <c r="D13" s="16"/>
      <c r="E13" s="7"/>
      <c r="F13" s="841" t="s">
        <v>979</v>
      </c>
      <c r="G13" s="849" t="s">
        <v>980</v>
      </c>
      <c r="H13" s="7"/>
    </row>
    <row r="14" spans="2:13" ht="20.25" customHeight="1" x14ac:dyDescent="0.25">
      <c r="B14" s="688"/>
      <c r="C14" s="688"/>
      <c r="D14" s="16"/>
      <c r="E14" s="7"/>
      <c r="F14" s="838"/>
      <c r="G14" s="850"/>
      <c r="H14" s="7"/>
    </row>
    <row r="15" spans="2:13" ht="20.25" customHeight="1" x14ac:dyDescent="0.25">
      <c r="B15" s="688"/>
      <c r="C15" s="688"/>
      <c r="D15" s="16"/>
      <c r="E15" s="7"/>
      <c r="F15" s="842"/>
      <c r="G15" s="851"/>
      <c r="H15" s="7"/>
    </row>
    <row r="16" spans="2:13" x14ac:dyDescent="0.25">
      <c r="D16" s="16"/>
      <c r="E16" s="7"/>
      <c r="F16" s="805" t="s">
        <v>992</v>
      </c>
      <c r="G16" s="806"/>
      <c r="H16" s="7"/>
    </row>
    <row r="17" spans="2:8" s="380" customFormat="1" ht="25.5" customHeight="1" x14ac:dyDescent="0.25">
      <c r="B17" s="384"/>
      <c r="C17" s="17"/>
      <c r="D17" s="381"/>
      <c r="E17" s="7"/>
      <c r="F17" s="60" t="s">
        <v>712</v>
      </c>
      <c r="G17" s="60" t="s">
        <v>713</v>
      </c>
      <c r="H17" s="8"/>
    </row>
    <row r="18" spans="2:8" ht="27" customHeight="1" x14ac:dyDescent="0.25">
      <c r="B18" s="62" t="s">
        <v>1078</v>
      </c>
      <c r="C18" s="382"/>
      <c r="D18" s="383"/>
      <c r="E18" s="5">
        <v>270</v>
      </c>
      <c r="F18" s="10"/>
      <c r="G18" s="10"/>
      <c r="H18" s="5">
        <v>270</v>
      </c>
    </row>
    <row r="19" spans="2:8" s="335" customFormat="1" ht="35.25" hidden="1" customHeight="1" thickTop="1" x14ac:dyDescent="0.25"/>
    <row r="20" spans="2:8" s="335" customFormat="1" ht="31.5" hidden="1" customHeight="1" x14ac:dyDescent="0.25"/>
    <row r="21" spans="2:8" s="335" customFormat="1" ht="31.5" hidden="1" customHeight="1" x14ac:dyDescent="0.25"/>
    <row r="22" spans="2:8" s="335" customFormat="1" ht="31.5" hidden="1" customHeight="1" x14ac:dyDescent="0.25"/>
    <row r="23" spans="2:8" s="335" customFormat="1" ht="27" hidden="1" customHeight="1" x14ac:dyDescent="0.25"/>
    <row r="24" spans="2:8" ht="6" customHeight="1" x14ac:dyDescent="0.25">
      <c r="B24" s="17"/>
      <c r="C24" s="17"/>
      <c r="D24" s="17"/>
      <c r="E24" s="17"/>
      <c r="F24" s="17"/>
      <c r="G24" s="17"/>
      <c r="H24" s="17"/>
    </row>
    <row r="25" spans="2:8" ht="19.5" customHeight="1" x14ac:dyDescent="0.25">
      <c r="C25" s="176"/>
      <c r="H25" s="190" t="s">
        <v>368</v>
      </c>
    </row>
    <row r="27" spans="2:8" x14ac:dyDescent="0.25">
      <c r="F27" s="409"/>
      <c r="G27" s="409"/>
    </row>
    <row r="28" spans="2:8" hidden="1" x14ac:dyDescent="0.25">
      <c r="F28" s="409"/>
      <c r="G28" s="409"/>
    </row>
    <row r="29" spans="2:8" hidden="1" x14ac:dyDescent="0.25">
      <c r="F29" s="194"/>
    </row>
    <row r="30" spans="2:8" hidden="1" x14ac:dyDescent="0.25">
      <c r="F30" s="194"/>
      <c r="H30" s="15"/>
    </row>
    <row r="31" spans="2:8" hidden="1" x14ac:dyDescent="0.25">
      <c r="F31" s="194"/>
    </row>
    <row r="32" spans="2:8" hidden="1" x14ac:dyDescent="0.25">
      <c r="F32" s="13"/>
    </row>
    <row r="33" spans="3:7" hidden="1" x14ac:dyDescent="0.25">
      <c r="F33" s="14"/>
    </row>
    <row r="34" spans="3:7" s="315" customFormat="1" x14ac:dyDescent="0.25">
      <c r="C34" s="142" t="s">
        <v>821</v>
      </c>
    </row>
    <row r="35" spans="3:7" s="315" customFormat="1" x14ac:dyDescent="0.25">
      <c r="C35" s="92" t="s">
        <v>417</v>
      </c>
      <c r="D35" s="92"/>
      <c r="E35" s="143"/>
      <c r="F35" s="182" t="str">
        <f>IF(MIN(F18:F23)&lt;0,"ERROR","")</f>
        <v/>
      </c>
      <c r="G35" s="182" t="str">
        <f>IF(MIN(G18:G23)&lt;0,"ERROR","")</f>
        <v/>
      </c>
    </row>
    <row r="36" spans="3:7" s="315" customFormat="1" x14ac:dyDescent="0.25">
      <c r="C36" s="144" t="s">
        <v>820</v>
      </c>
      <c r="D36" s="144"/>
      <c r="E36" s="155"/>
      <c r="F36" s="182" t="str">
        <f>IF(MAX(F18)&gt;100000,"Warnung","")</f>
        <v/>
      </c>
      <c r="G36" s="182" t="str">
        <f>IF(MAX(G18)&gt;100000,"Warnung","")</f>
        <v/>
      </c>
    </row>
    <row r="37" spans="3:7" s="315" customFormat="1" x14ac:dyDescent="0.25">
      <c r="C37" s="158"/>
    </row>
    <row r="38" spans="3:7" s="315" customFormat="1" x14ac:dyDescent="0.25"/>
    <row r="39" spans="3:7" s="315" customFormat="1" x14ac:dyDescent="0.25">
      <c r="C39" s="158"/>
      <c r="D39" s="158"/>
      <c r="E39" s="158"/>
    </row>
    <row r="40" spans="3:7" s="315" customFormat="1" x14ac:dyDescent="0.25">
      <c r="C40" s="158"/>
      <c r="D40" s="158"/>
      <c r="E40" s="158"/>
    </row>
    <row r="41" spans="3:7" s="315" customFormat="1" x14ac:dyDescent="0.25"/>
    <row r="56" spans="1:19" x14ac:dyDescent="0.25">
      <c r="A56" s="304"/>
    </row>
    <row r="57" spans="1:19" s="236" customFormat="1" hidden="1" x14ac:dyDescent="0.25">
      <c r="C57" s="236" t="s">
        <v>803</v>
      </c>
      <c r="D57" s="236">
        <f>SUM(F57:G57)</f>
        <v>0</v>
      </c>
      <c r="F57" s="277">
        <f>COUNTA(F18)</f>
        <v>0</v>
      </c>
      <c r="G57" s="277">
        <f>COUNTA(G18)</f>
        <v>0</v>
      </c>
      <c r="H57" s="277"/>
      <c r="I57" s="277"/>
      <c r="J57" s="277"/>
      <c r="K57" s="277"/>
      <c r="L57" s="277"/>
      <c r="M57" s="277"/>
      <c r="N57" s="277"/>
      <c r="O57" s="277"/>
      <c r="P57" s="277"/>
      <c r="Q57" s="277"/>
      <c r="R57" s="277"/>
      <c r="S57" s="277"/>
    </row>
    <row r="58" spans="1:19" s="327" customFormat="1" hidden="1" x14ac:dyDescent="0.25">
      <c r="C58" s="327" t="s">
        <v>840</v>
      </c>
      <c r="F58" s="327" t="b">
        <f>Metadata!D73</f>
        <v>0</v>
      </c>
    </row>
    <row r="59" spans="1:19" hidden="1" x14ac:dyDescent="0.25"/>
    <row r="65" spans="2:3" x14ac:dyDescent="0.25">
      <c r="B65" s="225" t="s">
        <v>5</v>
      </c>
      <c r="C65" s="226" t="str">
        <f>M2</f>
        <v>XXXXXX</v>
      </c>
    </row>
    <row r="66" spans="2:3" x14ac:dyDescent="0.25">
      <c r="B66" s="86"/>
      <c r="C66" s="227" t="str">
        <f>M1</f>
        <v>INQ60</v>
      </c>
    </row>
    <row r="67" spans="2:3" x14ac:dyDescent="0.25">
      <c r="B67" s="86"/>
      <c r="C67" s="228" t="str">
        <f>M3</f>
        <v>TT.MM.JJJJ</v>
      </c>
    </row>
    <row r="68" spans="2:3" x14ac:dyDescent="0.25">
      <c r="B68" s="86"/>
      <c r="C68" s="229" t="s">
        <v>372</v>
      </c>
    </row>
    <row r="69" spans="2:3" x14ac:dyDescent="0.25">
      <c r="B69" s="86"/>
      <c r="C69" s="227" t="str">
        <f>F17</f>
        <v>Kol. 01</v>
      </c>
    </row>
    <row r="70" spans="2:3" x14ac:dyDescent="0.25">
      <c r="B70" s="86"/>
      <c r="C70" s="230">
        <f>COUNTIF(F35:V42,"ERROR")</f>
        <v>0</v>
      </c>
    </row>
    <row r="71" spans="2:3" x14ac:dyDescent="0.25">
      <c r="B71" s="184"/>
      <c r="C71" s="231">
        <f>COUNTIF(F35:V42,"WARNUNG")</f>
        <v>0</v>
      </c>
    </row>
  </sheetData>
  <sheetProtection sheet="1" objects="1" scenarios="1"/>
  <mergeCells count="7">
    <mergeCell ref="I2:J2"/>
    <mergeCell ref="I3:J3"/>
    <mergeCell ref="F16:G16"/>
    <mergeCell ref="B14:C15"/>
    <mergeCell ref="G13:G15"/>
    <mergeCell ref="F5:K5"/>
    <mergeCell ref="F13:F15"/>
  </mergeCells>
  <conditionalFormatting sqref="F10">
    <cfRule type="expression" dxfId="1" priority="8" stopIfTrue="1">
      <formula>$F$58=TRUE</formula>
    </cfRule>
  </conditionalFormatting>
  <conditionalFormatting sqref="F18:G18">
    <cfRule type="expression" dxfId="0" priority="1160" stopIfTrue="1">
      <formula>$F$58=TRUE</formula>
    </cfRule>
  </conditionalFormatting>
  <hyperlinks>
    <hyperlink ref="F16:G16" location="Notes!Note_9.0" display="9.0" xr:uid="{00000000-0004-0000-1300-000000000000}"/>
  </hyperlinks>
  <pageMargins left="0.59055118110236227" right="0.59055118110236227" top="0.59055118110236227" bottom="0.59055118110236227" header="0.31496062992125984" footer="0.31496062992125984"/>
  <pageSetup paperSize="9" scale="50" fitToWidth="2" fitToHeight="2" orientation="landscape" r:id="rId1"/>
  <headerFooter>
    <oddFooter><![CDATA[&L&"Arial,Fett"SNB vertraulich&C&D&RSeite &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N356"/>
  <sheetViews>
    <sheetView showGridLines="0" showRowColHeaders="0" zoomScale="80" zoomScaleNormal="80" workbookViewId="0">
      <selection activeCell="G3" sqref="G3:Y3"/>
    </sheetView>
  </sheetViews>
  <sheetFormatPr defaultColWidth="9.109375" defaultRowHeight="13.2" x14ac:dyDescent="0.25"/>
  <cols>
    <col min="1" max="1" customWidth="true" style="337" width="2.109375"/>
    <col min="2" max="2" customWidth="true" style="338" width="10.88671875"/>
    <col min="3" max="28" customWidth="true" style="338" width="5.6640625"/>
    <col min="29" max="29" customWidth="true" style="338" width="2.33203125"/>
    <col min="30" max="40" customWidth="true" style="338" width="9.109375"/>
    <col min="41" max="16384" style="340" width="9.109375"/>
  </cols>
  <sheetData>
    <row r="1" spans="1:40" ht="15.6" x14ac:dyDescent="0.3">
      <c r="AB1" s="339" t="s">
        <v>811</v>
      </c>
    </row>
    <row r="2" spans="1:40" ht="56.25" customHeight="1" x14ac:dyDescent="0.3">
      <c r="G2" s="941" t="s">
        <v>538</v>
      </c>
      <c r="H2" s="941"/>
      <c r="I2" s="941"/>
      <c r="J2" s="941"/>
      <c r="K2" s="941"/>
      <c r="L2" s="941"/>
      <c r="M2" s="941"/>
      <c r="N2" s="941"/>
      <c r="O2" s="941"/>
      <c r="P2" s="941"/>
      <c r="Q2" s="941"/>
      <c r="R2" s="941"/>
      <c r="S2" s="941"/>
      <c r="T2" s="941"/>
      <c r="U2" s="941"/>
      <c r="V2" s="941"/>
      <c r="W2" s="941"/>
      <c r="X2" s="941"/>
      <c r="Y2" s="941"/>
      <c r="Z2" s="521"/>
      <c r="AA2" s="521"/>
    </row>
    <row r="3" spans="1:40" ht="17.399999999999999" x14ac:dyDescent="0.3">
      <c r="B3" s="341"/>
      <c r="G3" s="942" t="s">
        <v>374</v>
      </c>
      <c r="H3" s="942"/>
      <c r="I3" s="942"/>
      <c r="J3" s="942"/>
      <c r="K3" s="942"/>
      <c r="L3" s="942"/>
      <c r="M3" s="942"/>
      <c r="N3" s="942"/>
      <c r="O3" s="942"/>
      <c r="P3" s="942"/>
      <c r="Q3" s="942"/>
      <c r="R3" s="942"/>
      <c r="S3" s="942"/>
      <c r="T3" s="942"/>
      <c r="U3" s="942"/>
      <c r="V3" s="942"/>
      <c r="W3" s="942"/>
      <c r="X3" s="942"/>
      <c r="Y3" s="942"/>
      <c r="Z3" s="522"/>
      <c r="AA3" s="522"/>
      <c r="AD3" s="342"/>
    </row>
    <row r="4" spans="1:40" x14ac:dyDescent="0.25">
      <c r="AD4" s="343"/>
    </row>
    <row r="5" spans="1:40" ht="23.1" customHeight="1" x14ac:dyDescent="0.25">
      <c r="B5" s="344" t="s">
        <v>410</v>
      </c>
      <c r="C5" s="893" t="s">
        <v>1112</v>
      </c>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409"/>
      <c r="AD5" s="345"/>
    </row>
    <row r="6" spans="1:40" ht="12.75" customHeight="1" x14ac:dyDescent="0.25">
      <c r="B6" s="346"/>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40"/>
    </row>
    <row r="7" spans="1:40" ht="15" customHeight="1" x14ac:dyDescent="0.25">
      <c r="B7" s="347" t="s">
        <v>755</v>
      </c>
      <c r="C7" s="923" t="s">
        <v>378</v>
      </c>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31"/>
    </row>
    <row r="8" spans="1:40" s="368" customFormat="1" ht="30" customHeight="1" x14ac:dyDescent="0.25">
      <c r="A8" s="367"/>
      <c r="B8" s="432"/>
      <c r="C8" s="938" t="s">
        <v>1305</v>
      </c>
      <c r="D8" s="938"/>
      <c r="E8" s="938"/>
      <c r="F8" s="938"/>
      <c r="G8" s="938"/>
      <c r="H8" s="938"/>
      <c r="I8" s="938"/>
      <c r="J8" s="938"/>
      <c r="K8" s="938"/>
      <c r="L8" s="938"/>
      <c r="M8" s="938"/>
      <c r="N8" s="938"/>
      <c r="O8" s="938"/>
      <c r="P8" s="938"/>
      <c r="Q8" s="938"/>
      <c r="R8" s="938"/>
      <c r="S8" s="938"/>
      <c r="T8" s="938"/>
      <c r="U8" s="938"/>
      <c r="V8" s="938"/>
      <c r="W8" s="938"/>
      <c r="X8" s="938"/>
      <c r="Y8" s="938"/>
      <c r="Z8" s="938"/>
      <c r="AA8" s="938"/>
      <c r="AB8" s="938"/>
      <c r="AC8" s="547"/>
      <c r="AD8" s="358"/>
      <c r="AE8" s="358"/>
      <c r="AF8" s="358"/>
      <c r="AG8" s="358"/>
      <c r="AH8" s="358"/>
      <c r="AI8" s="358"/>
      <c r="AJ8" s="358"/>
      <c r="AK8" s="358"/>
      <c r="AL8" s="358"/>
      <c r="AM8" s="358"/>
      <c r="AN8" s="358"/>
    </row>
    <row r="9" spans="1:40" s="370" customFormat="1" ht="13.8" x14ac:dyDescent="0.25">
      <c r="A9" s="369"/>
      <c r="B9" s="376"/>
      <c r="C9" s="940" t="s">
        <v>1194</v>
      </c>
      <c r="D9" s="940"/>
      <c r="E9" s="940"/>
      <c r="F9" s="940"/>
      <c r="G9" s="940"/>
      <c r="H9" s="940"/>
      <c r="I9" s="940"/>
      <c r="J9" s="940"/>
      <c r="K9" s="940"/>
      <c r="L9" s="940"/>
      <c r="M9" s="940"/>
      <c r="N9" s="940"/>
      <c r="O9" s="940"/>
      <c r="P9" s="940"/>
      <c r="Q9" s="940"/>
      <c r="R9" s="940"/>
      <c r="S9" s="940"/>
      <c r="T9" s="940"/>
      <c r="U9" s="940"/>
      <c r="V9" s="940"/>
      <c r="W9" s="940"/>
      <c r="X9" s="940"/>
      <c r="Y9" s="940"/>
      <c r="Z9" s="940"/>
      <c r="AA9" s="940"/>
      <c r="AB9" s="940"/>
      <c r="AC9" s="31"/>
      <c r="AD9" s="501"/>
      <c r="AE9" s="533"/>
      <c r="AF9" s="533"/>
      <c r="AG9" s="533"/>
      <c r="AH9" s="533"/>
      <c r="AI9" s="533"/>
      <c r="AJ9" s="533"/>
      <c r="AK9" s="533"/>
      <c r="AL9" s="533"/>
      <c r="AM9" s="533"/>
      <c r="AN9" s="533"/>
    </row>
    <row r="10" spans="1:40" s="354" customFormat="1" ht="12.75" customHeight="1" x14ac:dyDescent="0.3">
      <c r="A10" s="337"/>
      <c r="B10" s="353"/>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c r="AB10" s="549"/>
      <c r="AC10" s="31"/>
      <c r="AD10" s="338"/>
      <c r="AE10" s="338"/>
      <c r="AF10" s="338"/>
      <c r="AG10" s="338"/>
      <c r="AH10" s="338"/>
      <c r="AI10" s="338"/>
      <c r="AJ10" s="338"/>
      <c r="AK10" s="338"/>
      <c r="AL10" s="338"/>
      <c r="AM10" s="338"/>
      <c r="AN10" s="338"/>
    </row>
    <row r="11" spans="1:40" ht="15" customHeight="1" x14ac:dyDescent="0.25">
      <c r="B11" s="363" t="s">
        <v>756</v>
      </c>
      <c r="C11" s="923" t="s">
        <v>972</v>
      </c>
      <c r="D11" s="923"/>
      <c r="E11" s="923"/>
      <c r="F11" s="923"/>
      <c r="G11" s="923"/>
      <c r="H11" s="923"/>
      <c r="I11" s="923"/>
      <c r="J11" s="923"/>
      <c r="K11" s="923"/>
      <c r="L11" s="923"/>
      <c r="M11" s="923"/>
      <c r="N11" s="923"/>
      <c r="O11" s="923"/>
      <c r="P11" s="923"/>
      <c r="Q11" s="923"/>
      <c r="R11" s="923"/>
      <c r="S11" s="923"/>
      <c r="T11" s="923"/>
      <c r="U11" s="923"/>
      <c r="V11" s="923"/>
      <c r="W11" s="923"/>
      <c r="X11" s="923"/>
      <c r="Y11" s="923"/>
      <c r="Z11" s="923"/>
      <c r="AA11" s="923"/>
      <c r="AB11" s="923"/>
      <c r="AC11" s="146"/>
      <c r="AD11" s="502"/>
    </row>
    <row r="12" spans="1:40" s="368" customFormat="1" ht="30" customHeight="1" x14ac:dyDescent="0.25">
      <c r="A12" s="367"/>
      <c r="B12" s="432"/>
      <c r="C12" s="938" t="s">
        <v>1304</v>
      </c>
      <c r="D12" s="938"/>
      <c r="E12" s="938"/>
      <c r="F12" s="938"/>
      <c r="G12" s="938"/>
      <c r="H12" s="938"/>
      <c r="I12" s="938"/>
      <c r="J12" s="938"/>
      <c r="K12" s="938"/>
      <c r="L12" s="938"/>
      <c r="M12" s="938"/>
      <c r="N12" s="938"/>
      <c r="O12" s="938"/>
      <c r="P12" s="938"/>
      <c r="Q12" s="938"/>
      <c r="R12" s="938"/>
      <c r="S12" s="938"/>
      <c r="T12" s="938"/>
      <c r="U12" s="938"/>
      <c r="V12" s="938"/>
      <c r="W12" s="938"/>
      <c r="X12" s="938"/>
      <c r="Y12" s="938"/>
      <c r="Z12" s="938"/>
      <c r="AA12" s="938"/>
      <c r="AB12" s="938"/>
      <c r="AC12" s="547"/>
      <c r="AD12" s="358"/>
      <c r="AE12" s="358"/>
      <c r="AF12" s="358"/>
      <c r="AG12" s="358"/>
      <c r="AH12" s="358"/>
      <c r="AI12" s="358"/>
      <c r="AJ12" s="358"/>
      <c r="AK12" s="358"/>
      <c r="AL12" s="358"/>
      <c r="AM12" s="358"/>
      <c r="AN12" s="358"/>
    </row>
    <row r="13" spans="1:40" s="354" customFormat="1" ht="12.75" customHeight="1" x14ac:dyDescent="0.3">
      <c r="A13" s="337"/>
      <c r="B13" s="356"/>
      <c r="C13" s="535"/>
      <c r="D13" s="535"/>
      <c r="E13" s="535"/>
      <c r="F13" s="535"/>
      <c r="G13" s="535"/>
      <c r="H13" s="535"/>
      <c r="I13" s="535"/>
      <c r="J13" s="535"/>
      <c r="K13" s="535"/>
      <c r="L13" s="535"/>
      <c r="M13" s="535"/>
      <c r="N13" s="535"/>
      <c r="O13" s="535"/>
      <c r="P13" s="535"/>
      <c r="Q13" s="535"/>
      <c r="R13" s="535"/>
      <c r="S13" s="535"/>
      <c r="T13" s="535"/>
      <c r="U13" s="535"/>
      <c r="V13" s="535"/>
      <c r="W13" s="535"/>
      <c r="X13" s="535"/>
      <c r="Y13" s="535"/>
      <c r="Z13" s="535"/>
      <c r="AA13" s="535"/>
      <c r="AB13" s="31"/>
      <c r="AC13" s="31"/>
      <c r="AD13" s="338"/>
      <c r="AE13" s="338"/>
      <c r="AF13" s="338"/>
      <c r="AG13" s="338"/>
      <c r="AH13" s="338"/>
      <c r="AI13" s="338"/>
      <c r="AJ13" s="338"/>
      <c r="AK13" s="338"/>
      <c r="AL13" s="338"/>
      <c r="AM13" s="338"/>
      <c r="AN13" s="338"/>
    </row>
    <row r="14" spans="1:40" ht="15" customHeight="1" x14ac:dyDescent="0.25">
      <c r="B14" s="347" t="s">
        <v>757</v>
      </c>
      <c r="C14" s="923" t="s">
        <v>379</v>
      </c>
      <c r="D14" s="923"/>
      <c r="E14" s="923"/>
      <c r="F14" s="923"/>
      <c r="G14" s="923"/>
      <c r="H14" s="923"/>
      <c r="I14" s="923"/>
      <c r="J14" s="923"/>
      <c r="K14" s="923"/>
      <c r="L14" s="923"/>
      <c r="M14" s="923"/>
      <c r="N14" s="923"/>
      <c r="O14" s="923"/>
      <c r="P14" s="923"/>
      <c r="Q14" s="923"/>
      <c r="R14" s="923"/>
      <c r="S14" s="923"/>
      <c r="T14" s="923"/>
      <c r="U14" s="923"/>
      <c r="V14" s="923"/>
      <c r="W14" s="923"/>
      <c r="X14" s="923"/>
      <c r="Y14" s="923"/>
      <c r="Z14" s="923"/>
      <c r="AA14" s="923"/>
      <c r="AB14" s="923"/>
      <c r="AC14" s="31"/>
    </row>
    <row r="15" spans="1:40" s="354" customFormat="1" ht="54" customHeight="1" x14ac:dyDescent="0.3">
      <c r="A15" s="337"/>
      <c r="B15" s="353"/>
      <c r="C15" s="939" t="s">
        <v>1339</v>
      </c>
      <c r="D15" s="939"/>
      <c r="E15" s="939"/>
      <c r="F15" s="939"/>
      <c r="G15" s="939"/>
      <c r="H15" s="939"/>
      <c r="I15" s="939"/>
      <c r="J15" s="939"/>
      <c r="K15" s="939"/>
      <c r="L15" s="939"/>
      <c r="M15" s="939"/>
      <c r="N15" s="939"/>
      <c r="O15" s="939"/>
      <c r="P15" s="939"/>
      <c r="Q15" s="939"/>
      <c r="R15" s="939"/>
      <c r="S15" s="939"/>
      <c r="T15" s="939"/>
      <c r="U15" s="939"/>
      <c r="V15" s="939"/>
      <c r="W15" s="939"/>
      <c r="X15" s="939"/>
      <c r="Y15" s="939"/>
      <c r="Z15" s="939"/>
      <c r="AA15" s="939"/>
      <c r="AB15" s="939"/>
      <c r="AC15" s="538"/>
      <c r="AD15" s="338"/>
      <c r="AE15" s="338"/>
      <c r="AF15" s="338"/>
      <c r="AG15" s="338"/>
      <c r="AH15" s="338"/>
      <c r="AI15" s="338"/>
      <c r="AJ15" s="338"/>
      <c r="AK15" s="338"/>
      <c r="AL15" s="338"/>
      <c r="AM15" s="338"/>
      <c r="AN15" s="338"/>
    </row>
    <row r="16" spans="1:40" s="354" customFormat="1" ht="12.75" customHeight="1" x14ac:dyDescent="0.3">
      <c r="A16" s="337"/>
      <c r="B16" s="353"/>
      <c r="C16" s="535"/>
      <c r="D16" s="535"/>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31"/>
      <c r="AC16" s="31"/>
      <c r="AD16" s="338"/>
      <c r="AE16" s="338"/>
      <c r="AF16" s="338"/>
      <c r="AG16" s="338"/>
      <c r="AH16" s="338"/>
      <c r="AI16" s="338"/>
      <c r="AJ16" s="338"/>
      <c r="AK16" s="338"/>
      <c r="AL16" s="338"/>
      <c r="AM16" s="338"/>
      <c r="AN16" s="338"/>
    </row>
    <row r="17" spans="1:40" ht="15" customHeight="1" x14ac:dyDescent="0.25">
      <c r="B17" s="347" t="s">
        <v>758</v>
      </c>
      <c r="C17" s="923" t="s">
        <v>688</v>
      </c>
      <c r="D17" s="923"/>
      <c r="E17" s="923"/>
      <c r="F17" s="923"/>
      <c r="G17" s="923"/>
      <c r="H17" s="923"/>
      <c r="I17" s="923"/>
      <c r="J17" s="923"/>
      <c r="K17" s="923"/>
      <c r="L17" s="923"/>
      <c r="M17" s="923"/>
      <c r="N17" s="923"/>
      <c r="O17" s="923"/>
      <c r="P17" s="923"/>
      <c r="Q17" s="923"/>
      <c r="R17" s="923"/>
      <c r="S17" s="923"/>
      <c r="T17" s="923"/>
      <c r="U17" s="923"/>
      <c r="V17" s="923"/>
      <c r="W17" s="923"/>
      <c r="X17" s="923"/>
      <c r="Y17" s="923"/>
      <c r="Z17" s="923"/>
      <c r="AA17" s="923"/>
      <c r="AB17" s="923"/>
      <c r="AC17" s="31"/>
    </row>
    <row r="18" spans="1:40" s="368" customFormat="1" ht="30" customHeight="1" x14ac:dyDescent="0.25">
      <c r="A18" s="367"/>
      <c r="B18" s="432"/>
      <c r="C18" s="938" t="s">
        <v>1321</v>
      </c>
      <c r="D18" s="938"/>
      <c r="E18" s="938"/>
      <c r="F18" s="938"/>
      <c r="G18" s="938"/>
      <c r="H18" s="938"/>
      <c r="I18" s="938"/>
      <c r="J18" s="938"/>
      <c r="K18" s="938"/>
      <c r="L18" s="938"/>
      <c r="M18" s="938"/>
      <c r="N18" s="938"/>
      <c r="O18" s="938"/>
      <c r="P18" s="938"/>
      <c r="Q18" s="938"/>
      <c r="R18" s="938"/>
      <c r="S18" s="938"/>
      <c r="T18" s="938"/>
      <c r="U18" s="938"/>
      <c r="V18" s="938"/>
      <c r="W18" s="938"/>
      <c r="X18" s="938"/>
      <c r="Y18" s="938"/>
      <c r="Z18" s="938"/>
      <c r="AA18" s="938"/>
      <c r="AB18" s="938"/>
      <c r="AC18" s="525"/>
      <c r="AD18" s="358"/>
      <c r="AE18" s="358"/>
      <c r="AF18" s="358"/>
      <c r="AG18" s="358"/>
      <c r="AH18" s="358"/>
      <c r="AI18" s="358"/>
      <c r="AJ18" s="358"/>
      <c r="AK18" s="358"/>
      <c r="AL18" s="358"/>
      <c r="AM18" s="358"/>
      <c r="AN18" s="358"/>
    </row>
    <row r="19" spans="1:40" s="354" customFormat="1" ht="12.75" customHeight="1" x14ac:dyDescent="0.3">
      <c r="A19" s="337"/>
      <c r="B19" s="356"/>
      <c r="C19" s="550"/>
      <c r="D19" s="550"/>
      <c r="E19" s="550"/>
      <c r="F19" s="550"/>
      <c r="G19" s="550"/>
      <c r="H19" s="550"/>
      <c r="I19" s="550"/>
      <c r="J19" s="550"/>
      <c r="K19" s="550"/>
      <c r="L19" s="550"/>
      <c r="M19" s="550"/>
      <c r="N19" s="550"/>
      <c r="O19" s="550"/>
      <c r="P19" s="550"/>
      <c r="Q19" s="550"/>
      <c r="R19" s="550"/>
      <c r="S19" s="550"/>
      <c r="T19" s="550"/>
      <c r="U19" s="550"/>
      <c r="V19" s="550"/>
      <c r="W19" s="550"/>
      <c r="X19" s="550"/>
      <c r="Y19" s="550"/>
      <c r="Z19" s="550"/>
      <c r="AA19" s="550"/>
      <c r="AB19" s="31"/>
      <c r="AC19" s="31"/>
      <c r="AD19" s="338"/>
      <c r="AE19" s="338"/>
      <c r="AF19" s="338"/>
      <c r="AG19" s="338"/>
      <c r="AH19" s="338"/>
      <c r="AI19" s="338"/>
      <c r="AJ19" s="338"/>
      <c r="AK19" s="338"/>
      <c r="AL19" s="338"/>
      <c r="AM19" s="338"/>
      <c r="AN19" s="338"/>
    </row>
    <row r="20" spans="1:40" ht="15" customHeight="1" x14ac:dyDescent="0.25">
      <c r="B20" s="347" t="s">
        <v>759</v>
      </c>
      <c r="C20" s="923" t="s">
        <v>380</v>
      </c>
      <c r="D20" s="923"/>
      <c r="E20" s="923"/>
      <c r="F20" s="923"/>
      <c r="G20" s="923"/>
      <c r="H20" s="923"/>
      <c r="I20" s="923"/>
      <c r="J20" s="923"/>
      <c r="K20" s="923"/>
      <c r="L20" s="923"/>
      <c r="M20" s="923"/>
      <c r="N20" s="923"/>
      <c r="O20" s="923"/>
      <c r="P20" s="923"/>
      <c r="Q20" s="923"/>
      <c r="R20" s="923"/>
      <c r="S20" s="923"/>
      <c r="T20" s="923"/>
      <c r="U20" s="923"/>
      <c r="V20" s="923"/>
      <c r="W20" s="923"/>
      <c r="X20" s="923"/>
      <c r="Y20" s="923"/>
      <c r="Z20" s="923"/>
      <c r="AA20" s="923"/>
      <c r="AB20" s="923"/>
      <c r="AC20" s="31"/>
    </row>
    <row r="21" spans="1:40" s="354" customFormat="1" ht="14.4" x14ac:dyDescent="0.3">
      <c r="A21" s="337"/>
      <c r="B21" s="353"/>
      <c r="C21" s="939" t="s">
        <v>689</v>
      </c>
      <c r="D21" s="939"/>
      <c r="E21" s="939"/>
      <c r="F21" s="939"/>
      <c r="G21" s="939"/>
      <c r="H21" s="939"/>
      <c r="I21" s="939"/>
      <c r="J21" s="939"/>
      <c r="K21" s="939"/>
      <c r="L21" s="939"/>
      <c r="M21" s="939"/>
      <c r="N21" s="939"/>
      <c r="O21" s="939"/>
      <c r="P21" s="939"/>
      <c r="Q21" s="939"/>
      <c r="R21" s="939"/>
      <c r="S21" s="939"/>
      <c r="T21" s="939"/>
      <c r="U21" s="939"/>
      <c r="V21" s="939"/>
      <c r="W21" s="939"/>
      <c r="X21" s="939"/>
      <c r="Y21" s="939"/>
      <c r="Z21" s="939"/>
      <c r="AA21" s="939"/>
      <c r="AB21" s="939"/>
      <c r="AC21" s="31"/>
      <c r="AD21" s="338"/>
      <c r="AE21" s="338"/>
      <c r="AF21" s="338"/>
      <c r="AG21" s="338"/>
      <c r="AH21" s="338"/>
      <c r="AI21" s="338"/>
      <c r="AJ21" s="338"/>
      <c r="AK21" s="338"/>
      <c r="AL21" s="338"/>
      <c r="AM21" s="338"/>
      <c r="AN21" s="338"/>
    </row>
    <row r="22" spans="1:40" ht="12.75" customHeight="1" x14ac:dyDescent="0.25">
      <c r="B22" s="348"/>
      <c r="C22" s="535"/>
      <c r="D22" s="535"/>
      <c r="E22" s="535"/>
      <c r="F22" s="535"/>
      <c r="G22" s="535"/>
      <c r="H22" s="535"/>
      <c r="I22" s="409"/>
      <c r="J22" s="409"/>
      <c r="K22" s="409"/>
      <c r="L22" s="409"/>
      <c r="M22" s="409"/>
      <c r="N22" s="409"/>
      <c r="O22" s="409"/>
      <c r="P22" s="409"/>
      <c r="Q22" s="409"/>
      <c r="R22" s="409"/>
      <c r="S22" s="409"/>
      <c r="T22" s="409"/>
      <c r="U22" s="409"/>
      <c r="V22" s="409"/>
      <c r="W22" s="409"/>
      <c r="X22" s="409"/>
      <c r="Y22" s="409"/>
      <c r="Z22" s="409"/>
      <c r="AA22" s="409"/>
      <c r="AB22" s="31"/>
      <c r="AC22" s="31"/>
    </row>
    <row r="23" spans="1:40" ht="15" customHeight="1" x14ac:dyDescent="0.25">
      <c r="B23" s="347" t="s">
        <v>760</v>
      </c>
      <c r="C23" s="923" t="s">
        <v>381</v>
      </c>
      <c r="D23" s="923"/>
      <c r="E23" s="923"/>
      <c r="F23" s="923"/>
      <c r="G23" s="923"/>
      <c r="H23" s="923"/>
      <c r="I23" s="923"/>
      <c r="J23" s="923"/>
      <c r="K23" s="923"/>
      <c r="L23" s="923"/>
      <c r="M23" s="923"/>
      <c r="N23" s="923"/>
      <c r="O23" s="923"/>
      <c r="P23" s="923"/>
      <c r="Q23" s="923"/>
      <c r="R23" s="923"/>
      <c r="S23" s="923"/>
      <c r="T23" s="923"/>
      <c r="U23" s="923"/>
      <c r="V23" s="923"/>
      <c r="W23" s="923"/>
      <c r="X23" s="923"/>
      <c r="Y23" s="923"/>
      <c r="Z23" s="923"/>
      <c r="AA23" s="923"/>
      <c r="AB23" s="923"/>
      <c r="AC23" s="31"/>
    </row>
    <row r="24" spans="1:40" s="431" customFormat="1" ht="30" customHeight="1" x14ac:dyDescent="0.25">
      <c r="A24" s="367"/>
      <c r="B24" s="430"/>
      <c r="C24" s="938" t="s">
        <v>1306</v>
      </c>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525"/>
      <c r="AD24" s="358"/>
      <c r="AE24" s="358"/>
      <c r="AF24" s="358"/>
      <c r="AG24" s="358"/>
      <c r="AH24" s="358"/>
      <c r="AI24" s="358"/>
      <c r="AJ24" s="358"/>
      <c r="AK24" s="358"/>
      <c r="AL24" s="358"/>
      <c r="AM24" s="358"/>
      <c r="AN24" s="358"/>
    </row>
    <row r="25" spans="1:40" s="354" customFormat="1" ht="12.75" customHeight="1" x14ac:dyDescent="0.3">
      <c r="A25" s="337"/>
      <c r="B25" s="353"/>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338"/>
      <c r="AE25" s="338"/>
      <c r="AF25" s="338"/>
      <c r="AG25" s="338"/>
      <c r="AH25" s="338"/>
      <c r="AI25" s="338"/>
      <c r="AJ25" s="338"/>
      <c r="AK25" s="338"/>
      <c r="AL25" s="338"/>
      <c r="AM25" s="338"/>
      <c r="AN25" s="338"/>
    </row>
    <row r="26" spans="1:40" ht="15" customHeight="1" x14ac:dyDescent="0.25">
      <c r="B26" s="363">
        <v>1.7</v>
      </c>
      <c r="C26" s="923" t="s">
        <v>690</v>
      </c>
      <c r="D26" s="923"/>
      <c r="E26" s="923"/>
      <c r="F26" s="923"/>
      <c r="G26" s="923"/>
      <c r="H26" s="923"/>
      <c r="I26" s="923"/>
      <c r="J26" s="923"/>
      <c r="K26" s="923"/>
      <c r="L26" s="923"/>
      <c r="M26" s="923"/>
      <c r="N26" s="923"/>
      <c r="O26" s="923"/>
      <c r="P26" s="923"/>
      <c r="Q26" s="923"/>
      <c r="R26" s="923"/>
      <c r="S26" s="923"/>
      <c r="T26" s="923"/>
      <c r="U26" s="923"/>
      <c r="V26" s="923"/>
      <c r="W26" s="923"/>
      <c r="X26" s="923"/>
      <c r="Y26" s="923"/>
      <c r="Z26" s="923"/>
      <c r="AA26" s="923"/>
      <c r="AB26" s="923"/>
      <c r="AC26" s="31"/>
    </row>
    <row r="27" spans="1:40" ht="13.8" x14ac:dyDescent="0.25">
      <c r="B27" s="524"/>
      <c r="C27" s="925" t="s">
        <v>1144</v>
      </c>
      <c r="D27" s="925"/>
      <c r="E27" s="925"/>
      <c r="F27" s="925"/>
      <c r="G27" s="925"/>
      <c r="H27" s="925"/>
      <c r="I27" s="925"/>
      <c r="J27" s="925"/>
      <c r="K27" s="925"/>
      <c r="L27" s="925"/>
      <c r="M27" s="925"/>
      <c r="N27" s="925"/>
      <c r="O27" s="925"/>
      <c r="P27" s="925"/>
      <c r="Q27" s="925"/>
      <c r="R27" s="925"/>
      <c r="S27" s="925"/>
      <c r="T27" s="925"/>
      <c r="U27" s="925"/>
      <c r="V27" s="925"/>
      <c r="W27" s="925"/>
      <c r="X27" s="925"/>
      <c r="Y27" s="925"/>
      <c r="Z27" s="925"/>
      <c r="AA27" s="925"/>
      <c r="AB27" s="925"/>
      <c r="AC27" s="31"/>
    </row>
    <row r="28" spans="1:40" ht="18" customHeight="1" x14ac:dyDescent="0.25">
      <c r="B28" s="359"/>
      <c r="C28" s="925" t="s">
        <v>1145</v>
      </c>
      <c r="D28" s="925"/>
      <c r="E28" s="925"/>
      <c r="F28" s="925"/>
      <c r="G28" s="925"/>
      <c r="H28" s="925"/>
      <c r="I28" s="925"/>
      <c r="J28" s="925"/>
      <c r="K28" s="925"/>
      <c r="L28" s="925"/>
      <c r="M28" s="925"/>
      <c r="N28" s="925"/>
      <c r="O28" s="925"/>
      <c r="P28" s="925"/>
      <c r="Q28" s="925"/>
      <c r="R28" s="925"/>
      <c r="S28" s="925"/>
      <c r="T28" s="925"/>
      <c r="U28" s="925"/>
      <c r="V28" s="925"/>
      <c r="W28" s="925"/>
      <c r="X28" s="925"/>
      <c r="Y28" s="925"/>
      <c r="Z28" s="925"/>
      <c r="AA28" s="925"/>
      <c r="AB28" s="925"/>
      <c r="AM28" s="340"/>
      <c r="AN28" s="340"/>
    </row>
    <row r="29" spans="1:40" ht="17.100000000000001" customHeight="1" x14ac:dyDescent="0.25">
      <c r="B29" s="359"/>
      <c r="C29" s="926" t="s">
        <v>981</v>
      </c>
      <c r="D29" s="927"/>
      <c r="E29" s="927"/>
      <c r="F29" s="927"/>
      <c r="G29" s="927"/>
      <c r="H29" s="927"/>
      <c r="I29" s="927"/>
      <c r="J29" s="928"/>
      <c r="K29" s="929" t="s">
        <v>984</v>
      </c>
      <c r="L29" s="930"/>
      <c r="M29" s="930"/>
      <c r="N29" s="930"/>
      <c r="O29" s="930"/>
      <c r="P29" s="930"/>
      <c r="Q29" s="930"/>
      <c r="R29" s="930"/>
      <c r="S29" s="930"/>
      <c r="T29" s="930"/>
      <c r="U29" s="930"/>
      <c r="V29" s="930"/>
      <c r="W29" s="930"/>
      <c r="X29" s="930"/>
      <c r="Y29" s="930"/>
      <c r="Z29" s="930"/>
      <c r="AA29" s="930"/>
      <c r="AB29" s="931"/>
      <c r="AM29" s="340"/>
      <c r="AN29" s="340"/>
    </row>
    <row r="30" spans="1:40" ht="17.100000000000001" customHeight="1" x14ac:dyDescent="0.25">
      <c r="B30" s="359"/>
      <c r="C30" s="926" t="s">
        <v>1109</v>
      </c>
      <c r="D30" s="927"/>
      <c r="E30" s="927"/>
      <c r="F30" s="927"/>
      <c r="G30" s="927"/>
      <c r="H30" s="927"/>
      <c r="I30" s="927"/>
      <c r="J30" s="928" t="s">
        <v>1108</v>
      </c>
      <c r="K30" s="932" t="s">
        <v>1151</v>
      </c>
      <c r="L30" s="932"/>
      <c r="M30" s="932"/>
      <c r="N30" s="932"/>
      <c r="O30" s="932"/>
      <c r="P30" s="932"/>
      <c r="Q30" s="932"/>
      <c r="R30" s="932"/>
      <c r="S30" s="932"/>
      <c r="T30" s="932"/>
      <c r="U30" s="932"/>
      <c r="V30" s="932"/>
      <c r="W30" s="932"/>
      <c r="X30" s="932"/>
      <c r="Y30" s="932"/>
      <c r="Z30" s="932"/>
      <c r="AA30" s="932"/>
      <c r="AB30" s="933"/>
      <c r="AM30" s="340"/>
      <c r="AN30" s="340"/>
    </row>
    <row r="31" spans="1:40" ht="17.100000000000001" customHeight="1" x14ac:dyDescent="0.25">
      <c r="B31" s="359"/>
      <c r="C31" s="926" t="s">
        <v>982</v>
      </c>
      <c r="D31" s="927"/>
      <c r="E31" s="927"/>
      <c r="F31" s="927"/>
      <c r="G31" s="927"/>
      <c r="H31" s="927"/>
      <c r="I31" s="927"/>
      <c r="J31" s="928"/>
      <c r="K31" s="934"/>
      <c r="L31" s="934"/>
      <c r="M31" s="934"/>
      <c r="N31" s="934"/>
      <c r="O31" s="934"/>
      <c r="P31" s="934"/>
      <c r="Q31" s="934"/>
      <c r="R31" s="934"/>
      <c r="S31" s="934"/>
      <c r="T31" s="934"/>
      <c r="U31" s="934"/>
      <c r="V31" s="934"/>
      <c r="W31" s="934"/>
      <c r="X31" s="934"/>
      <c r="Y31" s="934"/>
      <c r="Z31" s="934"/>
      <c r="AA31" s="934"/>
      <c r="AB31" s="935"/>
      <c r="AM31" s="340"/>
      <c r="AN31" s="340"/>
    </row>
    <row r="32" spans="1:40" ht="17.100000000000001" customHeight="1" x14ac:dyDescent="0.25">
      <c r="B32" s="359"/>
      <c r="C32" s="926" t="s">
        <v>987</v>
      </c>
      <c r="D32" s="927"/>
      <c r="E32" s="927"/>
      <c r="F32" s="927"/>
      <c r="G32" s="927"/>
      <c r="H32" s="927"/>
      <c r="I32" s="927"/>
      <c r="J32" s="928"/>
      <c r="K32" s="934"/>
      <c r="L32" s="934"/>
      <c r="M32" s="934"/>
      <c r="N32" s="934"/>
      <c r="O32" s="934"/>
      <c r="P32" s="934"/>
      <c r="Q32" s="934"/>
      <c r="R32" s="934"/>
      <c r="S32" s="934"/>
      <c r="T32" s="934"/>
      <c r="U32" s="934"/>
      <c r="V32" s="934"/>
      <c r="W32" s="934"/>
      <c r="X32" s="934"/>
      <c r="Y32" s="934"/>
      <c r="Z32" s="934"/>
      <c r="AA32" s="934"/>
      <c r="AB32" s="935"/>
      <c r="AM32" s="340"/>
      <c r="AN32" s="340"/>
    </row>
    <row r="33" spans="1:40" ht="17.100000000000001" customHeight="1" x14ac:dyDescent="0.25">
      <c r="B33" s="359"/>
      <c r="C33" s="926" t="s">
        <v>983</v>
      </c>
      <c r="D33" s="927"/>
      <c r="E33" s="927"/>
      <c r="F33" s="927"/>
      <c r="G33" s="927"/>
      <c r="H33" s="927"/>
      <c r="I33" s="927"/>
      <c r="J33" s="928"/>
      <c r="K33" s="936"/>
      <c r="L33" s="936"/>
      <c r="M33" s="936"/>
      <c r="N33" s="936"/>
      <c r="O33" s="936"/>
      <c r="P33" s="936"/>
      <c r="Q33" s="936"/>
      <c r="R33" s="936"/>
      <c r="S33" s="936"/>
      <c r="T33" s="936"/>
      <c r="U33" s="936"/>
      <c r="V33" s="936"/>
      <c r="W33" s="936"/>
      <c r="X33" s="936"/>
      <c r="Y33" s="936"/>
      <c r="Z33" s="936"/>
      <c r="AA33" s="936"/>
      <c r="AB33" s="937"/>
      <c r="AM33" s="340"/>
      <c r="AN33" s="340"/>
    </row>
    <row r="34" spans="1:40" ht="12.75" customHeight="1" x14ac:dyDescent="0.25">
      <c r="B34" s="359"/>
      <c r="C34" s="528"/>
      <c r="D34" s="528"/>
      <c r="E34" s="528"/>
      <c r="F34" s="528"/>
      <c r="G34" s="528"/>
      <c r="H34" s="528"/>
      <c r="I34" s="528"/>
      <c r="J34" s="537"/>
      <c r="K34" s="537"/>
      <c r="L34" s="537"/>
      <c r="M34" s="537"/>
      <c r="N34" s="537"/>
      <c r="O34" s="537"/>
      <c r="P34" s="537"/>
      <c r="Q34" s="537"/>
      <c r="R34" s="537"/>
      <c r="S34" s="537"/>
      <c r="T34" s="537"/>
      <c r="U34" s="537"/>
      <c r="V34" s="537"/>
      <c r="W34" s="537"/>
      <c r="X34" s="537"/>
      <c r="Y34" s="537"/>
      <c r="Z34" s="537"/>
      <c r="AA34" s="537"/>
      <c r="AB34" s="537"/>
      <c r="AM34" s="340"/>
      <c r="AN34" s="340"/>
    </row>
    <row r="35" spans="1:40" ht="12.75" customHeight="1" x14ac:dyDescent="0.25">
      <c r="B35" s="524"/>
    </row>
    <row r="36" spans="1:40" s="351" customFormat="1" ht="23.1" customHeight="1" x14ac:dyDescent="0.25">
      <c r="A36" s="349"/>
      <c r="B36" s="433" t="s">
        <v>411</v>
      </c>
      <c r="C36" s="893" t="s">
        <v>1113</v>
      </c>
      <c r="D36" s="893"/>
      <c r="E36" s="893"/>
      <c r="F36" s="893"/>
      <c r="G36" s="893"/>
      <c r="H36" s="893"/>
      <c r="I36" s="893"/>
      <c r="J36" s="893"/>
      <c r="K36" s="893"/>
      <c r="L36" s="893"/>
      <c r="M36" s="893"/>
      <c r="N36" s="893"/>
      <c r="O36" s="893"/>
      <c r="P36" s="893"/>
      <c r="Q36" s="893"/>
      <c r="R36" s="893"/>
      <c r="S36" s="893"/>
      <c r="T36" s="893"/>
      <c r="U36" s="893"/>
      <c r="V36" s="893"/>
      <c r="W36" s="893"/>
      <c r="X36" s="893"/>
      <c r="Y36" s="893"/>
      <c r="Z36" s="893"/>
      <c r="AA36" s="893"/>
      <c r="AB36" s="893"/>
      <c r="AC36" s="350"/>
      <c r="AD36" s="350"/>
      <c r="AE36" s="350"/>
      <c r="AF36" s="350"/>
      <c r="AG36" s="350"/>
      <c r="AH36" s="350"/>
      <c r="AI36" s="350"/>
      <c r="AJ36" s="350"/>
      <c r="AK36" s="350"/>
      <c r="AL36" s="350"/>
      <c r="AM36" s="350"/>
      <c r="AN36" s="350"/>
    </row>
    <row r="37" spans="1:40" ht="12.75" customHeight="1" x14ac:dyDescent="0.25">
      <c r="B37" s="524"/>
      <c r="AI37" s="340"/>
      <c r="AJ37" s="340"/>
      <c r="AK37" s="340"/>
      <c r="AL37" s="340"/>
      <c r="AM37" s="340"/>
      <c r="AN37" s="340"/>
    </row>
    <row r="38" spans="1:40" s="368" customFormat="1" ht="42" customHeight="1" x14ac:dyDescent="0.25">
      <c r="A38" s="367"/>
      <c r="B38" s="428"/>
      <c r="C38" s="894" t="s">
        <v>1307</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c r="AB38" s="894"/>
      <c r="AC38" s="358"/>
      <c r="AD38" s="358"/>
      <c r="AE38" s="358"/>
      <c r="AF38" s="358"/>
      <c r="AG38" s="358"/>
      <c r="AH38" s="358"/>
    </row>
    <row r="39" spans="1:40" ht="12.75" customHeight="1" x14ac:dyDescent="0.25">
      <c r="B39" s="359"/>
      <c r="AI39" s="340"/>
      <c r="AJ39" s="340"/>
      <c r="AK39" s="340"/>
      <c r="AL39" s="340"/>
      <c r="AM39" s="340"/>
      <c r="AN39" s="340"/>
    </row>
    <row r="40" spans="1:40" ht="12.75" customHeight="1" x14ac:dyDescent="0.25">
      <c r="B40" s="359"/>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I40" s="340"/>
      <c r="AJ40" s="340"/>
      <c r="AK40" s="340"/>
      <c r="AL40" s="340"/>
      <c r="AM40" s="340"/>
      <c r="AN40" s="340"/>
    </row>
    <row r="41" spans="1:40" ht="12.75" customHeight="1" x14ac:dyDescent="0.25">
      <c r="B41" s="359"/>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I41" s="340"/>
      <c r="AJ41" s="340"/>
      <c r="AK41" s="340"/>
      <c r="AL41" s="340"/>
      <c r="AM41" s="340"/>
      <c r="AN41" s="340"/>
    </row>
    <row r="42" spans="1:40" ht="12.75" customHeight="1" x14ac:dyDescent="0.25">
      <c r="B42" s="359"/>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I42" s="340"/>
      <c r="AJ42" s="340"/>
      <c r="AK42" s="340"/>
      <c r="AL42" s="340"/>
      <c r="AM42" s="340"/>
      <c r="AN42" s="340"/>
    </row>
    <row r="43" spans="1:40" ht="12.75" customHeight="1" x14ac:dyDescent="0.25">
      <c r="B43" s="359"/>
      <c r="C43" s="361"/>
      <c r="D43" s="361"/>
      <c r="E43" s="361"/>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I43" s="340"/>
      <c r="AJ43" s="340"/>
      <c r="AK43" s="340"/>
      <c r="AL43" s="340"/>
      <c r="AM43" s="340"/>
      <c r="AN43" s="340"/>
    </row>
    <row r="44" spans="1:40" ht="12.75" customHeight="1" x14ac:dyDescent="0.25">
      <c r="B44" s="359"/>
      <c r="C44" s="361"/>
      <c r="D44" s="361"/>
      <c r="E44" s="361"/>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I44" s="340"/>
      <c r="AJ44" s="340"/>
      <c r="AK44" s="340"/>
      <c r="AL44" s="340"/>
      <c r="AM44" s="340"/>
      <c r="AN44" s="340"/>
    </row>
    <row r="45" spans="1:40" ht="12.75" customHeight="1" x14ac:dyDescent="0.25">
      <c r="B45" s="359"/>
      <c r="C45" s="361"/>
      <c r="D45" s="361"/>
      <c r="E45" s="361"/>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I45" s="340"/>
      <c r="AJ45" s="340"/>
      <c r="AK45" s="340"/>
      <c r="AL45" s="340"/>
      <c r="AM45" s="340"/>
      <c r="AN45" s="340"/>
    </row>
    <row r="46" spans="1:40" ht="12.75" customHeight="1" x14ac:dyDescent="0.25">
      <c r="B46" s="359"/>
      <c r="C46" s="361"/>
      <c r="D46" s="361"/>
      <c r="E46" s="361"/>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I46" s="340"/>
      <c r="AJ46" s="340"/>
      <c r="AK46" s="340"/>
      <c r="AL46" s="340"/>
      <c r="AM46" s="340"/>
      <c r="AN46" s="340"/>
    </row>
    <row r="47" spans="1:40" ht="12.75" customHeight="1" x14ac:dyDescent="0.25">
      <c r="B47" s="359"/>
      <c r="C47" s="361"/>
      <c r="D47" s="361"/>
      <c r="E47" s="361"/>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I47" s="340"/>
      <c r="AJ47" s="340"/>
      <c r="AK47" s="340"/>
      <c r="AL47" s="340"/>
      <c r="AM47" s="340"/>
      <c r="AN47" s="340"/>
    </row>
    <row r="48" spans="1:40" ht="12.75" customHeight="1" x14ac:dyDescent="0.25">
      <c r="B48" s="359"/>
      <c r="C48" s="361"/>
      <c r="D48" s="361"/>
      <c r="E48" s="361"/>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I48" s="340"/>
      <c r="AJ48" s="340"/>
      <c r="AK48" s="340"/>
      <c r="AL48" s="340"/>
      <c r="AM48" s="340"/>
      <c r="AN48" s="340"/>
    </row>
    <row r="49" spans="2:40" ht="12.75" customHeight="1" x14ac:dyDescent="0.25">
      <c r="B49" s="359"/>
      <c r="C49" s="361"/>
      <c r="D49" s="361"/>
      <c r="E49" s="361"/>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I49" s="340"/>
      <c r="AJ49" s="340"/>
      <c r="AK49" s="340"/>
      <c r="AL49" s="340"/>
      <c r="AM49" s="340"/>
      <c r="AN49" s="340"/>
    </row>
    <row r="50" spans="2:40" ht="12.75" customHeight="1" x14ac:dyDescent="0.25">
      <c r="B50" s="359"/>
      <c r="C50" s="361"/>
      <c r="D50" s="361"/>
      <c r="E50" s="361"/>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I50" s="340"/>
      <c r="AJ50" s="340"/>
      <c r="AK50" s="340"/>
      <c r="AL50" s="340"/>
      <c r="AM50" s="340"/>
      <c r="AN50" s="340"/>
    </row>
    <row r="51" spans="2:40" ht="12.75" customHeight="1" x14ac:dyDescent="0.25">
      <c r="B51" s="359"/>
      <c r="C51" s="361"/>
      <c r="D51" s="361"/>
      <c r="E51" s="361"/>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I51" s="340"/>
      <c r="AJ51" s="340"/>
      <c r="AK51" s="340"/>
      <c r="AL51" s="340"/>
      <c r="AM51" s="340"/>
      <c r="AN51" s="340"/>
    </row>
    <row r="52" spans="2:40" ht="12.75" customHeight="1" x14ac:dyDescent="0.25">
      <c r="B52" s="359"/>
      <c r="C52" s="361"/>
      <c r="D52" s="361"/>
      <c r="E52" s="361"/>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I52" s="340"/>
      <c r="AJ52" s="340"/>
      <c r="AK52" s="340"/>
      <c r="AL52" s="340"/>
      <c r="AM52" s="340"/>
      <c r="AN52" s="340"/>
    </row>
    <row r="53" spans="2:40" ht="12.75" customHeight="1" x14ac:dyDescent="0.25">
      <c r="B53" s="359"/>
      <c r="C53" s="361"/>
      <c r="D53" s="361"/>
      <c r="E53" s="361"/>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I53" s="340"/>
      <c r="AJ53" s="340"/>
      <c r="AK53" s="340"/>
      <c r="AL53" s="340"/>
      <c r="AM53" s="340"/>
      <c r="AN53" s="340"/>
    </row>
    <row r="54" spans="2:40" ht="12.75" customHeight="1" x14ac:dyDescent="0.25">
      <c r="B54" s="359"/>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I54" s="340"/>
      <c r="AJ54" s="340"/>
      <c r="AK54" s="340"/>
      <c r="AL54" s="340"/>
      <c r="AM54" s="340"/>
      <c r="AN54" s="340"/>
    </row>
    <row r="55" spans="2:40" ht="12.75" customHeight="1" x14ac:dyDescent="0.25">
      <c r="B55" s="359"/>
      <c r="C55" s="361"/>
      <c r="D55" s="361"/>
      <c r="E55" s="361"/>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I55" s="340"/>
      <c r="AJ55" s="340"/>
      <c r="AK55" s="340"/>
      <c r="AL55" s="340"/>
      <c r="AM55" s="340"/>
      <c r="AN55" s="340"/>
    </row>
    <row r="56" spans="2:40" ht="12.75" customHeight="1" x14ac:dyDescent="0.25">
      <c r="B56" s="359"/>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I56" s="340"/>
      <c r="AJ56" s="340"/>
      <c r="AK56" s="340"/>
      <c r="AL56" s="340"/>
      <c r="AM56" s="340"/>
      <c r="AN56" s="340"/>
    </row>
    <row r="57" spans="2:40" ht="12.75" customHeight="1" x14ac:dyDescent="0.25">
      <c r="B57" s="359"/>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I57" s="340"/>
      <c r="AJ57" s="340"/>
      <c r="AK57" s="340"/>
      <c r="AL57" s="340"/>
      <c r="AM57" s="340"/>
      <c r="AN57" s="340"/>
    </row>
    <row r="58" spans="2:40" ht="12.75" customHeight="1" x14ac:dyDescent="0.25">
      <c r="B58" s="359"/>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I58" s="340"/>
      <c r="AJ58" s="340"/>
      <c r="AK58" s="340"/>
      <c r="AL58" s="340"/>
      <c r="AM58" s="340"/>
      <c r="AN58" s="340"/>
    </row>
    <row r="59" spans="2:40" ht="12.75" customHeight="1" x14ac:dyDescent="0.25">
      <c r="B59" s="359"/>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I59" s="340"/>
      <c r="AJ59" s="340"/>
      <c r="AK59" s="340"/>
      <c r="AL59" s="340"/>
      <c r="AM59" s="340"/>
      <c r="AN59" s="340"/>
    </row>
    <row r="60" spans="2:40" ht="12.75" customHeight="1" x14ac:dyDescent="0.25">
      <c r="B60" s="359"/>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I60" s="340"/>
      <c r="AJ60" s="340"/>
      <c r="AK60" s="340"/>
      <c r="AL60" s="340"/>
      <c r="AM60" s="340"/>
      <c r="AN60" s="340"/>
    </row>
    <row r="61" spans="2:40" ht="12.75" customHeight="1" x14ac:dyDescent="0.25">
      <c r="B61" s="359"/>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I61" s="340"/>
      <c r="AJ61" s="340"/>
      <c r="AK61" s="340"/>
      <c r="AL61" s="340"/>
      <c r="AM61" s="340"/>
      <c r="AN61" s="340"/>
    </row>
    <row r="62" spans="2:40" ht="12.75" customHeight="1" x14ac:dyDescent="0.25">
      <c r="B62" s="359"/>
      <c r="C62" s="361"/>
      <c r="D62" s="361"/>
      <c r="E62" s="361"/>
      <c r="F62" s="361"/>
      <c r="G62" s="361"/>
      <c r="H62" s="361"/>
      <c r="I62" s="361"/>
      <c r="J62" s="361"/>
      <c r="K62" s="361"/>
      <c r="L62" s="361"/>
      <c r="M62" s="361"/>
      <c r="N62" s="361"/>
      <c r="O62" s="361"/>
      <c r="P62" s="361"/>
      <c r="Q62" s="361"/>
      <c r="R62" s="361"/>
      <c r="S62" s="361"/>
      <c r="T62" s="361"/>
      <c r="U62" s="361"/>
      <c r="V62" s="361"/>
      <c r="W62" s="361"/>
      <c r="X62" s="361"/>
      <c r="Y62" s="361"/>
      <c r="Z62" s="361"/>
      <c r="AA62" s="361"/>
      <c r="AB62" s="361"/>
      <c r="AI62" s="340"/>
      <c r="AJ62" s="340"/>
      <c r="AK62" s="340"/>
      <c r="AL62" s="340"/>
      <c r="AM62" s="340"/>
      <c r="AN62" s="340"/>
    </row>
    <row r="63" spans="2:40" ht="12.75" customHeight="1" x14ac:dyDescent="0.25">
      <c r="B63" s="359"/>
      <c r="C63" s="361"/>
      <c r="D63" s="361"/>
      <c r="E63" s="361"/>
      <c r="F63" s="361"/>
      <c r="G63" s="361"/>
      <c r="H63" s="361"/>
      <c r="I63" s="361"/>
      <c r="J63" s="361"/>
      <c r="K63" s="361"/>
      <c r="L63" s="361"/>
      <c r="M63" s="361"/>
      <c r="N63" s="361"/>
      <c r="O63" s="361"/>
      <c r="P63" s="361"/>
      <c r="Q63" s="361"/>
      <c r="R63" s="361"/>
      <c r="S63" s="361"/>
      <c r="T63" s="361"/>
      <c r="U63" s="361"/>
      <c r="V63" s="361"/>
      <c r="W63" s="361"/>
      <c r="X63" s="361"/>
      <c r="Y63" s="361"/>
      <c r="Z63" s="361"/>
      <c r="AA63" s="361"/>
      <c r="AB63" s="361"/>
      <c r="AI63" s="340"/>
      <c r="AJ63" s="340"/>
      <c r="AK63" s="340"/>
      <c r="AL63" s="340"/>
      <c r="AM63" s="340"/>
      <c r="AN63" s="340"/>
    </row>
    <row r="64" spans="2:40" ht="12.75" customHeight="1" x14ac:dyDescent="0.25">
      <c r="B64" s="359"/>
      <c r="C64" s="361"/>
      <c r="D64" s="361"/>
      <c r="E64" s="361"/>
      <c r="F64" s="361"/>
      <c r="G64" s="361"/>
      <c r="H64" s="361"/>
      <c r="I64" s="361"/>
      <c r="J64" s="361"/>
      <c r="K64" s="361"/>
      <c r="L64" s="361"/>
      <c r="M64" s="361"/>
      <c r="N64" s="361"/>
      <c r="O64" s="361"/>
      <c r="P64" s="361"/>
      <c r="Q64" s="361"/>
      <c r="R64" s="361"/>
      <c r="S64" s="361"/>
      <c r="T64" s="361"/>
      <c r="U64" s="361"/>
      <c r="V64" s="361"/>
      <c r="W64" s="361"/>
      <c r="X64" s="361"/>
      <c r="Y64" s="361"/>
      <c r="Z64" s="361"/>
      <c r="AA64" s="361"/>
      <c r="AB64" s="361"/>
      <c r="AI64" s="340"/>
      <c r="AJ64" s="340"/>
      <c r="AK64" s="340"/>
      <c r="AL64" s="340"/>
      <c r="AM64" s="340"/>
      <c r="AN64" s="340"/>
    </row>
    <row r="65" spans="1:40" ht="12.75" customHeight="1" x14ac:dyDescent="0.25">
      <c r="B65" s="359"/>
      <c r="AI65" s="340"/>
      <c r="AJ65" s="340"/>
      <c r="AK65" s="340"/>
      <c r="AL65" s="340"/>
      <c r="AM65" s="340"/>
      <c r="AN65" s="340"/>
    </row>
    <row r="66" spans="1:40" ht="12.75" customHeight="1" x14ac:dyDescent="0.25">
      <c r="B66" s="359"/>
      <c r="AI66" s="340"/>
      <c r="AJ66" s="340"/>
      <c r="AK66" s="340"/>
      <c r="AL66" s="340"/>
      <c r="AM66" s="340"/>
      <c r="AN66" s="340"/>
    </row>
    <row r="67" spans="1:40" ht="12.75" customHeight="1" x14ac:dyDescent="0.25">
      <c r="B67" s="359"/>
      <c r="AI67" s="340"/>
      <c r="AJ67" s="340"/>
      <c r="AK67" s="340"/>
      <c r="AL67" s="340"/>
      <c r="AM67" s="340"/>
      <c r="AN67" s="340"/>
    </row>
    <row r="68" spans="1:40" ht="15" customHeight="1" x14ac:dyDescent="0.25">
      <c r="B68" s="377">
        <v>2.1</v>
      </c>
      <c r="C68" s="923" t="s">
        <v>691</v>
      </c>
      <c r="D68" s="923"/>
      <c r="E68" s="923"/>
      <c r="F68" s="923"/>
      <c r="G68" s="923"/>
      <c r="H68" s="923"/>
      <c r="I68" s="923"/>
      <c r="J68" s="923"/>
      <c r="K68" s="923"/>
      <c r="L68" s="923"/>
      <c r="M68" s="923"/>
      <c r="N68" s="923"/>
      <c r="O68" s="923"/>
      <c r="P68" s="923"/>
      <c r="Q68" s="923"/>
      <c r="R68" s="923"/>
      <c r="S68" s="923"/>
      <c r="T68" s="923"/>
      <c r="U68" s="923"/>
      <c r="V68" s="923"/>
      <c r="W68" s="923"/>
      <c r="X68" s="923"/>
      <c r="Y68" s="923"/>
      <c r="Z68" s="923"/>
      <c r="AA68" s="923"/>
      <c r="AB68" s="923"/>
      <c r="AI68" s="340"/>
      <c r="AJ68" s="340"/>
      <c r="AK68" s="340"/>
      <c r="AL68" s="340"/>
      <c r="AM68" s="340"/>
      <c r="AN68" s="340"/>
    </row>
    <row r="69" spans="1:40" ht="15" customHeight="1" x14ac:dyDescent="0.25">
      <c r="B69" s="378"/>
      <c r="C69" s="894" t="s">
        <v>1308</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I69" s="340"/>
      <c r="AJ69" s="340"/>
      <c r="AK69" s="340"/>
      <c r="AL69" s="340"/>
      <c r="AM69" s="340"/>
      <c r="AN69" s="340"/>
    </row>
    <row r="70" spans="1:40" x14ac:dyDescent="0.25">
      <c r="B70" s="359"/>
      <c r="AI70" s="340"/>
      <c r="AJ70" s="340"/>
      <c r="AK70" s="340"/>
      <c r="AL70" s="340"/>
      <c r="AM70" s="340"/>
      <c r="AN70" s="340"/>
    </row>
    <row r="71" spans="1:40" ht="15" customHeight="1" x14ac:dyDescent="0.25">
      <c r="B71" s="527">
        <v>2.2000000000000002</v>
      </c>
      <c r="C71" s="885" t="s">
        <v>1089</v>
      </c>
      <c r="D71" s="885"/>
      <c r="E71" s="885"/>
      <c r="F71" s="885"/>
      <c r="G71" s="885"/>
      <c r="H71" s="885"/>
      <c r="I71" s="885"/>
      <c r="J71" s="885"/>
      <c r="K71" s="885"/>
      <c r="L71" s="885"/>
      <c r="M71" s="885"/>
      <c r="N71" s="885"/>
      <c r="O71" s="885"/>
      <c r="P71" s="885"/>
      <c r="Q71" s="885"/>
      <c r="R71" s="885"/>
      <c r="S71" s="885"/>
      <c r="T71" s="885"/>
      <c r="U71" s="885"/>
      <c r="V71" s="885"/>
      <c r="W71" s="885"/>
      <c r="X71" s="885"/>
      <c r="Y71" s="885"/>
      <c r="Z71" s="885"/>
      <c r="AA71" s="885"/>
      <c r="AB71" s="885"/>
      <c r="AI71" s="340"/>
      <c r="AJ71" s="340"/>
      <c r="AK71" s="340"/>
      <c r="AL71" s="340"/>
      <c r="AM71" s="340"/>
      <c r="AN71" s="340"/>
    </row>
    <row r="72" spans="1:40" s="368" customFormat="1" ht="30" customHeight="1" x14ac:dyDescent="0.25">
      <c r="A72" s="367"/>
      <c r="B72" s="429"/>
      <c r="C72" s="880" t="s">
        <v>1309</v>
      </c>
      <c r="D72" s="880"/>
      <c r="E72" s="880"/>
      <c r="F72" s="880"/>
      <c r="G72" s="880"/>
      <c r="H72" s="880"/>
      <c r="I72" s="880"/>
      <c r="J72" s="880"/>
      <c r="K72" s="880"/>
      <c r="L72" s="880"/>
      <c r="M72" s="880"/>
      <c r="N72" s="880"/>
      <c r="O72" s="880"/>
      <c r="P72" s="880"/>
      <c r="Q72" s="880"/>
      <c r="R72" s="880"/>
      <c r="S72" s="880"/>
      <c r="T72" s="880"/>
      <c r="U72" s="880"/>
      <c r="V72" s="880"/>
      <c r="W72" s="880"/>
      <c r="X72" s="880"/>
      <c r="Y72" s="880"/>
      <c r="Z72" s="880"/>
      <c r="AA72" s="880"/>
      <c r="AB72" s="880"/>
      <c r="AC72" s="358"/>
      <c r="AD72" s="358"/>
      <c r="AE72" s="358"/>
      <c r="AF72" s="358"/>
      <c r="AG72" s="358"/>
      <c r="AH72" s="358"/>
    </row>
    <row r="73" spans="1:40" ht="12.75" customHeight="1" x14ac:dyDescent="0.25">
      <c r="B73" s="418"/>
      <c r="C73" s="526"/>
      <c r="D73" s="526"/>
      <c r="E73" s="526"/>
      <c r="F73" s="526"/>
      <c r="G73" s="526"/>
      <c r="H73" s="526"/>
      <c r="I73" s="407"/>
      <c r="J73" s="407"/>
      <c r="K73" s="407"/>
      <c r="L73" s="407"/>
      <c r="M73" s="407"/>
      <c r="N73" s="407"/>
      <c r="O73" s="407"/>
      <c r="P73" s="407"/>
      <c r="Q73" s="407"/>
      <c r="R73" s="407"/>
      <c r="S73" s="407"/>
      <c r="T73" s="407"/>
      <c r="U73" s="407"/>
      <c r="V73" s="407"/>
      <c r="W73" s="407"/>
      <c r="X73" s="407"/>
      <c r="Y73" s="407"/>
      <c r="Z73" s="407"/>
      <c r="AA73" s="407"/>
      <c r="AI73" s="340"/>
      <c r="AJ73" s="340"/>
      <c r="AK73" s="340"/>
      <c r="AL73" s="340"/>
      <c r="AM73" s="340"/>
      <c r="AN73" s="340"/>
    </row>
    <row r="74" spans="1:40" ht="15" customHeight="1" x14ac:dyDescent="0.25">
      <c r="B74" s="419">
        <v>2.2999999999999998</v>
      </c>
      <c r="C74" s="923" t="s">
        <v>692</v>
      </c>
      <c r="D74" s="923"/>
      <c r="E74" s="923"/>
      <c r="F74" s="923"/>
      <c r="G74" s="923"/>
      <c r="H74" s="923"/>
      <c r="I74" s="923"/>
      <c r="J74" s="923"/>
      <c r="K74" s="923"/>
      <c r="L74" s="923"/>
      <c r="M74" s="923"/>
      <c r="N74" s="923"/>
      <c r="O74" s="923"/>
      <c r="P74" s="923"/>
      <c r="Q74" s="923"/>
      <c r="R74" s="923"/>
      <c r="S74" s="923"/>
      <c r="T74" s="923"/>
      <c r="U74" s="923"/>
      <c r="V74" s="923"/>
      <c r="W74" s="923"/>
      <c r="X74" s="923"/>
      <c r="Y74" s="923"/>
      <c r="Z74" s="923"/>
      <c r="AA74" s="923"/>
      <c r="AB74" s="923"/>
      <c r="AI74" s="340"/>
      <c r="AJ74" s="340"/>
      <c r="AK74" s="340"/>
      <c r="AL74" s="340"/>
      <c r="AM74" s="340"/>
      <c r="AN74" s="340"/>
    </row>
    <row r="75" spans="1:40" s="368" customFormat="1" ht="30" customHeight="1" x14ac:dyDescent="0.25">
      <c r="A75" s="367"/>
      <c r="B75" s="548"/>
      <c r="C75" s="894" t="s">
        <v>1310</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358"/>
      <c r="AD75" s="358"/>
      <c r="AE75" s="358"/>
      <c r="AF75" s="358"/>
      <c r="AG75" s="358"/>
      <c r="AH75" s="358"/>
    </row>
    <row r="76" spans="1:40" ht="12.75" customHeight="1" x14ac:dyDescent="0.25">
      <c r="B76" s="419"/>
      <c r="C76" s="526"/>
      <c r="D76" s="526"/>
      <c r="E76" s="526"/>
      <c r="F76" s="526"/>
      <c r="G76" s="526"/>
      <c r="H76" s="526"/>
      <c r="I76" s="526"/>
      <c r="J76" s="526"/>
      <c r="K76" s="526"/>
      <c r="L76" s="526"/>
      <c r="M76" s="526"/>
      <c r="N76" s="526"/>
      <c r="O76" s="526"/>
      <c r="P76" s="526"/>
      <c r="Q76" s="526"/>
      <c r="R76" s="526"/>
      <c r="S76" s="526"/>
      <c r="T76" s="526"/>
      <c r="U76" s="526"/>
      <c r="V76" s="526"/>
      <c r="W76" s="526"/>
      <c r="X76" s="526"/>
      <c r="Y76" s="526"/>
      <c r="Z76" s="526"/>
      <c r="AA76" s="526"/>
      <c r="AB76" s="526"/>
      <c r="AI76" s="340"/>
      <c r="AJ76" s="340"/>
      <c r="AK76" s="340"/>
      <c r="AL76" s="340"/>
      <c r="AM76" s="340"/>
      <c r="AN76" s="340"/>
    </row>
    <row r="77" spans="1:40" ht="15" customHeight="1" x14ac:dyDescent="0.25">
      <c r="B77" s="419"/>
      <c r="C77" s="885" t="s">
        <v>1090</v>
      </c>
      <c r="D77" s="885"/>
      <c r="E77" s="885"/>
      <c r="F77" s="885"/>
      <c r="G77" s="885"/>
      <c r="H77" s="885"/>
      <c r="I77" s="885"/>
      <c r="J77" s="885"/>
      <c r="K77" s="885"/>
      <c r="L77" s="885"/>
      <c r="M77" s="885"/>
      <c r="N77" s="885"/>
      <c r="O77" s="885"/>
      <c r="P77" s="885"/>
      <c r="Q77" s="885"/>
      <c r="R77" s="885"/>
      <c r="S77" s="885"/>
      <c r="T77" s="885"/>
      <c r="U77" s="885"/>
      <c r="V77" s="885"/>
      <c r="W77" s="885"/>
      <c r="X77" s="885"/>
      <c r="Y77" s="885"/>
      <c r="Z77" s="885"/>
      <c r="AA77" s="885"/>
      <c r="AB77" s="885"/>
      <c r="AI77" s="340"/>
      <c r="AJ77" s="340"/>
      <c r="AK77" s="340"/>
      <c r="AL77" s="340"/>
      <c r="AM77" s="340"/>
      <c r="AN77" s="340"/>
    </row>
    <row r="78" spans="1:40" ht="12.75" customHeight="1" x14ac:dyDescent="0.25">
      <c r="B78" s="419"/>
      <c r="AI78" s="340"/>
      <c r="AJ78" s="340"/>
      <c r="AK78" s="340"/>
      <c r="AL78" s="340"/>
      <c r="AM78" s="340"/>
      <c r="AN78" s="340"/>
    </row>
    <row r="79" spans="1:40" s="362" customFormat="1" ht="15" customHeight="1" x14ac:dyDescent="0.25">
      <c r="A79" s="357"/>
      <c r="B79" s="419">
        <v>2.4</v>
      </c>
      <c r="C79" s="923" t="s">
        <v>1091</v>
      </c>
      <c r="D79" s="923"/>
      <c r="E79" s="923"/>
      <c r="F79" s="923"/>
      <c r="G79" s="923"/>
      <c r="H79" s="923"/>
      <c r="I79" s="923"/>
      <c r="J79" s="923"/>
      <c r="K79" s="923"/>
      <c r="L79" s="923"/>
      <c r="M79" s="923"/>
      <c r="N79" s="923"/>
      <c r="O79" s="923"/>
      <c r="P79" s="923"/>
      <c r="Q79" s="923"/>
      <c r="R79" s="923"/>
      <c r="S79" s="923"/>
      <c r="T79" s="923"/>
      <c r="U79" s="923"/>
      <c r="V79" s="923"/>
      <c r="W79" s="923"/>
      <c r="X79" s="923"/>
      <c r="Y79" s="923"/>
      <c r="Z79" s="923"/>
      <c r="AA79" s="923"/>
      <c r="AB79" s="923"/>
      <c r="AC79" s="361"/>
      <c r="AD79" s="361"/>
      <c r="AE79" s="361"/>
      <c r="AF79" s="361"/>
      <c r="AG79" s="361"/>
      <c r="AH79" s="361"/>
    </row>
    <row r="80" spans="1:40" s="368" customFormat="1" ht="42" customHeight="1" x14ac:dyDescent="0.25">
      <c r="A80" s="367"/>
      <c r="B80" s="548"/>
      <c r="C80" s="753" t="s">
        <v>1311</v>
      </c>
      <c r="D80" s="753"/>
      <c r="E80" s="753"/>
      <c r="F80" s="753"/>
      <c r="G80" s="753"/>
      <c r="H80" s="753"/>
      <c r="I80" s="753"/>
      <c r="J80" s="753"/>
      <c r="K80" s="753"/>
      <c r="L80" s="753"/>
      <c r="M80" s="753"/>
      <c r="N80" s="753"/>
      <c r="O80" s="753"/>
      <c r="P80" s="753"/>
      <c r="Q80" s="753"/>
      <c r="R80" s="753"/>
      <c r="S80" s="753"/>
      <c r="T80" s="753"/>
      <c r="U80" s="753"/>
      <c r="V80" s="753"/>
      <c r="W80" s="753"/>
      <c r="X80" s="753"/>
      <c r="Y80" s="753"/>
      <c r="Z80" s="753"/>
      <c r="AA80" s="753"/>
      <c r="AB80" s="753"/>
      <c r="AC80" s="358"/>
      <c r="AD80" s="358"/>
      <c r="AE80" s="358"/>
      <c r="AF80" s="358"/>
      <c r="AG80" s="358"/>
      <c r="AH80" s="358"/>
    </row>
    <row r="81" spans="1:40" s="368" customFormat="1" ht="56.1" customHeight="1" x14ac:dyDescent="0.25">
      <c r="A81" s="367"/>
      <c r="B81" s="548"/>
      <c r="C81" s="924" t="s">
        <v>1114</v>
      </c>
      <c r="D81" s="924"/>
      <c r="E81" s="924"/>
      <c r="F81" s="924"/>
      <c r="G81" s="924"/>
      <c r="H81" s="924"/>
      <c r="I81" s="924"/>
      <c r="J81" s="924"/>
      <c r="K81" s="924"/>
      <c r="L81" s="924"/>
      <c r="M81" s="924"/>
      <c r="N81" s="924"/>
      <c r="O81" s="924"/>
      <c r="P81" s="924"/>
      <c r="Q81" s="924"/>
      <c r="R81" s="924"/>
      <c r="S81" s="924"/>
      <c r="T81" s="924"/>
      <c r="U81" s="924"/>
      <c r="V81" s="924"/>
      <c r="W81" s="924"/>
      <c r="X81" s="924"/>
      <c r="Y81" s="924"/>
      <c r="Z81" s="924"/>
      <c r="AA81" s="924"/>
      <c r="AB81" s="924"/>
      <c r="AC81" s="358"/>
      <c r="AD81" s="358"/>
      <c r="AE81" s="358"/>
      <c r="AF81" s="358"/>
      <c r="AG81" s="358"/>
      <c r="AH81" s="358"/>
    </row>
    <row r="82" spans="1:40" s="368" customFormat="1" ht="15" customHeight="1" x14ac:dyDescent="0.25">
      <c r="A82" s="367"/>
      <c r="B82" s="548"/>
      <c r="C82" s="894" t="s">
        <v>693</v>
      </c>
      <c r="D82" s="894"/>
      <c r="E82" s="894"/>
      <c r="F82" s="894"/>
      <c r="G82" s="894"/>
      <c r="H82" s="894"/>
      <c r="I82" s="894"/>
      <c r="J82" s="894"/>
      <c r="K82" s="894"/>
      <c r="L82" s="894"/>
      <c r="M82" s="894"/>
      <c r="N82" s="894"/>
      <c r="O82" s="894"/>
      <c r="P82" s="894"/>
      <c r="Q82" s="894"/>
      <c r="R82" s="894"/>
      <c r="S82" s="894"/>
      <c r="T82" s="894"/>
      <c r="U82" s="894"/>
      <c r="V82" s="894"/>
      <c r="W82" s="894"/>
      <c r="X82" s="894"/>
      <c r="Y82" s="894"/>
      <c r="Z82" s="894"/>
      <c r="AA82" s="894"/>
      <c r="AB82" s="894"/>
      <c r="AC82" s="358"/>
      <c r="AD82" s="358"/>
      <c r="AE82" s="358"/>
      <c r="AF82" s="358"/>
      <c r="AG82" s="358"/>
      <c r="AH82" s="358"/>
    </row>
    <row r="83" spans="1:40" s="362" customFormat="1" ht="12.75" customHeight="1" x14ac:dyDescent="0.25">
      <c r="A83" s="357"/>
      <c r="B83" s="419"/>
      <c r="C83" s="524"/>
      <c r="D83" s="524"/>
      <c r="E83" s="524"/>
      <c r="F83" s="524"/>
      <c r="G83" s="524"/>
      <c r="H83" s="524"/>
      <c r="I83" s="524"/>
      <c r="J83" s="524"/>
      <c r="K83" s="524"/>
      <c r="L83" s="524"/>
      <c r="M83" s="524"/>
      <c r="N83" s="524"/>
      <c r="O83" s="524"/>
      <c r="P83" s="524"/>
      <c r="Q83" s="524"/>
      <c r="R83" s="524"/>
      <c r="S83" s="524"/>
      <c r="T83" s="524"/>
      <c r="U83" s="524"/>
      <c r="V83" s="524"/>
      <c r="W83" s="524"/>
      <c r="X83" s="524"/>
      <c r="Y83" s="524"/>
      <c r="Z83" s="524"/>
      <c r="AA83" s="524"/>
      <c r="AB83" s="524"/>
      <c r="AC83" s="361"/>
      <c r="AD83" s="361"/>
      <c r="AE83" s="361"/>
      <c r="AF83" s="361"/>
      <c r="AG83" s="361"/>
      <c r="AH83" s="361"/>
    </row>
    <row r="84" spans="1:40" s="362" customFormat="1" ht="15" customHeight="1" x14ac:dyDescent="0.25">
      <c r="A84" s="357"/>
      <c r="B84" s="419">
        <v>2.5</v>
      </c>
      <c r="C84" s="923" t="s">
        <v>1092</v>
      </c>
      <c r="D84" s="923"/>
      <c r="E84" s="923"/>
      <c r="F84" s="923"/>
      <c r="G84" s="923"/>
      <c r="H84" s="923"/>
      <c r="I84" s="923"/>
      <c r="J84" s="923"/>
      <c r="K84" s="923"/>
      <c r="L84" s="923"/>
      <c r="M84" s="923"/>
      <c r="N84" s="923"/>
      <c r="O84" s="923"/>
      <c r="P84" s="923"/>
      <c r="Q84" s="923"/>
      <c r="R84" s="923"/>
      <c r="S84" s="923"/>
      <c r="T84" s="923"/>
      <c r="U84" s="923"/>
      <c r="V84" s="923"/>
      <c r="W84" s="923"/>
      <c r="X84" s="923"/>
      <c r="Y84" s="923"/>
      <c r="Z84" s="923"/>
      <c r="AA84" s="923"/>
      <c r="AB84" s="923"/>
      <c r="AC84" s="361"/>
      <c r="AD84" s="361"/>
      <c r="AE84" s="361"/>
      <c r="AF84" s="361"/>
      <c r="AG84" s="361"/>
      <c r="AH84" s="361"/>
    </row>
    <row r="85" spans="1:40" s="368" customFormat="1" ht="30" customHeight="1" x14ac:dyDescent="0.25">
      <c r="A85" s="367"/>
      <c r="B85" s="548"/>
      <c r="C85" s="894" t="s">
        <v>1312</v>
      </c>
      <c r="D85" s="894"/>
      <c r="E85" s="894"/>
      <c r="F85" s="894"/>
      <c r="G85" s="894"/>
      <c r="H85" s="894"/>
      <c r="I85" s="894"/>
      <c r="J85" s="894"/>
      <c r="K85" s="894"/>
      <c r="L85" s="894"/>
      <c r="M85" s="894"/>
      <c r="N85" s="894"/>
      <c r="O85" s="894"/>
      <c r="P85" s="894"/>
      <c r="Q85" s="894"/>
      <c r="R85" s="894"/>
      <c r="S85" s="894"/>
      <c r="T85" s="894"/>
      <c r="U85" s="894"/>
      <c r="V85" s="894"/>
      <c r="W85" s="894"/>
      <c r="X85" s="894"/>
      <c r="Y85" s="894"/>
      <c r="Z85" s="894"/>
      <c r="AA85" s="894"/>
      <c r="AB85" s="894"/>
      <c r="AC85" s="358"/>
      <c r="AD85" s="358"/>
      <c r="AE85" s="358"/>
      <c r="AF85" s="358"/>
      <c r="AG85" s="358"/>
      <c r="AH85" s="358"/>
    </row>
    <row r="86" spans="1:40" s="362" customFormat="1" ht="12.75" customHeight="1" x14ac:dyDescent="0.25">
      <c r="A86" s="357"/>
      <c r="B86" s="419"/>
      <c r="C86" s="524"/>
      <c r="D86" s="524"/>
      <c r="E86" s="524"/>
      <c r="F86" s="524"/>
      <c r="G86" s="524"/>
      <c r="H86" s="524"/>
      <c r="I86" s="524"/>
      <c r="J86" s="524"/>
      <c r="K86" s="524"/>
      <c r="L86" s="524"/>
      <c r="M86" s="524"/>
      <c r="N86" s="524"/>
      <c r="O86" s="524"/>
      <c r="P86" s="524"/>
      <c r="Q86" s="524"/>
      <c r="R86" s="524"/>
      <c r="S86" s="524"/>
      <c r="T86" s="524"/>
      <c r="U86" s="524"/>
      <c r="V86" s="524"/>
      <c r="W86" s="524"/>
      <c r="X86" s="524"/>
      <c r="Y86" s="524"/>
      <c r="Z86" s="524"/>
      <c r="AA86" s="524"/>
      <c r="AB86" s="524"/>
      <c r="AC86" s="361"/>
      <c r="AD86" s="361"/>
      <c r="AE86" s="361"/>
      <c r="AF86" s="361"/>
      <c r="AG86" s="361"/>
      <c r="AH86" s="361"/>
    </row>
    <row r="87" spans="1:40" s="362" customFormat="1" ht="15" customHeight="1" x14ac:dyDescent="0.25">
      <c r="A87" s="357"/>
      <c r="B87" s="419"/>
      <c r="C87" s="923" t="s">
        <v>1093</v>
      </c>
      <c r="D87" s="923"/>
      <c r="E87" s="923"/>
      <c r="F87" s="923"/>
      <c r="G87" s="923"/>
      <c r="H87" s="923"/>
      <c r="I87" s="923"/>
      <c r="J87" s="923"/>
      <c r="K87" s="923"/>
      <c r="L87" s="923"/>
      <c r="M87" s="923"/>
      <c r="N87" s="923"/>
      <c r="O87" s="923"/>
      <c r="P87" s="923"/>
      <c r="Q87" s="923"/>
      <c r="R87" s="923"/>
      <c r="S87" s="923"/>
      <c r="T87" s="923"/>
      <c r="U87" s="923"/>
      <c r="V87" s="923"/>
      <c r="W87" s="923"/>
      <c r="X87" s="923"/>
      <c r="Y87" s="923"/>
      <c r="Z87" s="923"/>
      <c r="AA87" s="923"/>
      <c r="AB87" s="923"/>
      <c r="AC87" s="361"/>
      <c r="AD87" s="361"/>
      <c r="AE87" s="361"/>
      <c r="AF87" s="361"/>
      <c r="AG87" s="361"/>
      <c r="AH87" s="361"/>
    </row>
    <row r="88" spans="1:40" s="368" customFormat="1" ht="30" customHeight="1" x14ac:dyDescent="0.25">
      <c r="A88" s="367"/>
      <c r="B88" s="548"/>
      <c r="C88" s="642" t="s">
        <v>1313</v>
      </c>
      <c r="D88" s="642"/>
      <c r="E88" s="642"/>
      <c r="F88" s="642"/>
      <c r="G88" s="642"/>
      <c r="H88" s="642"/>
      <c r="I88" s="642"/>
      <c r="J88" s="642"/>
      <c r="K88" s="642"/>
      <c r="L88" s="642"/>
      <c r="M88" s="642"/>
      <c r="N88" s="642"/>
      <c r="O88" s="642"/>
      <c r="P88" s="642"/>
      <c r="Q88" s="642"/>
      <c r="R88" s="642"/>
      <c r="S88" s="642"/>
      <c r="T88" s="642"/>
      <c r="U88" s="642"/>
      <c r="V88" s="642"/>
      <c r="W88" s="642"/>
      <c r="X88" s="642"/>
      <c r="Y88" s="642"/>
      <c r="Z88" s="642"/>
      <c r="AA88" s="642"/>
      <c r="AB88" s="642"/>
      <c r="AC88" s="358"/>
      <c r="AD88" s="358"/>
      <c r="AE88" s="358"/>
      <c r="AF88" s="358"/>
      <c r="AG88" s="358"/>
      <c r="AH88" s="358"/>
    </row>
    <row r="89" spans="1:40" ht="12.75" customHeight="1" x14ac:dyDescent="0.25">
      <c r="B89" s="419"/>
      <c r="C89" s="426"/>
      <c r="D89" s="426"/>
      <c r="E89" s="426"/>
      <c r="F89" s="426"/>
      <c r="G89" s="426"/>
      <c r="H89" s="426"/>
      <c r="I89" s="426"/>
      <c r="J89" s="426"/>
      <c r="K89" s="426"/>
      <c r="L89" s="426"/>
      <c r="M89" s="426"/>
      <c r="N89" s="426"/>
      <c r="O89" s="426"/>
      <c r="P89" s="426"/>
      <c r="Q89" s="426"/>
      <c r="R89" s="426"/>
      <c r="S89" s="426"/>
      <c r="T89" s="426"/>
      <c r="U89" s="426"/>
      <c r="V89" s="426"/>
      <c r="W89" s="426"/>
      <c r="X89" s="426"/>
      <c r="Y89" s="426"/>
      <c r="Z89" s="426"/>
      <c r="AA89" s="426"/>
      <c r="AB89" s="426"/>
      <c r="AI89" s="340"/>
      <c r="AJ89" s="340"/>
      <c r="AK89" s="340"/>
      <c r="AL89" s="340"/>
      <c r="AM89" s="340"/>
      <c r="AN89" s="340"/>
    </row>
    <row r="90" spans="1:40" s="362" customFormat="1" ht="15" customHeight="1" x14ac:dyDescent="0.25">
      <c r="A90" s="357"/>
      <c r="B90" s="419"/>
      <c r="C90" s="885" t="s">
        <v>1094</v>
      </c>
      <c r="D90" s="885"/>
      <c r="E90" s="885"/>
      <c r="F90" s="885"/>
      <c r="G90" s="885"/>
      <c r="H90" s="885"/>
      <c r="I90" s="885"/>
      <c r="J90" s="885"/>
      <c r="K90" s="885"/>
      <c r="L90" s="885"/>
      <c r="M90" s="885"/>
      <c r="N90" s="885"/>
      <c r="O90" s="885"/>
      <c r="P90" s="885"/>
      <c r="Q90" s="885"/>
      <c r="R90" s="885"/>
      <c r="S90" s="885"/>
      <c r="T90" s="885"/>
      <c r="U90" s="885"/>
      <c r="V90" s="885"/>
      <c r="W90" s="885"/>
      <c r="X90" s="885"/>
      <c r="Y90" s="885"/>
      <c r="Z90" s="885"/>
      <c r="AA90" s="885"/>
      <c r="AB90" s="885"/>
      <c r="AC90" s="361"/>
      <c r="AD90" s="361"/>
      <c r="AE90" s="361"/>
      <c r="AF90" s="361"/>
      <c r="AG90" s="361"/>
      <c r="AH90" s="361"/>
    </row>
    <row r="91" spans="1:40" s="368" customFormat="1" ht="30" customHeight="1" x14ac:dyDescent="0.25">
      <c r="A91" s="367"/>
      <c r="B91" s="548"/>
      <c r="C91" s="642" t="s">
        <v>1314</v>
      </c>
      <c r="D91" s="642"/>
      <c r="E91" s="642"/>
      <c r="F91" s="642"/>
      <c r="G91" s="642"/>
      <c r="H91" s="642"/>
      <c r="I91" s="642"/>
      <c r="J91" s="642"/>
      <c r="K91" s="642"/>
      <c r="L91" s="642"/>
      <c r="M91" s="642"/>
      <c r="N91" s="642"/>
      <c r="O91" s="642"/>
      <c r="P91" s="642"/>
      <c r="Q91" s="642"/>
      <c r="R91" s="642"/>
      <c r="S91" s="642"/>
      <c r="T91" s="642"/>
      <c r="U91" s="642"/>
      <c r="V91" s="642"/>
      <c r="W91" s="642"/>
      <c r="X91" s="642"/>
      <c r="Y91" s="642"/>
      <c r="Z91" s="642"/>
      <c r="AA91" s="642"/>
      <c r="AB91" s="642"/>
      <c r="AC91" s="358"/>
      <c r="AD91" s="358"/>
      <c r="AE91" s="358"/>
      <c r="AF91" s="358"/>
      <c r="AG91" s="358"/>
      <c r="AH91" s="358"/>
    </row>
    <row r="92" spans="1:40" s="362" customFormat="1" ht="12.75" customHeight="1" x14ac:dyDescent="0.25">
      <c r="A92" s="357"/>
      <c r="B92" s="419"/>
      <c r="C92" s="551"/>
      <c r="D92" s="551"/>
      <c r="E92" s="551"/>
      <c r="F92" s="551"/>
      <c r="G92" s="551"/>
      <c r="H92" s="551"/>
      <c r="I92" s="551"/>
      <c r="J92" s="551"/>
      <c r="K92" s="551"/>
      <c r="L92" s="529"/>
      <c r="M92" s="529"/>
      <c r="N92" s="529"/>
      <c r="O92" s="529"/>
      <c r="P92" s="529"/>
      <c r="Q92" s="529"/>
      <c r="R92" s="529"/>
      <c r="S92" s="529"/>
      <c r="T92" s="529"/>
      <c r="U92" s="529"/>
      <c r="V92" s="529"/>
      <c r="W92" s="529"/>
      <c r="X92" s="529"/>
      <c r="Y92" s="529"/>
      <c r="Z92" s="421"/>
      <c r="AA92" s="421"/>
      <c r="AB92" s="420"/>
      <c r="AC92" s="361"/>
      <c r="AD92" s="361"/>
      <c r="AE92" s="361"/>
      <c r="AF92" s="361"/>
      <c r="AG92" s="361"/>
      <c r="AH92" s="361"/>
    </row>
    <row r="93" spans="1:40" s="362" customFormat="1" ht="15" customHeight="1" x14ac:dyDescent="0.25">
      <c r="A93" s="357"/>
      <c r="B93" s="419"/>
      <c r="C93" s="885" t="s">
        <v>1095</v>
      </c>
      <c r="D93" s="885"/>
      <c r="E93" s="885"/>
      <c r="F93" s="885"/>
      <c r="G93" s="885"/>
      <c r="H93" s="885"/>
      <c r="I93" s="885"/>
      <c r="J93" s="885"/>
      <c r="K93" s="885"/>
      <c r="L93" s="885"/>
      <c r="M93" s="885"/>
      <c r="N93" s="885"/>
      <c r="O93" s="885"/>
      <c r="P93" s="885"/>
      <c r="Q93" s="885"/>
      <c r="R93" s="885"/>
      <c r="S93" s="885"/>
      <c r="T93" s="885"/>
      <c r="U93" s="885"/>
      <c r="V93" s="885"/>
      <c r="W93" s="885"/>
      <c r="X93" s="885"/>
      <c r="Y93" s="885"/>
      <c r="Z93" s="885"/>
      <c r="AA93" s="885"/>
      <c r="AB93" s="885"/>
      <c r="AC93" s="361"/>
      <c r="AD93" s="361"/>
      <c r="AE93" s="361"/>
      <c r="AF93" s="361"/>
      <c r="AG93" s="361"/>
      <c r="AH93" s="361"/>
    </row>
    <row r="94" spans="1:40" s="362" customFormat="1" ht="12.75" customHeight="1" x14ac:dyDescent="0.25">
      <c r="A94" s="357"/>
      <c r="B94" s="419"/>
      <c r="C94" s="378"/>
      <c r="D94" s="378"/>
      <c r="E94" s="378"/>
      <c r="F94" s="378"/>
      <c r="G94" s="378"/>
      <c r="H94" s="378"/>
      <c r="I94" s="378"/>
      <c r="J94" s="378"/>
      <c r="K94" s="378"/>
      <c r="L94" s="378"/>
      <c r="M94" s="378"/>
      <c r="N94" s="378"/>
      <c r="O94" s="378"/>
      <c r="P94" s="378"/>
      <c r="Q94" s="378"/>
      <c r="R94" s="378"/>
      <c r="S94" s="378"/>
      <c r="T94" s="378"/>
      <c r="U94" s="378"/>
      <c r="V94" s="378"/>
      <c r="W94" s="378"/>
      <c r="X94" s="378"/>
      <c r="Y94" s="378"/>
      <c r="Z94" s="378"/>
      <c r="AA94" s="378"/>
      <c r="AB94" s="420"/>
      <c r="AC94" s="361"/>
      <c r="AD94" s="361"/>
      <c r="AE94" s="361"/>
      <c r="AF94" s="361"/>
      <c r="AG94" s="361"/>
      <c r="AH94" s="361"/>
    </row>
    <row r="95" spans="1:40" s="409" customFormat="1" ht="15" customHeight="1" x14ac:dyDescent="0.25">
      <c r="B95" s="419">
        <v>2.6</v>
      </c>
      <c r="C95" s="885" t="s">
        <v>1165</v>
      </c>
      <c r="D95" s="885"/>
      <c r="E95" s="885"/>
      <c r="F95" s="885"/>
      <c r="G95" s="885"/>
      <c r="H95" s="885"/>
      <c r="I95" s="885"/>
      <c r="J95" s="885"/>
      <c r="K95" s="885"/>
      <c r="L95" s="885"/>
      <c r="M95" s="885"/>
      <c r="N95" s="885"/>
      <c r="O95" s="885"/>
      <c r="P95" s="885"/>
      <c r="Q95" s="885"/>
      <c r="R95" s="885"/>
      <c r="S95" s="885"/>
      <c r="T95" s="885"/>
      <c r="U95" s="885"/>
      <c r="V95" s="885"/>
      <c r="W95" s="885"/>
      <c r="X95" s="885"/>
      <c r="Y95" s="885"/>
      <c r="Z95" s="885"/>
      <c r="AA95" s="885"/>
      <c r="AB95" s="885"/>
      <c r="AC95" s="31"/>
      <c r="AD95" s="31"/>
      <c r="AE95" s="31"/>
      <c r="AF95" s="31"/>
      <c r="AG95" s="31"/>
      <c r="AH95" s="31"/>
    </row>
    <row r="96" spans="1:40" s="409" customFormat="1" ht="56.1" customHeight="1" x14ac:dyDescent="0.25">
      <c r="C96" s="642" t="s">
        <v>1322</v>
      </c>
      <c r="D96" s="642"/>
      <c r="E96" s="642"/>
      <c r="F96" s="642"/>
      <c r="G96" s="642"/>
      <c r="H96" s="642"/>
      <c r="I96" s="642"/>
      <c r="J96" s="642"/>
      <c r="K96" s="642"/>
      <c r="L96" s="642"/>
      <c r="M96" s="642"/>
      <c r="N96" s="642"/>
      <c r="O96" s="642"/>
      <c r="P96" s="642"/>
      <c r="Q96" s="642"/>
      <c r="R96" s="642"/>
      <c r="S96" s="642"/>
      <c r="T96" s="642"/>
      <c r="U96" s="642"/>
      <c r="V96" s="642"/>
      <c r="W96" s="642"/>
      <c r="X96" s="642"/>
      <c r="Y96" s="642"/>
      <c r="Z96" s="642"/>
      <c r="AA96" s="642"/>
      <c r="AB96" s="642"/>
      <c r="AC96" s="31"/>
      <c r="AD96" s="31"/>
      <c r="AE96" s="31"/>
      <c r="AF96" s="31"/>
      <c r="AG96" s="31"/>
      <c r="AH96" s="31"/>
    </row>
    <row r="97" spans="2:40" s="409" customFormat="1" ht="42" customHeight="1" x14ac:dyDescent="0.25">
      <c r="C97" s="642" t="s">
        <v>1195</v>
      </c>
      <c r="D97" s="642"/>
      <c r="E97" s="642"/>
      <c r="F97" s="642"/>
      <c r="G97" s="642"/>
      <c r="H97" s="642"/>
      <c r="I97" s="642"/>
      <c r="J97" s="642"/>
      <c r="K97" s="642"/>
      <c r="L97" s="642"/>
      <c r="M97" s="642"/>
      <c r="N97" s="642"/>
      <c r="O97" s="642"/>
      <c r="P97" s="642"/>
      <c r="Q97" s="642"/>
      <c r="R97" s="642"/>
      <c r="S97" s="642"/>
      <c r="T97" s="642"/>
      <c r="U97" s="642"/>
      <c r="V97" s="642"/>
      <c r="W97" s="642"/>
      <c r="X97" s="642"/>
      <c r="Y97" s="642"/>
      <c r="Z97" s="642"/>
      <c r="AA97" s="642"/>
      <c r="AB97" s="642"/>
      <c r="AC97" s="31"/>
      <c r="AD97" s="31"/>
      <c r="AE97" s="31"/>
      <c r="AF97" s="31"/>
      <c r="AG97" s="31"/>
      <c r="AH97" s="31"/>
    </row>
    <row r="98" spans="2:40" s="409" customFormat="1" ht="12.75" customHeight="1" x14ac:dyDescent="0.25">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31"/>
      <c r="AD98" s="31"/>
      <c r="AE98" s="31"/>
      <c r="AF98" s="31"/>
      <c r="AG98" s="31"/>
      <c r="AH98" s="31"/>
    </row>
    <row r="99" spans="2:40" s="409" customFormat="1" ht="15" customHeight="1" x14ac:dyDescent="0.25">
      <c r="B99" s="419">
        <v>2.7</v>
      </c>
      <c r="C99" s="885" t="s">
        <v>1096</v>
      </c>
      <c r="D99" s="885"/>
      <c r="E99" s="885"/>
      <c r="F99" s="885"/>
      <c r="G99" s="885"/>
      <c r="H99" s="885"/>
      <c r="I99" s="885"/>
      <c r="J99" s="885"/>
      <c r="K99" s="885"/>
      <c r="L99" s="885"/>
      <c r="M99" s="885"/>
      <c r="N99" s="885"/>
      <c r="O99" s="885"/>
      <c r="P99" s="885"/>
      <c r="Q99" s="885"/>
      <c r="R99" s="885"/>
      <c r="S99" s="885"/>
      <c r="T99" s="885"/>
      <c r="U99" s="885"/>
      <c r="V99" s="885"/>
      <c r="W99" s="885"/>
      <c r="X99" s="885"/>
      <c r="Y99" s="885"/>
      <c r="Z99" s="885"/>
      <c r="AA99" s="885"/>
      <c r="AB99" s="885"/>
      <c r="AC99" s="31"/>
      <c r="AD99" s="31"/>
      <c r="AE99" s="31"/>
      <c r="AF99" s="31"/>
      <c r="AG99" s="31"/>
      <c r="AH99" s="31"/>
    </row>
    <row r="100" spans="2:40" s="557" customFormat="1" ht="84.9" customHeight="1" x14ac:dyDescent="0.25">
      <c r="C100" s="642" t="s">
        <v>1315</v>
      </c>
      <c r="D100" s="642"/>
      <c r="E100" s="642"/>
      <c r="F100" s="642"/>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539"/>
      <c r="AD100" s="539"/>
      <c r="AE100" s="539"/>
      <c r="AF100" s="539"/>
      <c r="AG100" s="539"/>
      <c r="AH100" s="539"/>
    </row>
    <row r="101" spans="2:40" s="409" customFormat="1" ht="12.75" customHeight="1" x14ac:dyDescent="0.25">
      <c r="C101" s="540"/>
      <c r="D101" s="540"/>
      <c r="E101" s="540"/>
      <c r="F101" s="540"/>
      <c r="G101" s="540"/>
      <c r="H101" s="540"/>
      <c r="I101" s="540"/>
      <c r="J101" s="540"/>
      <c r="K101" s="540"/>
      <c r="L101" s="540"/>
      <c r="M101" s="540"/>
      <c r="N101" s="540"/>
      <c r="O101" s="540"/>
      <c r="P101" s="540"/>
      <c r="Q101" s="540"/>
      <c r="R101" s="540"/>
      <c r="S101" s="540"/>
      <c r="T101" s="540"/>
      <c r="U101" s="540"/>
      <c r="V101" s="540"/>
      <c r="W101" s="540"/>
      <c r="X101" s="540"/>
      <c r="Y101" s="540"/>
      <c r="Z101" s="540"/>
      <c r="AA101" s="540"/>
      <c r="AB101" s="540"/>
      <c r="AC101" s="31"/>
      <c r="AD101" s="31"/>
      <c r="AE101" s="31"/>
      <c r="AF101" s="31"/>
      <c r="AG101" s="31"/>
      <c r="AH101" s="31"/>
    </row>
    <row r="102" spans="2:40" s="409" customFormat="1" ht="15" customHeight="1" x14ac:dyDescent="0.25">
      <c r="B102" s="419">
        <v>2.8</v>
      </c>
      <c r="C102" s="885" t="s">
        <v>1097</v>
      </c>
      <c r="D102" s="885"/>
      <c r="E102" s="885"/>
      <c r="F102" s="885"/>
      <c r="G102" s="885"/>
      <c r="H102" s="885"/>
      <c r="I102" s="885"/>
      <c r="J102" s="885"/>
      <c r="K102" s="885"/>
      <c r="L102" s="885"/>
      <c r="M102" s="885"/>
      <c r="N102" s="885"/>
      <c r="O102" s="885"/>
      <c r="P102" s="885"/>
      <c r="Q102" s="885"/>
      <c r="R102" s="885"/>
      <c r="S102" s="885"/>
      <c r="T102" s="885"/>
      <c r="U102" s="885"/>
      <c r="V102" s="885"/>
      <c r="W102" s="885"/>
      <c r="X102" s="885"/>
      <c r="Y102" s="885"/>
      <c r="Z102" s="885"/>
      <c r="AA102" s="885"/>
      <c r="AB102" s="885"/>
      <c r="AC102" s="31"/>
      <c r="AD102" s="31"/>
      <c r="AE102" s="31"/>
      <c r="AF102" s="31"/>
      <c r="AG102" s="31"/>
      <c r="AH102" s="31"/>
    </row>
    <row r="103" spans="2:40" s="409" customFormat="1" ht="15" customHeight="1" x14ac:dyDescent="0.25">
      <c r="C103" s="921" t="s">
        <v>694</v>
      </c>
      <c r="D103" s="921"/>
      <c r="E103" s="921"/>
      <c r="F103" s="921"/>
      <c r="G103" s="921"/>
      <c r="H103" s="921"/>
      <c r="I103" s="921"/>
      <c r="J103" s="921"/>
      <c r="K103" s="921"/>
      <c r="L103" s="921"/>
      <c r="M103" s="921"/>
      <c r="N103" s="921"/>
      <c r="O103" s="921"/>
      <c r="P103" s="921"/>
      <c r="Q103" s="921"/>
      <c r="R103" s="921"/>
      <c r="S103" s="921"/>
      <c r="T103" s="921"/>
      <c r="U103" s="921"/>
      <c r="V103" s="921"/>
      <c r="W103" s="921"/>
      <c r="X103" s="921"/>
      <c r="Y103" s="921"/>
      <c r="Z103" s="921"/>
      <c r="AA103" s="921"/>
      <c r="AB103" s="921"/>
      <c r="AC103" s="31"/>
      <c r="AD103" s="31"/>
      <c r="AE103" s="31"/>
      <c r="AF103" s="31"/>
      <c r="AG103" s="31"/>
      <c r="AH103" s="31"/>
    </row>
    <row r="104" spans="2:40" s="409" customFormat="1" ht="12.75" customHeight="1" x14ac:dyDescent="0.25">
      <c r="C104" s="541"/>
      <c r="D104" s="541"/>
      <c r="E104" s="541"/>
      <c r="F104" s="541"/>
      <c r="G104" s="541"/>
      <c r="H104" s="541"/>
      <c r="I104" s="541"/>
      <c r="J104" s="541"/>
      <c r="K104" s="541"/>
      <c r="L104" s="541"/>
      <c r="M104" s="541"/>
      <c r="N104" s="541"/>
      <c r="O104" s="541"/>
      <c r="P104" s="541"/>
      <c r="Q104" s="541"/>
      <c r="R104" s="541"/>
      <c r="S104" s="541"/>
      <c r="T104" s="541"/>
      <c r="U104" s="541"/>
      <c r="V104" s="541"/>
      <c r="W104" s="541"/>
      <c r="X104" s="541"/>
      <c r="Y104" s="541"/>
      <c r="Z104" s="541"/>
      <c r="AA104" s="541"/>
      <c r="AB104" s="541"/>
      <c r="AC104" s="31"/>
      <c r="AD104" s="31"/>
      <c r="AE104" s="31"/>
      <c r="AF104" s="31"/>
      <c r="AG104" s="31"/>
      <c r="AH104" s="31"/>
    </row>
    <row r="105" spans="2:40" ht="18.75" customHeight="1" x14ac:dyDescent="0.25">
      <c r="B105" s="359"/>
      <c r="C105" s="922" t="s">
        <v>1098</v>
      </c>
      <c r="D105" s="922"/>
      <c r="E105" s="922"/>
      <c r="F105" s="922"/>
      <c r="G105" s="922"/>
      <c r="H105" s="922"/>
      <c r="I105" s="922"/>
      <c r="J105" s="922"/>
      <c r="K105" s="922"/>
      <c r="L105" s="922"/>
      <c r="M105" s="922"/>
      <c r="N105" s="922"/>
      <c r="O105" s="922"/>
      <c r="P105" s="922"/>
      <c r="Q105" s="922"/>
      <c r="R105" s="922"/>
      <c r="S105" s="922"/>
      <c r="T105" s="922"/>
      <c r="U105" s="922"/>
      <c r="V105" s="922"/>
      <c r="W105" s="922"/>
      <c r="X105" s="922"/>
      <c r="Y105" s="922"/>
      <c r="Z105" s="922"/>
      <c r="AA105" s="922"/>
      <c r="AB105" s="922"/>
      <c r="AC105" s="31"/>
      <c r="AD105" s="422"/>
      <c r="AI105" s="340"/>
      <c r="AJ105" s="340"/>
      <c r="AK105" s="340"/>
      <c r="AL105" s="340"/>
      <c r="AM105" s="340"/>
      <c r="AN105" s="340"/>
    </row>
    <row r="106" spans="2:40" ht="9" customHeight="1" x14ac:dyDescent="0.25">
      <c r="B106" s="359"/>
      <c r="C106" s="552"/>
      <c r="D106" s="552"/>
      <c r="E106" s="552"/>
      <c r="F106" s="552"/>
      <c r="G106" s="552"/>
      <c r="H106" s="552"/>
      <c r="I106" s="552"/>
      <c r="J106" s="552"/>
      <c r="K106" s="552"/>
      <c r="L106" s="552"/>
      <c r="M106" s="552"/>
      <c r="N106" s="552"/>
      <c r="O106" s="552"/>
      <c r="P106" s="552"/>
      <c r="Q106" s="552"/>
      <c r="R106" s="552"/>
      <c r="S106" s="552"/>
      <c r="T106" s="552"/>
      <c r="U106" s="552"/>
      <c r="V106" s="552"/>
      <c r="W106" s="552"/>
      <c r="X106" s="552"/>
      <c r="Y106" s="552"/>
      <c r="Z106" s="552"/>
      <c r="AA106" s="552"/>
      <c r="AB106" s="552"/>
      <c r="AC106" s="31"/>
      <c r="AD106" s="423"/>
      <c r="AI106" s="340"/>
      <c r="AJ106" s="340"/>
      <c r="AK106" s="340"/>
      <c r="AL106" s="340"/>
      <c r="AM106" s="340"/>
      <c r="AN106" s="340"/>
    </row>
    <row r="107" spans="2:40" ht="12.75" customHeight="1" x14ac:dyDescent="0.25">
      <c r="B107" s="359"/>
      <c r="C107" s="916" t="s">
        <v>1099</v>
      </c>
      <c r="D107" s="916"/>
      <c r="E107" s="916"/>
      <c r="F107" s="916"/>
      <c r="G107" s="916"/>
      <c r="H107" s="916"/>
      <c r="I107" s="916"/>
      <c r="J107" s="916"/>
      <c r="K107" s="916"/>
      <c r="L107" s="916"/>
      <c r="M107" s="916"/>
      <c r="N107" s="916"/>
      <c r="O107" s="916"/>
      <c r="P107" s="916"/>
      <c r="Q107" s="916"/>
      <c r="R107" s="916"/>
      <c r="S107" s="916"/>
      <c r="T107" s="916"/>
      <c r="U107" s="916"/>
      <c r="V107" s="916"/>
      <c r="W107" s="916"/>
      <c r="X107" s="916"/>
      <c r="Y107" s="916"/>
      <c r="Z107" s="916"/>
      <c r="AA107" s="916"/>
      <c r="AB107" s="916"/>
      <c r="AC107" s="31"/>
      <c r="AD107" s="424"/>
      <c r="AI107" s="340"/>
      <c r="AJ107" s="340"/>
      <c r="AK107" s="340"/>
      <c r="AL107" s="340"/>
      <c r="AM107" s="340"/>
      <c r="AN107" s="340"/>
    </row>
    <row r="108" spans="2:40" ht="15" customHeight="1" x14ac:dyDescent="0.25">
      <c r="B108" s="359"/>
      <c r="C108" s="915" t="s">
        <v>1100</v>
      </c>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31"/>
      <c r="AD108" s="385"/>
      <c r="AI108" s="340"/>
      <c r="AJ108" s="340"/>
      <c r="AK108" s="340"/>
      <c r="AL108" s="340"/>
      <c r="AM108" s="340"/>
      <c r="AN108" s="340"/>
    </row>
    <row r="109" spans="2:40" ht="26.25" customHeight="1" x14ac:dyDescent="0.25">
      <c r="B109" s="359"/>
      <c r="C109" s="917" t="s">
        <v>1115</v>
      </c>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7"/>
      <c r="AA109" s="917"/>
      <c r="AB109" s="917"/>
      <c r="AC109" s="31"/>
      <c r="AD109" s="425"/>
      <c r="AI109" s="340"/>
      <c r="AJ109" s="340"/>
      <c r="AK109" s="340"/>
      <c r="AL109" s="340"/>
      <c r="AM109" s="340"/>
      <c r="AN109" s="340"/>
    </row>
    <row r="110" spans="2:40" ht="31.5" customHeight="1" x14ac:dyDescent="0.25">
      <c r="B110" s="359"/>
      <c r="C110" s="918" t="s">
        <v>1316</v>
      </c>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8"/>
      <c r="AA110" s="918"/>
      <c r="AB110" s="918"/>
      <c r="AC110" s="31"/>
      <c r="AD110" s="426"/>
      <c r="AI110" s="340"/>
      <c r="AJ110" s="340"/>
      <c r="AK110" s="340"/>
      <c r="AL110" s="340"/>
      <c r="AM110" s="340"/>
      <c r="AN110" s="340"/>
    </row>
    <row r="111" spans="2:40" ht="17.25" customHeight="1" x14ac:dyDescent="0.25">
      <c r="B111" s="359"/>
      <c r="C111" s="919" t="s">
        <v>1101</v>
      </c>
      <c r="D111" s="919"/>
      <c r="E111" s="919"/>
      <c r="F111" s="919"/>
      <c r="G111" s="919"/>
      <c r="H111" s="919"/>
      <c r="I111" s="919"/>
      <c r="J111" s="919"/>
      <c r="K111" s="919"/>
      <c r="L111" s="919"/>
      <c r="M111" s="919"/>
      <c r="N111" s="919"/>
      <c r="O111" s="919"/>
      <c r="P111" s="919"/>
      <c r="Q111" s="919"/>
      <c r="R111" s="919"/>
      <c r="S111" s="919"/>
      <c r="T111" s="919"/>
      <c r="U111" s="919"/>
      <c r="V111" s="919"/>
      <c r="W111" s="919"/>
      <c r="X111" s="919"/>
      <c r="Y111" s="919"/>
      <c r="Z111" s="919"/>
      <c r="AA111" s="919"/>
      <c r="AB111" s="919"/>
      <c r="AC111" s="31"/>
      <c r="AD111" s="427"/>
      <c r="AI111" s="340"/>
      <c r="AJ111" s="340"/>
      <c r="AK111" s="340"/>
      <c r="AL111" s="340"/>
      <c r="AM111" s="340"/>
      <c r="AN111" s="340"/>
    </row>
    <row r="112" spans="2:40" ht="59.25" customHeight="1" x14ac:dyDescent="0.25">
      <c r="B112" s="359"/>
      <c r="C112" s="915" t="s">
        <v>1107</v>
      </c>
      <c r="D112" s="915"/>
      <c r="E112" s="915"/>
      <c r="F112" s="915"/>
      <c r="G112" s="915"/>
      <c r="H112" s="915"/>
      <c r="I112" s="915"/>
      <c r="J112" s="915"/>
      <c r="K112" s="915"/>
      <c r="L112" s="915"/>
      <c r="M112" s="915"/>
      <c r="N112" s="915"/>
      <c r="O112" s="915"/>
      <c r="P112" s="915"/>
      <c r="Q112" s="915"/>
      <c r="R112" s="915"/>
      <c r="S112" s="915"/>
      <c r="T112" s="915"/>
      <c r="U112" s="915"/>
      <c r="V112" s="915"/>
      <c r="W112" s="915"/>
      <c r="X112" s="915"/>
      <c r="Y112" s="915"/>
      <c r="Z112" s="915"/>
      <c r="AA112" s="915"/>
      <c r="AB112" s="915"/>
      <c r="AC112" s="31"/>
      <c r="AD112" s="385"/>
      <c r="AI112" s="340"/>
      <c r="AJ112" s="340"/>
      <c r="AK112" s="340"/>
      <c r="AL112" s="340"/>
      <c r="AM112" s="340"/>
      <c r="AN112" s="340"/>
    </row>
    <row r="113" spans="1:40" s="368" customFormat="1" ht="23.25" customHeight="1" x14ac:dyDescent="0.25">
      <c r="A113" s="367"/>
      <c r="B113" s="428"/>
      <c r="C113" s="914" t="s">
        <v>1106</v>
      </c>
      <c r="D113" s="914"/>
      <c r="E113" s="914"/>
      <c r="F113" s="914"/>
      <c r="G113" s="914"/>
      <c r="H113" s="914"/>
      <c r="I113" s="915"/>
      <c r="J113" s="915"/>
      <c r="K113" s="915"/>
      <c r="L113" s="915"/>
      <c r="M113" s="915"/>
      <c r="N113" s="915"/>
      <c r="O113" s="915"/>
      <c r="P113" s="915"/>
      <c r="Q113" s="915"/>
      <c r="R113" s="915"/>
      <c r="S113" s="915"/>
      <c r="T113" s="915"/>
      <c r="U113" s="915"/>
      <c r="V113" s="915"/>
      <c r="W113" s="915"/>
      <c r="X113" s="915"/>
      <c r="Y113" s="915"/>
      <c r="Z113" s="915"/>
      <c r="AA113" s="915"/>
      <c r="AB113" s="915"/>
      <c r="AC113" s="539"/>
      <c r="AD113" s="385"/>
      <c r="AE113" s="358"/>
      <c r="AF113" s="358"/>
      <c r="AG113" s="358"/>
      <c r="AH113" s="358"/>
    </row>
    <row r="114" spans="1:40" ht="12.75" customHeight="1" x14ac:dyDescent="0.25">
      <c r="B114" s="359"/>
      <c r="C114" s="407"/>
      <c r="D114" s="407"/>
      <c r="E114" s="407"/>
      <c r="F114" s="407"/>
      <c r="G114" s="407"/>
      <c r="H114" s="407"/>
      <c r="I114" s="406"/>
      <c r="J114" s="406"/>
      <c r="K114" s="406"/>
      <c r="L114" s="406"/>
      <c r="M114" s="406"/>
      <c r="N114" s="406"/>
      <c r="O114" s="406"/>
      <c r="P114" s="406"/>
      <c r="Q114" s="406"/>
      <c r="R114" s="406"/>
      <c r="S114" s="406"/>
      <c r="T114" s="406"/>
      <c r="U114" s="406"/>
      <c r="V114" s="406"/>
      <c r="W114" s="406"/>
      <c r="X114" s="406"/>
      <c r="Y114" s="406"/>
      <c r="Z114" s="406"/>
      <c r="AA114" s="406"/>
      <c r="AI114" s="340"/>
      <c r="AJ114" s="340"/>
      <c r="AK114" s="340"/>
      <c r="AL114" s="340"/>
      <c r="AM114" s="340"/>
      <c r="AN114" s="340"/>
    </row>
    <row r="115" spans="1:40" ht="12.75" customHeight="1" x14ac:dyDescent="0.25">
      <c r="B115" s="359"/>
      <c r="C115" s="407"/>
      <c r="D115" s="407"/>
      <c r="E115" s="407"/>
      <c r="F115" s="407"/>
      <c r="G115" s="407"/>
      <c r="H115" s="407"/>
      <c r="I115" s="406"/>
      <c r="J115" s="406"/>
      <c r="K115" s="406"/>
      <c r="L115" s="406"/>
      <c r="M115" s="406"/>
      <c r="N115" s="406"/>
      <c r="O115" s="406"/>
      <c r="P115" s="406"/>
      <c r="Q115" s="406"/>
      <c r="R115" s="406"/>
      <c r="S115" s="406"/>
      <c r="T115" s="406"/>
      <c r="U115" s="406"/>
      <c r="V115" s="406"/>
      <c r="W115" s="406"/>
      <c r="X115" s="406"/>
      <c r="Y115" s="406"/>
      <c r="Z115" s="406"/>
      <c r="AA115" s="406"/>
      <c r="AI115" s="340"/>
      <c r="AJ115" s="340"/>
      <c r="AK115" s="340"/>
      <c r="AL115" s="340"/>
      <c r="AM115" s="340"/>
      <c r="AN115" s="340"/>
    </row>
    <row r="116" spans="1:40" s="351" customFormat="1" ht="23.1" customHeight="1" x14ac:dyDescent="0.25">
      <c r="A116" s="349"/>
      <c r="B116" s="360" t="s">
        <v>350</v>
      </c>
      <c r="C116" s="893" t="s">
        <v>1173</v>
      </c>
      <c r="D116" s="893"/>
      <c r="E116" s="893"/>
      <c r="F116" s="893"/>
      <c r="G116" s="893"/>
      <c r="H116" s="893"/>
      <c r="I116" s="893"/>
      <c r="J116" s="893"/>
      <c r="K116" s="893"/>
      <c r="L116" s="893"/>
      <c r="M116" s="893"/>
      <c r="N116" s="893"/>
      <c r="O116" s="893"/>
      <c r="P116" s="893"/>
      <c r="Q116" s="893"/>
      <c r="R116" s="893"/>
      <c r="S116" s="893"/>
      <c r="T116" s="893"/>
      <c r="U116" s="893"/>
      <c r="V116" s="893"/>
      <c r="W116" s="893"/>
      <c r="X116" s="893"/>
      <c r="Y116" s="893"/>
      <c r="Z116" s="893"/>
      <c r="AA116" s="893"/>
      <c r="AB116" s="893"/>
      <c r="AC116" s="350"/>
      <c r="AD116" s="350"/>
      <c r="AE116" s="350"/>
      <c r="AF116" s="350"/>
      <c r="AG116" s="350"/>
      <c r="AH116" s="350"/>
    </row>
    <row r="117" spans="1:40" ht="12.75" customHeight="1" x14ac:dyDescent="0.25">
      <c r="B117" s="359"/>
      <c r="C117" s="352"/>
      <c r="D117" s="352"/>
      <c r="E117" s="352"/>
      <c r="F117" s="352"/>
      <c r="G117" s="352"/>
      <c r="H117" s="352"/>
      <c r="AI117" s="340"/>
      <c r="AJ117" s="340"/>
      <c r="AK117" s="340"/>
      <c r="AL117" s="340"/>
      <c r="AM117" s="340"/>
      <c r="AN117" s="340"/>
    </row>
    <row r="118" spans="1:40" s="368" customFormat="1" ht="30" customHeight="1" x14ac:dyDescent="0.25">
      <c r="A118" s="367"/>
      <c r="B118" s="428"/>
      <c r="C118" s="894" t="s">
        <v>932</v>
      </c>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4"/>
      <c r="AA118" s="894"/>
      <c r="AB118" s="894"/>
      <c r="AC118" s="358"/>
      <c r="AD118" s="358"/>
      <c r="AE118" s="358"/>
      <c r="AF118" s="358"/>
      <c r="AG118" s="358"/>
      <c r="AH118" s="358"/>
    </row>
    <row r="119" spans="1:40" ht="12.75" customHeight="1" x14ac:dyDescent="0.25">
      <c r="B119" s="359"/>
      <c r="C119" s="407"/>
      <c r="D119" s="407"/>
      <c r="E119" s="407"/>
      <c r="F119" s="407"/>
      <c r="G119" s="407"/>
      <c r="H119" s="407"/>
      <c r="I119" s="406"/>
      <c r="J119" s="406"/>
      <c r="K119" s="406"/>
      <c r="L119" s="406"/>
      <c r="M119" s="406"/>
      <c r="N119" s="406"/>
      <c r="O119" s="406"/>
      <c r="P119" s="406"/>
      <c r="Q119" s="406"/>
      <c r="R119" s="406"/>
      <c r="S119" s="406"/>
      <c r="T119" s="406"/>
      <c r="U119" s="406"/>
      <c r="V119" s="406"/>
      <c r="W119" s="406"/>
      <c r="X119" s="406"/>
      <c r="Y119" s="406"/>
      <c r="Z119" s="406"/>
      <c r="AA119" s="406"/>
      <c r="AI119" s="340"/>
      <c r="AJ119" s="340"/>
      <c r="AK119" s="340"/>
      <c r="AL119" s="340"/>
      <c r="AM119" s="340"/>
      <c r="AN119" s="340"/>
    </row>
    <row r="120" spans="1:40" ht="12.75" customHeight="1" x14ac:dyDescent="0.25">
      <c r="B120" s="359"/>
      <c r="C120" s="407"/>
      <c r="D120" s="407"/>
      <c r="E120" s="407"/>
      <c r="F120" s="407"/>
      <c r="G120" s="407"/>
      <c r="H120" s="407"/>
      <c r="I120" s="406"/>
      <c r="J120" s="406"/>
      <c r="K120" s="406"/>
      <c r="L120" s="406"/>
      <c r="M120" s="406"/>
      <c r="N120" s="406"/>
      <c r="O120" s="406"/>
      <c r="P120" s="406"/>
      <c r="Q120" s="406"/>
      <c r="R120" s="406"/>
      <c r="S120" s="406"/>
      <c r="T120" s="406"/>
      <c r="U120" s="406"/>
      <c r="V120" s="406"/>
      <c r="W120" s="406"/>
      <c r="X120" s="406"/>
      <c r="Y120" s="406"/>
      <c r="Z120" s="406"/>
      <c r="AA120" s="406"/>
      <c r="AI120" s="340"/>
      <c r="AJ120" s="340"/>
      <c r="AK120" s="340"/>
      <c r="AL120" s="340"/>
      <c r="AM120" s="340"/>
      <c r="AN120" s="340"/>
    </row>
    <row r="121" spans="1:40" s="351" customFormat="1" ht="23.1" customHeight="1" x14ac:dyDescent="0.25">
      <c r="A121" s="349"/>
      <c r="B121" s="360" t="s">
        <v>351</v>
      </c>
      <c r="C121" s="893" t="s">
        <v>1116</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3"/>
      <c r="AA121" s="893"/>
      <c r="AB121" s="893"/>
      <c r="AC121" s="350"/>
      <c r="AD121" s="350"/>
      <c r="AE121" s="350"/>
      <c r="AF121" s="350"/>
      <c r="AG121" s="350"/>
      <c r="AH121" s="350"/>
    </row>
    <row r="122" spans="1:40" ht="12.75" customHeight="1" x14ac:dyDescent="0.25">
      <c r="B122" s="359"/>
      <c r="AI122" s="340"/>
      <c r="AJ122" s="340"/>
      <c r="AK122" s="340"/>
      <c r="AL122" s="340"/>
      <c r="AM122" s="340"/>
      <c r="AN122" s="340"/>
    </row>
    <row r="123" spans="1:40" ht="12.75" customHeight="1" x14ac:dyDescent="0.25">
      <c r="B123" s="359"/>
      <c r="C123" s="361"/>
      <c r="D123" s="361"/>
      <c r="E123" s="361"/>
      <c r="F123" s="361"/>
      <c r="G123" s="361"/>
      <c r="H123" s="361"/>
      <c r="I123" s="361"/>
      <c r="J123" s="361"/>
      <c r="K123" s="361"/>
      <c r="L123" s="361"/>
      <c r="M123" s="361"/>
      <c r="N123" s="361"/>
      <c r="O123" s="361"/>
      <c r="P123" s="361"/>
      <c r="Q123" s="361"/>
      <c r="R123" s="361"/>
      <c r="S123" s="361"/>
      <c r="T123" s="361"/>
      <c r="U123" s="361"/>
      <c r="V123" s="361"/>
      <c r="W123" s="361"/>
      <c r="X123" s="361"/>
      <c r="Y123" s="361"/>
      <c r="Z123" s="361"/>
      <c r="AA123" s="361"/>
      <c r="AI123" s="340"/>
      <c r="AJ123" s="340"/>
      <c r="AK123" s="340"/>
      <c r="AL123" s="340"/>
      <c r="AM123" s="340"/>
      <c r="AN123" s="340"/>
    </row>
    <row r="124" spans="1:40" ht="12.75" customHeight="1" x14ac:dyDescent="0.25">
      <c r="B124" s="359"/>
      <c r="C124" s="361"/>
      <c r="D124" s="361"/>
      <c r="E124" s="361"/>
      <c r="F124" s="361"/>
      <c r="G124" s="361"/>
      <c r="H124" s="361"/>
      <c r="I124" s="361"/>
      <c r="J124" s="361"/>
      <c r="K124" s="361"/>
      <c r="L124" s="361"/>
      <c r="M124" s="361"/>
      <c r="N124" s="361"/>
      <c r="O124" s="361"/>
      <c r="P124" s="361"/>
      <c r="Q124" s="361"/>
      <c r="R124" s="361"/>
      <c r="S124" s="361"/>
      <c r="T124" s="361"/>
      <c r="U124" s="361"/>
      <c r="V124" s="361"/>
      <c r="W124" s="361"/>
      <c r="X124" s="361"/>
      <c r="Y124" s="361"/>
      <c r="Z124" s="361"/>
      <c r="AA124" s="361"/>
      <c r="AI124" s="340"/>
      <c r="AJ124" s="340"/>
      <c r="AK124" s="340"/>
      <c r="AL124" s="340"/>
      <c r="AM124" s="340"/>
      <c r="AN124" s="340"/>
    </row>
    <row r="125" spans="1:40" ht="12.75" customHeight="1" x14ac:dyDescent="0.25">
      <c r="B125" s="359"/>
      <c r="C125" s="361"/>
      <c r="D125" s="361"/>
      <c r="E125" s="361"/>
      <c r="F125" s="361"/>
      <c r="G125" s="361"/>
      <c r="H125" s="361"/>
      <c r="I125" s="361"/>
      <c r="J125" s="361"/>
      <c r="K125" s="361"/>
      <c r="L125" s="361"/>
      <c r="M125" s="361"/>
      <c r="N125" s="361"/>
      <c r="O125" s="361"/>
      <c r="P125" s="361"/>
      <c r="Q125" s="361"/>
      <c r="R125" s="361"/>
      <c r="S125" s="361"/>
      <c r="T125" s="361"/>
      <c r="U125" s="361"/>
      <c r="V125" s="361"/>
      <c r="W125" s="361"/>
      <c r="X125" s="361"/>
      <c r="Y125" s="361"/>
      <c r="Z125" s="361"/>
      <c r="AA125" s="361"/>
      <c r="AI125" s="340"/>
      <c r="AJ125" s="340"/>
      <c r="AK125" s="340"/>
      <c r="AL125" s="340"/>
      <c r="AM125" s="340"/>
      <c r="AN125" s="340"/>
    </row>
    <row r="126" spans="1:40" ht="12.75" customHeight="1" x14ac:dyDescent="0.25">
      <c r="B126" s="359"/>
      <c r="C126" s="361"/>
      <c r="D126" s="361"/>
      <c r="E126" s="361"/>
      <c r="F126" s="361"/>
      <c r="G126" s="361"/>
      <c r="H126" s="361"/>
      <c r="I126" s="361"/>
      <c r="J126" s="361"/>
      <c r="K126" s="361"/>
      <c r="L126" s="361"/>
      <c r="M126" s="361"/>
      <c r="N126" s="361"/>
      <c r="O126" s="361"/>
      <c r="P126" s="361"/>
      <c r="Q126" s="361"/>
      <c r="R126" s="361"/>
      <c r="S126" s="361"/>
      <c r="T126" s="361"/>
      <c r="U126" s="361"/>
      <c r="V126" s="361"/>
      <c r="W126" s="361"/>
      <c r="X126" s="361"/>
      <c r="Y126" s="361"/>
      <c r="Z126" s="361"/>
      <c r="AA126" s="361"/>
      <c r="AI126" s="340"/>
      <c r="AJ126" s="340"/>
      <c r="AK126" s="340"/>
      <c r="AL126" s="340"/>
      <c r="AM126" s="340"/>
      <c r="AN126" s="340"/>
    </row>
    <row r="127" spans="1:40" ht="12.75" customHeight="1" x14ac:dyDescent="0.25">
      <c r="B127" s="359"/>
      <c r="C127" s="361"/>
      <c r="D127" s="361"/>
      <c r="E127" s="361"/>
      <c r="F127" s="361"/>
      <c r="G127" s="361"/>
      <c r="H127" s="361"/>
      <c r="I127" s="361"/>
      <c r="J127" s="361"/>
      <c r="K127" s="361"/>
      <c r="L127" s="361"/>
      <c r="M127" s="361"/>
      <c r="N127" s="361"/>
      <c r="O127" s="361"/>
      <c r="P127" s="361"/>
      <c r="Q127" s="361"/>
      <c r="R127" s="361"/>
      <c r="S127" s="361"/>
      <c r="T127" s="361"/>
      <c r="U127" s="361"/>
      <c r="V127" s="361"/>
      <c r="W127" s="361"/>
      <c r="X127" s="361"/>
      <c r="Y127" s="361"/>
      <c r="Z127" s="361"/>
      <c r="AA127" s="361"/>
      <c r="AI127" s="340"/>
      <c r="AJ127" s="340"/>
      <c r="AK127" s="340"/>
      <c r="AL127" s="340"/>
      <c r="AM127" s="340"/>
      <c r="AN127" s="340"/>
    </row>
    <row r="128" spans="1:40" ht="12.75" customHeight="1" x14ac:dyDescent="0.25">
      <c r="B128" s="359"/>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I128" s="340"/>
      <c r="AJ128" s="340"/>
      <c r="AK128" s="340"/>
      <c r="AL128" s="340"/>
      <c r="AM128" s="340"/>
      <c r="AN128" s="340"/>
    </row>
    <row r="129" spans="1:40" ht="12.75" customHeight="1" x14ac:dyDescent="0.25">
      <c r="B129" s="359"/>
      <c r="C129" s="361"/>
      <c r="D129" s="361"/>
      <c r="E129" s="361"/>
      <c r="F129" s="361"/>
      <c r="G129" s="361"/>
      <c r="H129" s="361"/>
      <c r="I129" s="361"/>
      <c r="J129" s="361"/>
      <c r="K129" s="361"/>
      <c r="L129" s="361"/>
      <c r="M129" s="361"/>
      <c r="N129" s="361"/>
      <c r="O129" s="361"/>
      <c r="P129" s="361"/>
      <c r="Q129" s="361"/>
      <c r="R129" s="361"/>
      <c r="S129" s="361"/>
      <c r="T129" s="361"/>
      <c r="U129" s="361"/>
      <c r="V129" s="361"/>
      <c r="W129" s="361"/>
      <c r="X129" s="361"/>
      <c r="Y129" s="361"/>
      <c r="Z129" s="361"/>
      <c r="AA129" s="361"/>
      <c r="AI129" s="340"/>
      <c r="AJ129" s="340"/>
      <c r="AK129" s="340"/>
      <c r="AL129" s="340"/>
      <c r="AM129" s="340"/>
      <c r="AN129" s="340"/>
    </row>
    <row r="130" spans="1:40" ht="12.75" customHeight="1" x14ac:dyDescent="0.25">
      <c r="B130" s="359"/>
      <c r="C130" s="361"/>
      <c r="D130" s="361"/>
      <c r="E130" s="361"/>
      <c r="F130" s="361"/>
      <c r="G130" s="361"/>
      <c r="H130" s="361"/>
      <c r="I130" s="361"/>
      <c r="J130" s="361"/>
      <c r="K130" s="361"/>
      <c r="L130" s="361"/>
      <c r="M130" s="361"/>
      <c r="N130" s="361"/>
      <c r="O130" s="361"/>
      <c r="P130" s="361"/>
      <c r="Q130" s="361"/>
      <c r="R130" s="361"/>
      <c r="S130" s="361"/>
      <c r="T130" s="361"/>
      <c r="U130" s="361"/>
      <c r="V130" s="361"/>
      <c r="W130" s="361"/>
      <c r="X130" s="361"/>
      <c r="Y130" s="361"/>
      <c r="Z130" s="361"/>
      <c r="AA130" s="361"/>
      <c r="AI130" s="340"/>
      <c r="AJ130" s="340"/>
      <c r="AK130" s="340"/>
      <c r="AL130" s="340"/>
      <c r="AM130" s="340"/>
      <c r="AN130" s="340"/>
    </row>
    <row r="131" spans="1:40" ht="12.75" customHeight="1" x14ac:dyDescent="0.25">
      <c r="B131" s="359"/>
      <c r="C131" s="361"/>
      <c r="D131" s="361"/>
      <c r="E131" s="361"/>
      <c r="F131" s="361"/>
      <c r="G131" s="361"/>
      <c r="H131" s="361"/>
      <c r="I131" s="361"/>
      <c r="J131" s="361"/>
      <c r="K131" s="361"/>
      <c r="L131" s="361"/>
      <c r="M131" s="361"/>
      <c r="N131" s="361"/>
      <c r="O131" s="361"/>
      <c r="P131" s="361"/>
      <c r="Q131" s="361"/>
      <c r="R131" s="361"/>
      <c r="S131" s="361"/>
      <c r="T131" s="361"/>
      <c r="U131" s="361"/>
      <c r="V131" s="361"/>
      <c r="W131" s="361"/>
      <c r="X131" s="361"/>
      <c r="Y131" s="361"/>
      <c r="Z131" s="361"/>
      <c r="AA131" s="361"/>
      <c r="AI131" s="340"/>
      <c r="AJ131" s="340"/>
      <c r="AK131" s="340"/>
      <c r="AL131" s="340"/>
      <c r="AM131" s="340"/>
      <c r="AN131" s="340"/>
    </row>
    <row r="132" spans="1:40" ht="12.75" customHeight="1" x14ac:dyDescent="0.25">
      <c r="B132" s="359"/>
      <c r="C132" s="361"/>
      <c r="D132" s="361"/>
      <c r="E132" s="361"/>
      <c r="F132" s="361"/>
      <c r="G132" s="361"/>
      <c r="H132" s="361"/>
      <c r="I132" s="361"/>
      <c r="J132" s="361"/>
      <c r="K132" s="361"/>
      <c r="L132" s="361"/>
      <c r="M132" s="361"/>
      <c r="N132" s="361"/>
      <c r="O132" s="361"/>
      <c r="P132" s="361"/>
      <c r="Q132" s="361"/>
      <c r="R132" s="361"/>
      <c r="S132" s="361"/>
      <c r="T132" s="361"/>
      <c r="U132" s="361"/>
      <c r="V132" s="361"/>
      <c r="W132" s="361"/>
      <c r="X132" s="361"/>
      <c r="Y132" s="361"/>
      <c r="Z132" s="361"/>
      <c r="AA132" s="361"/>
      <c r="AI132" s="340"/>
      <c r="AJ132" s="340"/>
      <c r="AK132" s="340"/>
      <c r="AL132" s="340"/>
      <c r="AM132" s="340"/>
      <c r="AN132" s="340"/>
    </row>
    <row r="133" spans="1:40" ht="12.75" customHeight="1" x14ac:dyDescent="0.25">
      <c r="B133" s="359"/>
      <c r="C133" s="894" t="s">
        <v>695</v>
      </c>
      <c r="D133" s="894"/>
      <c r="E133" s="894"/>
      <c r="F133" s="894"/>
      <c r="G133" s="894"/>
      <c r="H133" s="894"/>
      <c r="I133" s="894"/>
      <c r="J133" s="894"/>
      <c r="K133" s="894"/>
      <c r="L133" s="894"/>
      <c r="M133" s="894"/>
      <c r="N133" s="894"/>
      <c r="O133" s="894"/>
      <c r="P133" s="894"/>
      <c r="Q133" s="894"/>
      <c r="R133" s="894"/>
      <c r="S133" s="894"/>
      <c r="T133" s="894"/>
      <c r="U133" s="894"/>
      <c r="V133" s="894"/>
      <c r="W133" s="894"/>
      <c r="X133" s="894"/>
      <c r="Y133" s="894"/>
      <c r="Z133" s="894"/>
      <c r="AA133" s="894"/>
      <c r="AB133" s="894"/>
      <c r="AI133" s="340"/>
      <c r="AJ133" s="340"/>
      <c r="AK133" s="340"/>
      <c r="AL133" s="340"/>
      <c r="AM133" s="340"/>
      <c r="AN133" s="340"/>
    </row>
    <row r="134" spans="1:40" ht="12.75" customHeight="1" x14ac:dyDescent="0.25">
      <c r="B134" s="340"/>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row>
    <row r="135" spans="1:40" ht="12.75" customHeight="1" x14ac:dyDescent="0.25">
      <c r="B135" s="340"/>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AI135" s="340"/>
      <c r="AJ135" s="340"/>
      <c r="AK135" s="340"/>
      <c r="AL135" s="340"/>
      <c r="AM135" s="340"/>
      <c r="AN135" s="340"/>
    </row>
    <row r="136" spans="1:40" s="351" customFormat="1" ht="18" customHeight="1" x14ac:dyDescent="0.25">
      <c r="A136" s="349"/>
      <c r="B136" s="376" t="s">
        <v>763</v>
      </c>
      <c r="C136" s="911" t="s">
        <v>761</v>
      </c>
      <c r="D136" s="911"/>
      <c r="E136" s="911"/>
      <c r="F136" s="911"/>
      <c r="G136" s="911"/>
      <c r="H136" s="911"/>
      <c r="I136" s="911"/>
      <c r="J136" s="911"/>
      <c r="K136" s="911"/>
      <c r="L136" s="513"/>
      <c r="M136" s="513"/>
      <c r="N136" s="513"/>
      <c r="O136" s="920" t="s">
        <v>762</v>
      </c>
      <c r="P136" s="920"/>
      <c r="Q136" s="920"/>
      <c r="R136" s="920"/>
      <c r="S136" s="920"/>
      <c r="T136" s="920"/>
      <c r="U136" s="920"/>
      <c r="V136" s="920"/>
      <c r="W136" s="920"/>
      <c r="X136" s="920"/>
      <c r="Y136" s="920"/>
      <c r="Z136" s="920"/>
      <c r="AA136" s="920"/>
      <c r="AB136" s="920"/>
      <c r="AC136" s="350"/>
      <c r="AD136" s="350"/>
      <c r="AE136" s="350"/>
      <c r="AF136" s="350"/>
      <c r="AG136" s="350"/>
      <c r="AH136" s="350"/>
    </row>
    <row r="137" spans="1:40" s="362" customFormat="1" ht="84.9" customHeight="1" x14ac:dyDescent="0.25">
      <c r="A137" s="357"/>
      <c r="C137" s="881" t="s">
        <v>1323</v>
      </c>
      <c r="D137" s="881"/>
      <c r="E137" s="881"/>
      <c r="F137" s="881"/>
      <c r="G137" s="881"/>
      <c r="H137" s="881"/>
      <c r="I137" s="881"/>
      <c r="J137" s="881"/>
      <c r="K137" s="881"/>
      <c r="L137" s="881"/>
      <c r="M137" s="881"/>
      <c r="N137" s="881"/>
      <c r="O137" s="881" t="s">
        <v>1338</v>
      </c>
      <c r="P137" s="881"/>
      <c r="Q137" s="881"/>
      <c r="R137" s="881"/>
      <c r="S137" s="881"/>
      <c r="T137" s="881"/>
      <c r="U137" s="881"/>
      <c r="V137" s="881"/>
      <c r="W137" s="881"/>
      <c r="X137" s="881"/>
      <c r="Y137" s="881"/>
      <c r="Z137" s="881"/>
      <c r="AA137" s="881"/>
      <c r="AB137" s="881"/>
      <c r="AC137" s="361"/>
      <c r="AD137" s="361"/>
      <c r="AE137" s="361"/>
      <c r="AF137" s="361"/>
      <c r="AG137" s="361"/>
      <c r="AH137" s="361"/>
    </row>
    <row r="138" spans="1:40" s="362" customFormat="1" ht="12.75" customHeight="1" x14ac:dyDescent="0.25">
      <c r="A138" s="357"/>
      <c r="AC138" s="361"/>
      <c r="AD138" s="361"/>
      <c r="AE138" s="361"/>
      <c r="AF138" s="361"/>
      <c r="AG138" s="361"/>
      <c r="AH138" s="361"/>
    </row>
    <row r="139" spans="1:40" s="368" customFormat="1" ht="15" customHeight="1" x14ac:dyDescent="0.25">
      <c r="A139" s="367"/>
      <c r="C139" s="856" t="s">
        <v>1349</v>
      </c>
      <c r="D139" s="856"/>
      <c r="E139" s="856"/>
      <c r="F139" s="856"/>
      <c r="G139" s="856"/>
      <c r="H139" s="856"/>
      <c r="I139" s="856"/>
      <c r="J139" s="856"/>
      <c r="K139" s="856"/>
      <c r="L139" s="856"/>
      <c r="M139" s="856"/>
      <c r="N139" s="856"/>
      <c r="O139" s="856" t="s">
        <v>1350</v>
      </c>
      <c r="P139" s="856"/>
      <c r="Q139" s="856"/>
      <c r="R139" s="856"/>
      <c r="S139" s="856"/>
      <c r="T139" s="856"/>
      <c r="U139" s="856"/>
      <c r="V139" s="856"/>
      <c r="W139" s="856"/>
      <c r="X139" s="856"/>
      <c r="Y139" s="856"/>
      <c r="Z139" s="856"/>
      <c r="AA139" s="856"/>
      <c r="AB139" s="856"/>
      <c r="AC139" s="358"/>
      <c r="AD139" s="358"/>
      <c r="AE139" s="358"/>
      <c r="AF139" s="358"/>
      <c r="AG139" s="358"/>
      <c r="AH139" s="358"/>
    </row>
    <row r="140" spans="1:40" s="362" customFormat="1" ht="12.75" customHeight="1" x14ac:dyDescent="0.25">
      <c r="A140" s="357"/>
      <c r="AC140" s="361"/>
      <c r="AD140" s="361"/>
      <c r="AE140" s="361"/>
      <c r="AF140" s="361"/>
      <c r="AG140" s="361"/>
      <c r="AH140" s="361"/>
    </row>
    <row r="141" spans="1:40" s="362" customFormat="1" ht="12.75" customHeight="1" x14ac:dyDescent="0.25">
      <c r="A141" s="357"/>
      <c r="AC141" s="361"/>
      <c r="AD141" s="361"/>
      <c r="AE141" s="361"/>
      <c r="AF141" s="361"/>
      <c r="AG141" s="361"/>
      <c r="AH141" s="361"/>
    </row>
    <row r="142" spans="1:40" s="351" customFormat="1" ht="18" customHeight="1" x14ac:dyDescent="0.25">
      <c r="A142" s="349"/>
      <c r="B142" s="376">
        <v>4.3</v>
      </c>
      <c r="C142" s="906" t="s">
        <v>986</v>
      </c>
      <c r="D142" s="906"/>
      <c r="E142" s="906"/>
      <c r="F142" s="906"/>
      <c r="G142" s="906"/>
      <c r="H142" s="906"/>
      <c r="I142" s="906"/>
      <c r="J142" s="906"/>
      <c r="K142" s="906"/>
      <c r="L142" s="906"/>
      <c r="M142" s="906"/>
      <c r="N142" s="906"/>
      <c r="O142" s="906"/>
      <c r="P142" s="906"/>
      <c r="Q142" s="906"/>
      <c r="R142" s="906"/>
      <c r="S142" s="906"/>
      <c r="T142" s="906"/>
      <c r="U142" s="906"/>
      <c r="V142" s="906"/>
      <c r="W142" s="906"/>
      <c r="X142" s="906"/>
      <c r="Y142" s="906"/>
      <c r="Z142" s="906"/>
      <c r="AA142" s="906"/>
      <c r="AB142" s="906"/>
      <c r="AC142" s="350"/>
      <c r="AD142" s="350"/>
      <c r="AE142" s="350"/>
      <c r="AF142" s="350"/>
      <c r="AG142" s="350"/>
      <c r="AH142" s="350"/>
    </row>
    <row r="143" spans="1:40" s="351" customFormat="1" ht="12.75" customHeight="1" x14ac:dyDescent="0.25">
      <c r="A143" s="349"/>
      <c r="B143" s="376"/>
      <c r="C143" s="376"/>
      <c r="D143" s="376"/>
      <c r="E143" s="376"/>
      <c r="F143" s="376"/>
      <c r="G143" s="376"/>
      <c r="H143" s="376"/>
      <c r="I143" s="376"/>
      <c r="J143" s="376"/>
      <c r="K143" s="376"/>
      <c r="L143" s="376"/>
      <c r="M143" s="376"/>
      <c r="N143" s="376"/>
      <c r="O143" s="376"/>
      <c r="P143" s="376"/>
      <c r="Q143" s="376"/>
      <c r="R143" s="376"/>
      <c r="S143" s="376"/>
      <c r="T143" s="376"/>
      <c r="U143" s="376"/>
      <c r="V143" s="376"/>
      <c r="W143" s="376"/>
      <c r="X143" s="376"/>
      <c r="Y143" s="376"/>
      <c r="Z143" s="376"/>
      <c r="AA143" s="376"/>
      <c r="AB143" s="376"/>
      <c r="AC143" s="350"/>
      <c r="AD143" s="350"/>
      <c r="AE143" s="350"/>
      <c r="AF143" s="350"/>
      <c r="AG143" s="350"/>
      <c r="AH143" s="350"/>
    </row>
    <row r="144" spans="1:40" s="362" customFormat="1" ht="15" customHeight="1" x14ac:dyDescent="0.25">
      <c r="A144" s="357"/>
      <c r="C144" s="913" t="s">
        <v>973</v>
      </c>
      <c r="D144" s="913"/>
      <c r="E144" s="913"/>
      <c r="F144" s="913"/>
      <c r="G144" s="913"/>
      <c r="H144" s="913"/>
      <c r="I144" s="913"/>
      <c r="J144" s="913"/>
      <c r="K144" s="913"/>
      <c r="L144" s="913"/>
      <c r="M144" s="913"/>
      <c r="N144" s="913"/>
      <c r="O144" s="913"/>
      <c r="P144" s="913"/>
      <c r="Q144" s="913"/>
      <c r="R144" s="913"/>
      <c r="S144" s="913"/>
      <c r="T144" s="913"/>
      <c r="U144" s="913"/>
      <c r="V144" s="913"/>
      <c r="W144" s="913"/>
      <c r="X144" s="913"/>
      <c r="Y144" s="913"/>
      <c r="Z144" s="913"/>
      <c r="AA144" s="913"/>
      <c r="AB144" s="913"/>
      <c r="AC144" s="361"/>
      <c r="AD144" s="361"/>
      <c r="AE144" s="361"/>
      <c r="AF144" s="361"/>
      <c r="AG144" s="361"/>
      <c r="AH144" s="361"/>
    </row>
    <row r="145" spans="1:40" s="362" customFormat="1" ht="18" customHeight="1" x14ac:dyDescent="0.25">
      <c r="A145" s="357"/>
      <c r="C145" s="907" t="s">
        <v>974</v>
      </c>
      <c r="D145" s="907"/>
      <c r="E145" s="907"/>
      <c r="F145" s="907"/>
      <c r="G145" s="907"/>
      <c r="H145" s="907"/>
      <c r="I145" s="907"/>
      <c r="J145" s="907"/>
      <c r="K145" s="907"/>
      <c r="L145" s="515"/>
      <c r="M145" s="515"/>
      <c r="N145" s="515"/>
      <c r="O145" s="517"/>
      <c r="P145" s="517"/>
      <c r="Q145" s="517"/>
      <c r="R145" s="517"/>
      <c r="S145" s="517"/>
      <c r="T145" s="517"/>
      <c r="U145" s="517"/>
      <c r="V145" s="517"/>
      <c r="W145" s="517"/>
      <c r="X145" s="517"/>
      <c r="Y145" s="517"/>
      <c r="Z145" s="553"/>
      <c r="AA145" s="361"/>
      <c r="AC145" s="361"/>
      <c r="AD145" s="361"/>
      <c r="AE145" s="361"/>
      <c r="AF145" s="361"/>
      <c r="AG145" s="361"/>
      <c r="AH145" s="361"/>
    </row>
    <row r="146" spans="1:40" s="362" customFormat="1" ht="18" customHeight="1" x14ac:dyDescent="0.25">
      <c r="A146" s="357"/>
      <c r="C146" s="899" t="s">
        <v>988</v>
      </c>
      <c r="D146" s="899"/>
      <c r="E146" s="899"/>
      <c r="F146" s="899"/>
      <c r="G146" s="899"/>
      <c r="H146" s="899"/>
      <c r="I146" s="899"/>
      <c r="J146" s="899"/>
      <c r="K146" s="899"/>
      <c r="L146" s="516"/>
      <c r="M146" s="516"/>
      <c r="N146" s="516"/>
      <c r="O146" s="518"/>
      <c r="P146" s="518"/>
      <c r="Q146" s="518"/>
      <c r="R146" s="518"/>
      <c r="S146" s="518"/>
      <c r="T146" s="518"/>
      <c r="U146" s="518"/>
      <c r="V146" s="518"/>
      <c r="W146" s="518"/>
      <c r="X146" s="518"/>
      <c r="Y146" s="518"/>
      <c r="Z146" s="553"/>
      <c r="AA146" s="361"/>
      <c r="AC146" s="361"/>
      <c r="AD146" s="361"/>
      <c r="AE146" s="361"/>
      <c r="AF146" s="361"/>
      <c r="AG146" s="361"/>
      <c r="AH146" s="361"/>
    </row>
    <row r="147" spans="1:40" s="362" customFormat="1" ht="18" customHeight="1" x14ac:dyDescent="0.25">
      <c r="A147" s="357"/>
      <c r="C147" s="554" t="s">
        <v>1111</v>
      </c>
      <c r="D147" s="554"/>
      <c r="E147" s="554"/>
      <c r="F147" s="554"/>
      <c r="G147" s="554"/>
      <c r="H147" s="554"/>
      <c r="I147" s="554"/>
      <c r="J147" s="554"/>
      <c r="K147" s="554"/>
      <c r="L147" s="520"/>
      <c r="M147" s="520"/>
      <c r="N147" s="520"/>
      <c r="O147" s="519"/>
      <c r="P147" s="519"/>
      <c r="Q147" s="519"/>
      <c r="R147" s="519"/>
      <c r="S147" s="519"/>
      <c r="T147" s="519"/>
      <c r="U147" s="519"/>
      <c r="V147" s="519"/>
      <c r="W147" s="519"/>
      <c r="X147" s="519"/>
      <c r="Y147" s="519"/>
      <c r="Z147" s="553"/>
      <c r="AA147" s="361"/>
      <c r="AC147" s="361"/>
      <c r="AD147" s="361"/>
      <c r="AE147" s="361"/>
      <c r="AF147" s="361"/>
      <c r="AG147" s="361"/>
      <c r="AH147" s="361"/>
    </row>
    <row r="148" spans="1:40" s="362" customFormat="1" ht="18" customHeight="1" thickBot="1" x14ac:dyDescent="0.3">
      <c r="A148" s="357"/>
      <c r="C148" s="901" t="s">
        <v>975</v>
      </c>
      <c r="D148" s="901"/>
      <c r="E148" s="901"/>
      <c r="F148" s="901"/>
      <c r="G148" s="901"/>
      <c r="H148" s="901"/>
      <c r="I148" s="901"/>
      <c r="J148" s="901"/>
      <c r="K148" s="901"/>
      <c r="L148" s="904"/>
      <c r="M148" s="904"/>
      <c r="N148" s="904"/>
      <c r="O148" s="363"/>
      <c r="P148" s="363"/>
      <c r="Q148" s="363"/>
      <c r="R148" s="363"/>
      <c r="S148" s="363"/>
      <c r="T148" s="363"/>
      <c r="U148" s="363"/>
      <c r="V148" s="363"/>
      <c r="W148" s="363"/>
      <c r="X148" s="363"/>
      <c r="Y148" s="363"/>
      <c r="Z148" s="553"/>
      <c r="AA148" s="361"/>
      <c r="AC148" s="361"/>
      <c r="AD148" s="361"/>
      <c r="AE148" s="361"/>
      <c r="AF148" s="361"/>
      <c r="AG148" s="361"/>
      <c r="AH148" s="361"/>
    </row>
    <row r="149" spans="1:40" s="362" customFormat="1" ht="24.9" customHeight="1" thickTop="1" x14ac:dyDescent="0.25">
      <c r="A149" s="357"/>
      <c r="C149" s="884" t="s">
        <v>1200</v>
      </c>
      <c r="D149" s="884"/>
      <c r="E149" s="884"/>
      <c r="F149" s="884"/>
      <c r="G149" s="884"/>
      <c r="H149" s="884"/>
      <c r="I149" s="884"/>
      <c r="J149" s="884"/>
      <c r="K149" s="884"/>
      <c r="L149" s="884"/>
      <c r="M149" s="884"/>
      <c r="N149" s="884"/>
      <c r="O149" s="884"/>
      <c r="P149" s="884"/>
      <c r="Q149" s="884"/>
      <c r="R149" s="884"/>
      <c r="S149" s="884"/>
      <c r="T149" s="884"/>
      <c r="U149" s="884"/>
      <c r="V149" s="884"/>
      <c r="W149" s="884"/>
      <c r="X149" s="884"/>
      <c r="Y149" s="884"/>
      <c r="Z149" s="884"/>
      <c r="AA149" s="884"/>
      <c r="AB149" s="884"/>
      <c r="AC149" s="361"/>
      <c r="AD149" s="361"/>
      <c r="AE149" s="361"/>
      <c r="AF149" s="361"/>
      <c r="AG149" s="361"/>
      <c r="AH149" s="361"/>
    </row>
    <row r="150" spans="1:40" s="362" customFormat="1" ht="12.75" customHeight="1" x14ac:dyDescent="0.25">
      <c r="A150" s="357"/>
      <c r="C150" s="530"/>
      <c r="D150" s="530"/>
      <c r="E150" s="530"/>
      <c r="F150" s="530"/>
      <c r="G150" s="530"/>
      <c r="H150" s="530"/>
      <c r="I150" s="530"/>
      <c r="J150" s="530"/>
      <c r="K150" s="530"/>
      <c r="L150" s="530"/>
      <c r="M150" s="530"/>
      <c r="N150" s="530"/>
      <c r="O150" s="530"/>
      <c r="P150" s="530"/>
      <c r="Q150" s="530"/>
      <c r="R150" s="530"/>
      <c r="S150" s="530"/>
      <c r="T150" s="530"/>
      <c r="U150" s="530"/>
      <c r="V150" s="530"/>
      <c r="W150" s="530"/>
      <c r="X150" s="530"/>
      <c r="Y150" s="530"/>
      <c r="Z150" s="530"/>
      <c r="AA150" s="530"/>
      <c r="AC150" s="361"/>
      <c r="AD150" s="361"/>
      <c r="AE150" s="361"/>
      <c r="AF150" s="361"/>
      <c r="AG150" s="361"/>
      <c r="AH150" s="361"/>
    </row>
    <row r="151" spans="1:40" s="368" customFormat="1" ht="30" customHeight="1" x14ac:dyDescent="0.25">
      <c r="A151" s="367"/>
      <c r="C151" s="897" t="s">
        <v>1117</v>
      </c>
      <c r="D151" s="897"/>
      <c r="E151" s="897"/>
      <c r="F151" s="897"/>
      <c r="G151" s="897"/>
      <c r="H151" s="897"/>
      <c r="I151" s="897"/>
      <c r="J151" s="897"/>
      <c r="K151" s="897"/>
      <c r="L151" s="897"/>
      <c r="M151" s="897"/>
      <c r="N151" s="897"/>
      <c r="O151" s="897"/>
      <c r="P151" s="897"/>
      <c r="Q151" s="897"/>
      <c r="R151" s="897"/>
      <c r="S151" s="897"/>
      <c r="T151" s="897"/>
      <c r="U151" s="897"/>
      <c r="V151" s="897"/>
      <c r="W151" s="897"/>
      <c r="X151" s="897"/>
      <c r="Y151" s="897"/>
      <c r="Z151" s="897"/>
      <c r="AA151" s="897"/>
      <c r="AB151" s="897"/>
      <c r="AC151" s="358"/>
      <c r="AD151" s="358"/>
      <c r="AE151" s="358"/>
      <c r="AF151" s="358"/>
      <c r="AG151" s="358"/>
      <c r="AH151" s="358"/>
    </row>
    <row r="152" spans="1:40" s="368" customFormat="1" ht="15" customHeight="1" x14ac:dyDescent="0.25">
      <c r="A152" s="367"/>
      <c r="C152" s="912" t="s">
        <v>1118</v>
      </c>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358"/>
      <c r="AD152" s="358"/>
      <c r="AE152" s="358"/>
      <c r="AF152" s="358"/>
      <c r="AG152" s="358"/>
      <c r="AH152" s="358"/>
    </row>
    <row r="153" spans="1:40" s="368" customFormat="1" ht="15" customHeight="1" x14ac:dyDescent="0.25">
      <c r="A153" s="367"/>
      <c r="C153" s="898" t="s">
        <v>1119</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358"/>
      <c r="AD153" s="358"/>
      <c r="AE153" s="358"/>
      <c r="AF153" s="358"/>
      <c r="AG153" s="358"/>
      <c r="AH153" s="358"/>
    </row>
    <row r="155" spans="1:40" ht="12.75" customHeight="1" x14ac:dyDescent="0.25">
      <c r="AF155" s="894"/>
      <c r="AG155" s="857"/>
      <c r="AH155" s="857"/>
      <c r="AI155" s="340"/>
      <c r="AJ155" s="340"/>
      <c r="AK155" s="340"/>
      <c r="AL155" s="340"/>
      <c r="AM155" s="340"/>
      <c r="AN155" s="340"/>
    </row>
    <row r="156" spans="1:40" s="351" customFormat="1" ht="23.1" customHeight="1" x14ac:dyDescent="0.25">
      <c r="A156" s="349"/>
      <c r="B156" s="360" t="s">
        <v>354</v>
      </c>
      <c r="C156" s="893" t="s">
        <v>1120</v>
      </c>
      <c r="D156" s="893"/>
      <c r="E156" s="893"/>
      <c r="F156" s="893"/>
      <c r="G156" s="893"/>
      <c r="H156" s="893"/>
      <c r="I156" s="893"/>
      <c r="J156" s="893"/>
      <c r="K156" s="893"/>
      <c r="L156" s="893"/>
      <c r="M156" s="893"/>
      <c r="N156" s="893"/>
      <c r="O156" s="893"/>
      <c r="P156" s="893"/>
      <c r="Q156" s="893"/>
      <c r="R156" s="893"/>
      <c r="S156" s="893"/>
      <c r="T156" s="893"/>
      <c r="U156" s="893"/>
      <c r="V156" s="893"/>
      <c r="W156" s="893"/>
      <c r="X156" s="893"/>
      <c r="Y156" s="893"/>
      <c r="Z156" s="893"/>
      <c r="AA156" s="893"/>
      <c r="AB156" s="893"/>
      <c r="AC156" s="350"/>
      <c r="AD156" s="350"/>
      <c r="AE156" s="350"/>
      <c r="AF156" s="532"/>
      <c r="AG156" s="533"/>
      <c r="AH156" s="533"/>
    </row>
    <row r="157" spans="1:40" ht="12.75" customHeight="1" x14ac:dyDescent="0.25">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F157" s="526"/>
      <c r="AG157" s="531"/>
      <c r="AH157" s="531"/>
      <c r="AI157" s="340"/>
      <c r="AJ157" s="340"/>
      <c r="AK157" s="340"/>
      <c r="AL157" s="340"/>
      <c r="AM157" s="340"/>
      <c r="AN157" s="340"/>
    </row>
    <row r="158" spans="1:40" s="368" customFormat="1" ht="30" customHeight="1" x14ac:dyDescent="0.25">
      <c r="A158" s="367"/>
      <c r="B158" s="358"/>
      <c r="C158" s="753" t="s">
        <v>1196</v>
      </c>
      <c r="D158" s="753"/>
      <c r="E158" s="753"/>
      <c r="F158" s="753"/>
      <c r="G158" s="753"/>
      <c r="H158" s="753"/>
      <c r="I158" s="753"/>
      <c r="J158" s="753"/>
      <c r="K158" s="753"/>
      <c r="L158" s="753"/>
      <c r="M158" s="753"/>
      <c r="N158" s="753"/>
      <c r="O158" s="753"/>
      <c r="P158" s="753"/>
      <c r="Q158" s="753"/>
      <c r="R158" s="753"/>
      <c r="S158" s="753"/>
      <c r="T158" s="753"/>
      <c r="U158" s="753"/>
      <c r="V158" s="753"/>
      <c r="W158" s="753"/>
      <c r="X158" s="753"/>
      <c r="Y158" s="753"/>
      <c r="Z158" s="753"/>
      <c r="AA158" s="753"/>
      <c r="AB158" s="753"/>
      <c r="AC158" s="358"/>
      <c r="AD158" s="358"/>
      <c r="AE158" s="358"/>
      <c r="AF158" s="526"/>
      <c r="AG158" s="531"/>
      <c r="AH158" s="531"/>
    </row>
    <row r="159" spans="1:40" ht="12.75" customHeight="1" x14ac:dyDescent="0.25">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F159" s="526"/>
      <c r="AG159" s="531"/>
      <c r="AH159" s="531"/>
      <c r="AI159" s="340"/>
      <c r="AJ159" s="340"/>
      <c r="AK159" s="340"/>
      <c r="AL159" s="340"/>
      <c r="AM159" s="340"/>
      <c r="AN159" s="340"/>
    </row>
    <row r="160" spans="1:40" s="368" customFormat="1" ht="15" customHeight="1" x14ac:dyDescent="0.25">
      <c r="A160" s="367"/>
      <c r="B160" s="358"/>
      <c r="C160" s="894" t="s">
        <v>1102</v>
      </c>
      <c r="D160" s="894"/>
      <c r="E160" s="894"/>
      <c r="F160" s="894"/>
      <c r="G160" s="894"/>
      <c r="H160" s="894"/>
      <c r="I160" s="894"/>
      <c r="J160" s="894"/>
      <c r="K160" s="894"/>
      <c r="L160" s="894"/>
      <c r="M160" s="894"/>
      <c r="N160" s="894"/>
      <c r="O160" s="894"/>
      <c r="P160" s="894"/>
      <c r="Q160" s="894"/>
      <c r="R160" s="894"/>
      <c r="S160" s="894"/>
      <c r="T160" s="894"/>
      <c r="U160" s="894"/>
      <c r="V160" s="894"/>
      <c r="W160" s="894"/>
      <c r="X160" s="894"/>
      <c r="Y160" s="894"/>
      <c r="Z160" s="894"/>
      <c r="AA160" s="894"/>
      <c r="AB160" s="894"/>
      <c r="AC160" s="358"/>
      <c r="AD160" s="358"/>
      <c r="AE160" s="358"/>
      <c r="AF160" s="526"/>
      <c r="AG160" s="531"/>
      <c r="AH160" s="531"/>
    </row>
    <row r="161" spans="32:40" ht="12.75" customHeight="1" x14ac:dyDescent="0.25">
      <c r="AF161" s="526"/>
      <c r="AG161" s="531"/>
      <c r="AH161" s="531"/>
      <c r="AI161" s="340"/>
      <c r="AJ161" s="340"/>
      <c r="AK161" s="340"/>
      <c r="AL161" s="340"/>
      <c r="AM161" s="340"/>
      <c r="AN161" s="340"/>
    </row>
    <row r="162" spans="32:40" ht="12.75" customHeight="1" x14ac:dyDescent="0.25">
      <c r="AF162" s="526"/>
      <c r="AG162" s="531"/>
      <c r="AH162" s="531"/>
      <c r="AI162" s="340"/>
      <c r="AJ162" s="340"/>
      <c r="AK162" s="340"/>
      <c r="AL162" s="340"/>
      <c r="AM162" s="340"/>
      <c r="AN162" s="340"/>
    </row>
    <row r="163" spans="32:40" ht="12.75" customHeight="1" x14ac:dyDescent="0.25">
      <c r="AF163" s="526"/>
      <c r="AG163" s="531"/>
      <c r="AH163" s="531"/>
      <c r="AI163" s="340"/>
      <c r="AJ163" s="340"/>
      <c r="AK163" s="340"/>
      <c r="AL163" s="340"/>
      <c r="AM163" s="340"/>
      <c r="AN163" s="340"/>
    </row>
    <row r="164" spans="32:40" ht="12.75" customHeight="1" x14ac:dyDescent="0.25">
      <c r="AF164" s="526"/>
      <c r="AG164" s="531"/>
      <c r="AH164" s="531"/>
      <c r="AI164" s="340"/>
      <c r="AJ164" s="340"/>
      <c r="AK164" s="340"/>
      <c r="AL164" s="340"/>
      <c r="AM164" s="340"/>
      <c r="AN164" s="340"/>
    </row>
    <row r="165" spans="32:40" ht="12.75" customHeight="1" x14ac:dyDescent="0.25">
      <c r="AF165" s="526"/>
      <c r="AG165" s="531"/>
      <c r="AH165" s="531"/>
      <c r="AI165" s="340"/>
      <c r="AJ165" s="340"/>
      <c r="AK165" s="340"/>
      <c r="AL165" s="340"/>
      <c r="AM165" s="340"/>
      <c r="AN165" s="340"/>
    </row>
    <row r="166" spans="32:40" ht="12.75" customHeight="1" x14ac:dyDescent="0.25">
      <c r="AF166" s="526"/>
      <c r="AG166" s="531"/>
      <c r="AH166" s="531"/>
      <c r="AI166" s="340"/>
      <c r="AJ166" s="340"/>
      <c r="AK166" s="340"/>
      <c r="AL166" s="340"/>
      <c r="AM166" s="340"/>
      <c r="AN166" s="340"/>
    </row>
    <row r="167" spans="32:40" ht="12.75" customHeight="1" x14ac:dyDescent="0.25">
      <c r="AF167" s="526"/>
      <c r="AG167" s="531"/>
      <c r="AH167" s="531"/>
      <c r="AI167" s="340"/>
      <c r="AJ167" s="340"/>
      <c r="AK167" s="340"/>
      <c r="AL167" s="340"/>
      <c r="AM167" s="340"/>
      <c r="AN167" s="340"/>
    </row>
    <row r="168" spans="32:40" ht="12.75" customHeight="1" x14ac:dyDescent="0.25">
      <c r="AF168" s="526"/>
      <c r="AG168" s="531"/>
      <c r="AH168" s="531"/>
      <c r="AI168" s="340"/>
      <c r="AJ168" s="340"/>
      <c r="AK168" s="340"/>
      <c r="AL168" s="340"/>
      <c r="AM168" s="340"/>
      <c r="AN168" s="340"/>
    </row>
    <row r="169" spans="32:40" ht="12.75" customHeight="1" x14ac:dyDescent="0.25">
      <c r="AF169" s="526"/>
      <c r="AG169" s="531"/>
      <c r="AH169" s="531"/>
      <c r="AI169" s="340"/>
      <c r="AJ169" s="340"/>
      <c r="AK169" s="340"/>
      <c r="AL169" s="340"/>
      <c r="AM169" s="340"/>
      <c r="AN169" s="340"/>
    </row>
    <row r="170" spans="32:40" ht="12.75" customHeight="1" x14ac:dyDescent="0.25">
      <c r="AF170" s="526"/>
      <c r="AG170" s="531"/>
      <c r="AH170" s="531"/>
      <c r="AI170" s="340"/>
      <c r="AJ170" s="340"/>
      <c r="AK170" s="340"/>
      <c r="AL170" s="340"/>
      <c r="AM170" s="340"/>
      <c r="AN170" s="340"/>
    </row>
    <row r="171" spans="32:40" ht="12.75" customHeight="1" x14ac:dyDescent="0.25">
      <c r="AF171" s="526"/>
      <c r="AG171" s="531"/>
      <c r="AH171" s="531"/>
      <c r="AI171" s="340"/>
      <c r="AJ171" s="340"/>
      <c r="AK171" s="340"/>
      <c r="AL171" s="340"/>
      <c r="AM171" s="340"/>
      <c r="AN171" s="340"/>
    </row>
    <row r="172" spans="32:40" ht="12.75" customHeight="1" x14ac:dyDescent="0.25">
      <c r="AF172" s="526"/>
      <c r="AG172" s="531"/>
      <c r="AH172" s="531"/>
      <c r="AI172" s="340"/>
      <c r="AJ172" s="340"/>
      <c r="AK172" s="340"/>
      <c r="AL172" s="340"/>
      <c r="AM172" s="340"/>
      <c r="AN172" s="340"/>
    </row>
    <row r="173" spans="32:40" ht="12.75" customHeight="1" x14ac:dyDescent="0.25">
      <c r="AF173" s="526"/>
      <c r="AG173" s="531"/>
      <c r="AH173" s="531"/>
      <c r="AI173" s="340"/>
      <c r="AJ173" s="340"/>
      <c r="AK173" s="340"/>
      <c r="AL173" s="340"/>
      <c r="AM173" s="340"/>
      <c r="AN173" s="340"/>
    </row>
    <row r="174" spans="32:40" ht="12.75" customHeight="1" x14ac:dyDescent="0.25">
      <c r="AF174" s="526"/>
      <c r="AG174" s="531"/>
      <c r="AH174" s="531"/>
      <c r="AI174" s="340"/>
      <c r="AJ174" s="340"/>
      <c r="AK174" s="340"/>
      <c r="AL174" s="340"/>
      <c r="AM174" s="340"/>
      <c r="AN174" s="340"/>
    </row>
    <row r="175" spans="32:40" ht="12.75" customHeight="1" x14ac:dyDescent="0.25">
      <c r="AF175" s="526"/>
      <c r="AG175" s="531"/>
      <c r="AH175" s="531"/>
      <c r="AI175" s="340"/>
      <c r="AJ175" s="340"/>
      <c r="AK175" s="340"/>
      <c r="AL175" s="340"/>
      <c r="AM175" s="340"/>
      <c r="AN175" s="340"/>
    </row>
    <row r="176" spans="32:40" ht="12.75" customHeight="1" x14ac:dyDescent="0.25">
      <c r="AF176" s="526"/>
      <c r="AG176" s="531"/>
      <c r="AH176" s="531"/>
      <c r="AI176" s="340"/>
      <c r="AJ176" s="340"/>
      <c r="AK176" s="340"/>
      <c r="AL176" s="340"/>
      <c r="AM176" s="340"/>
      <c r="AN176" s="340"/>
    </row>
    <row r="177" spans="1:40" ht="12.75" customHeight="1" x14ac:dyDescent="0.25">
      <c r="AF177" s="526"/>
      <c r="AG177" s="531"/>
      <c r="AH177" s="531"/>
      <c r="AI177" s="340"/>
      <c r="AJ177" s="340"/>
      <c r="AK177" s="340"/>
      <c r="AL177" s="340"/>
      <c r="AM177" s="340"/>
      <c r="AN177" s="340"/>
    </row>
    <row r="178" spans="1:40" ht="12.75" customHeight="1" x14ac:dyDescent="0.25">
      <c r="AF178" s="526"/>
      <c r="AG178" s="531"/>
      <c r="AH178" s="531"/>
      <c r="AI178" s="340"/>
      <c r="AJ178" s="340"/>
      <c r="AK178" s="340"/>
      <c r="AL178" s="340"/>
      <c r="AM178" s="340"/>
      <c r="AN178" s="340"/>
    </row>
    <row r="179" spans="1:40" ht="12.75" customHeight="1" x14ac:dyDescent="0.25">
      <c r="AF179" s="526"/>
      <c r="AG179" s="531"/>
      <c r="AH179" s="531"/>
      <c r="AI179" s="340"/>
      <c r="AJ179" s="340"/>
      <c r="AK179" s="340"/>
      <c r="AL179" s="340"/>
      <c r="AM179" s="340"/>
      <c r="AN179" s="340"/>
    </row>
    <row r="180" spans="1:40" ht="12.75" customHeight="1" x14ac:dyDescent="0.25">
      <c r="AF180" s="526"/>
      <c r="AG180" s="531"/>
      <c r="AH180" s="531"/>
      <c r="AI180" s="340"/>
      <c r="AJ180" s="340"/>
      <c r="AK180" s="340"/>
      <c r="AL180" s="340"/>
      <c r="AM180" s="340"/>
      <c r="AN180" s="340"/>
    </row>
    <row r="181" spans="1:40" ht="12.75" customHeight="1" x14ac:dyDescent="0.25">
      <c r="AF181" s="526"/>
      <c r="AG181" s="531"/>
      <c r="AH181" s="531"/>
      <c r="AI181" s="340"/>
      <c r="AJ181" s="340"/>
      <c r="AK181" s="340"/>
      <c r="AL181" s="340"/>
      <c r="AM181" s="340"/>
      <c r="AN181" s="340"/>
    </row>
    <row r="182" spans="1:40" ht="12.75" customHeight="1" x14ac:dyDescent="0.25">
      <c r="AF182" s="526"/>
      <c r="AG182" s="531"/>
      <c r="AH182" s="531"/>
      <c r="AI182" s="340"/>
      <c r="AJ182" s="340"/>
      <c r="AK182" s="340"/>
      <c r="AL182" s="340"/>
      <c r="AM182" s="340"/>
      <c r="AN182" s="340"/>
    </row>
    <row r="183" spans="1:40" ht="12.75" customHeight="1" x14ac:dyDescent="0.25">
      <c r="AF183" s="526"/>
      <c r="AG183" s="531"/>
      <c r="AH183" s="531"/>
      <c r="AI183" s="340"/>
      <c r="AJ183" s="340"/>
      <c r="AK183" s="340"/>
      <c r="AL183" s="340"/>
      <c r="AM183" s="340"/>
      <c r="AN183" s="340"/>
    </row>
    <row r="184" spans="1:40" ht="12.75" customHeight="1" x14ac:dyDescent="0.25">
      <c r="AF184" s="526"/>
      <c r="AG184" s="531"/>
      <c r="AH184" s="531"/>
      <c r="AI184" s="340"/>
      <c r="AJ184" s="340"/>
      <c r="AK184" s="340"/>
      <c r="AL184" s="340"/>
      <c r="AM184" s="340"/>
      <c r="AN184" s="340"/>
    </row>
    <row r="185" spans="1:40" ht="12.75" customHeight="1" x14ac:dyDescent="0.25">
      <c r="AF185" s="405"/>
      <c r="AG185" s="405"/>
      <c r="AH185" s="405"/>
      <c r="AI185" s="340"/>
      <c r="AJ185" s="340"/>
      <c r="AK185" s="340"/>
      <c r="AL185" s="340"/>
      <c r="AM185" s="340"/>
      <c r="AN185" s="340"/>
    </row>
    <row r="186" spans="1:40" ht="12.75" customHeight="1" x14ac:dyDescent="0.25">
      <c r="AF186" s="909"/>
      <c r="AG186" s="909"/>
      <c r="AH186" s="909"/>
      <c r="AI186" s="340"/>
      <c r="AJ186" s="340"/>
      <c r="AK186" s="340"/>
      <c r="AL186" s="340"/>
      <c r="AM186" s="340"/>
      <c r="AN186" s="340"/>
    </row>
    <row r="187" spans="1:40" ht="12.75" customHeight="1" x14ac:dyDescent="0.25">
      <c r="AF187" s="405"/>
      <c r="AG187" s="405"/>
      <c r="AH187" s="405"/>
      <c r="AI187" s="340"/>
      <c r="AJ187" s="340"/>
      <c r="AK187" s="340"/>
      <c r="AL187" s="340"/>
      <c r="AM187" s="340"/>
      <c r="AN187" s="340"/>
    </row>
    <row r="188" spans="1:40" ht="12.75" customHeight="1" x14ac:dyDescent="0.25">
      <c r="AF188" s="405"/>
      <c r="AG188" s="405"/>
      <c r="AH188" s="405"/>
      <c r="AI188" s="340"/>
      <c r="AJ188" s="340"/>
      <c r="AK188" s="340"/>
      <c r="AL188" s="340"/>
      <c r="AM188" s="340"/>
      <c r="AN188" s="340"/>
    </row>
    <row r="189" spans="1:40" s="351" customFormat="1" ht="18" customHeight="1" x14ac:dyDescent="0.25">
      <c r="A189" s="349"/>
      <c r="B189" s="376" t="s">
        <v>764</v>
      </c>
      <c r="C189" s="910" t="s">
        <v>765</v>
      </c>
      <c r="D189" s="910"/>
      <c r="E189" s="910"/>
      <c r="F189" s="910"/>
      <c r="G189" s="910"/>
      <c r="H189" s="910"/>
      <c r="I189" s="910"/>
      <c r="J189" s="910"/>
      <c r="K189" s="910"/>
      <c r="L189" s="514"/>
      <c r="M189" s="514"/>
      <c r="N189" s="514"/>
      <c r="O189" s="911" t="s">
        <v>1103</v>
      </c>
      <c r="P189" s="911"/>
      <c r="Q189" s="911"/>
      <c r="R189" s="911"/>
      <c r="S189" s="911"/>
      <c r="T189" s="911"/>
      <c r="U189" s="911"/>
      <c r="V189" s="911"/>
      <c r="W189" s="911"/>
      <c r="X189" s="911"/>
      <c r="Y189" s="911"/>
      <c r="Z189" s="911"/>
      <c r="AA189" s="911"/>
      <c r="AB189" s="911"/>
      <c r="AC189" s="434"/>
      <c r="AD189" s="350"/>
      <c r="AE189" s="350"/>
      <c r="AF189" s="902"/>
      <c r="AG189" s="902"/>
      <c r="AH189" s="902"/>
    </row>
    <row r="190" spans="1:40" s="368" customFormat="1" ht="95.1" customHeight="1" x14ac:dyDescent="0.25">
      <c r="A190" s="367"/>
      <c r="B190" s="358"/>
      <c r="C190" s="881" t="s">
        <v>1324</v>
      </c>
      <c r="D190" s="881"/>
      <c r="E190" s="881"/>
      <c r="F190" s="881"/>
      <c r="G190" s="881"/>
      <c r="H190" s="881"/>
      <c r="I190" s="881"/>
      <c r="J190" s="881"/>
      <c r="K190" s="881"/>
      <c r="L190" s="881"/>
      <c r="M190" s="881"/>
      <c r="N190" s="881"/>
      <c r="O190" s="908" t="s">
        <v>1325</v>
      </c>
      <c r="P190" s="908"/>
      <c r="Q190" s="908"/>
      <c r="R190" s="908"/>
      <c r="S190" s="908"/>
      <c r="T190" s="908"/>
      <c r="U190" s="908"/>
      <c r="V190" s="908"/>
      <c r="W190" s="908"/>
      <c r="X190" s="908"/>
      <c r="Y190" s="908"/>
      <c r="Z190" s="908"/>
      <c r="AA190" s="908"/>
      <c r="AB190" s="908"/>
      <c r="AD190" s="358"/>
      <c r="AE190" s="358"/>
      <c r="AF190" s="358"/>
      <c r="AG190" s="358"/>
      <c r="AH190" s="358"/>
    </row>
    <row r="191" spans="1:40" ht="12.75" customHeight="1" x14ac:dyDescent="0.25">
      <c r="AI191" s="340"/>
      <c r="AJ191" s="340"/>
      <c r="AK191" s="340"/>
      <c r="AL191" s="340"/>
      <c r="AM191" s="340"/>
      <c r="AN191" s="340"/>
    </row>
    <row r="192" spans="1:40" ht="27" customHeight="1" x14ac:dyDescent="0.25">
      <c r="C192" s="905" t="s">
        <v>1110</v>
      </c>
      <c r="D192" s="905"/>
      <c r="E192" s="905"/>
      <c r="F192" s="905"/>
      <c r="G192" s="905"/>
      <c r="H192" s="905"/>
      <c r="I192" s="905"/>
      <c r="J192" s="905"/>
      <c r="K192" s="905"/>
      <c r="L192" s="905"/>
      <c r="M192" s="905"/>
      <c r="N192" s="905"/>
      <c r="O192" s="905"/>
      <c r="P192" s="905"/>
      <c r="Q192" s="905"/>
      <c r="R192" s="905"/>
      <c r="S192" s="905"/>
      <c r="T192" s="905"/>
      <c r="U192" s="905"/>
      <c r="V192" s="905"/>
      <c r="W192" s="905"/>
      <c r="X192" s="905"/>
      <c r="Y192" s="905"/>
      <c r="Z192" s="905"/>
      <c r="AA192" s="905"/>
      <c r="AB192" s="905"/>
      <c r="AI192" s="340"/>
      <c r="AJ192" s="340"/>
      <c r="AK192" s="340"/>
      <c r="AL192" s="340"/>
      <c r="AM192" s="340"/>
      <c r="AN192" s="340"/>
    </row>
    <row r="193" spans="1:40" ht="12.75" customHeight="1" x14ac:dyDescent="0.25">
      <c r="AI193" s="340"/>
      <c r="AJ193" s="340"/>
      <c r="AK193" s="340"/>
      <c r="AL193" s="340"/>
      <c r="AM193" s="340"/>
      <c r="AN193" s="340"/>
    </row>
    <row r="194" spans="1:40" s="368" customFormat="1" ht="15" customHeight="1" x14ac:dyDescent="0.25">
      <c r="A194" s="367"/>
      <c r="B194" s="358"/>
      <c r="C194" s="857" t="s">
        <v>1351</v>
      </c>
      <c r="D194" s="857"/>
      <c r="E194" s="857"/>
      <c r="F194" s="857"/>
      <c r="G194" s="857"/>
      <c r="H194" s="857"/>
      <c r="I194" s="857"/>
      <c r="J194" s="857"/>
      <c r="K194" s="857"/>
      <c r="L194" s="857"/>
      <c r="M194" s="857"/>
      <c r="N194" s="857"/>
      <c r="O194" s="857" t="s">
        <v>1352</v>
      </c>
      <c r="P194" s="857"/>
      <c r="Q194" s="857"/>
      <c r="R194" s="857"/>
      <c r="S194" s="857"/>
      <c r="T194" s="857"/>
      <c r="U194" s="857"/>
      <c r="V194" s="857"/>
      <c r="W194" s="857"/>
      <c r="X194" s="857"/>
      <c r="Y194" s="857"/>
      <c r="Z194" s="857"/>
      <c r="AA194" s="857"/>
      <c r="AB194" s="857"/>
      <c r="AC194" s="358"/>
      <c r="AD194" s="358"/>
      <c r="AE194" s="358"/>
      <c r="AF194" s="358"/>
      <c r="AG194" s="358"/>
      <c r="AH194" s="358"/>
    </row>
    <row r="195" spans="1:40" ht="12.75" customHeight="1" x14ac:dyDescent="0.25">
      <c r="AI195" s="340"/>
      <c r="AJ195" s="340"/>
      <c r="AK195" s="340"/>
      <c r="AL195" s="340"/>
      <c r="AM195" s="340"/>
      <c r="AN195" s="340"/>
    </row>
    <row r="196" spans="1:40" ht="12.75" customHeight="1" x14ac:dyDescent="0.25">
      <c r="AI196" s="340"/>
      <c r="AJ196" s="340"/>
      <c r="AK196" s="340"/>
      <c r="AL196" s="340"/>
      <c r="AM196" s="340"/>
      <c r="AN196" s="340"/>
    </row>
    <row r="197" spans="1:40" s="351" customFormat="1" ht="18" customHeight="1" x14ac:dyDescent="0.25">
      <c r="A197" s="349"/>
      <c r="B197" s="376">
        <v>5.3</v>
      </c>
      <c r="C197" s="906" t="s">
        <v>985</v>
      </c>
      <c r="D197" s="906"/>
      <c r="E197" s="906"/>
      <c r="F197" s="906"/>
      <c r="G197" s="906"/>
      <c r="H197" s="906"/>
      <c r="I197" s="906"/>
      <c r="J197" s="906"/>
      <c r="K197" s="906"/>
      <c r="L197" s="906"/>
      <c r="M197" s="906"/>
      <c r="N197" s="906"/>
      <c r="O197" s="906"/>
      <c r="P197" s="906"/>
      <c r="Q197" s="906"/>
      <c r="R197" s="906"/>
      <c r="S197" s="906"/>
      <c r="T197" s="906"/>
      <c r="U197" s="906"/>
      <c r="V197" s="906"/>
      <c r="W197" s="906"/>
      <c r="X197" s="906"/>
      <c r="Y197" s="906"/>
      <c r="Z197" s="906"/>
      <c r="AA197" s="906"/>
      <c r="AB197" s="906"/>
      <c r="AC197" s="350"/>
      <c r="AD197" s="350"/>
      <c r="AE197" s="350"/>
      <c r="AF197" s="350"/>
      <c r="AG197" s="350"/>
      <c r="AH197" s="350"/>
    </row>
    <row r="198" spans="1:40" s="351" customFormat="1" ht="12.75" customHeight="1" x14ac:dyDescent="0.25">
      <c r="A198" s="349"/>
      <c r="B198" s="376"/>
      <c r="C198" s="376"/>
      <c r="D198" s="376"/>
      <c r="E198" s="376"/>
      <c r="F198" s="376"/>
      <c r="G198" s="376"/>
      <c r="H198" s="376"/>
      <c r="I198" s="376"/>
      <c r="J198" s="376"/>
      <c r="K198" s="376"/>
      <c r="L198" s="376"/>
      <c r="M198" s="376"/>
      <c r="N198" s="376"/>
      <c r="O198" s="376"/>
      <c r="P198" s="376"/>
      <c r="Q198" s="376"/>
      <c r="R198" s="376"/>
      <c r="S198" s="376"/>
      <c r="T198" s="376"/>
      <c r="U198" s="376"/>
      <c r="V198" s="376"/>
      <c r="W198" s="376"/>
      <c r="X198" s="376"/>
      <c r="Y198" s="376"/>
      <c r="Z198" s="376"/>
      <c r="AA198" s="376"/>
      <c r="AB198" s="376"/>
      <c r="AC198" s="350"/>
      <c r="AD198" s="350"/>
      <c r="AE198" s="350"/>
      <c r="AF198" s="350"/>
      <c r="AG198" s="350"/>
      <c r="AH198" s="350"/>
    </row>
    <row r="199" spans="1:40" s="368" customFormat="1" ht="15" customHeight="1" x14ac:dyDescent="0.25">
      <c r="A199" s="367"/>
      <c r="B199" s="358"/>
      <c r="C199" s="857" t="s">
        <v>976</v>
      </c>
      <c r="D199" s="857"/>
      <c r="E199" s="857"/>
      <c r="F199" s="857"/>
      <c r="G199" s="857"/>
      <c r="H199" s="857"/>
      <c r="I199" s="857"/>
      <c r="J199" s="857"/>
      <c r="K199" s="857"/>
      <c r="L199" s="857"/>
      <c r="M199" s="857"/>
      <c r="N199" s="857"/>
      <c r="O199" s="857"/>
      <c r="P199" s="857"/>
      <c r="Q199" s="857"/>
      <c r="R199" s="857"/>
      <c r="S199" s="857"/>
      <c r="T199" s="857"/>
      <c r="U199" s="857"/>
      <c r="V199" s="857"/>
      <c r="W199" s="857"/>
      <c r="X199" s="857"/>
      <c r="Y199" s="857"/>
      <c r="Z199" s="857"/>
      <c r="AA199" s="857"/>
      <c r="AB199" s="857"/>
      <c r="AC199" s="358"/>
      <c r="AD199" s="358"/>
      <c r="AE199" s="358"/>
      <c r="AF199" s="358"/>
      <c r="AG199" s="358"/>
      <c r="AH199" s="358"/>
    </row>
    <row r="200" spans="1:40" ht="18" customHeight="1" x14ac:dyDescent="0.3">
      <c r="C200" s="907" t="s">
        <v>974</v>
      </c>
      <c r="D200" s="907"/>
      <c r="E200" s="907"/>
      <c r="F200" s="907"/>
      <c r="G200" s="907"/>
      <c r="H200" s="907"/>
      <c r="I200" s="907"/>
      <c r="J200" s="907"/>
      <c r="K200" s="907"/>
      <c r="L200" s="515"/>
      <c r="M200" s="515"/>
      <c r="N200" s="515"/>
      <c r="O200" s="517"/>
      <c r="P200" s="517"/>
      <c r="Q200" s="517"/>
      <c r="R200" s="517"/>
      <c r="S200" s="517"/>
      <c r="T200" s="517"/>
      <c r="U200" s="517"/>
      <c r="V200" s="517"/>
      <c r="W200" s="517"/>
      <c r="X200" s="517"/>
      <c r="Y200" s="517"/>
      <c r="Z200" s="553"/>
      <c r="AA200" s="555"/>
      <c r="AI200" s="340"/>
      <c r="AJ200" s="340"/>
      <c r="AK200" s="340"/>
      <c r="AL200" s="340"/>
      <c r="AM200" s="340"/>
      <c r="AN200" s="340"/>
    </row>
    <row r="201" spans="1:40" ht="18" customHeight="1" x14ac:dyDescent="0.3">
      <c r="C201" s="899" t="s">
        <v>988</v>
      </c>
      <c r="D201" s="899"/>
      <c r="E201" s="899"/>
      <c r="F201" s="899"/>
      <c r="G201" s="899"/>
      <c r="H201" s="899"/>
      <c r="I201" s="899"/>
      <c r="J201" s="899"/>
      <c r="K201" s="899"/>
      <c r="L201" s="516"/>
      <c r="M201" s="516"/>
      <c r="N201" s="516"/>
      <c r="O201" s="518"/>
      <c r="P201" s="518"/>
      <c r="Q201" s="518"/>
      <c r="R201" s="518"/>
      <c r="S201" s="518"/>
      <c r="T201" s="518"/>
      <c r="U201" s="518"/>
      <c r="V201" s="518"/>
      <c r="W201" s="518"/>
      <c r="X201" s="518"/>
      <c r="Y201" s="518"/>
      <c r="Z201" s="553"/>
      <c r="AA201" s="555"/>
      <c r="AI201" s="340"/>
      <c r="AJ201" s="340"/>
      <c r="AK201" s="340"/>
      <c r="AL201" s="340"/>
      <c r="AM201" s="340"/>
      <c r="AN201" s="340"/>
    </row>
    <row r="202" spans="1:40" ht="18" customHeight="1" x14ac:dyDescent="0.3">
      <c r="C202" s="900" t="s">
        <v>1111</v>
      </c>
      <c r="D202" s="900"/>
      <c r="E202" s="900"/>
      <c r="F202" s="900"/>
      <c r="G202" s="900"/>
      <c r="H202" s="900"/>
      <c r="I202" s="900"/>
      <c r="J202" s="900"/>
      <c r="K202" s="900"/>
      <c r="L202" s="520"/>
      <c r="M202" s="520"/>
      <c r="N202" s="520"/>
      <c r="O202" s="519"/>
      <c r="P202" s="519"/>
      <c r="Q202" s="519"/>
      <c r="R202" s="519"/>
      <c r="S202" s="519"/>
      <c r="T202" s="519"/>
      <c r="U202" s="519"/>
      <c r="V202" s="519"/>
      <c r="W202" s="519"/>
      <c r="X202" s="519"/>
      <c r="Y202" s="519"/>
      <c r="Z202" s="553"/>
      <c r="AA202" s="555"/>
      <c r="AI202" s="340"/>
      <c r="AJ202" s="340"/>
      <c r="AK202" s="340"/>
      <c r="AL202" s="340"/>
      <c r="AM202" s="340"/>
      <c r="AN202" s="340"/>
    </row>
    <row r="203" spans="1:40" ht="18" customHeight="1" thickBot="1" x14ac:dyDescent="0.35">
      <c r="C203" s="901" t="s">
        <v>975</v>
      </c>
      <c r="D203" s="901"/>
      <c r="E203" s="901"/>
      <c r="F203" s="901"/>
      <c r="G203" s="901"/>
      <c r="H203" s="901"/>
      <c r="I203" s="901"/>
      <c r="J203" s="901"/>
      <c r="K203" s="901"/>
      <c r="L203" s="904"/>
      <c r="M203" s="904"/>
      <c r="N203" s="904"/>
      <c r="O203" s="363"/>
      <c r="P203" s="363"/>
      <c r="Q203" s="363"/>
      <c r="R203" s="363"/>
      <c r="S203" s="363"/>
      <c r="T203" s="363"/>
      <c r="U203" s="363"/>
      <c r="V203" s="363"/>
      <c r="W203" s="363"/>
      <c r="X203" s="363"/>
      <c r="Y203" s="363"/>
      <c r="Z203" s="553"/>
      <c r="AA203" s="555"/>
      <c r="AI203" s="340"/>
      <c r="AJ203" s="340"/>
      <c r="AK203" s="340"/>
      <c r="AL203" s="340"/>
      <c r="AM203" s="340"/>
      <c r="AN203" s="340"/>
    </row>
    <row r="204" spans="1:40" ht="24.9" customHeight="1" thickTop="1" x14ac:dyDescent="0.25">
      <c r="C204" s="902" t="s">
        <v>1197</v>
      </c>
      <c r="D204" s="902"/>
      <c r="E204" s="902"/>
      <c r="F204" s="902"/>
      <c r="G204" s="902"/>
      <c r="H204" s="902"/>
      <c r="I204" s="902"/>
      <c r="J204" s="902"/>
      <c r="K204" s="902"/>
      <c r="L204" s="902"/>
      <c r="M204" s="902"/>
      <c r="N204" s="902"/>
      <c r="O204" s="902"/>
      <c r="P204" s="902"/>
      <c r="Q204" s="902"/>
      <c r="R204" s="902"/>
      <c r="S204" s="902"/>
      <c r="T204" s="902"/>
      <c r="U204" s="902"/>
      <c r="V204" s="902"/>
      <c r="W204" s="902"/>
      <c r="X204" s="902"/>
      <c r="Y204" s="902"/>
      <c r="Z204" s="902"/>
      <c r="AA204" s="902"/>
      <c r="AB204" s="902"/>
      <c r="AI204" s="340"/>
      <c r="AJ204" s="340"/>
      <c r="AK204" s="340"/>
      <c r="AL204" s="340"/>
      <c r="AM204" s="340"/>
      <c r="AN204" s="340"/>
    </row>
    <row r="205" spans="1:40" ht="30" customHeight="1" x14ac:dyDescent="0.25">
      <c r="C205" s="903" t="s">
        <v>1117</v>
      </c>
      <c r="D205" s="903"/>
      <c r="E205" s="903"/>
      <c r="F205" s="903"/>
      <c r="G205" s="903"/>
      <c r="H205" s="903"/>
      <c r="I205" s="903"/>
      <c r="J205" s="903"/>
      <c r="K205" s="903"/>
      <c r="L205" s="903"/>
      <c r="M205" s="903"/>
      <c r="N205" s="903"/>
      <c r="O205" s="903"/>
      <c r="P205" s="903"/>
      <c r="Q205" s="903"/>
      <c r="R205" s="903"/>
      <c r="S205" s="903"/>
      <c r="T205" s="903"/>
      <c r="U205" s="903"/>
      <c r="V205" s="903"/>
      <c r="W205" s="903"/>
      <c r="X205" s="903"/>
      <c r="Y205" s="903"/>
      <c r="Z205" s="903"/>
      <c r="AA205" s="903"/>
      <c r="AB205" s="903"/>
      <c r="AI205" s="340"/>
      <c r="AJ205" s="340"/>
      <c r="AK205" s="340"/>
      <c r="AL205" s="340"/>
      <c r="AM205" s="340"/>
      <c r="AN205" s="340"/>
    </row>
    <row r="206" spans="1:40" s="368" customFormat="1" ht="15" customHeight="1" x14ac:dyDescent="0.25">
      <c r="A206" s="367"/>
      <c r="B206" s="358"/>
      <c r="C206" s="897" t="s">
        <v>1121</v>
      </c>
      <c r="D206" s="897"/>
      <c r="E206" s="897"/>
      <c r="F206" s="897"/>
      <c r="G206" s="897"/>
      <c r="H206" s="897"/>
      <c r="I206" s="897"/>
      <c r="J206" s="897"/>
      <c r="K206" s="897"/>
      <c r="L206" s="897"/>
      <c r="M206" s="897"/>
      <c r="N206" s="897"/>
      <c r="O206" s="897"/>
      <c r="P206" s="897"/>
      <c r="Q206" s="897"/>
      <c r="R206" s="897"/>
      <c r="S206" s="897"/>
      <c r="T206" s="897"/>
      <c r="U206" s="897"/>
      <c r="V206" s="897"/>
      <c r="W206" s="897"/>
      <c r="X206" s="897"/>
      <c r="Y206" s="897"/>
      <c r="Z206" s="897"/>
      <c r="AA206" s="897"/>
      <c r="AB206" s="897"/>
      <c r="AC206" s="358"/>
      <c r="AD206" s="358"/>
      <c r="AE206" s="358"/>
      <c r="AF206" s="358"/>
      <c r="AG206" s="358"/>
      <c r="AH206" s="358"/>
    </row>
    <row r="207" spans="1:40" s="368" customFormat="1" ht="15" customHeight="1" x14ac:dyDescent="0.25">
      <c r="A207" s="367"/>
      <c r="B207" s="358"/>
      <c r="C207" s="898" t="s">
        <v>1119</v>
      </c>
      <c r="D207" s="898"/>
      <c r="E207" s="898"/>
      <c r="F207" s="898"/>
      <c r="G207" s="898"/>
      <c r="H207" s="898"/>
      <c r="I207" s="898"/>
      <c r="J207" s="898"/>
      <c r="K207" s="898"/>
      <c r="L207" s="898"/>
      <c r="M207" s="898"/>
      <c r="N207" s="898"/>
      <c r="O207" s="898"/>
      <c r="P207" s="898"/>
      <c r="Q207" s="898"/>
      <c r="R207" s="898"/>
      <c r="S207" s="898"/>
      <c r="T207" s="898"/>
      <c r="U207" s="898"/>
      <c r="V207" s="898"/>
      <c r="W207" s="898"/>
      <c r="X207" s="898"/>
      <c r="Y207" s="898"/>
      <c r="Z207" s="898"/>
      <c r="AA207" s="898"/>
      <c r="AB207" s="898"/>
      <c r="AC207" s="358"/>
      <c r="AD207" s="358"/>
      <c r="AE207" s="358"/>
      <c r="AF207" s="358"/>
      <c r="AG207" s="358"/>
      <c r="AH207" s="358"/>
    </row>
    <row r="208" spans="1:40" s="368" customFormat="1" ht="15" customHeight="1" x14ac:dyDescent="0.25">
      <c r="A208" s="367"/>
      <c r="B208" s="358"/>
      <c r="C208" s="898" t="s">
        <v>1198</v>
      </c>
      <c r="D208" s="898"/>
      <c r="E208" s="898"/>
      <c r="F208" s="898"/>
      <c r="G208" s="898"/>
      <c r="H208" s="898"/>
      <c r="I208" s="898"/>
      <c r="J208" s="898"/>
      <c r="K208" s="898"/>
      <c r="L208" s="898"/>
      <c r="M208" s="898"/>
      <c r="N208" s="898"/>
      <c r="O208" s="898"/>
      <c r="P208" s="898"/>
      <c r="Q208" s="898"/>
      <c r="R208" s="898"/>
      <c r="S208" s="898"/>
      <c r="T208" s="898"/>
      <c r="U208" s="898"/>
      <c r="V208" s="898"/>
      <c r="W208" s="898"/>
      <c r="X208" s="898"/>
      <c r="Y208" s="898"/>
      <c r="Z208" s="898"/>
      <c r="AA208" s="898"/>
      <c r="AB208" s="898"/>
      <c r="AC208" s="358"/>
      <c r="AD208" s="358"/>
      <c r="AE208" s="358"/>
      <c r="AF208" s="358"/>
      <c r="AG208" s="358"/>
      <c r="AH208" s="358"/>
    </row>
    <row r="209" spans="1:40" ht="12.75" customHeight="1" x14ac:dyDescent="0.25">
      <c r="AI209" s="340"/>
      <c r="AJ209" s="340"/>
      <c r="AK209" s="340"/>
      <c r="AL209" s="340"/>
      <c r="AM209" s="340"/>
      <c r="AN209" s="340"/>
    </row>
    <row r="210" spans="1:40" ht="12.75" customHeight="1" x14ac:dyDescent="0.25">
      <c r="AI210" s="340"/>
      <c r="AJ210" s="340"/>
      <c r="AK210" s="340"/>
      <c r="AL210" s="340"/>
      <c r="AM210" s="340"/>
      <c r="AN210" s="340"/>
    </row>
    <row r="211" spans="1:40" s="351" customFormat="1" ht="23.1" customHeight="1" x14ac:dyDescent="0.25">
      <c r="A211" s="349"/>
      <c r="B211" s="360" t="s">
        <v>412</v>
      </c>
      <c r="C211" s="893" t="s">
        <v>1166</v>
      </c>
      <c r="D211" s="893"/>
      <c r="E211" s="893"/>
      <c r="F211" s="893"/>
      <c r="G211" s="893"/>
      <c r="H211" s="893"/>
      <c r="I211" s="893"/>
      <c r="J211" s="893"/>
      <c r="K211" s="893"/>
      <c r="L211" s="893"/>
      <c r="M211" s="893"/>
      <c r="N211" s="893"/>
      <c r="O211" s="893"/>
      <c r="P211" s="893"/>
      <c r="Q211" s="893"/>
      <c r="R211" s="893"/>
      <c r="S211" s="893"/>
      <c r="T211" s="893"/>
      <c r="U211" s="893"/>
      <c r="V211" s="893"/>
      <c r="W211" s="893"/>
      <c r="X211" s="893"/>
      <c r="Y211" s="893"/>
      <c r="Z211" s="893"/>
      <c r="AA211" s="893"/>
      <c r="AB211" s="893"/>
      <c r="AC211" s="350"/>
      <c r="AD211" s="350"/>
      <c r="AE211" s="350"/>
      <c r="AF211" s="350"/>
      <c r="AG211" s="350"/>
      <c r="AH211" s="350"/>
    </row>
    <row r="212" spans="1:40" x14ac:dyDescent="0.25">
      <c r="AI212" s="340"/>
      <c r="AJ212" s="340"/>
      <c r="AK212" s="340"/>
      <c r="AL212" s="340"/>
      <c r="AM212" s="340"/>
      <c r="AN212" s="340"/>
    </row>
    <row r="213" spans="1:40" ht="42" customHeight="1" x14ac:dyDescent="0.25">
      <c r="C213" s="880" t="s">
        <v>1172</v>
      </c>
      <c r="D213" s="880"/>
      <c r="E213" s="880"/>
      <c r="F213" s="880"/>
      <c r="G213" s="880"/>
      <c r="H213" s="880"/>
      <c r="I213" s="880"/>
      <c r="J213" s="880"/>
      <c r="K213" s="880"/>
      <c r="L213" s="880"/>
      <c r="M213" s="880"/>
      <c r="N213" s="880"/>
      <c r="O213" s="880"/>
      <c r="P213" s="880"/>
      <c r="Q213" s="880"/>
      <c r="R213" s="880"/>
      <c r="S213" s="880"/>
      <c r="T213" s="880"/>
      <c r="U213" s="880"/>
      <c r="V213" s="880"/>
      <c r="W213" s="880"/>
      <c r="X213" s="880"/>
      <c r="Y213" s="880"/>
      <c r="Z213" s="880"/>
      <c r="AA213" s="880"/>
      <c r="AB213" s="880"/>
      <c r="AI213" s="340"/>
      <c r="AJ213" s="340"/>
      <c r="AK213" s="340"/>
      <c r="AL213" s="340"/>
      <c r="AM213" s="340"/>
      <c r="AN213" s="340"/>
    </row>
    <row r="214" spans="1:40" ht="12.75" customHeight="1" x14ac:dyDescent="0.25">
      <c r="AI214" s="340"/>
      <c r="AJ214" s="340"/>
      <c r="AK214" s="340"/>
      <c r="AL214" s="340"/>
      <c r="AM214" s="340"/>
      <c r="AN214" s="340"/>
    </row>
    <row r="215" spans="1:40" ht="12.75" customHeight="1" x14ac:dyDescent="0.25">
      <c r="C215" s="361"/>
      <c r="D215" s="361"/>
      <c r="E215" s="361"/>
      <c r="F215" s="361"/>
      <c r="G215" s="361"/>
      <c r="H215" s="361"/>
      <c r="I215" s="361"/>
      <c r="J215" s="361"/>
      <c r="K215" s="361"/>
      <c r="L215" s="361"/>
      <c r="M215" s="361"/>
      <c r="N215" s="361"/>
      <c r="O215" s="361"/>
      <c r="P215" s="361"/>
      <c r="Q215" s="361"/>
      <c r="R215" s="361"/>
      <c r="S215" s="361"/>
      <c r="T215" s="361"/>
      <c r="U215" s="361"/>
      <c r="V215" s="361"/>
      <c r="W215" s="361"/>
      <c r="X215" s="361"/>
      <c r="Y215" s="361"/>
      <c r="Z215" s="361"/>
      <c r="AA215" s="361"/>
      <c r="AB215" s="361"/>
      <c r="AI215" s="340"/>
      <c r="AJ215" s="340"/>
      <c r="AK215" s="340"/>
      <c r="AL215" s="340"/>
      <c r="AM215" s="340"/>
      <c r="AN215" s="340"/>
    </row>
    <row r="216" spans="1:40" ht="12.75" customHeight="1" x14ac:dyDescent="0.25">
      <c r="C216" s="361"/>
      <c r="D216" s="361"/>
      <c r="E216" s="361"/>
      <c r="F216" s="361"/>
      <c r="G216" s="361"/>
      <c r="H216" s="361"/>
      <c r="I216" s="361"/>
      <c r="J216" s="361"/>
      <c r="K216" s="361"/>
      <c r="L216" s="361"/>
      <c r="M216" s="361"/>
      <c r="N216" s="361"/>
      <c r="O216" s="361"/>
      <c r="P216" s="361"/>
      <c r="Q216" s="361"/>
      <c r="R216" s="361"/>
      <c r="S216" s="361"/>
      <c r="T216" s="361"/>
      <c r="U216" s="361"/>
      <c r="V216" s="361"/>
      <c r="W216" s="361"/>
      <c r="X216" s="361"/>
      <c r="Y216" s="361"/>
      <c r="Z216" s="361"/>
      <c r="AA216" s="361"/>
      <c r="AB216" s="361"/>
      <c r="AI216" s="340"/>
      <c r="AJ216" s="340"/>
      <c r="AK216" s="340"/>
      <c r="AL216" s="340"/>
      <c r="AM216" s="340"/>
      <c r="AN216" s="340"/>
    </row>
    <row r="217" spans="1:40" ht="12.75" customHeight="1" x14ac:dyDescent="0.25">
      <c r="C217" s="361"/>
      <c r="D217" s="361"/>
      <c r="E217" s="361"/>
      <c r="F217" s="361"/>
      <c r="G217" s="361"/>
      <c r="H217" s="361"/>
      <c r="I217" s="361"/>
      <c r="J217" s="361"/>
      <c r="K217" s="361"/>
      <c r="L217" s="361"/>
      <c r="M217" s="361"/>
      <c r="N217" s="361"/>
      <c r="O217" s="361"/>
      <c r="P217" s="361"/>
      <c r="Q217" s="361"/>
      <c r="R217" s="361"/>
      <c r="S217" s="361"/>
      <c r="T217" s="361"/>
      <c r="U217" s="361"/>
      <c r="V217" s="361"/>
      <c r="W217" s="361"/>
      <c r="X217" s="361"/>
      <c r="Y217" s="361"/>
      <c r="Z217" s="361"/>
      <c r="AA217" s="361"/>
      <c r="AB217" s="361"/>
      <c r="AI217" s="340"/>
      <c r="AJ217" s="340"/>
      <c r="AK217" s="340"/>
      <c r="AL217" s="340"/>
      <c r="AM217" s="340"/>
      <c r="AN217" s="340"/>
    </row>
    <row r="218" spans="1:40" ht="12.75" customHeight="1" x14ac:dyDescent="0.25">
      <c r="C218" s="361"/>
      <c r="D218" s="361"/>
      <c r="E218" s="361"/>
      <c r="F218" s="361"/>
      <c r="G218" s="361"/>
      <c r="H218" s="361"/>
      <c r="I218" s="361"/>
      <c r="J218" s="361"/>
      <c r="K218" s="361"/>
      <c r="L218" s="361"/>
      <c r="M218" s="361"/>
      <c r="N218" s="361"/>
      <c r="O218" s="361"/>
      <c r="P218" s="361"/>
      <c r="Q218" s="361"/>
      <c r="R218" s="361"/>
      <c r="S218" s="361"/>
      <c r="T218" s="361"/>
      <c r="U218" s="361"/>
      <c r="V218" s="361"/>
      <c r="W218" s="361"/>
      <c r="X218" s="361"/>
      <c r="Y218" s="361"/>
      <c r="Z218" s="361"/>
      <c r="AA218" s="361"/>
      <c r="AB218" s="361"/>
      <c r="AI218" s="340"/>
      <c r="AJ218" s="340"/>
      <c r="AK218" s="340"/>
      <c r="AL218" s="340"/>
      <c r="AM218" s="340"/>
      <c r="AN218" s="340"/>
    </row>
    <row r="219" spans="1:40" ht="12.75" customHeight="1" x14ac:dyDescent="0.25">
      <c r="C219" s="361"/>
      <c r="D219" s="361"/>
      <c r="E219" s="361"/>
      <c r="F219" s="361"/>
      <c r="G219" s="361"/>
      <c r="H219" s="361"/>
      <c r="I219" s="361"/>
      <c r="J219" s="361"/>
      <c r="K219" s="361"/>
      <c r="L219" s="361"/>
      <c r="M219" s="361"/>
      <c r="N219" s="361"/>
      <c r="O219" s="361"/>
      <c r="P219" s="361"/>
      <c r="Q219" s="361"/>
      <c r="R219" s="361"/>
      <c r="S219" s="361"/>
      <c r="T219" s="361"/>
      <c r="U219" s="361"/>
      <c r="V219" s="361"/>
      <c r="W219" s="361"/>
      <c r="X219" s="361"/>
      <c r="Y219" s="361"/>
      <c r="Z219" s="361"/>
      <c r="AA219" s="361"/>
      <c r="AB219" s="361"/>
      <c r="AI219" s="340"/>
      <c r="AJ219" s="340"/>
      <c r="AK219" s="340"/>
      <c r="AL219" s="340"/>
      <c r="AM219" s="340"/>
      <c r="AN219" s="340"/>
    </row>
    <row r="220" spans="1:40" ht="12.75" customHeight="1" x14ac:dyDescent="0.25">
      <c r="C220" s="361"/>
      <c r="D220" s="361"/>
      <c r="E220" s="361"/>
      <c r="F220" s="361"/>
      <c r="G220" s="361"/>
      <c r="H220" s="361"/>
      <c r="I220" s="361"/>
      <c r="J220" s="361"/>
      <c r="K220" s="361"/>
      <c r="L220" s="361"/>
      <c r="M220" s="361"/>
      <c r="N220" s="361"/>
      <c r="O220" s="361"/>
      <c r="P220" s="361"/>
      <c r="Q220" s="361"/>
      <c r="R220" s="361"/>
      <c r="S220" s="361"/>
      <c r="T220" s="361"/>
      <c r="U220" s="361"/>
      <c r="V220" s="361"/>
      <c r="W220" s="361"/>
      <c r="X220" s="361"/>
      <c r="Y220" s="361"/>
      <c r="Z220" s="361"/>
      <c r="AA220" s="361"/>
      <c r="AB220" s="361"/>
      <c r="AI220" s="340"/>
      <c r="AJ220" s="340"/>
      <c r="AK220" s="340"/>
      <c r="AL220" s="340"/>
      <c r="AM220" s="340"/>
      <c r="AN220" s="340"/>
    </row>
    <row r="221" spans="1:40" ht="12.75" customHeight="1" x14ac:dyDescent="0.25">
      <c r="C221" s="361"/>
      <c r="D221" s="361"/>
      <c r="E221" s="361"/>
      <c r="F221" s="361"/>
      <c r="G221" s="361"/>
      <c r="H221" s="361"/>
      <c r="I221" s="361"/>
      <c r="J221" s="361"/>
      <c r="K221" s="361"/>
      <c r="L221" s="361"/>
      <c r="M221" s="361"/>
      <c r="N221" s="361"/>
      <c r="O221" s="361"/>
      <c r="P221" s="361"/>
      <c r="Q221" s="361"/>
      <c r="R221" s="361"/>
      <c r="S221" s="361"/>
      <c r="T221" s="361"/>
      <c r="U221" s="361"/>
      <c r="V221" s="361"/>
      <c r="W221" s="361"/>
      <c r="X221" s="361"/>
      <c r="Y221" s="361"/>
      <c r="Z221" s="361"/>
      <c r="AA221" s="361"/>
      <c r="AB221" s="361"/>
      <c r="AI221" s="340"/>
      <c r="AJ221" s="340"/>
      <c r="AK221" s="340"/>
      <c r="AL221" s="340"/>
      <c r="AM221" s="340"/>
      <c r="AN221" s="340"/>
    </row>
    <row r="222" spans="1:40" ht="12.75" customHeight="1" x14ac:dyDescent="0.25">
      <c r="C222" s="361"/>
      <c r="D222" s="361"/>
      <c r="E222" s="361"/>
      <c r="F222" s="361"/>
      <c r="G222" s="361"/>
      <c r="H222" s="361"/>
      <c r="I222" s="361"/>
      <c r="J222" s="361"/>
      <c r="K222" s="361"/>
      <c r="L222" s="361"/>
      <c r="M222" s="361"/>
      <c r="N222" s="361"/>
      <c r="O222" s="361"/>
      <c r="P222" s="361"/>
      <c r="Q222" s="361"/>
      <c r="R222" s="361"/>
      <c r="S222" s="361"/>
      <c r="T222" s="361"/>
      <c r="U222" s="361"/>
      <c r="V222" s="361"/>
      <c r="W222" s="361"/>
      <c r="X222" s="361"/>
      <c r="Y222" s="361"/>
      <c r="Z222" s="361"/>
      <c r="AA222" s="361"/>
      <c r="AB222" s="361"/>
      <c r="AI222" s="340"/>
      <c r="AJ222" s="340"/>
      <c r="AK222" s="340"/>
      <c r="AL222" s="340"/>
      <c r="AM222" s="340"/>
      <c r="AN222" s="340"/>
    </row>
    <row r="223" spans="1:40" ht="12.75" customHeight="1" x14ac:dyDescent="0.25">
      <c r="C223" s="361"/>
      <c r="D223" s="361"/>
      <c r="E223" s="361"/>
      <c r="F223" s="361"/>
      <c r="G223" s="361"/>
      <c r="H223" s="361"/>
      <c r="I223" s="361"/>
      <c r="J223" s="361"/>
      <c r="K223" s="361"/>
      <c r="L223" s="361"/>
      <c r="M223" s="361"/>
      <c r="N223" s="361"/>
      <c r="O223" s="361"/>
      <c r="P223" s="361"/>
      <c r="Q223" s="361"/>
      <c r="R223" s="361"/>
      <c r="S223" s="361"/>
      <c r="T223" s="361"/>
      <c r="U223" s="361"/>
      <c r="V223" s="361"/>
      <c r="W223" s="361"/>
      <c r="X223" s="361"/>
      <c r="Y223" s="361"/>
      <c r="Z223" s="361"/>
      <c r="AA223" s="361"/>
      <c r="AB223" s="361"/>
      <c r="AI223" s="340"/>
      <c r="AJ223" s="340"/>
      <c r="AK223" s="340"/>
      <c r="AL223" s="340"/>
      <c r="AM223" s="340"/>
      <c r="AN223" s="340"/>
    </row>
    <row r="224" spans="1:40" ht="12.75" customHeight="1" x14ac:dyDescent="0.25">
      <c r="C224" s="361"/>
      <c r="D224" s="361"/>
      <c r="E224" s="361"/>
      <c r="F224" s="361"/>
      <c r="G224" s="361"/>
      <c r="H224" s="361"/>
      <c r="I224" s="361"/>
      <c r="J224" s="361"/>
      <c r="K224" s="361"/>
      <c r="L224" s="361"/>
      <c r="M224" s="361"/>
      <c r="N224" s="361"/>
      <c r="O224" s="361"/>
      <c r="P224" s="361"/>
      <c r="Q224" s="361"/>
      <c r="R224" s="361"/>
      <c r="S224" s="361"/>
      <c r="T224" s="361"/>
      <c r="U224" s="361"/>
      <c r="V224" s="361"/>
      <c r="W224" s="361"/>
      <c r="X224" s="361"/>
      <c r="Y224" s="361"/>
      <c r="Z224" s="361"/>
      <c r="AA224" s="361"/>
      <c r="AB224" s="361"/>
      <c r="AI224" s="340"/>
      <c r="AJ224" s="340"/>
      <c r="AK224" s="340"/>
      <c r="AL224" s="340"/>
      <c r="AM224" s="340"/>
      <c r="AN224" s="340"/>
    </row>
    <row r="225" spans="2:40" ht="12.75" customHeight="1" x14ac:dyDescent="0.25">
      <c r="C225" s="361"/>
      <c r="D225" s="361"/>
      <c r="E225" s="361"/>
      <c r="F225" s="361"/>
      <c r="G225" s="361"/>
      <c r="H225" s="361"/>
      <c r="I225" s="361"/>
      <c r="J225" s="361"/>
      <c r="K225" s="361"/>
      <c r="L225" s="361"/>
      <c r="M225" s="361"/>
      <c r="N225" s="361"/>
      <c r="O225" s="361"/>
      <c r="P225" s="361"/>
      <c r="Q225" s="361"/>
      <c r="R225" s="361"/>
      <c r="S225" s="361"/>
      <c r="T225" s="361"/>
      <c r="U225" s="361"/>
      <c r="V225" s="361"/>
      <c r="W225" s="361"/>
      <c r="X225" s="361"/>
      <c r="Y225" s="361"/>
      <c r="Z225" s="361"/>
      <c r="AA225" s="361"/>
      <c r="AB225" s="361"/>
      <c r="AI225" s="340"/>
      <c r="AJ225" s="340"/>
      <c r="AK225" s="340"/>
      <c r="AL225" s="340"/>
      <c r="AM225" s="340"/>
      <c r="AN225" s="340"/>
    </row>
    <row r="226" spans="2:40" ht="12.75" customHeight="1" x14ac:dyDescent="0.25">
      <c r="C226" s="361"/>
      <c r="D226" s="361"/>
      <c r="E226" s="361"/>
      <c r="F226" s="361"/>
      <c r="G226" s="361"/>
      <c r="H226" s="361"/>
      <c r="I226" s="361"/>
      <c r="J226" s="361"/>
      <c r="K226" s="361"/>
      <c r="L226" s="361"/>
      <c r="M226" s="361"/>
      <c r="N226" s="361"/>
      <c r="O226" s="361"/>
      <c r="P226" s="361"/>
      <c r="Q226" s="361"/>
      <c r="R226" s="361"/>
      <c r="S226" s="361"/>
      <c r="T226" s="361"/>
      <c r="U226" s="361"/>
      <c r="V226" s="361"/>
      <c r="W226" s="361"/>
      <c r="X226" s="361"/>
      <c r="Y226" s="361"/>
      <c r="Z226" s="361"/>
      <c r="AA226" s="361"/>
      <c r="AB226" s="361"/>
      <c r="AI226" s="340"/>
      <c r="AJ226" s="340"/>
      <c r="AK226" s="340"/>
      <c r="AL226" s="340"/>
      <c r="AM226" s="340"/>
      <c r="AN226" s="340"/>
    </row>
    <row r="227" spans="2:40" ht="12.75" customHeight="1" x14ac:dyDescent="0.25">
      <c r="C227" s="361"/>
      <c r="D227" s="361"/>
      <c r="E227" s="361"/>
      <c r="F227" s="361"/>
      <c r="G227" s="361"/>
      <c r="H227" s="361"/>
      <c r="I227" s="361"/>
      <c r="J227" s="361"/>
      <c r="K227" s="361"/>
      <c r="L227" s="361"/>
      <c r="M227" s="361"/>
      <c r="N227" s="361"/>
      <c r="O227" s="361"/>
      <c r="P227" s="361"/>
      <c r="Q227" s="361"/>
      <c r="R227" s="361"/>
      <c r="S227" s="361"/>
      <c r="T227" s="361"/>
      <c r="U227" s="361"/>
      <c r="V227" s="361"/>
      <c r="W227" s="361"/>
      <c r="X227" s="361"/>
      <c r="Y227" s="361"/>
      <c r="Z227" s="361"/>
      <c r="AA227" s="361"/>
      <c r="AB227" s="361"/>
      <c r="AI227" s="340"/>
      <c r="AJ227" s="340"/>
      <c r="AK227" s="340"/>
      <c r="AL227" s="340"/>
      <c r="AM227" s="340"/>
      <c r="AN227" s="340"/>
    </row>
    <row r="228" spans="2:40" ht="12.75" customHeight="1" x14ac:dyDescent="0.25">
      <c r="C228" s="361"/>
      <c r="D228" s="361"/>
      <c r="E228" s="361"/>
      <c r="F228" s="361"/>
      <c r="G228" s="361"/>
      <c r="H228" s="361"/>
      <c r="I228" s="361"/>
      <c r="J228" s="361"/>
      <c r="K228" s="361"/>
      <c r="L228" s="361"/>
      <c r="M228" s="361"/>
      <c r="N228" s="361"/>
      <c r="O228" s="361"/>
      <c r="P228" s="361"/>
      <c r="Q228" s="361"/>
      <c r="R228" s="361"/>
      <c r="S228" s="361"/>
      <c r="T228" s="361"/>
      <c r="U228" s="361"/>
      <c r="V228" s="361"/>
      <c r="W228" s="361"/>
      <c r="X228" s="361"/>
      <c r="Y228" s="361"/>
      <c r="Z228" s="361"/>
      <c r="AA228" s="361"/>
      <c r="AB228" s="361"/>
      <c r="AI228" s="340"/>
      <c r="AJ228" s="340"/>
      <c r="AK228" s="340"/>
      <c r="AL228" s="340"/>
      <c r="AM228" s="340"/>
      <c r="AN228" s="340"/>
    </row>
    <row r="229" spans="2:40" ht="12.75" customHeight="1" x14ac:dyDescent="0.25">
      <c r="C229" s="361"/>
      <c r="D229" s="361"/>
      <c r="E229" s="361"/>
      <c r="F229" s="361"/>
      <c r="G229" s="361"/>
      <c r="H229" s="361"/>
      <c r="I229" s="361"/>
      <c r="J229" s="361"/>
      <c r="K229" s="361"/>
      <c r="L229" s="361"/>
      <c r="M229" s="361"/>
      <c r="N229" s="361"/>
      <c r="O229" s="361"/>
      <c r="P229" s="361"/>
      <c r="Q229" s="361"/>
      <c r="R229" s="361"/>
      <c r="S229" s="361"/>
      <c r="T229" s="361"/>
      <c r="U229" s="361"/>
      <c r="V229" s="361"/>
      <c r="W229" s="361"/>
      <c r="X229" s="361"/>
      <c r="Y229" s="361"/>
      <c r="Z229" s="361"/>
      <c r="AA229" s="361"/>
      <c r="AB229" s="361"/>
      <c r="AI229" s="340"/>
      <c r="AJ229" s="340"/>
      <c r="AK229" s="340"/>
      <c r="AL229" s="340"/>
      <c r="AM229" s="340"/>
      <c r="AN229" s="340"/>
    </row>
    <row r="230" spans="2:40" ht="12.75" customHeight="1" x14ac:dyDescent="0.25">
      <c r="C230" s="361"/>
      <c r="D230" s="361"/>
      <c r="E230" s="361"/>
      <c r="F230" s="361"/>
      <c r="G230" s="361"/>
      <c r="H230" s="361"/>
      <c r="I230" s="361"/>
      <c r="J230" s="361"/>
      <c r="K230" s="361"/>
      <c r="L230" s="361"/>
      <c r="M230" s="361"/>
      <c r="N230" s="361"/>
      <c r="O230" s="361"/>
      <c r="P230" s="361"/>
      <c r="Q230" s="361"/>
      <c r="R230" s="361"/>
      <c r="S230" s="361"/>
      <c r="T230" s="361"/>
      <c r="U230" s="361"/>
      <c r="V230" s="361"/>
      <c r="W230" s="361"/>
      <c r="X230" s="361"/>
      <c r="Y230" s="361"/>
      <c r="Z230" s="361"/>
      <c r="AA230" s="361"/>
      <c r="AB230" s="361"/>
      <c r="AI230" s="340"/>
      <c r="AJ230" s="340"/>
      <c r="AK230" s="340"/>
      <c r="AL230" s="340"/>
      <c r="AM230" s="340"/>
      <c r="AN230" s="340"/>
    </row>
    <row r="231" spans="2:40" ht="12.75" customHeight="1" x14ac:dyDescent="0.25">
      <c r="C231" s="361"/>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I231" s="340"/>
      <c r="AJ231" s="340"/>
      <c r="AK231" s="340"/>
      <c r="AL231" s="340"/>
      <c r="AM231" s="340"/>
      <c r="AN231" s="340"/>
    </row>
    <row r="232" spans="2:40" ht="12.75" customHeight="1" x14ac:dyDescent="0.25">
      <c r="B232" s="359"/>
      <c r="C232" s="361"/>
      <c r="D232" s="361"/>
      <c r="E232" s="361"/>
      <c r="F232" s="361"/>
      <c r="G232" s="361"/>
      <c r="H232" s="361"/>
      <c r="I232" s="361"/>
      <c r="J232" s="361"/>
      <c r="K232" s="361"/>
      <c r="L232" s="361"/>
      <c r="M232" s="361"/>
      <c r="N232" s="361"/>
      <c r="O232" s="361"/>
      <c r="P232" s="361"/>
      <c r="Q232" s="361"/>
      <c r="R232" s="361"/>
      <c r="S232" s="361"/>
      <c r="T232" s="361"/>
      <c r="U232" s="361"/>
      <c r="V232" s="361"/>
      <c r="W232" s="361"/>
      <c r="X232" s="361"/>
      <c r="Y232" s="361"/>
      <c r="Z232" s="361"/>
      <c r="AA232" s="361"/>
      <c r="AB232" s="361"/>
      <c r="AI232" s="340"/>
      <c r="AJ232" s="340"/>
      <c r="AK232" s="340"/>
      <c r="AL232" s="340"/>
      <c r="AM232" s="340"/>
      <c r="AN232" s="340"/>
    </row>
    <row r="233" spans="2:40" ht="12.75" customHeight="1" x14ac:dyDescent="0.25">
      <c r="B233" s="359"/>
      <c r="C233" s="361"/>
      <c r="D233" s="361"/>
      <c r="E233" s="361"/>
      <c r="F233" s="361"/>
      <c r="G233" s="361"/>
      <c r="H233" s="361"/>
      <c r="I233" s="361"/>
      <c r="J233" s="361"/>
      <c r="K233" s="361"/>
      <c r="L233" s="361"/>
      <c r="M233" s="361"/>
      <c r="N233" s="361"/>
      <c r="O233" s="361"/>
      <c r="P233" s="361"/>
      <c r="Q233" s="361"/>
      <c r="R233" s="361"/>
      <c r="S233" s="361"/>
      <c r="T233" s="361"/>
      <c r="U233" s="361"/>
      <c r="V233" s="361"/>
      <c r="W233" s="361"/>
      <c r="X233" s="361"/>
      <c r="Y233" s="361"/>
      <c r="Z233" s="361"/>
      <c r="AA233" s="361"/>
      <c r="AB233" s="361"/>
      <c r="AI233" s="340"/>
      <c r="AJ233" s="340"/>
      <c r="AK233" s="340"/>
      <c r="AL233" s="340"/>
      <c r="AM233" s="340"/>
      <c r="AN233" s="340"/>
    </row>
    <row r="234" spans="2:40" ht="12.75" customHeight="1" x14ac:dyDescent="0.25">
      <c r="B234" s="359"/>
      <c r="C234" s="361"/>
      <c r="D234" s="361"/>
      <c r="E234" s="361"/>
      <c r="F234" s="361"/>
      <c r="G234" s="361"/>
      <c r="H234" s="361"/>
      <c r="I234" s="361"/>
      <c r="J234" s="361"/>
      <c r="K234" s="361"/>
      <c r="L234" s="361"/>
      <c r="M234" s="361"/>
      <c r="N234" s="361"/>
      <c r="O234" s="361"/>
      <c r="P234" s="361"/>
      <c r="Q234" s="361"/>
      <c r="R234" s="361"/>
      <c r="S234" s="361"/>
      <c r="T234" s="361"/>
      <c r="U234" s="361"/>
      <c r="V234" s="361"/>
      <c r="W234" s="361"/>
      <c r="X234" s="361"/>
      <c r="Y234" s="361"/>
      <c r="Z234" s="361"/>
      <c r="AA234" s="361"/>
      <c r="AB234" s="361"/>
      <c r="AI234" s="340"/>
      <c r="AJ234" s="340"/>
      <c r="AK234" s="340"/>
      <c r="AL234" s="340"/>
      <c r="AM234" s="340"/>
      <c r="AN234" s="340"/>
    </row>
    <row r="235" spans="2:40" ht="12.75" customHeight="1" x14ac:dyDescent="0.25">
      <c r="B235" s="359"/>
      <c r="C235" s="361"/>
      <c r="D235" s="361"/>
      <c r="E235" s="361"/>
      <c r="F235" s="361"/>
      <c r="G235" s="361"/>
      <c r="H235" s="361"/>
      <c r="I235" s="361"/>
      <c r="J235" s="361"/>
      <c r="K235" s="361"/>
      <c r="L235" s="361"/>
      <c r="M235" s="361"/>
      <c r="N235" s="361"/>
      <c r="O235" s="361"/>
      <c r="P235" s="361"/>
      <c r="Q235" s="361"/>
      <c r="R235" s="361"/>
      <c r="S235" s="361"/>
      <c r="T235" s="361"/>
      <c r="U235" s="361"/>
      <c r="V235" s="361"/>
      <c r="W235" s="361"/>
      <c r="X235" s="361"/>
      <c r="Y235" s="361"/>
      <c r="Z235" s="361"/>
      <c r="AA235" s="361"/>
      <c r="AB235" s="361"/>
      <c r="AI235" s="340"/>
      <c r="AJ235" s="340"/>
      <c r="AK235" s="340"/>
      <c r="AL235" s="340"/>
      <c r="AM235" s="340"/>
      <c r="AN235" s="340"/>
    </row>
    <row r="236" spans="2:40" ht="12.75" customHeight="1" x14ac:dyDescent="0.25">
      <c r="B236" s="359"/>
      <c r="C236" s="361"/>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I236" s="340"/>
      <c r="AJ236" s="340"/>
      <c r="AK236" s="340"/>
      <c r="AL236" s="340"/>
      <c r="AM236" s="340"/>
      <c r="AN236" s="340"/>
    </row>
    <row r="237" spans="2:40" ht="12.75" customHeight="1" x14ac:dyDescent="0.25">
      <c r="B237" s="359"/>
      <c r="C237" s="361"/>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I237" s="340"/>
      <c r="AJ237" s="340"/>
      <c r="AK237" s="340"/>
      <c r="AL237" s="340"/>
      <c r="AM237" s="340"/>
      <c r="AN237" s="340"/>
    </row>
    <row r="238" spans="2:40" ht="12.75" customHeight="1" x14ac:dyDescent="0.25">
      <c r="B238" s="359"/>
      <c r="C238" s="361"/>
      <c r="D238" s="361"/>
      <c r="E238" s="361"/>
      <c r="F238" s="361"/>
      <c r="G238" s="361"/>
      <c r="H238" s="361"/>
      <c r="I238" s="361"/>
      <c r="J238" s="361"/>
      <c r="K238" s="361"/>
      <c r="L238" s="361"/>
      <c r="M238" s="361"/>
      <c r="N238" s="361"/>
      <c r="O238" s="361"/>
      <c r="P238" s="361"/>
      <c r="Q238" s="361"/>
      <c r="R238" s="361"/>
      <c r="S238" s="361"/>
      <c r="T238" s="361"/>
      <c r="U238" s="361"/>
      <c r="V238" s="361"/>
      <c r="W238" s="361"/>
      <c r="X238" s="361"/>
      <c r="Y238" s="361"/>
      <c r="Z238" s="361"/>
      <c r="AA238" s="361"/>
      <c r="AB238" s="361"/>
      <c r="AI238" s="340"/>
      <c r="AJ238" s="340"/>
      <c r="AK238" s="340"/>
      <c r="AL238" s="340"/>
      <c r="AM238" s="340"/>
      <c r="AN238" s="340"/>
    </row>
    <row r="239" spans="2:40" ht="12.75" customHeight="1" x14ac:dyDescent="0.25">
      <c r="B239" s="359"/>
      <c r="C239" s="361"/>
      <c r="D239" s="361"/>
      <c r="E239" s="361"/>
      <c r="F239" s="361"/>
      <c r="G239" s="361"/>
      <c r="H239" s="361"/>
      <c r="I239" s="361"/>
      <c r="J239" s="361"/>
      <c r="K239" s="361"/>
      <c r="L239" s="361"/>
      <c r="M239" s="361"/>
      <c r="N239" s="361"/>
      <c r="O239" s="361"/>
      <c r="P239" s="361"/>
      <c r="Q239" s="361"/>
      <c r="R239" s="361"/>
      <c r="S239" s="361"/>
      <c r="T239" s="361"/>
      <c r="U239" s="361"/>
      <c r="V239" s="361"/>
      <c r="W239" s="361"/>
      <c r="X239" s="361"/>
      <c r="Y239" s="361"/>
      <c r="Z239" s="361"/>
      <c r="AA239" s="361"/>
      <c r="AB239" s="361"/>
      <c r="AI239" s="340"/>
      <c r="AJ239" s="340"/>
      <c r="AK239" s="340"/>
      <c r="AL239" s="340"/>
      <c r="AM239" s="340"/>
      <c r="AN239" s="340"/>
    </row>
    <row r="240" spans="2:40" ht="12.75" customHeight="1" x14ac:dyDescent="0.25">
      <c r="B240" s="359"/>
      <c r="C240" s="361"/>
      <c r="D240" s="361"/>
      <c r="E240" s="361"/>
      <c r="F240" s="361"/>
      <c r="G240" s="361"/>
      <c r="H240" s="361"/>
      <c r="I240" s="361"/>
      <c r="J240" s="361"/>
      <c r="K240" s="361"/>
      <c r="L240" s="361"/>
      <c r="M240" s="361"/>
      <c r="N240" s="361"/>
      <c r="O240" s="361"/>
      <c r="P240" s="361"/>
      <c r="Q240" s="361"/>
      <c r="R240" s="361"/>
      <c r="S240" s="361"/>
      <c r="T240" s="361"/>
      <c r="U240" s="361"/>
      <c r="V240" s="361"/>
      <c r="W240" s="361"/>
      <c r="X240" s="361"/>
      <c r="Y240" s="361"/>
      <c r="Z240" s="361"/>
      <c r="AA240" s="361"/>
      <c r="AB240" s="361"/>
      <c r="AI240" s="340"/>
      <c r="AJ240" s="340"/>
      <c r="AK240" s="340"/>
      <c r="AL240" s="340"/>
      <c r="AM240" s="340"/>
      <c r="AN240" s="340"/>
    </row>
    <row r="241" spans="1:40" ht="12.75" customHeight="1" x14ac:dyDescent="0.25">
      <c r="B241" s="359"/>
      <c r="C241" s="361"/>
      <c r="D241" s="361"/>
      <c r="E241" s="361"/>
      <c r="F241" s="361"/>
      <c r="G241" s="361"/>
      <c r="H241" s="361"/>
      <c r="I241" s="361"/>
      <c r="J241" s="361"/>
      <c r="K241" s="361"/>
      <c r="L241" s="361"/>
      <c r="M241" s="361"/>
      <c r="N241" s="361"/>
      <c r="O241" s="361"/>
      <c r="P241" s="361"/>
      <c r="Q241" s="361"/>
      <c r="R241" s="361"/>
      <c r="S241" s="361"/>
      <c r="T241" s="361"/>
      <c r="U241" s="361"/>
      <c r="V241" s="361"/>
      <c r="W241" s="361"/>
      <c r="X241" s="361"/>
      <c r="Y241" s="361"/>
      <c r="Z241" s="361"/>
      <c r="AA241" s="361"/>
      <c r="AB241" s="361"/>
      <c r="AI241" s="340"/>
      <c r="AJ241" s="340"/>
      <c r="AK241" s="340"/>
      <c r="AL241" s="340"/>
      <c r="AM241" s="340"/>
      <c r="AN241" s="340"/>
    </row>
    <row r="242" spans="1:40" ht="12.75" customHeight="1" x14ac:dyDescent="0.25">
      <c r="B242" s="359"/>
      <c r="C242" s="361"/>
      <c r="D242" s="361"/>
      <c r="E242" s="361"/>
      <c r="F242" s="361"/>
      <c r="G242" s="361"/>
      <c r="H242" s="361"/>
      <c r="I242" s="361"/>
      <c r="J242" s="361"/>
      <c r="K242" s="361"/>
      <c r="L242" s="361"/>
      <c r="M242" s="361"/>
      <c r="N242" s="361"/>
      <c r="O242" s="361"/>
      <c r="P242" s="361"/>
      <c r="Q242" s="361"/>
      <c r="R242" s="361"/>
      <c r="S242" s="361"/>
      <c r="T242" s="361"/>
      <c r="U242" s="361"/>
      <c r="V242" s="361"/>
      <c r="W242" s="361"/>
      <c r="X242" s="361"/>
      <c r="Y242" s="361"/>
      <c r="Z242" s="361"/>
      <c r="AA242" s="361"/>
      <c r="AB242" s="361"/>
      <c r="AI242" s="340"/>
      <c r="AJ242" s="340"/>
      <c r="AK242" s="340"/>
      <c r="AL242" s="340"/>
      <c r="AM242" s="340"/>
      <c r="AN242" s="340"/>
    </row>
    <row r="243" spans="1:40" ht="12.75" customHeight="1" x14ac:dyDescent="0.25">
      <c r="B243" s="359"/>
      <c r="C243" s="361"/>
      <c r="D243" s="361"/>
      <c r="E243" s="361"/>
      <c r="F243" s="361"/>
      <c r="G243" s="361"/>
      <c r="H243" s="361"/>
      <c r="I243" s="361"/>
      <c r="J243" s="361"/>
      <c r="K243" s="361"/>
      <c r="L243" s="361"/>
      <c r="M243" s="361"/>
      <c r="N243" s="361"/>
      <c r="O243" s="361"/>
      <c r="P243" s="361"/>
      <c r="Q243" s="361"/>
      <c r="R243" s="361"/>
      <c r="S243" s="361"/>
      <c r="T243" s="361"/>
      <c r="U243" s="361"/>
      <c r="V243" s="361"/>
      <c r="W243" s="361"/>
      <c r="X243" s="361"/>
      <c r="Y243" s="361"/>
      <c r="Z243" s="361"/>
      <c r="AA243" s="361"/>
      <c r="AB243" s="361"/>
      <c r="AI243" s="340"/>
      <c r="AJ243" s="340"/>
      <c r="AK243" s="340"/>
      <c r="AL243" s="340"/>
      <c r="AM243" s="340"/>
      <c r="AN243" s="340"/>
    </row>
    <row r="244" spans="1:40" ht="12.75" customHeight="1" x14ac:dyDescent="0.25">
      <c r="B244" s="359"/>
      <c r="C244" s="361"/>
      <c r="D244" s="361"/>
      <c r="E244" s="361"/>
      <c r="F244" s="361"/>
      <c r="G244" s="361"/>
      <c r="H244" s="361"/>
      <c r="I244" s="361"/>
      <c r="J244" s="361"/>
      <c r="K244" s="361"/>
      <c r="L244" s="361"/>
      <c r="M244" s="361"/>
      <c r="N244" s="361"/>
      <c r="O244" s="361"/>
      <c r="P244" s="361"/>
      <c r="Q244" s="361"/>
      <c r="R244" s="361"/>
      <c r="S244" s="361"/>
      <c r="T244" s="361"/>
      <c r="U244" s="361"/>
      <c r="V244" s="361"/>
      <c r="W244" s="361"/>
      <c r="X244" s="361"/>
      <c r="Y244" s="361"/>
      <c r="Z244" s="361"/>
      <c r="AA244" s="361"/>
      <c r="AB244" s="361"/>
      <c r="AI244" s="340"/>
      <c r="AJ244" s="340"/>
      <c r="AK244" s="340"/>
      <c r="AL244" s="340"/>
      <c r="AM244" s="340"/>
      <c r="AN244" s="340"/>
    </row>
    <row r="245" spans="1:40" ht="12.75" customHeight="1" x14ac:dyDescent="0.25">
      <c r="B245" s="359"/>
      <c r="C245" s="361"/>
      <c r="D245" s="361"/>
      <c r="E245" s="361"/>
      <c r="F245" s="361"/>
      <c r="G245" s="361"/>
      <c r="H245" s="361"/>
      <c r="I245" s="361"/>
      <c r="J245" s="361"/>
      <c r="K245" s="361"/>
      <c r="L245" s="361"/>
      <c r="M245" s="361"/>
      <c r="N245" s="361"/>
      <c r="O245" s="361"/>
      <c r="P245" s="361"/>
      <c r="Q245" s="361"/>
      <c r="R245" s="361"/>
      <c r="S245" s="361"/>
      <c r="T245" s="361"/>
      <c r="U245" s="361"/>
      <c r="V245" s="361"/>
      <c r="W245" s="361"/>
      <c r="X245" s="361"/>
      <c r="Y245" s="361"/>
      <c r="Z245" s="361"/>
      <c r="AA245" s="361"/>
      <c r="AB245" s="361"/>
      <c r="AI245" s="340"/>
      <c r="AJ245" s="340"/>
      <c r="AK245" s="340"/>
      <c r="AL245" s="340"/>
      <c r="AM245" s="340"/>
      <c r="AN245" s="340"/>
    </row>
    <row r="246" spans="1:40" ht="12.75" customHeight="1" x14ac:dyDescent="0.25">
      <c r="B246" s="359"/>
      <c r="C246" s="361"/>
      <c r="D246" s="361"/>
      <c r="E246" s="361"/>
      <c r="F246" s="361"/>
      <c r="G246" s="361"/>
      <c r="H246" s="361"/>
      <c r="I246" s="361"/>
      <c r="J246" s="361"/>
      <c r="K246" s="361"/>
      <c r="L246" s="361"/>
      <c r="M246" s="361"/>
      <c r="N246" s="361"/>
      <c r="O246" s="361"/>
      <c r="P246" s="361"/>
      <c r="Q246" s="361"/>
      <c r="R246" s="361"/>
      <c r="S246" s="361"/>
      <c r="T246" s="361"/>
      <c r="U246" s="361"/>
      <c r="V246" s="361"/>
      <c r="W246" s="361"/>
      <c r="X246" s="361"/>
      <c r="Y246" s="361"/>
      <c r="Z246" s="361"/>
      <c r="AA246" s="361"/>
      <c r="AB246" s="361"/>
      <c r="AI246" s="340"/>
      <c r="AJ246" s="340"/>
      <c r="AK246" s="340"/>
      <c r="AL246" s="340"/>
      <c r="AM246" s="340"/>
      <c r="AN246" s="340"/>
    </row>
    <row r="247" spans="1:40" ht="12.75" customHeight="1" x14ac:dyDescent="0.25">
      <c r="B247" s="359"/>
      <c r="C247" s="361"/>
      <c r="D247" s="361"/>
      <c r="E247" s="361"/>
      <c r="F247" s="361"/>
      <c r="G247" s="361"/>
      <c r="H247" s="361"/>
      <c r="I247" s="361"/>
      <c r="J247" s="361"/>
      <c r="K247" s="361"/>
      <c r="L247" s="361"/>
      <c r="M247" s="361"/>
      <c r="N247" s="361"/>
      <c r="O247" s="361"/>
      <c r="P247" s="361"/>
      <c r="Q247" s="361"/>
      <c r="R247" s="361"/>
      <c r="S247" s="361"/>
      <c r="T247" s="361"/>
      <c r="U247" s="361"/>
      <c r="V247" s="361"/>
      <c r="W247" s="361"/>
      <c r="X247" s="361"/>
      <c r="Y247" s="361"/>
      <c r="Z247" s="361"/>
      <c r="AA247" s="361"/>
      <c r="AB247" s="361"/>
      <c r="AI247" s="340"/>
      <c r="AJ247" s="340"/>
      <c r="AK247" s="340"/>
      <c r="AL247" s="340"/>
      <c r="AM247" s="340"/>
      <c r="AN247" s="340"/>
    </row>
    <row r="248" spans="1:40" s="362" customFormat="1" ht="12.75" customHeight="1" x14ac:dyDescent="0.25">
      <c r="A248" s="357"/>
      <c r="B248" s="359"/>
      <c r="C248" s="361"/>
      <c r="D248" s="361"/>
      <c r="E248" s="361"/>
      <c r="F248" s="361"/>
      <c r="G248" s="361"/>
      <c r="H248" s="361"/>
      <c r="I248" s="361"/>
      <c r="J248" s="361"/>
      <c r="K248" s="361"/>
      <c r="L248" s="361"/>
      <c r="M248" s="361"/>
      <c r="N248" s="361"/>
      <c r="O248" s="361"/>
      <c r="P248" s="361"/>
      <c r="Q248" s="361"/>
      <c r="R248" s="361"/>
      <c r="S248" s="361"/>
      <c r="T248" s="361"/>
      <c r="U248" s="361"/>
      <c r="V248" s="361"/>
      <c r="W248" s="361"/>
      <c r="X248" s="361"/>
      <c r="Y248" s="361"/>
      <c r="Z248" s="361"/>
      <c r="AA248" s="361"/>
      <c r="AB248" s="361"/>
      <c r="AC248" s="338"/>
      <c r="AD248" s="338"/>
      <c r="AE248" s="338"/>
      <c r="AF248" s="338"/>
      <c r="AG248" s="361"/>
      <c r="AH248" s="361"/>
    </row>
    <row r="249" spans="1:40" ht="12.75" customHeight="1" x14ac:dyDescent="0.25">
      <c r="C249" s="361"/>
      <c r="D249" s="361"/>
      <c r="E249" s="361"/>
      <c r="F249" s="361"/>
      <c r="G249" s="361"/>
      <c r="H249" s="361"/>
      <c r="I249" s="361"/>
      <c r="J249" s="361"/>
      <c r="K249" s="361"/>
      <c r="L249" s="361"/>
      <c r="M249" s="361"/>
      <c r="N249" s="361"/>
      <c r="O249" s="361"/>
      <c r="P249" s="361"/>
      <c r="Q249" s="361"/>
      <c r="R249" s="361"/>
      <c r="S249" s="361"/>
      <c r="T249" s="361"/>
      <c r="U249" s="361"/>
      <c r="V249" s="361"/>
      <c r="W249" s="361"/>
      <c r="X249" s="361"/>
      <c r="Y249" s="361"/>
      <c r="Z249" s="361"/>
      <c r="AA249" s="361"/>
      <c r="AB249" s="361"/>
    </row>
    <row r="250" spans="1:40" ht="12.75" customHeight="1" x14ac:dyDescent="0.25">
      <c r="B250" s="359"/>
      <c r="C250" s="361"/>
      <c r="D250" s="361"/>
      <c r="E250" s="361"/>
      <c r="F250" s="361"/>
      <c r="G250" s="361"/>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I250" s="340"/>
      <c r="AJ250" s="340"/>
      <c r="AK250" s="340"/>
      <c r="AL250" s="340"/>
      <c r="AM250" s="340"/>
      <c r="AN250" s="340"/>
    </row>
    <row r="251" spans="1:40" ht="12.75" customHeight="1" x14ac:dyDescent="0.25">
      <c r="B251" s="359"/>
      <c r="C251" s="361"/>
      <c r="D251" s="361"/>
      <c r="E251" s="361"/>
      <c r="F251" s="361"/>
      <c r="G251" s="361"/>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I251" s="340"/>
      <c r="AJ251" s="340"/>
      <c r="AK251" s="340"/>
      <c r="AL251" s="340"/>
      <c r="AM251" s="340"/>
      <c r="AN251" s="340"/>
    </row>
    <row r="252" spans="1:40" ht="12.75" customHeight="1" x14ac:dyDescent="0.25">
      <c r="B252" s="359"/>
      <c r="C252" s="361"/>
      <c r="D252" s="361"/>
      <c r="E252" s="361"/>
      <c r="F252" s="361"/>
      <c r="G252" s="361"/>
      <c r="H252" s="361"/>
      <c r="I252" s="361"/>
      <c r="J252" s="361"/>
      <c r="K252" s="361"/>
      <c r="L252" s="361"/>
      <c r="M252" s="361"/>
      <c r="N252" s="361"/>
      <c r="O252" s="361"/>
      <c r="P252" s="361"/>
      <c r="Q252" s="361"/>
      <c r="R252" s="361"/>
      <c r="S252" s="361"/>
      <c r="T252" s="361"/>
      <c r="U252" s="361"/>
      <c r="V252" s="361"/>
      <c r="W252" s="361"/>
      <c r="X252" s="361"/>
      <c r="Y252" s="361"/>
      <c r="Z252" s="361"/>
      <c r="AA252" s="361"/>
      <c r="AB252" s="361"/>
      <c r="AI252" s="340"/>
      <c r="AJ252" s="340"/>
      <c r="AK252" s="340"/>
      <c r="AL252" s="340"/>
      <c r="AM252" s="340"/>
      <c r="AN252" s="340"/>
    </row>
    <row r="253" spans="1:40" ht="12.75" customHeight="1" x14ac:dyDescent="0.25">
      <c r="B253" s="359"/>
      <c r="C253" s="361"/>
      <c r="D253" s="361"/>
      <c r="E253" s="361"/>
      <c r="F253" s="361"/>
      <c r="G253" s="361"/>
      <c r="H253" s="361"/>
      <c r="I253" s="361"/>
      <c r="J253" s="361"/>
      <c r="K253" s="361"/>
      <c r="L253" s="361"/>
      <c r="M253" s="361"/>
      <c r="N253" s="361"/>
      <c r="O253" s="361"/>
      <c r="P253" s="361"/>
      <c r="Q253" s="361"/>
      <c r="R253" s="361"/>
      <c r="S253" s="361"/>
      <c r="T253" s="361"/>
      <c r="U253" s="361"/>
      <c r="V253" s="361"/>
      <c r="W253" s="361"/>
      <c r="X253" s="361"/>
      <c r="Y253" s="361"/>
      <c r="Z253" s="361"/>
      <c r="AA253" s="361"/>
      <c r="AB253" s="385"/>
      <c r="AI253" s="340"/>
      <c r="AJ253" s="340"/>
      <c r="AK253" s="340"/>
      <c r="AL253" s="340"/>
      <c r="AM253" s="340"/>
      <c r="AN253" s="340"/>
    </row>
    <row r="254" spans="1:40" ht="12.75" customHeight="1" x14ac:dyDescent="0.25">
      <c r="B254" s="359"/>
      <c r="C254" s="534"/>
      <c r="D254" s="534"/>
      <c r="E254" s="534"/>
      <c r="F254" s="534"/>
      <c r="G254" s="534"/>
      <c r="H254" s="534"/>
      <c r="I254" s="534"/>
      <c r="J254" s="534"/>
      <c r="K254" s="534"/>
      <c r="L254" s="534"/>
      <c r="M254" s="534"/>
      <c r="N254" s="534"/>
      <c r="O254" s="534"/>
      <c r="P254" s="534"/>
      <c r="Q254" s="534"/>
      <c r="R254" s="534"/>
      <c r="S254" s="534"/>
      <c r="T254" s="534"/>
      <c r="U254" s="534"/>
      <c r="V254" s="534"/>
      <c r="W254" s="534"/>
      <c r="X254" s="534"/>
      <c r="Y254" s="534"/>
      <c r="Z254" s="534"/>
      <c r="AA254" s="534"/>
      <c r="AB254" s="385"/>
      <c r="AI254" s="340"/>
      <c r="AJ254" s="340"/>
      <c r="AK254" s="340"/>
      <c r="AL254" s="340"/>
      <c r="AM254" s="340"/>
      <c r="AN254" s="340"/>
    </row>
    <row r="255" spans="1:40" ht="15" customHeight="1" x14ac:dyDescent="0.25">
      <c r="B255" s="524">
        <v>6.1</v>
      </c>
      <c r="C255" s="885" t="s">
        <v>1167</v>
      </c>
      <c r="D255" s="885"/>
      <c r="E255" s="885"/>
      <c r="F255" s="885"/>
      <c r="G255" s="885"/>
      <c r="H255" s="885"/>
      <c r="I255" s="885"/>
      <c r="J255" s="885"/>
      <c r="K255" s="885"/>
      <c r="L255" s="885"/>
      <c r="M255" s="885"/>
      <c r="N255" s="885"/>
      <c r="O255" s="885"/>
      <c r="P255" s="885"/>
      <c r="Q255" s="885"/>
      <c r="R255" s="885"/>
      <c r="S255" s="885"/>
      <c r="T255" s="885"/>
      <c r="U255" s="885"/>
      <c r="V255" s="885"/>
      <c r="W255" s="885"/>
      <c r="X255" s="885"/>
      <c r="Y255" s="885"/>
      <c r="Z255" s="885"/>
      <c r="AA255" s="885"/>
      <c r="AB255" s="885"/>
      <c r="AI255" s="340"/>
      <c r="AJ255" s="340"/>
      <c r="AK255" s="340"/>
      <c r="AL255" s="340"/>
      <c r="AM255" s="340"/>
      <c r="AN255" s="340"/>
    </row>
    <row r="256" spans="1:40" s="368" customFormat="1" ht="42" customHeight="1" x14ac:dyDescent="0.25">
      <c r="A256" s="367"/>
      <c r="B256" s="428"/>
      <c r="C256" s="897" t="s">
        <v>1340</v>
      </c>
      <c r="D256" s="897"/>
      <c r="E256" s="897"/>
      <c r="F256" s="897"/>
      <c r="G256" s="897"/>
      <c r="H256" s="897"/>
      <c r="I256" s="897"/>
      <c r="J256" s="897"/>
      <c r="K256" s="897"/>
      <c r="L256" s="897"/>
      <c r="M256" s="897"/>
      <c r="N256" s="897"/>
      <c r="O256" s="897"/>
      <c r="P256" s="897"/>
      <c r="Q256" s="897"/>
      <c r="R256" s="897"/>
      <c r="S256" s="897"/>
      <c r="T256" s="897"/>
      <c r="U256" s="897"/>
      <c r="V256" s="897"/>
      <c r="W256" s="897"/>
      <c r="X256" s="897"/>
      <c r="Y256" s="897"/>
      <c r="Z256" s="897"/>
      <c r="AA256" s="897"/>
      <c r="AB256" s="897"/>
      <c r="AC256" s="358"/>
      <c r="AD256" s="358"/>
      <c r="AE256" s="358"/>
      <c r="AF256" s="358"/>
      <c r="AG256" s="358"/>
      <c r="AH256" s="358"/>
    </row>
    <row r="257" spans="1:40" s="362" customFormat="1" ht="12.75" customHeight="1" x14ac:dyDescent="0.25">
      <c r="A257" s="357"/>
      <c r="B257" s="359"/>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85"/>
      <c r="AC257" s="338"/>
      <c r="AD257" s="338"/>
      <c r="AE257" s="338"/>
      <c r="AF257" s="338"/>
      <c r="AG257" s="361"/>
      <c r="AH257" s="361"/>
    </row>
    <row r="258" spans="1:40" s="362" customFormat="1" ht="15" customHeight="1" x14ac:dyDescent="0.25">
      <c r="A258" s="357"/>
      <c r="B258" s="524">
        <v>6.2</v>
      </c>
      <c r="C258" s="885" t="s">
        <v>1168</v>
      </c>
      <c r="D258" s="885"/>
      <c r="E258" s="885"/>
      <c r="F258" s="885"/>
      <c r="G258" s="885"/>
      <c r="H258" s="885"/>
      <c r="I258" s="885"/>
      <c r="J258" s="885"/>
      <c r="K258" s="885"/>
      <c r="L258" s="885"/>
      <c r="M258" s="885"/>
      <c r="N258" s="885"/>
      <c r="O258" s="885"/>
      <c r="P258" s="885"/>
      <c r="Q258" s="885"/>
      <c r="R258" s="885"/>
      <c r="S258" s="885"/>
      <c r="T258" s="885"/>
      <c r="U258" s="885"/>
      <c r="V258" s="885"/>
      <c r="W258" s="885"/>
      <c r="X258" s="885"/>
      <c r="Y258" s="885"/>
      <c r="Z258" s="885"/>
      <c r="AA258" s="885"/>
      <c r="AB258" s="885"/>
      <c r="AC258" s="338"/>
      <c r="AD258" s="338"/>
      <c r="AE258" s="338"/>
      <c r="AF258" s="338"/>
      <c r="AG258" s="361"/>
      <c r="AH258" s="361"/>
    </row>
    <row r="259" spans="1:40" s="368" customFormat="1" ht="30" customHeight="1" x14ac:dyDescent="0.25">
      <c r="A259" s="367"/>
      <c r="B259" s="510"/>
      <c r="C259" s="895" t="s">
        <v>1199</v>
      </c>
      <c r="D259" s="895"/>
      <c r="E259" s="895"/>
      <c r="F259" s="895"/>
      <c r="G259" s="895"/>
      <c r="H259" s="895"/>
      <c r="I259" s="895"/>
      <c r="J259" s="895"/>
      <c r="K259" s="895"/>
      <c r="L259" s="895"/>
      <c r="M259" s="895"/>
      <c r="N259" s="895"/>
      <c r="O259" s="895"/>
      <c r="P259" s="895"/>
      <c r="Q259" s="895"/>
      <c r="R259" s="895"/>
      <c r="S259" s="895"/>
      <c r="T259" s="895"/>
      <c r="U259" s="895"/>
      <c r="V259" s="895"/>
      <c r="W259" s="895"/>
      <c r="X259" s="895"/>
      <c r="Y259" s="895"/>
      <c r="Z259" s="895"/>
      <c r="AA259" s="895"/>
      <c r="AB259" s="895"/>
      <c r="AC259" s="358"/>
      <c r="AD259" s="358"/>
      <c r="AE259" s="358"/>
      <c r="AF259" s="358"/>
      <c r="AG259" s="358"/>
      <c r="AH259" s="358"/>
    </row>
    <row r="260" spans="1:40" s="362" customFormat="1" ht="42" customHeight="1" x14ac:dyDescent="0.25">
      <c r="A260" s="357"/>
      <c r="B260" s="359"/>
      <c r="C260" s="880" t="s">
        <v>1212</v>
      </c>
      <c r="D260" s="880"/>
      <c r="E260" s="880"/>
      <c r="F260" s="880"/>
      <c r="G260" s="880"/>
      <c r="H260" s="880"/>
      <c r="I260" s="880"/>
      <c r="J260" s="880"/>
      <c r="K260" s="880"/>
      <c r="L260" s="880"/>
      <c r="M260" s="880"/>
      <c r="N260" s="880"/>
      <c r="O260" s="880"/>
      <c r="P260" s="880"/>
      <c r="Q260" s="880"/>
      <c r="R260" s="880"/>
      <c r="S260" s="880"/>
      <c r="T260" s="880"/>
      <c r="U260" s="880"/>
      <c r="V260" s="880"/>
      <c r="W260" s="880"/>
      <c r="X260" s="880"/>
      <c r="Y260" s="880"/>
      <c r="Z260" s="880"/>
      <c r="AA260" s="880"/>
      <c r="AB260" s="880"/>
      <c r="AC260" s="338"/>
      <c r="AD260" s="338"/>
      <c r="AE260" s="338"/>
      <c r="AF260" s="338"/>
      <c r="AG260" s="361"/>
      <c r="AH260" s="361"/>
    </row>
    <row r="261" spans="1:40" s="362" customFormat="1" ht="12.75" customHeight="1" x14ac:dyDescent="0.25">
      <c r="A261" s="357"/>
      <c r="B261" s="359"/>
      <c r="C261" s="528"/>
      <c r="D261" s="528"/>
      <c r="E261" s="528"/>
      <c r="F261" s="528"/>
      <c r="G261" s="528"/>
      <c r="H261" s="528"/>
      <c r="I261" s="528"/>
      <c r="J261" s="528"/>
      <c r="K261" s="528"/>
      <c r="L261" s="528"/>
      <c r="M261" s="528"/>
      <c r="N261" s="528"/>
      <c r="O261" s="528"/>
      <c r="P261" s="528"/>
      <c r="Q261" s="528"/>
      <c r="R261" s="528"/>
      <c r="S261" s="528"/>
      <c r="T261" s="528"/>
      <c r="U261" s="528"/>
      <c r="V261" s="528"/>
      <c r="W261" s="528"/>
      <c r="X261" s="528"/>
      <c r="Y261" s="528"/>
      <c r="Z261" s="528"/>
      <c r="AA261" s="528"/>
      <c r="AB261" s="528"/>
      <c r="AC261" s="338"/>
      <c r="AD261" s="338"/>
      <c r="AE261" s="338"/>
      <c r="AF261" s="338"/>
      <c r="AG261" s="361"/>
      <c r="AH261" s="361"/>
    </row>
    <row r="262" spans="1:40" s="362" customFormat="1" ht="15" customHeight="1" x14ac:dyDescent="0.25">
      <c r="A262" s="357"/>
      <c r="B262" s="524">
        <v>6.3</v>
      </c>
      <c r="C262" s="885" t="s">
        <v>1104</v>
      </c>
      <c r="D262" s="885"/>
      <c r="E262" s="885"/>
      <c r="F262" s="885"/>
      <c r="G262" s="885"/>
      <c r="H262" s="885"/>
      <c r="I262" s="885"/>
      <c r="J262" s="885"/>
      <c r="K262" s="885"/>
      <c r="L262" s="885"/>
      <c r="M262" s="885"/>
      <c r="N262" s="885"/>
      <c r="O262" s="885"/>
      <c r="P262" s="885"/>
      <c r="Q262" s="885"/>
      <c r="R262" s="885"/>
      <c r="S262" s="885"/>
      <c r="T262" s="885"/>
      <c r="U262" s="885"/>
      <c r="V262" s="885"/>
      <c r="W262" s="885"/>
      <c r="X262" s="885"/>
      <c r="Y262" s="885"/>
      <c r="Z262" s="885"/>
      <c r="AA262" s="885"/>
      <c r="AB262" s="885"/>
      <c r="AC262" s="338"/>
      <c r="AD262" s="338"/>
      <c r="AE262" s="338"/>
      <c r="AF262" s="338"/>
      <c r="AG262" s="361"/>
      <c r="AH262" s="361"/>
    </row>
    <row r="263" spans="1:40" s="368" customFormat="1" ht="15" customHeight="1" x14ac:dyDescent="0.25">
      <c r="A263" s="367"/>
      <c r="B263" s="428"/>
      <c r="C263" s="897" t="s">
        <v>1105</v>
      </c>
      <c r="D263" s="897"/>
      <c r="E263" s="897"/>
      <c r="F263" s="897"/>
      <c r="G263" s="897"/>
      <c r="H263" s="897"/>
      <c r="I263" s="897"/>
      <c r="J263" s="897"/>
      <c r="K263" s="897"/>
      <c r="L263" s="897"/>
      <c r="M263" s="897"/>
      <c r="N263" s="897"/>
      <c r="O263" s="897"/>
      <c r="P263" s="897"/>
      <c r="Q263" s="897"/>
      <c r="R263" s="897"/>
      <c r="S263" s="897"/>
      <c r="T263" s="897"/>
      <c r="U263" s="897"/>
      <c r="V263" s="897"/>
      <c r="W263" s="897"/>
      <c r="X263" s="897"/>
      <c r="Y263" s="897"/>
      <c r="Z263" s="897"/>
      <c r="AA263" s="897"/>
      <c r="AB263" s="897"/>
      <c r="AC263" s="358"/>
      <c r="AD263" s="358"/>
      <c r="AE263" s="358"/>
      <c r="AF263" s="358"/>
      <c r="AG263" s="358"/>
      <c r="AH263" s="358"/>
    </row>
    <row r="264" spans="1:40" s="362" customFormat="1" ht="12.75" customHeight="1" x14ac:dyDescent="0.25">
      <c r="A264" s="357"/>
      <c r="B264" s="359"/>
      <c r="C264" s="542"/>
      <c r="D264" s="542"/>
      <c r="E264" s="542"/>
      <c r="F264" s="542"/>
      <c r="G264" s="542"/>
      <c r="H264" s="542"/>
      <c r="I264" s="542"/>
      <c r="J264" s="542"/>
      <c r="K264" s="542"/>
      <c r="L264" s="542"/>
      <c r="M264" s="542"/>
      <c r="N264" s="542"/>
      <c r="O264" s="542"/>
      <c r="P264" s="542"/>
      <c r="Q264" s="542"/>
      <c r="R264" s="542"/>
      <c r="S264" s="542"/>
      <c r="T264" s="542"/>
      <c r="U264" s="542"/>
      <c r="V264" s="542"/>
      <c r="W264" s="542"/>
      <c r="X264" s="542"/>
      <c r="Y264" s="542"/>
      <c r="Z264" s="542"/>
      <c r="AA264" s="542"/>
      <c r="AB264" s="385"/>
      <c r="AC264" s="338"/>
      <c r="AD264" s="338"/>
      <c r="AE264" s="338"/>
      <c r="AF264" s="338"/>
      <c r="AG264" s="361"/>
      <c r="AH264" s="361"/>
    </row>
    <row r="265" spans="1:40" s="362" customFormat="1" ht="15" customHeight="1" x14ac:dyDescent="0.25">
      <c r="A265" s="357"/>
      <c r="B265" s="524">
        <v>6.4</v>
      </c>
      <c r="C265" s="885" t="s">
        <v>1357</v>
      </c>
      <c r="D265" s="885"/>
      <c r="E265" s="885"/>
      <c r="F265" s="885"/>
      <c r="G265" s="885"/>
      <c r="H265" s="885"/>
      <c r="I265" s="885"/>
      <c r="J265" s="885"/>
      <c r="K265" s="885"/>
      <c r="L265" s="885"/>
      <c r="M265" s="885"/>
      <c r="N265" s="885"/>
      <c r="O265" s="885"/>
      <c r="P265" s="885"/>
      <c r="Q265" s="885"/>
      <c r="R265" s="885"/>
      <c r="S265" s="885"/>
      <c r="T265" s="885"/>
      <c r="U265" s="885"/>
      <c r="V265" s="885"/>
      <c r="W265" s="885"/>
      <c r="X265" s="885"/>
      <c r="Y265" s="885"/>
      <c r="Z265" s="885"/>
      <c r="AA265" s="885"/>
      <c r="AB265" s="885"/>
      <c r="AC265" s="338"/>
      <c r="AD265" s="338"/>
      <c r="AE265" s="338"/>
      <c r="AF265" s="338"/>
      <c r="AG265" s="361"/>
      <c r="AH265" s="361"/>
    </row>
    <row r="266" spans="1:40" s="368" customFormat="1" ht="30" customHeight="1" x14ac:dyDescent="0.25">
      <c r="A266" s="367"/>
      <c r="B266" s="428"/>
      <c r="C266" s="894" t="s">
        <v>1358</v>
      </c>
      <c r="D266" s="894"/>
      <c r="E266" s="894"/>
      <c r="F266" s="894"/>
      <c r="G266" s="894"/>
      <c r="H266" s="894"/>
      <c r="I266" s="894"/>
      <c r="J266" s="894"/>
      <c r="K266" s="894"/>
      <c r="L266" s="894"/>
      <c r="M266" s="894"/>
      <c r="N266" s="894"/>
      <c r="O266" s="894"/>
      <c r="P266" s="894"/>
      <c r="Q266" s="894"/>
      <c r="R266" s="894"/>
      <c r="S266" s="894"/>
      <c r="T266" s="894"/>
      <c r="U266" s="894"/>
      <c r="V266" s="894"/>
      <c r="W266" s="894"/>
      <c r="X266" s="894"/>
      <c r="Y266" s="894"/>
      <c r="Z266" s="894"/>
      <c r="AA266" s="894"/>
      <c r="AB266" s="894"/>
      <c r="AC266" s="358"/>
      <c r="AD266" s="358"/>
      <c r="AE266" s="358"/>
      <c r="AF266" s="358"/>
      <c r="AG266" s="358"/>
      <c r="AH266" s="358"/>
    </row>
    <row r="267" spans="1:40" s="368" customFormat="1" ht="12.75" customHeight="1" x14ac:dyDescent="0.25">
      <c r="A267" s="367"/>
      <c r="B267" s="428"/>
      <c r="C267" s="526"/>
      <c r="D267" s="526"/>
      <c r="E267" s="526"/>
      <c r="F267" s="526"/>
      <c r="G267" s="526"/>
      <c r="H267" s="526"/>
      <c r="I267" s="526"/>
      <c r="J267" s="526"/>
      <c r="K267" s="526"/>
      <c r="L267" s="526"/>
      <c r="M267" s="526"/>
      <c r="N267" s="526"/>
      <c r="O267" s="526"/>
      <c r="P267" s="526"/>
      <c r="Q267" s="526"/>
      <c r="R267" s="526"/>
      <c r="S267" s="526"/>
      <c r="T267" s="526"/>
      <c r="U267" s="526"/>
      <c r="V267" s="526"/>
      <c r="W267" s="526"/>
      <c r="X267" s="526"/>
      <c r="Y267" s="526"/>
      <c r="Z267" s="526"/>
      <c r="AA267" s="526"/>
      <c r="AB267" s="526"/>
      <c r="AC267" s="358"/>
      <c r="AD267" s="358"/>
      <c r="AE267" s="358"/>
      <c r="AF267" s="358"/>
      <c r="AG267" s="358"/>
      <c r="AH267" s="358"/>
    </row>
    <row r="268" spans="1:40" ht="15" customHeight="1" x14ac:dyDescent="0.25">
      <c r="B268" s="524">
        <v>6.5</v>
      </c>
      <c r="C268" s="885" t="s">
        <v>1201</v>
      </c>
      <c r="D268" s="885"/>
      <c r="E268" s="885"/>
      <c r="F268" s="885"/>
      <c r="G268" s="885"/>
      <c r="H268" s="885"/>
      <c r="I268" s="885"/>
      <c r="J268" s="885"/>
      <c r="K268" s="885"/>
      <c r="L268" s="885"/>
      <c r="M268" s="885"/>
      <c r="N268" s="885"/>
      <c r="O268" s="885"/>
      <c r="P268" s="885"/>
      <c r="Q268" s="885"/>
      <c r="R268" s="885"/>
      <c r="S268" s="885"/>
      <c r="T268" s="885"/>
      <c r="U268" s="885"/>
      <c r="V268" s="885"/>
      <c r="W268" s="885"/>
      <c r="X268" s="885"/>
      <c r="Y268" s="885"/>
      <c r="Z268" s="885"/>
      <c r="AA268" s="885"/>
      <c r="AB268" s="885"/>
      <c r="AI268" s="340"/>
      <c r="AJ268" s="340"/>
      <c r="AK268" s="340"/>
      <c r="AL268" s="340"/>
      <c r="AM268" s="340"/>
      <c r="AN268" s="340"/>
    </row>
    <row r="269" spans="1:40" ht="19.5" customHeight="1" x14ac:dyDescent="0.25">
      <c r="B269" s="359"/>
      <c r="C269" s="886" t="s">
        <v>684</v>
      </c>
      <c r="D269" s="886"/>
      <c r="E269" s="886"/>
      <c r="F269" s="886"/>
      <c r="G269" s="886"/>
      <c r="H269" s="886"/>
      <c r="I269" s="886"/>
      <c r="J269" s="886"/>
      <c r="K269" s="886"/>
      <c r="L269" s="886"/>
      <c r="M269" s="886"/>
      <c r="N269" s="886"/>
      <c r="O269" s="886"/>
      <c r="P269" s="886"/>
      <c r="Q269" s="886"/>
      <c r="R269" s="886"/>
      <c r="S269" s="886"/>
      <c r="T269" s="886"/>
      <c r="U269" s="886"/>
      <c r="V269" s="886"/>
      <c r="W269" s="886"/>
      <c r="X269" s="886"/>
      <c r="Y269" s="886"/>
      <c r="Z269" s="886"/>
      <c r="AA269" s="886"/>
      <c r="AB269" s="886"/>
      <c r="AI269" s="340"/>
      <c r="AJ269" s="340"/>
      <c r="AK269" s="340"/>
      <c r="AL269" s="340"/>
      <c r="AM269" s="340"/>
      <c r="AN269" s="340"/>
    </row>
    <row r="270" spans="1:40" s="368" customFormat="1" ht="30" customHeight="1" x14ac:dyDescent="0.25">
      <c r="A270" s="367"/>
      <c r="B270" s="428"/>
      <c r="C270" s="895" t="s">
        <v>1202</v>
      </c>
      <c r="D270" s="895"/>
      <c r="E270" s="895"/>
      <c r="F270" s="895"/>
      <c r="G270" s="895"/>
      <c r="H270" s="895"/>
      <c r="I270" s="895"/>
      <c r="J270" s="895"/>
      <c r="K270" s="895"/>
      <c r="L270" s="895"/>
      <c r="M270" s="895"/>
      <c r="N270" s="895"/>
      <c r="O270" s="895"/>
      <c r="P270" s="895"/>
      <c r="Q270" s="895"/>
      <c r="R270" s="895"/>
      <c r="S270" s="895"/>
      <c r="T270" s="895"/>
      <c r="U270" s="895"/>
      <c r="V270" s="895"/>
      <c r="W270" s="895"/>
      <c r="X270" s="895"/>
      <c r="Y270" s="895"/>
      <c r="Z270" s="895"/>
      <c r="AA270" s="895"/>
      <c r="AB270" s="895"/>
      <c r="AC270" s="358"/>
      <c r="AD270" s="358"/>
      <c r="AE270" s="358"/>
      <c r="AF270" s="358"/>
      <c r="AG270" s="358"/>
      <c r="AH270" s="358"/>
    </row>
    <row r="271" spans="1:40" s="368" customFormat="1" ht="30" customHeight="1" x14ac:dyDescent="0.25">
      <c r="A271" s="367"/>
      <c r="B271" s="428"/>
      <c r="C271" s="895" t="s">
        <v>1122</v>
      </c>
      <c r="D271" s="895"/>
      <c r="E271" s="895"/>
      <c r="F271" s="895"/>
      <c r="G271" s="895"/>
      <c r="H271" s="895"/>
      <c r="I271" s="895"/>
      <c r="J271" s="895"/>
      <c r="K271" s="895"/>
      <c r="L271" s="895"/>
      <c r="M271" s="895"/>
      <c r="N271" s="895"/>
      <c r="O271" s="895"/>
      <c r="P271" s="895"/>
      <c r="Q271" s="895"/>
      <c r="R271" s="895"/>
      <c r="S271" s="895"/>
      <c r="T271" s="895"/>
      <c r="U271" s="895"/>
      <c r="V271" s="895"/>
      <c r="W271" s="895"/>
      <c r="X271" s="895"/>
      <c r="Y271" s="895"/>
      <c r="Z271" s="895"/>
      <c r="AA271" s="895"/>
      <c r="AB271" s="895"/>
      <c r="AC271" s="358"/>
      <c r="AD271" s="358"/>
      <c r="AE271" s="358"/>
      <c r="AF271" s="358"/>
      <c r="AG271" s="358"/>
      <c r="AH271" s="358"/>
      <c r="AI271" s="358"/>
      <c r="AJ271" s="358"/>
      <c r="AK271" s="358"/>
      <c r="AL271" s="358"/>
      <c r="AM271" s="358"/>
      <c r="AN271" s="358"/>
    </row>
    <row r="272" spans="1:40" ht="19.5" customHeight="1" x14ac:dyDescent="0.25">
      <c r="B272" s="359"/>
      <c r="C272" s="886" t="s">
        <v>685</v>
      </c>
      <c r="D272" s="886"/>
      <c r="E272" s="886"/>
      <c r="F272" s="886"/>
      <c r="G272" s="886"/>
      <c r="H272" s="886"/>
      <c r="I272" s="886"/>
      <c r="J272" s="886"/>
      <c r="K272" s="886"/>
      <c r="L272" s="886"/>
      <c r="M272" s="886"/>
      <c r="N272" s="886"/>
      <c r="O272" s="886"/>
      <c r="P272" s="886"/>
      <c r="Q272" s="886"/>
      <c r="R272" s="886"/>
      <c r="S272" s="886"/>
      <c r="T272" s="886"/>
      <c r="U272" s="886"/>
      <c r="V272" s="886"/>
      <c r="W272" s="886"/>
      <c r="X272" s="886"/>
      <c r="Y272" s="886"/>
      <c r="Z272" s="886"/>
      <c r="AA272" s="886"/>
      <c r="AB272" s="886"/>
      <c r="AI272" s="340"/>
      <c r="AJ272" s="340"/>
      <c r="AK272" s="340"/>
      <c r="AL272" s="340"/>
      <c r="AM272" s="340"/>
      <c r="AN272" s="340"/>
    </row>
    <row r="273" spans="1:40" s="368" customFormat="1" ht="30" customHeight="1" x14ac:dyDescent="0.25">
      <c r="A273" s="367"/>
      <c r="B273" s="428"/>
      <c r="C273" s="895" t="s">
        <v>1203</v>
      </c>
      <c r="D273" s="895"/>
      <c r="E273" s="895"/>
      <c r="F273" s="895"/>
      <c r="G273" s="895"/>
      <c r="H273" s="895"/>
      <c r="I273" s="895"/>
      <c r="J273" s="895"/>
      <c r="K273" s="895"/>
      <c r="L273" s="895"/>
      <c r="M273" s="895"/>
      <c r="N273" s="895"/>
      <c r="O273" s="895"/>
      <c r="P273" s="895"/>
      <c r="Q273" s="895"/>
      <c r="R273" s="895"/>
      <c r="S273" s="895"/>
      <c r="T273" s="895"/>
      <c r="U273" s="895"/>
      <c r="V273" s="895"/>
      <c r="W273" s="895"/>
      <c r="X273" s="895"/>
      <c r="Y273" s="895"/>
      <c r="Z273" s="895"/>
      <c r="AA273" s="895"/>
      <c r="AB273" s="895"/>
      <c r="AC273" s="358"/>
      <c r="AD273" s="358"/>
      <c r="AE273" s="358"/>
      <c r="AF273" s="358"/>
      <c r="AG273" s="358"/>
      <c r="AH273" s="358"/>
    </row>
    <row r="274" spans="1:40" s="368" customFormat="1" ht="30" customHeight="1" x14ac:dyDescent="0.25">
      <c r="A274" s="367"/>
      <c r="B274" s="428"/>
      <c r="C274" s="895" t="s">
        <v>1123</v>
      </c>
      <c r="D274" s="895"/>
      <c r="E274" s="895"/>
      <c r="F274" s="895"/>
      <c r="G274" s="895"/>
      <c r="H274" s="895"/>
      <c r="I274" s="895"/>
      <c r="J274" s="895"/>
      <c r="K274" s="895"/>
      <c r="L274" s="895"/>
      <c r="M274" s="895"/>
      <c r="N274" s="895"/>
      <c r="O274" s="895"/>
      <c r="P274" s="895"/>
      <c r="Q274" s="895"/>
      <c r="R274" s="895"/>
      <c r="S274" s="895"/>
      <c r="T274" s="895"/>
      <c r="U274" s="895"/>
      <c r="V274" s="895"/>
      <c r="W274" s="895"/>
      <c r="X274" s="895"/>
      <c r="Y274" s="895"/>
      <c r="Z274" s="895"/>
      <c r="AA274" s="895"/>
      <c r="AB274" s="895"/>
      <c r="AC274" s="358"/>
      <c r="AD274" s="358"/>
      <c r="AE274" s="358"/>
      <c r="AF274" s="358"/>
      <c r="AG274" s="358"/>
      <c r="AH274" s="358"/>
    </row>
    <row r="275" spans="1:40" ht="42" customHeight="1" x14ac:dyDescent="0.25">
      <c r="B275" s="359"/>
      <c r="C275" s="896" t="s">
        <v>1204</v>
      </c>
      <c r="D275" s="896"/>
      <c r="E275" s="896"/>
      <c r="F275" s="896"/>
      <c r="G275" s="896"/>
      <c r="H275" s="896"/>
      <c r="I275" s="896"/>
      <c r="J275" s="896"/>
      <c r="K275" s="896"/>
      <c r="L275" s="896"/>
      <c r="M275" s="896"/>
      <c r="N275" s="896"/>
      <c r="O275" s="896"/>
      <c r="P275" s="896"/>
      <c r="Q275" s="896"/>
      <c r="R275" s="896"/>
      <c r="S275" s="896"/>
      <c r="T275" s="896"/>
      <c r="U275" s="896"/>
      <c r="V275" s="896"/>
      <c r="W275" s="896"/>
      <c r="X275" s="896"/>
      <c r="Y275" s="896"/>
      <c r="Z275" s="896"/>
      <c r="AA275" s="896"/>
      <c r="AB275" s="896"/>
      <c r="AI275" s="340"/>
      <c r="AJ275" s="340"/>
      <c r="AK275" s="340"/>
      <c r="AL275" s="340"/>
      <c r="AM275" s="340"/>
      <c r="AN275" s="340"/>
    </row>
    <row r="276" spans="1:40" ht="12.75" customHeight="1" x14ac:dyDescent="0.25">
      <c r="B276" s="359"/>
      <c r="C276" s="543"/>
      <c r="D276" s="543"/>
      <c r="E276" s="543"/>
      <c r="F276" s="543"/>
      <c r="G276" s="543"/>
      <c r="H276" s="543"/>
      <c r="I276" s="544"/>
      <c r="J276" s="544"/>
      <c r="K276" s="544"/>
      <c r="L276" s="544"/>
      <c r="M276" s="544"/>
      <c r="N276" s="544"/>
      <c r="O276" s="544"/>
      <c r="P276" s="544"/>
      <c r="Q276" s="544"/>
      <c r="R276" s="544"/>
      <c r="S276" s="544"/>
      <c r="T276" s="544"/>
      <c r="U276" s="544"/>
      <c r="V276" s="544"/>
      <c r="W276" s="544"/>
      <c r="X276" s="544"/>
      <c r="Y276" s="544"/>
      <c r="Z276" s="544"/>
      <c r="AA276" s="544"/>
      <c r="AB276" s="385"/>
      <c r="AI276" s="340"/>
      <c r="AJ276" s="340"/>
      <c r="AK276" s="340"/>
      <c r="AL276" s="340"/>
      <c r="AM276" s="340"/>
      <c r="AN276" s="340"/>
    </row>
    <row r="277" spans="1:40" ht="15" customHeight="1" x14ac:dyDescent="0.25">
      <c r="B277" s="524">
        <v>6.6</v>
      </c>
      <c r="C277" s="885" t="s">
        <v>698</v>
      </c>
      <c r="D277" s="885"/>
      <c r="E277" s="885"/>
      <c r="F277" s="885"/>
      <c r="G277" s="885"/>
      <c r="H277" s="885"/>
      <c r="I277" s="885"/>
      <c r="J277" s="885"/>
      <c r="K277" s="885"/>
      <c r="L277" s="885"/>
      <c r="M277" s="885"/>
      <c r="N277" s="885"/>
      <c r="O277" s="885"/>
      <c r="P277" s="885"/>
      <c r="Q277" s="885"/>
      <c r="R277" s="885"/>
      <c r="S277" s="885"/>
      <c r="T277" s="885"/>
      <c r="U277" s="885"/>
      <c r="V277" s="885"/>
      <c r="W277" s="885"/>
      <c r="X277" s="885"/>
      <c r="Y277" s="885"/>
      <c r="Z277" s="885"/>
      <c r="AA277" s="885"/>
      <c r="AB277" s="885"/>
      <c r="AI277" s="340"/>
      <c r="AJ277" s="340"/>
      <c r="AK277" s="340"/>
      <c r="AL277" s="340"/>
      <c r="AM277" s="340"/>
      <c r="AN277" s="340"/>
    </row>
    <row r="278" spans="1:40" s="368" customFormat="1" ht="30" customHeight="1" x14ac:dyDescent="0.25">
      <c r="A278" s="367"/>
      <c r="B278" s="428"/>
      <c r="C278" s="880" t="s">
        <v>1169</v>
      </c>
      <c r="D278" s="880"/>
      <c r="E278" s="880"/>
      <c r="F278" s="880"/>
      <c r="G278" s="880"/>
      <c r="H278" s="880"/>
      <c r="I278" s="880"/>
      <c r="J278" s="880"/>
      <c r="K278" s="880"/>
      <c r="L278" s="880"/>
      <c r="M278" s="880"/>
      <c r="N278" s="880"/>
      <c r="O278" s="880"/>
      <c r="P278" s="880"/>
      <c r="Q278" s="880"/>
      <c r="R278" s="880"/>
      <c r="S278" s="880"/>
      <c r="T278" s="880"/>
      <c r="U278" s="880"/>
      <c r="V278" s="880"/>
      <c r="W278" s="880"/>
      <c r="X278" s="880"/>
      <c r="Y278" s="880"/>
      <c r="Z278" s="880"/>
      <c r="AA278" s="880"/>
      <c r="AB278" s="880"/>
      <c r="AC278" s="358"/>
      <c r="AD278" s="358"/>
      <c r="AE278" s="358"/>
      <c r="AF278" s="358"/>
      <c r="AG278" s="358"/>
      <c r="AH278" s="358"/>
    </row>
    <row r="279" spans="1:40" ht="12.75" customHeight="1" x14ac:dyDescent="0.25">
      <c r="B279" s="359"/>
      <c r="C279" s="385"/>
      <c r="D279" s="385"/>
      <c r="E279" s="385"/>
      <c r="F279" s="385"/>
      <c r="G279" s="385"/>
      <c r="H279" s="385"/>
      <c r="I279" s="385"/>
      <c r="J279" s="385"/>
      <c r="K279" s="385"/>
      <c r="L279" s="385"/>
      <c r="M279" s="385"/>
      <c r="N279" s="385"/>
      <c r="O279" s="385"/>
      <c r="P279" s="385"/>
      <c r="Q279" s="385"/>
      <c r="R279" s="385"/>
      <c r="S279" s="385"/>
      <c r="T279" s="385"/>
      <c r="U279" s="385"/>
      <c r="V279" s="385"/>
      <c r="W279" s="385"/>
      <c r="X279" s="385"/>
      <c r="Y279" s="385"/>
      <c r="Z279" s="385"/>
      <c r="AA279" s="385"/>
      <c r="AB279" s="385"/>
      <c r="AI279" s="340"/>
      <c r="AJ279" s="340"/>
      <c r="AK279" s="340"/>
      <c r="AL279" s="340"/>
      <c r="AM279" s="340"/>
      <c r="AN279" s="340"/>
    </row>
    <row r="280" spans="1:40" ht="12.75" customHeight="1" x14ac:dyDescent="0.25">
      <c r="B280" s="359"/>
      <c r="C280" s="385"/>
      <c r="D280" s="385"/>
      <c r="E280" s="385"/>
      <c r="F280" s="385"/>
      <c r="G280" s="385"/>
      <c r="H280" s="385"/>
      <c r="I280" s="385"/>
      <c r="J280" s="385"/>
      <c r="K280" s="385"/>
      <c r="L280" s="385"/>
      <c r="M280" s="385"/>
      <c r="N280" s="385"/>
      <c r="O280" s="385"/>
      <c r="P280" s="385"/>
      <c r="Q280" s="385"/>
      <c r="R280" s="385"/>
      <c r="S280" s="385"/>
      <c r="T280" s="385"/>
      <c r="U280" s="385"/>
      <c r="V280" s="385"/>
      <c r="W280" s="385"/>
      <c r="X280" s="385"/>
      <c r="Y280" s="385"/>
      <c r="Z280" s="385"/>
      <c r="AA280" s="385"/>
      <c r="AB280" s="385"/>
      <c r="AI280" s="340"/>
      <c r="AJ280" s="340"/>
      <c r="AK280" s="340"/>
      <c r="AL280" s="340"/>
      <c r="AM280" s="340"/>
      <c r="AN280" s="340"/>
    </row>
    <row r="281" spans="1:40" s="351" customFormat="1" ht="23.1" customHeight="1" x14ac:dyDescent="0.25">
      <c r="A281" s="349"/>
      <c r="B281" s="360" t="s">
        <v>413</v>
      </c>
      <c r="C281" s="893" t="s">
        <v>1273</v>
      </c>
      <c r="D281" s="893"/>
      <c r="E281" s="893"/>
      <c r="F281" s="893"/>
      <c r="G281" s="893"/>
      <c r="H281" s="893"/>
      <c r="I281" s="893"/>
      <c r="J281" s="893"/>
      <c r="K281" s="893"/>
      <c r="L281" s="893"/>
      <c r="M281" s="893"/>
      <c r="N281" s="893"/>
      <c r="O281" s="893"/>
      <c r="P281" s="893"/>
      <c r="Q281" s="893"/>
      <c r="R281" s="893"/>
      <c r="S281" s="893"/>
      <c r="T281" s="893"/>
      <c r="U281" s="893"/>
      <c r="V281" s="893"/>
      <c r="W281" s="893"/>
      <c r="X281" s="893"/>
      <c r="Y281" s="893"/>
      <c r="Z281" s="893"/>
      <c r="AA281" s="893"/>
      <c r="AB281" s="893"/>
      <c r="AC281" s="350"/>
      <c r="AD281" s="350"/>
      <c r="AE281" s="350"/>
      <c r="AF281" s="350"/>
      <c r="AG281" s="350"/>
      <c r="AH281" s="350"/>
    </row>
    <row r="282" spans="1:40" ht="12.75" customHeight="1" x14ac:dyDescent="0.25">
      <c r="B282" s="359"/>
      <c r="C282" s="523"/>
      <c r="D282" s="523"/>
      <c r="E282" s="523"/>
      <c r="F282" s="523"/>
      <c r="G282" s="523"/>
      <c r="H282" s="523"/>
      <c r="I282" s="523"/>
      <c r="J282" s="523"/>
      <c r="K282" s="523"/>
      <c r="L282" s="523"/>
      <c r="M282" s="523"/>
      <c r="N282" s="523"/>
      <c r="O282" s="523"/>
      <c r="P282" s="523"/>
      <c r="Q282" s="523"/>
      <c r="R282" s="523"/>
      <c r="S282" s="523"/>
      <c r="T282" s="523"/>
      <c r="U282" s="523"/>
      <c r="V282" s="523"/>
      <c r="W282" s="523"/>
      <c r="X282" s="523"/>
      <c r="Y282" s="523"/>
      <c r="Z282" s="523"/>
      <c r="AA282" s="523"/>
      <c r="AB282" s="523"/>
      <c r="AI282" s="340"/>
      <c r="AJ282" s="340"/>
      <c r="AK282" s="340"/>
      <c r="AL282" s="340"/>
      <c r="AM282" s="340"/>
      <c r="AN282" s="340"/>
    </row>
    <row r="283" spans="1:40" ht="15" customHeight="1" x14ac:dyDescent="0.25">
      <c r="B283" s="524">
        <v>7.1</v>
      </c>
      <c r="C283" s="885" t="s">
        <v>699</v>
      </c>
      <c r="D283" s="885"/>
      <c r="E283" s="885"/>
      <c r="F283" s="885"/>
      <c r="G283" s="885"/>
      <c r="H283" s="885"/>
      <c r="I283" s="885"/>
      <c r="J283" s="885"/>
      <c r="K283" s="885"/>
      <c r="L283" s="885"/>
      <c r="M283" s="885"/>
      <c r="N283" s="885"/>
      <c r="O283" s="885"/>
      <c r="P283" s="885"/>
      <c r="Q283" s="885"/>
      <c r="R283" s="885"/>
      <c r="S283" s="885"/>
      <c r="T283" s="885"/>
      <c r="U283" s="885"/>
      <c r="V283" s="885"/>
      <c r="W283" s="885"/>
      <c r="X283" s="885"/>
      <c r="Y283" s="885"/>
      <c r="Z283" s="885"/>
      <c r="AA283" s="885"/>
      <c r="AB283" s="885"/>
      <c r="AI283" s="340"/>
      <c r="AJ283" s="340"/>
      <c r="AK283" s="340"/>
      <c r="AL283" s="340"/>
      <c r="AM283" s="340"/>
      <c r="AN283" s="340"/>
    </row>
    <row r="284" spans="1:40" ht="19.5" customHeight="1" x14ac:dyDescent="0.25">
      <c r="B284" s="359"/>
      <c r="C284" s="886" t="s">
        <v>684</v>
      </c>
      <c r="D284" s="886"/>
      <c r="E284" s="886"/>
      <c r="F284" s="886"/>
      <c r="G284" s="886"/>
      <c r="H284" s="886"/>
      <c r="I284" s="886"/>
      <c r="J284" s="886"/>
      <c r="K284" s="886"/>
      <c r="L284" s="886"/>
      <c r="M284" s="886"/>
      <c r="N284" s="886"/>
      <c r="O284" s="886"/>
      <c r="P284" s="886"/>
      <c r="Q284" s="886"/>
      <c r="R284" s="886"/>
      <c r="S284" s="886"/>
      <c r="T284" s="886"/>
      <c r="U284" s="886"/>
      <c r="V284" s="886"/>
      <c r="W284" s="886"/>
      <c r="X284" s="886"/>
      <c r="Y284" s="886"/>
      <c r="Z284" s="886"/>
      <c r="AA284" s="886"/>
      <c r="AB284" s="886"/>
      <c r="AI284" s="340"/>
      <c r="AJ284" s="340"/>
      <c r="AK284" s="340"/>
      <c r="AL284" s="340"/>
      <c r="AM284" s="340"/>
      <c r="AN284" s="340"/>
    </row>
    <row r="285" spans="1:40" s="368" customFormat="1" ht="30" customHeight="1" x14ac:dyDescent="0.25">
      <c r="A285" s="367"/>
      <c r="B285" s="428"/>
      <c r="C285" s="880" t="s">
        <v>1317</v>
      </c>
      <c r="D285" s="880"/>
      <c r="E285" s="880"/>
      <c r="F285" s="880"/>
      <c r="G285" s="880"/>
      <c r="H285" s="880"/>
      <c r="I285" s="880"/>
      <c r="J285" s="880"/>
      <c r="K285" s="880"/>
      <c r="L285" s="880"/>
      <c r="M285" s="880"/>
      <c r="N285" s="880"/>
      <c r="O285" s="880"/>
      <c r="P285" s="880"/>
      <c r="Q285" s="880"/>
      <c r="R285" s="880"/>
      <c r="S285" s="880"/>
      <c r="T285" s="880"/>
      <c r="U285" s="880"/>
      <c r="V285" s="880"/>
      <c r="W285" s="880"/>
      <c r="X285" s="880"/>
      <c r="Y285" s="880"/>
      <c r="Z285" s="880"/>
      <c r="AA285" s="880"/>
      <c r="AB285" s="880"/>
      <c r="AC285" s="358"/>
      <c r="AD285" s="358"/>
      <c r="AE285" s="358"/>
      <c r="AF285" s="358"/>
      <c r="AG285" s="358"/>
      <c r="AH285" s="358"/>
    </row>
    <row r="286" spans="1:40" s="368" customFormat="1" ht="15" customHeight="1" x14ac:dyDescent="0.25">
      <c r="A286" s="367"/>
      <c r="B286" s="428"/>
      <c r="C286" s="880" t="s">
        <v>700</v>
      </c>
      <c r="D286" s="880"/>
      <c r="E286" s="880"/>
      <c r="F286" s="880"/>
      <c r="G286" s="880"/>
      <c r="H286" s="880"/>
      <c r="I286" s="880"/>
      <c r="J286" s="880"/>
      <c r="K286" s="880"/>
      <c r="L286" s="880"/>
      <c r="M286" s="880"/>
      <c r="N286" s="880"/>
      <c r="O286" s="880"/>
      <c r="P286" s="880"/>
      <c r="Q286" s="880"/>
      <c r="R286" s="880"/>
      <c r="S286" s="880"/>
      <c r="T286" s="880"/>
      <c r="U286" s="880"/>
      <c r="V286" s="880"/>
      <c r="W286" s="880"/>
      <c r="X286" s="880"/>
      <c r="Y286" s="880"/>
      <c r="Z286" s="880"/>
      <c r="AA286" s="880"/>
      <c r="AB286" s="880"/>
      <c r="AC286" s="358"/>
      <c r="AD286" s="358"/>
      <c r="AE286" s="358"/>
      <c r="AF286" s="358"/>
      <c r="AG286" s="358"/>
      <c r="AH286" s="358"/>
    </row>
    <row r="287" spans="1:40" ht="12.75" customHeight="1" x14ac:dyDescent="0.25">
      <c r="B287" s="359"/>
      <c r="C287" s="545"/>
      <c r="D287" s="545"/>
      <c r="E287" s="545"/>
      <c r="F287" s="545"/>
      <c r="G287" s="545"/>
      <c r="H287" s="545"/>
      <c r="I287" s="545"/>
      <c r="J287" s="545"/>
      <c r="K287" s="545"/>
      <c r="L287" s="545"/>
      <c r="M287" s="545"/>
      <c r="N287" s="545"/>
      <c r="O287" s="545"/>
      <c r="P287" s="545"/>
      <c r="Q287" s="545"/>
      <c r="R287" s="545"/>
      <c r="S287" s="545"/>
      <c r="T287" s="545"/>
      <c r="U287" s="545"/>
      <c r="V287" s="545"/>
      <c r="W287" s="545"/>
      <c r="X287" s="545"/>
      <c r="Y287" s="545"/>
      <c r="Z287" s="545"/>
      <c r="AA287" s="545"/>
      <c r="AB287" s="545"/>
      <c r="AI287" s="340"/>
      <c r="AJ287" s="340"/>
      <c r="AK287" s="340"/>
      <c r="AL287" s="340"/>
      <c r="AM287" s="340"/>
      <c r="AN287" s="340"/>
    </row>
    <row r="288" spans="1:40" ht="15" customHeight="1" x14ac:dyDescent="0.25">
      <c r="B288" s="524">
        <v>7.2</v>
      </c>
      <c r="C288" s="885" t="s">
        <v>701</v>
      </c>
      <c r="D288" s="885"/>
      <c r="E288" s="885"/>
      <c r="F288" s="885"/>
      <c r="G288" s="885"/>
      <c r="H288" s="885"/>
      <c r="I288" s="885"/>
      <c r="J288" s="885"/>
      <c r="K288" s="885"/>
      <c r="L288" s="885"/>
      <c r="M288" s="885"/>
      <c r="N288" s="885"/>
      <c r="O288" s="885"/>
      <c r="P288" s="885"/>
      <c r="Q288" s="885"/>
      <c r="R288" s="885"/>
      <c r="S288" s="885"/>
      <c r="T288" s="885"/>
      <c r="U288" s="885"/>
      <c r="V288" s="885"/>
      <c r="W288" s="885"/>
      <c r="X288" s="885"/>
      <c r="Y288" s="885"/>
      <c r="Z288" s="885"/>
      <c r="AA288" s="885"/>
      <c r="AB288" s="885"/>
      <c r="AI288" s="340"/>
      <c r="AJ288" s="340"/>
      <c r="AK288" s="340"/>
      <c r="AL288" s="340"/>
      <c r="AM288" s="340"/>
      <c r="AN288" s="340"/>
    </row>
    <row r="289" spans="1:40" ht="19.5" customHeight="1" x14ac:dyDescent="0.25">
      <c r="B289" s="359"/>
      <c r="C289" s="886" t="s">
        <v>684</v>
      </c>
      <c r="D289" s="886"/>
      <c r="E289" s="886"/>
      <c r="F289" s="886"/>
      <c r="G289" s="886"/>
      <c r="H289" s="886"/>
      <c r="I289" s="886"/>
      <c r="J289" s="886"/>
      <c r="K289" s="886"/>
      <c r="L289" s="886"/>
      <c r="M289" s="886"/>
      <c r="N289" s="886"/>
      <c r="O289" s="886"/>
      <c r="P289" s="886"/>
      <c r="Q289" s="886"/>
      <c r="R289" s="886"/>
      <c r="S289" s="886"/>
      <c r="T289" s="886"/>
      <c r="U289" s="886"/>
      <c r="V289" s="886"/>
      <c r="W289" s="886"/>
      <c r="X289" s="886"/>
      <c r="Y289" s="886"/>
      <c r="Z289" s="886"/>
      <c r="AA289" s="886"/>
      <c r="AB289" s="886"/>
      <c r="AI289" s="340"/>
      <c r="AJ289" s="340"/>
      <c r="AK289" s="340"/>
      <c r="AL289" s="340"/>
      <c r="AM289" s="340"/>
      <c r="AN289" s="340"/>
    </row>
    <row r="290" spans="1:40" s="368" customFormat="1" ht="30" customHeight="1" x14ac:dyDescent="0.25">
      <c r="A290" s="367"/>
      <c r="B290" s="428"/>
      <c r="C290" s="880" t="s">
        <v>1318</v>
      </c>
      <c r="D290" s="880"/>
      <c r="E290" s="880"/>
      <c r="F290" s="880"/>
      <c r="G290" s="880"/>
      <c r="H290" s="880"/>
      <c r="I290" s="880"/>
      <c r="J290" s="880"/>
      <c r="K290" s="880"/>
      <c r="L290" s="880"/>
      <c r="M290" s="880"/>
      <c r="N290" s="880"/>
      <c r="O290" s="880"/>
      <c r="P290" s="880"/>
      <c r="Q290" s="880"/>
      <c r="R290" s="880"/>
      <c r="S290" s="880"/>
      <c r="T290" s="880"/>
      <c r="U290" s="880"/>
      <c r="V290" s="880"/>
      <c r="W290" s="880"/>
      <c r="X290" s="880"/>
      <c r="Y290" s="880"/>
      <c r="Z290" s="880"/>
      <c r="AA290" s="880"/>
      <c r="AB290" s="880"/>
      <c r="AC290" s="358"/>
      <c r="AD290" s="358"/>
      <c r="AE290" s="358"/>
      <c r="AF290" s="358"/>
      <c r="AG290" s="358"/>
      <c r="AH290" s="358"/>
    </row>
    <row r="291" spans="1:40" s="368" customFormat="1" ht="15" customHeight="1" x14ac:dyDescent="0.25">
      <c r="A291" s="367"/>
      <c r="B291" s="428"/>
      <c r="C291" s="880" t="s">
        <v>702</v>
      </c>
      <c r="D291" s="880"/>
      <c r="E291" s="880"/>
      <c r="F291" s="880"/>
      <c r="G291" s="880"/>
      <c r="H291" s="880"/>
      <c r="I291" s="880"/>
      <c r="J291" s="880"/>
      <c r="K291" s="880"/>
      <c r="L291" s="880"/>
      <c r="M291" s="880"/>
      <c r="N291" s="880"/>
      <c r="O291" s="880"/>
      <c r="P291" s="880"/>
      <c r="Q291" s="880"/>
      <c r="R291" s="880"/>
      <c r="S291" s="880"/>
      <c r="T291" s="880"/>
      <c r="U291" s="880"/>
      <c r="V291" s="880"/>
      <c r="W291" s="880"/>
      <c r="X291" s="880"/>
      <c r="Y291" s="880"/>
      <c r="Z291" s="880"/>
      <c r="AA291" s="880"/>
      <c r="AB291" s="880"/>
      <c r="AC291" s="358"/>
      <c r="AD291" s="358"/>
      <c r="AE291" s="358"/>
      <c r="AF291" s="358"/>
      <c r="AG291" s="358"/>
      <c r="AH291" s="358"/>
    </row>
    <row r="292" spans="1:40" ht="19.5" customHeight="1" x14ac:dyDescent="0.25">
      <c r="B292" s="359"/>
      <c r="C292" s="886" t="s">
        <v>685</v>
      </c>
      <c r="D292" s="886"/>
      <c r="E292" s="886"/>
      <c r="F292" s="886"/>
      <c r="G292" s="886"/>
      <c r="H292" s="886"/>
      <c r="I292" s="886"/>
      <c r="J292" s="886"/>
      <c r="K292" s="886"/>
      <c r="L292" s="886"/>
      <c r="M292" s="886"/>
      <c r="N292" s="886"/>
      <c r="O292" s="886"/>
      <c r="P292" s="886"/>
      <c r="Q292" s="886"/>
      <c r="R292" s="886"/>
      <c r="S292" s="886"/>
      <c r="T292" s="886"/>
      <c r="U292" s="886"/>
      <c r="V292" s="886"/>
      <c r="W292" s="886"/>
      <c r="X292" s="886"/>
      <c r="Y292" s="886"/>
      <c r="Z292" s="886"/>
      <c r="AA292" s="886"/>
      <c r="AB292" s="886"/>
      <c r="AI292" s="340"/>
      <c r="AJ292" s="340"/>
      <c r="AK292" s="340"/>
      <c r="AL292" s="340"/>
      <c r="AM292" s="340"/>
      <c r="AN292" s="340"/>
    </row>
    <row r="293" spans="1:40" s="368" customFormat="1" ht="30" customHeight="1" x14ac:dyDescent="0.25">
      <c r="A293" s="367"/>
      <c r="B293" s="428"/>
      <c r="C293" s="880" t="s">
        <v>1319</v>
      </c>
      <c r="D293" s="880"/>
      <c r="E293" s="880"/>
      <c r="F293" s="880"/>
      <c r="G293" s="880"/>
      <c r="H293" s="880"/>
      <c r="I293" s="880"/>
      <c r="J293" s="880"/>
      <c r="K293" s="880"/>
      <c r="L293" s="880"/>
      <c r="M293" s="880"/>
      <c r="N293" s="880"/>
      <c r="O293" s="880"/>
      <c r="P293" s="880"/>
      <c r="Q293" s="880"/>
      <c r="R293" s="880"/>
      <c r="S293" s="880"/>
      <c r="T293" s="880"/>
      <c r="U293" s="880"/>
      <c r="V293" s="880"/>
      <c r="W293" s="880"/>
      <c r="X293" s="880"/>
      <c r="Y293" s="880"/>
      <c r="Z293" s="880"/>
      <c r="AA293" s="880"/>
      <c r="AB293" s="880"/>
      <c r="AC293" s="358"/>
      <c r="AD293" s="358"/>
      <c r="AE293" s="358"/>
      <c r="AF293" s="358"/>
      <c r="AG293" s="358"/>
      <c r="AH293" s="358"/>
    </row>
    <row r="294" spans="1:40" ht="12.75" customHeight="1" x14ac:dyDescent="0.25">
      <c r="B294" s="359"/>
      <c r="C294" s="146"/>
      <c r="D294" s="146"/>
      <c r="E294" s="146"/>
      <c r="F294" s="146"/>
      <c r="G294" s="146"/>
      <c r="H294" s="146"/>
      <c r="I294" s="146"/>
      <c r="J294" s="146"/>
      <c r="K294" s="146"/>
      <c r="L294" s="146"/>
      <c r="M294" s="146"/>
      <c r="N294" s="146"/>
      <c r="O294" s="146"/>
      <c r="P294" s="146"/>
      <c r="Q294" s="146"/>
      <c r="R294" s="146"/>
      <c r="S294" s="146"/>
      <c r="T294" s="146"/>
      <c r="U294" s="146"/>
      <c r="V294" s="146"/>
      <c r="W294" s="146"/>
      <c r="X294" s="146"/>
      <c r="Y294" s="146"/>
      <c r="Z294" s="146"/>
      <c r="AA294" s="146"/>
      <c r="AB294" s="385"/>
      <c r="AI294" s="340"/>
      <c r="AJ294" s="340"/>
      <c r="AK294" s="340"/>
      <c r="AL294" s="340"/>
      <c r="AM294" s="340"/>
      <c r="AN294" s="340"/>
    </row>
    <row r="295" spans="1:40" ht="15" customHeight="1" x14ac:dyDescent="0.25">
      <c r="B295" s="524">
        <v>7.3</v>
      </c>
      <c r="C295" s="885" t="s">
        <v>740</v>
      </c>
      <c r="D295" s="885"/>
      <c r="E295" s="885"/>
      <c r="F295" s="885"/>
      <c r="G295" s="885"/>
      <c r="H295" s="885"/>
      <c r="I295" s="885"/>
      <c r="J295" s="885"/>
      <c r="K295" s="885"/>
      <c r="L295" s="885"/>
      <c r="M295" s="885"/>
      <c r="N295" s="885"/>
      <c r="O295" s="885"/>
      <c r="P295" s="885"/>
      <c r="Q295" s="885"/>
      <c r="R295" s="885"/>
      <c r="S295" s="885"/>
      <c r="T295" s="885"/>
      <c r="U295" s="885"/>
      <c r="V295" s="885"/>
      <c r="W295" s="885"/>
      <c r="X295" s="885"/>
      <c r="Y295" s="885"/>
      <c r="Z295" s="885"/>
      <c r="AA295" s="885"/>
      <c r="AB295" s="885"/>
      <c r="AI295" s="340"/>
      <c r="AJ295" s="340"/>
      <c r="AK295" s="340"/>
      <c r="AL295" s="340"/>
      <c r="AM295" s="340"/>
      <c r="AN295" s="340"/>
    </row>
    <row r="296" spans="1:40" ht="19.5" customHeight="1" x14ac:dyDescent="0.25">
      <c r="B296" s="359"/>
      <c r="C296" s="886" t="s">
        <v>684</v>
      </c>
      <c r="D296" s="886"/>
      <c r="E296" s="886"/>
      <c r="F296" s="886"/>
      <c r="G296" s="886"/>
      <c r="H296" s="886"/>
      <c r="I296" s="886"/>
      <c r="J296" s="886"/>
      <c r="K296" s="886"/>
      <c r="L296" s="886"/>
      <c r="M296" s="886"/>
      <c r="N296" s="886"/>
      <c r="O296" s="886"/>
      <c r="P296" s="886"/>
      <c r="Q296" s="886"/>
      <c r="R296" s="886"/>
      <c r="S296" s="886"/>
      <c r="T296" s="886"/>
      <c r="U296" s="886"/>
      <c r="V296" s="886"/>
      <c r="W296" s="886"/>
      <c r="X296" s="886"/>
      <c r="Y296" s="886"/>
      <c r="Z296" s="886"/>
      <c r="AA296" s="886"/>
      <c r="AB296" s="886"/>
      <c r="AI296" s="340"/>
      <c r="AJ296" s="340"/>
      <c r="AK296" s="340"/>
      <c r="AL296" s="340"/>
      <c r="AM296" s="340"/>
      <c r="AN296" s="340"/>
    </row>
    <row r="297" spans="1:40" s="368" customFormat="1" ht="30" customHeight="1" x14ac:dyDescent="0.25">
      <c r="A297" s="367"/>
      <c r="B297" s="428"/>
      <c r="C297" s="880" t="s">
        <v>1205</v>
      </c>
      <c r="D297" s="880"/>
      <c r="E297" s="880"/>
      <c r="F297" s="880"/>
      <c r="G297" s="880"/>
      <c r="H297" s="880"/>
      <c r="I297" s="880"/>
      <c r="J297" s="880"/>
      <c r="K297" s="880"/>
      <c r="L297" s="880"/>
      <c r="M297" s="880"/>
      <c r="N297" s="880"/>
      <c r="O297" s="880"/>
      <c r="P297" s="880"/>
      <c r="Q297" s="880"/>
      <c r="R297" s="880"/>
      <c r="S297" s="880"/>
      <c r="T297" s="880"/>
      <c r="U297" s="880"/>
      <c r="V297" s="880"/>
      <c r="W297" s="880"/>
      <c r="X297" s="880"/>
      <c r="Y297" s="880"/>
      <c r="Z297" s="880"/>
      <c r="AA297" s="880"/>
      <c r="AB297" s="880"/>
      <c r="AC297" s="358"/>
      <c r="AD297" s="358"/>
      <c r="AE297" s="358"/>
      <c r="AF297" s="358"/>
      <c r="AG297" s="358"/>
      <c r="AH297" s="358"/>
    </row>
    <row r="298" spans="1:40" s="351" customFormat="1" ht="15" customHeight="1" x14ac:dyDescent="0.25">
      <c r="A298" s="349"/>
      <c r="B298" s="558"/>
      <c r="C298" s="884" t="s">
        <v>703</v>
      </c>
      <c r="D298" s="884"/>
      <c r="E298" s="884"/>
      <c r="F298" s="884"/>
      <c r="G298" s="884"/>
      <c r="H298" s="884"/>
      <c r="I298" s="884"/>
      <c r="J298" s="884"/>
      <c r="K298" s="884"/>
      <c r="L298" s="884"/>
      <c r="M298" s="884"/>
      <c r="N298" s="884"/>
      <c r="O298" s="884"/>
      <c r="P298" s="884"/>
      <c r="Q298" s="884"/>
      <c r="R298" s="884"/>
      <c r="S298" s="884"/>
      <c r="T298" s="884"/>
      <c r="U298" s="884"/>
      <c r="V298" s="884"/>
      <c r="W298" s="884"/>
      <c r="X298" s="884"/>
      <c r="Y298" s="884"/>
      <c r="Z298" s="884"/>
      <c r="AA298" s="884"/>
      <c r="AB298" s="884"/>
      <c r="AC298" s="350"/>
      <c r="AD298" s="350"/>
      <c r="AE298" s="350"/>
      <c r="AF298" s="350"/>
      <c r="AG298" s="350"/>
      <c r="AH298" s="350"/>
    </row>
    <row r="299" spans="1:40" ht="19.5" customHeight="1" x14ac:dyDescent="0.25">
      <c r="B299" s="359"/>
      <c r="C299" s="886" t="s">
        <v>685</v>
      </c>
      <c r="D299" s="886"/>
      <c r="E299" s="886"/>
      <c r="F299" s="886"/>
      <c r="G299" s="886"/>
      <c r="H299" s="886"/>
      <c r="I299" s="886"/>
      <c r="J299" s="886"/>
      <c r="K299" s="886"/>
      <c r="L299" s="886"/>
      <c r="M299" s="886"/>
      <c r="N299" s="886"/>
      <c r="O299" s="886"/>
      <c r="P299" s="886"/>
      <c r="Q299" s="886"/>
      <c r="R299" s="886"/>
      <c r="S299" s="886"/>
      <c r="T299" s="886"/>
      <c r="U299" s="886"/>
      <c r="V299" s="886"/>
      <c r="W299" s="886"/>
      <c r="X299" s="886"/>
      <c r="Y299" s="886"/>
      <c r="Z299" s="886"/>
      <c r="AA299" s="886"/>
      <c r="AB299" s="886"/>
      <c r="AI299" s="340"/>
      <c r="AJ299" s="340"/>
      <c r="AK299" s="340"/>
      <c r="AL299" s="340"/>
      <c r="AM299" s="340"/>
      <c r="AN299" s="340"/>
    </row>
    <row r="300" spans="1:40" s="351" customFormat="1" ht="15" customHeight="1" x14ac:dyDescent="0.25">
      <c r="A300" s="349"/>
      <c r="B300" s="558"/>
      <c r="C300" s="884" t="s">
        <v>704</v>
      </c>
      <c r="D300" s="884"/>
      <c r="E300" s="884"/>
      <c r="F300" s="884"/>
      <c r="G300" s="884"/>
      <c r="H300" s="884"/>
      <c r="I300" s="884"/>
      <c r="J300" s="884"/>
      <c r="K300" s="884"/>
      <c r="L300" s="884"/>
      <c r="M300" s="884"/>
      <c r="N300" s="884"/>
      <c r="O300" s="884"/>
      <c r="P300" s="884"/>
      <c r="Q300" s="884"/>
      <c r="R300" s="884"/>
      <c r="S300" s="884"/>
      <c r="T300" s="884"/>
      <c r="U300" s="884"/>
      <c r="V300" s="884"/>
      <c r="W300" s="884"/>
      <c r="X300" s="884"/>
      <c r="Y300" s="884"/>
      <c r="Z300" s="884"/>
      <c r="AA300" s="884"/>
      <c r="AB300" s="884"/>
      <c r="AC300" s="350"/>
      <c r="AD300" s="350"/>
      <c r="AE300" s="350"/>
      <c r="AF300" s="350"/>
      <c r="AG300" s="350"/>
      <c r="AH300" s="350"/>
    </row>
    <row r="301" spans="1:40" ht="12.75" customHeight="1" x14ac:dyDescent="0.25">
      <c r="B301" s="359"/>
      <c r="C301" s="545"/>
      <c r="D301" s="545"/>
      <c r="E301" s="545"/>
      <c r="F301" s="545"/>
      <c r="G301" s="545"/>
      <c r="H301" s="545"/>
      <c r="I301" s="545"/>
      <c r="J301" s="545"/>
      <c r="K301" s="545"/>
      <c r="L301" s="545"/>
      <c r="M301" s="545"/>
      <c r="N301" s="545"/>
      <c r="O301" s="545"/>
      <c r="P301" s="545"/>
      <c r="Q301" s="545"/>
      <c r="R301" s="545"/>
      <c r="S301" s="545"/>
      <c r="T301" s="545"/>
      <c r="U301" s="545"/>
      <c r="V301" s="545"/>
      <c r="W301" s="545"/>
      <c r="X301" s="545"/>
      <c r="Y301" s="545"/>
      <c r="Z301" s="545"/>
      <c r="AA301" s="545"/>
      <c r="AB301" s="545"/>
      <c r="AI301" s="340"/>
      <c r="AJ301" s="340"/>
      <c r="AK301" s="340"/>
      <c r="AL301" s="340"/>
      <c r="AM301" s="340"/>
      <c r="AN301" s="340"/>
    </row>
    <row r="302" spans="1:40" ht="15" customHeight="1" x14ac:dyDescent="0.25">
      <c r="B302" s="359"/>
      <c r="C302" s="885" t="s">
        <v>1206</v>
      </c>
      <c r="D302" s="885"/>
      <c r="E302" s="885"/>
      <c r="F302" s="885"/>
      <c r="G302" s="885"/>
      <c r="H302" s="885"/>
      <c r="I302" s="885"/>
      <c r="J302" s="885"/>
      <c r="K302" s="885"/>
      <c r="L302" s="885"/>
      <c r="M302" s="885"/>
      <c r="N302" s="885"/>
      <c r="O302" s="885"/>
      <c r="P302" s="885"/>
      <c r="Q302" s="885"/>
      <c r="R302" s="885"/>
      <c r="S302" s="885"/>
      <c r="T302" s="885"/>
      <c r="U302" s="885"/>
      <c r="V302" s="885"/>
      <c r="W302" s="885"/>
      <c r="X302" s="885"/>
      <c r="Y302" s="885"/>
      <c r="Z302" s="885"/>
      <c r="AA302" s="885"/>
      <c r="AB302" s="885"/>
      <c r="AI302" s="340"/>
      <c r="AJ302" s="340"/>
      <c r="AK302" s="340"/>
      <c r="AL302" s="340"/>
      <c r="AM302" s="340"/>
      <c r="AN302" s="340"/>
    </row>
    <row r="303" spans="1:40" s="368" customFormat="1" ht="15" customHeight="1" x14ac:dyDescent="0.25">
      <c r="A303" s="367"/>
      <c r="B303" s="428"/>
      <c r="C303" s="880" t="s">
        <v>1262</v>
      </c>
      <c r="D303" s="880"/>
      <c r="E303" s="880"/>
      <c r="F303" s="880"/>
      <c r="G303" s="880"/>
      <c r="H303" s="880"/>
      <c r="I303" s="880"/>
      <c r="J303" s="880"/>
      <c r="K303" s="880"/>
      <c r="L303" s="880"/>
      <c r="M303" s="880"/>
      <c r="N303" s="880"/>
      <c r="O303" s="880"/>
      <c r="P303" s="880"/>
      <c r="Q303" s="880"/>
      <c r="R303" s="880"/>
      <c r="S303" s="880"/>
      <c r="T303" s="880"/>
      <c r="U303" s="880"/>
      <c r="V303" s="880"/>
      <c r="W303" s="880"/>
      <c r="X303" s="880"/>
      <c r="Y303" s="880"/>
      <c r="Z303" s="880"/>
      <c r="AA303" s="880"/>
      <c r="AB303" s="880"/>
      <c r="AC303" s="358"/>
      <c r="AD303" s="358"/>
      <c r="AE303" s="358"/>
      <c r="AF303" s="358"/>
      <c r="AG303" s="358"/>
      <c r="AH303" s="358"/>
    </row>
    <row r="304" spans="1:40" ht="12.75" customHeight="1" x14ac:dyDescent="0.25">
      <c r="B304" s="359"/>
      <c r="C304" s="545"/>
      <c r="D304" s="545"/>
      <c r="E304" s="545"/>
      <c r="F304" s="545"/>
      <c r="G304" s="545"/>
      <c r="H304" s="545"/>
      <c r="I304" s="545"/>
      <c r="J304" s="545"/>
      <c r="K304" s="545"/>
      <c r="L304" s="545"/>
      <c r="M304" s="545"/>
      <c r="N304" s="545"/>
      <c r="O304" s="545"/>
      <c r="P304" s="545"/>
      <c r="Q304" s="545"/>
      <c r="R304" s="545"/>
      <c r="S304" s="545"/>
      <c r="T304" s="545"/>
      <c r="U304" s="545"/>
      <c r="V304" s="545"/>
      <c r="W304" s="545"/>
      <c r="X304" s="545"/>
      <c r="Y304" s="545"/>
      <c r="Z304" s="545"/>
      <c r="AA304" s="545"/>
      <c r="AB304" s="545"/>
      <c r="AI304" s="340"/>
      <c r="AJ304" s="340"/>
      <c r="AK304" s="340"/>
      <c r="AL304" s="340"/>
      <c r="AM304" s="340"/>
      <c r="AN304" s="340"/>
    </row>
    <row r="305" spans="1:40" ht="15" customHeight="1" x14ac:dyDescent="0.25">
      <c r="B305" s="524">
        <v>7.4</v>
      </c>
      <c r="C305" s="885" t="s">
        <v>705</v>
      </c>
      <c r="D305" s="885"/>
      <c r="E305" s="885"/>
      <c r="F305" s="885"/>
      <c r="G305" s="885"/>
      <c r="H305" s="885"/>
      <c r="I305" s="885"/>
      <c r="J305" s="885"/>
      <c r="K305" s="885"/>
      <c r="L305" s="885"/>
      <c r="M305" s="885"/>
      <c r="N305" s="885"/>
      <c r="O305" s="885"/>
      <c r="P305" s="885"/>
      <c r="Q305" s="885"/>
      <c r="R305" s="885"/>
      <c r="S305" s="885"/>
      <c r="T305" s="885"/>
      <c r="U305" s="885"/>
      <c r="V305" s="885"/>
      <c r="W305" s="885"/>
      <c r="X305" s="885"/>
      <c r="Y305" s="885"/>
      <c r="Z305" s="885"/>
      <c r="AA305" s="885"/>
      <c r="AB305" s="885"/>
      <c r="AI305" s="340"/>
      <c r="AJ305" s="340"/>
      <c r="AK305" s="340"/>
      <c r="AL305" s="340"/>
      <c r="AM305" s="340"/>
      <c r="AN305" s="340"/>
    </row>
    <row r="306" spans="1:40" ht="43.5" customHeight="1" x14ac:dyDescent="0.25">
      <c r="B306" s="359"/>
      <c r="C306" s="880" t="s">
        <v>1320</v>
      </c>
      <c r="D306" s="880"/>
      <c r="E306" s="880"/>
      <c r="F306" s="880"/>
      <c r="G306" s="880"/>
      <c r="H306" s="880"/>
      <c r="I306" s="880"/>
      <c r="J306" s="880"/>
      <c r="K306" s="880"/>
      <c r="L306" s="880"/>
      <c r="M306" s="880"/>
      <c r="N306" s="880"/>
      <c r="O306" s="880"/>
      <c r="P306" s="880"/>
      <c r="Q306" s="880"/>
      <c r="R306" s="880"/>
      <c r="S306" s="880"/>
      <c r="T306" s="880"/>
      <c r="U306" s="880"/>
      <c r="V306" s="880"/>
      <c r="W306" s="880"/>
      <c r="X306" s="880"/>
      <c r="Y306" s="880"/>
      <c r="Z306" s="880"/>
      <c r="AA306" s="880"/>
      <c r="AB306" s="880"/>
      <c r="AI306" s="340"/>
      <c r="AJ306" s="340"/>
      <c r="AK306" s="340"/>
      <c r="AL306" s="340"/>
      <c r="AM306" s="340"/>
      <c r="AN306" s="340"/>
    </row>
    <row r="307" spans="1:40" ht="19.5" customHeight="1" x14ac:dyDescent="0.25">
      <c r="B307" s="359"/>
      <c r="C307" s="886" t="s">
        <v>684</v>
      </c>
      <c r="D307" s="886"/>
      <c r="E307" s="886"/>
      <c r="F307" s="886"/>
      <c r="G307" s="886"/>
      <c r="H307" s="886"/>
      <c r="I307" s="886"/>
      <c r="J307" s="886"/>
      <c r="K307" s="886"/>
      <c r="L307" s="886"/>
      <c r="M307" s="886"/>
      <c r="N307" s="886"/>
      <c r="O307" s="886"/>
      <c r="P307" s="886"/>
      <c r="Q307" s="886"/>
      <c r="R307" s="886"/>
      <c r="S307" s="886"/>
      <c r="T307" s="886"/>
      <c r="U307" s="886"/>
      <c r="V307" s="886"/>
      <c r="W307" s="886"/>
      <c r="X307" s="886"/>
      <c r="Y307" s="886"/>
      <c r="Z307" s="886"/>
      <c r="AA307" s="886"/>
      <c r="AB307" s="886"/>
      <c r="AI307" s="340"/>
      <c r="AJ307" s="340"/>
      <c r="AK307" s="340"/>
      <c r="AL307" s="340"/>
      <c r="AM307" s="340"/>
      <c r="AN307" s="340"/>
    </row>
    <row r="308" spans="1:40" s="368" customFormat="1" ht="15" customHeight="1" x14ac:dyDescent="0.25">
      <c r="A308" s="367"/>
      <c r="B308" s="428"/>
      <c r="C308" s="880" t="s">
        <v>933</v>
      </c>
      <c r="D308" s="880"/>
      <c r="E308" s="880"/>
      <c r="F308" s="880"/>
      <c r="G308" s="880"/>
      <c r="H308" s="880"/>
      <c r="I308" s="880"/>
      <c r="J308" s="880"/>
      <c r="K308" s="880"/>
      <c r="L308" s="880"/>
      <c r="M308" s="880"/>
      <c r="N308" s="880"/>
      <c r="O308" s="880"/>
      <c r="P308" s="880"/>
      <c r="Q308" s="880"/>
      <c r="R308" s="880"/>
      <c r="S308" s="880"/>
      <c r="T308" s="880"/>
      <c r="U308" s="880"/>
      <c r="V308" s="880"/>
      <c r="W308" s="880"/>
      <c r="X308" s="880"/>
      <c r="Y308" s="880"/>
      <c r="Z308" s="880"/>
      <c r="AA308" s="880"/>
      <c r="AB308" s="880"/>
      <c r="AC308" s="358"/>
      <c r="AD308" s="358"/>
      <c r="AE308" s="358"/>
      <c r="AF308" s="358"/>
      <c r="AG308" s="358"/>
      <c r="AH308" s="358"/>
    </row>
    <row r="309" spans="1:40" ht="19.5" customHeight="1" x14ac:dyDescent="0.25">
      <c r="B309" s="359"/>
      <c r="C309" s="886" t="s">
        <v>685</v>
      </c>
      <c r="D309" s="886"/>
      <c r="E309" s="886"/>
      <c r="F309" s="886"/>
      <c r="G309" s="886"/>
      <c r="H309" s="886"/>
      <c r="I309" s="886"/>
      <c r="J309" s="886"/>
      <c r="K309" s="886"/>
      <c r="L309" s="886"/>
      <c r="M309" s="886"/>
      <c r="N309" s="886"/>
      <c r="O309" s="886"/>
      <c r="P309" s="886"/>
      <c r="Q309" s="886"/>
      <c r="R309" s="886"/>
      <c r="S309" s="886"/>
      <c r="T309" s="886"/>
      <c r="U309" s="886"/>
      <c r="V309" s="886"/>
      <c r="W309" s="886"/>
      <c r="X309" s="886"/>
      <c r="Y309" s="886"/>
      <c r="Z309" s="886"/>
      <c r="AA309" s="886"/>
      <c r="AB309" s="886"/>
      <c r="AI309" s="340"/>
      <c r="AJ309" s="340"/>
      <c r="AK309" s="340"/>
      <c r="AL309" s="340"/>
      <c r="AM309" s="340"/>
      <c r="AN309" s="340"/>
    </row>
    <row r="310" spans="1:40" s="368" customFormat="1" ht="15" customHeight="1" x14ac:dyDescent="0.25">
      <c r="A310" s="367"/>
      <c r="B310" s="428"/>
      <c r="C310" s="892" t="s">
        <v>706</v>
      </c>
      <c r="D310" s="892"/>
      <c r="E310" s="892"/>
      <c r="F310" s="892"/>
      <c r="G310" s="892"/>
      <c r="H310" s="892"/>
      <c r="I310" s="892"/>
      <c r="J310" s="892"/>
      <c r="K310" s="892"/>
      <c r="L310" s="892"/>
      <c r="M310" s="892"/>
      <c r="N310" s="892"/>
      <c r="O310" s="892"/>
      <c r="P310" s="892"/>
      <c r="Q310" s="892"/>
      <c r="R310" s="892"/>
      <c r="S310" s="892"/>
      <c r="T310" s="892"/>
      <c r="U310" s="892"/>
      <c r="V310" s="892"/>
      <c r="W310" s="892"/>
      <c r="X310" s="892"/>
      <c r="Y310" s="892"/>
      <c r="Z310" s="892"/>
      <c r="AA310" s="892"/>
      <c r="AB310" s="385"/>
      <c r="AC310" s="358"/>
      <c r="AD310" s="358"/>
      <c r="AE310" s="358"/>
      <c r="AF310" s="358"/>
      <c r="AG310" s="358"/>
      <c r="AH310" s="358"/>
    </row>
    <row r="311" spans="1:40" s="362" customFormat="1" ht="12.75" customHeight="1" x14ac:dyDescent="0.25">
      <c r="A311" s="357"/>
      <c r="B311" s="359"/>
      <c r="C311" s="523"/>
      <c r="D311" s="523"/>
      <c r="E311" s="523"/>
      <c r="F311" s="523"/>
      <c r="G311" s="523"/>
      <c r="H311" s="523"/>
      <c r="I311" s="523"/>
      <c r="J311" s="523"/>
      <c r="K311" s="523"/>
      <c r="L311" s="523"/>
      <c r="M311" s="523"/>
      <c r="N311" s="523"/>
      <c r="O311" s="523"/>
      <c r="P311" s="523"/>
      <c r="Q311" s="523"/>
      <c r="R311" s="523"/>
      <c r="S311" s="523"/>
      <c r="T311" s="523"/>
      <c r="U311" s="523"/>
      <c r="V311" s="523"/>
      <c r="W311" s="523"/>
      <c r="X311" s="523"/>
      <c r="Y311" s="523"/>
      <c r="Z311" s="523"/>
      <c r="AA311" s="523"/>
      <c r="AB311" s="355"/>
      <c r="AC311" s="361"/>
      <c r="AD311" s="361"/>
      <c r="AE311" s="361"/>
      <c r="AF311" s="361"/>
      <c r="AG311" s="361"/>
      <c r="AH311" s="361"/>
    </row>
    <row r="312" spans="1:40" ht="15" customHeight="1" x14ac:dyDescent="0.25">
      <c r="B312" s="524">
        <v>7.5</v>
      </c>
      <c r="C312" s="885" t="s">
        <v>707</v>
      </c>
      <c r="D312" s="885"/>
      <c r="E312" s="885"/>
      <c r="F312" s="885"/>
      <c r="G312" s="885"/>
      <c r="H312" s="885"/>
      <c r="I312" s="885"/>
      <c r="J312" s="885"/>
      <c r="K312" s="885"/>
      <c r="L312" s="885"/>
      <c r="M312" s="885"/>
      <c r="N312" s="885"/>
      <c r="O312" s="885"/>
      <c r="P312" s="885"/>
      <c r="Q312" s="885"/>
      <c r="R312" s="885"/>
      <c r="S312" s="885"/>
      <c r="T312" s="885"/>
      <c r="U312" s="885"/>
      <c r="V312" s="885"/>
      <c r="W312" s="885"/>
      <c r="X312" s="885"/>
      <c r="Y312" s="885"/>
      <c r="Z312" s="885"/>
      <c r="AA312" s="885"/>
      <c r="AB312" s="885"/>
      <c r="AI312" s="340"/>
      <c r="AJ312" s="340"/>
      <c r="AK312" s="340"/>
      <c r="AL312" s="340"/>
      <c r="AM312" s="340"/>
      <c r="AN312" s="340"/>
    </row>
    <row r="313" spans="1:40" s="368" customFormat="1" ht="30" customHeight="1" x14ac:dyDescent="0.25">
      <c r="A313" s="367"/>
      <c r="B313" s="428"/>
      <c r="C313" s="880" t="s">
        <v>1274</v>
      </c>
      <c r="D313" s="880"/>
      <c r="E313" s="880"/>
      <c r="F313" s="880"/>
      <c r="G313" s="880"/>
      <c r="H313" s="880"/>
      <c r="I313" s="880"/>
      <c r="J313" s="880"/>
      <c r="K313" s="880"/>
      <c r="L313" s="880"/>
      <c r="M313" s="880"/>
      <c r="N313" s="880"/>
      <c r="O313" s="880"/>
      <c r="P313" s="880"/>
      <c r="Q313" s="880"/>
      <c r="R313" s="880"/>
      <c r="S313" s="880"/>
      <c r="T313" s="880"/>
      <c r="U313" s="880"/>
      <c r="V313" s="880"/>
      <c r="W313" s="880"/>
      <c r="X313" s="880"/>
      <c r="Y313" s="880"/>
      <c r="Z313" s="880"/>
      <c r="AA313" s="880"/>
      <c r="AB313" s="880"/>
      <c r="AC313" s="358"/>
      <c r="AD313" s="358"/>
      <c r="AE313" s="358"/>
      <c r="AF313" s="358"/>
      <c r="AG313" s="358"/>
      <c r="AH313" s="358"/>
    </row>
    <row r="314" spans="1:40" ht="15" customHeight="1" x14ac:dyDescent="0.25">
      <c r="B314" s="359"/>
      <c r="C314" s="882" t="s">
        <v>1275</v>
      </c>
      <c r="D314" s="882"/>
      <c r="E314" s="882"/>
      <c r="F314" s="882"/>
      <c r="G314" s="882"/>
      <c r="H314" s="882"/>
      <c r="I314" s="883"/>
      <c r="J314" s="883"/>
      <c r="K314" s="883"/>
      <c r="L314" s="883"/>
      <c r="M314" s="883"/>
      <c r="N314" s="883"/>
      <c r="O314" s="883"/>
      <c r="P314" s="883"/>
      <c r="Q314" s="883"/>
      <c r="R314" s="883"/>
      <c r="S314" s="883"/>
      <c r="T314" s="883"/>
      <c r="U314" s="883"/>
      <c r="V314" s="883"/>
      <c r="W314" s="883"/>
      <c r="X314" s="883"/>
      <c r="Y314" s="883"/>
      <c r="Z314" s="883"/>
      <c r="AA314" s="883"/>
      <c r="AB314" s="883"/>
      <c r="AI314" s="340"/>
      <c r="AJ314" s="340"/>
      <c r="AK314" s="340"/>
      <c r="AL314" s="340"/>
      <c r="AM314" s="340"/>
      <c r="AN314" s="340"/>
    </row>
    <row r="315" spans="1:40" s="368" customFormat="1" ht="56.1" customHeight="1" x14ac:dyDescent="0.25">
      <c r="A315" s="367"/>
      <c r="B315" s="428"/>
      <c r="C315" s="889" t="s">
        <v>1276</v>
      </c>
      <c r="D315" s="889"/>
      <c r="E315" s="889"/>
      <c r="F315" s="889"/>
      <c r="G315" s="889"/>
      <c r="H315" s="889"/>
      <c r="I315" s="890"/>
      <c r="J315" s="890"/>
      <c r="K315" s="890"/>
      <c r="L315" s="890"/>
      <c r="M315" s="890"/>
      <c r="N315" s="890"/>
      <c r="O315" s="890"/>
      <c r="P315" s="890"/>
      <c r="Q315" s="890"/>
      <c r="R315" s="890"/>
      <c r="S315" s="890"/>
      <c r="T315" s="890"/>
      <c r="U315" s="890"/>
      <c r="V315" s="890"/>
      <c r="W315" s="890"/>
      <c r="X315" s="890"/>
      <c r="Y315" s="890"/>
      <c r="Z315" s="890"/>
      <c r="AA315" s="890"/>
      <c r="AB315" s="890"/>
      <c r="AC315" s="358"/>
      <c r="AD315" s="358"/>
      <c r="AE315" s="358"/>
      <c r="AF315" s="358"/>
      <c r="AG315" s="358"/>
      <c r="AH315" s="358"/>
    </row>
    <row r="316" spans="1:40" ht="15" customHeight="1" x14ac:dyDescent="0.25">
      <c r="B316" s="359"/>
      <c r="C316" s="891" t="s">
        <v>1277</v>
      </c>
      <c r="D316" s="891"/>
      <c r="E316" s="891"/>
      <c r="F316" s="891"/>
      <c r="G316" s="891"/>
      <c r="H316" s="891"/>
      <c r="I316" s="891"/>
      <c r="J316" s="891"/>
      <c r="K316" s="891"/>
      <c r="L316" s="891"/>
      <c r="M316" s="891"/>
      <c r="N316" s="891"/>
      <c r="O316" s="891"/>
      <c r="P316" s="891"/>
      <c r="Q316" s="891"/>
      <c r="R316" s="891"/>
      <c r="S316" s="891"/>
      <c r="T316" s="891"/>
      <c r="U316" s="891"/>
      <c r="V316" s="891"/>
      <c r="W316" s="891"/>
      <c r="X316" s="891"/>
      <c r="Y316" s="891"/>
      <c r="Z316" s="891"/>
      <c r="AA316" s="891"/>
      <c r="AB316" s="891"/>
      <c r="AI316" s="340"/>
      <c r="AJ316" s="340"/>
      <c r="AK316" s="340"/>
      <c r="AL316" s="340"/>
      <c r="AM316" s="340"/>
      <c r="AN316" s="340"/>
    </row>
    <row r="317" spans="1:40" ht="15" customHeight="1" x14ac:dyDescent="0.25">
      <c r="B317" s="359"/>
      <c r="C317" s="891" t="s">
        <v>1278</v>
      </c>
      <c r="D317" s="891"/>
      <c r="E317" s="891"/>
      <c r="F317" s="891"/>
      <c r="G317" s="891"/>
      <c r="H317" s="891"/>
      <c r="I317" s="891"/>
      <c r="J317" s="891"/>
      <c r="K317" s="891"/>
      <c r="L317" s="891"/>
      <c r="M317" s="891"/>
      <c r="N317" s="891"/>
      <c r="O317" s="891"/>
      <c r="P317" s="891"/>
      <c r="Q317" s="891"/>
      <c r="R317" s="891"/>
      <c r="S317" s="891"/>
      <c r="T317" s="891"/>
      <c r="U317" s="891"/>
      <c r="V317" s="891"/>
      <c r="W317" s="891"/>
      <c r="X317" s="891"/>
      <c r="Y317" s="891"/>
      <c r="Z317" s="891"/>
      <c r="AA317" s="891"/>
      <c r="AB317" s="891"/>
      <c r="AI317" s="340"/>
      <c r="AJ317" s="340"/>
      <c r="AK317" s="340"/>
      <c r="AL317" s="340"/>
      <c r="AM317" s="340"/>
      <c r="AN317" s="340"/>
    </row>
    <row r="318" spans="1:40" ht="19.5" customHeight="1" x14ac:dyDescent="0.25">
      <c r="B318" s="359"/>
      <c r="C318" s="886" t="s">
        <v>684</v>
      </c>
      <c r="D318" s="886"/>
      <c r="E318" s="886"/>
      <c r="F318" s="886"/>
      <c r="G318" s="886"/>
      <c r="H318" s="886"/>
      <c r="I318" s="886"/>
      <c r="J318" s="886"/>
      <c r="K318" s="886"/>
      <c r="L318" s="886"/>
      <c r="M318" s="886"/>
      <c r="N318" s="886"/>
      <c r="O318" s="886"/>
      <c r="P318" s="886"/>
      <c r="Q318" s="886"/>
      <c r="R318" s="886"/>
      <c r="S318" s="886"/>
      <c r="T318" s="886"/>
      <c r="U318" s="886"/>
      <c r="V318" s="886"/>
      <c r="W318" s="886"/>
      <c r="X318" s="886"/>
      <c r="Y318" s="886"/>
      <c r="Z318" s="886"/>
      <c r="AA318" s="886"/>
      <c r="AB318" s="886"/>
      <c r="AI318" s="340"/>
      <c r="AJ318" s="340"/>
      <c r="AK318" s="340"/>
      <c r="AL318" s="340"/>
      <c r="AM318" s="340"/>
      <c r="AN318" s="340"/>
    </row>
    <row r="319" spans="1:40" s="368" customFormat="1" ht="15" customHeight="1" x14ac:dyDescent="0.25">
      <c r="A319" s="367"/>
      <c r="B319" s="428"/>
      <c r="C319" s="880" t="s">
        <v>1279</v>
      </c>
      <c r="D319" s="880"/>
      <c r="E319" s="880"/>
      <c r="F319" s="880"/>
      <c r="G319" s="880"/>
      <c r="H319" s="880"/>
      <c r="I319" s="880"/>
      <c r="J319" s="880"/>
      <c r="K319" s="880"/>
      <c r="L319" s="880"/>
      <c r="M319" s="880"/>
      <c r="N319" s="880"/>
      <c r="O319" s="880"/>
      <c r="P319" s="880"/>
      <c r="Q319" s="880"/>
      <c r="R319" s="880"/>
      <c r="S319" s="880"/>
      <c r="T319" s="880"/>
      <c r="U319" s="880"/>
      <c r="V319" s="880"/>
      <c r="W319" s="880"/>
      <c r="X319" s="880"/>
      <c r="Y319" s="880"/>
      <c r="Z319" s="880"/>
      <c r="AA319" s="880"/>
      <c r="AB319" s="880"/>
      <c r="AC319" s="358"/>
      <c r="AD319" s="358"/>
      <c r="AE319" s="358"/>
      <c r="AF319" s="358"/>
      <c r="AG319" s="358"/>
      <c r="AH319" s="358"/>
    </row>
    <row r="320" spans="1:40" ht="19.5" customHeight="1" x14ac:dyDescent="0.25">
      <c r="B320" s="359"/>
      <c r="C320" s="886" t="s">
        <v>685</v>
      </c>
      <c r="D320" s="886"/>
      <c r="E320" s="886"/>
      <c r="F320" s="886"/>
      <c r="G320" s="886"/>
      <c r="H320" s="886"/>
      <c r="I320" s="886"/>
      <c r="J320" s="886"/>
      <c r="K320" s="886"/>
      <c r="L320" s="886"/>
      <c r="M320" s="886"/>
      <c r="N320" s="886"/>
      <c r="O320" s="886"/>
      <c r="P320" s="886"/>
      <c r="Q320" s="886"/>
      <c r="R320" s="886"/>
      <c r="S320" s="886"/>
      <c r="T320" s="886"/>
      <c r="U320" s="886"/>
      <c r="V320" s="886"/>
      <c r="W320" s="886"/>
      <c r="X320" s="886"/>
      <c r="Y320" s="886"/>
      <c r="Z320" s="886"/>
      <c r="AA320" s="886"/>
      <c r="AB320" s="886"/>
      <c r="AI320" s="340"/>
      <c r="AJ320" s="340"/>
      <c r="AK320" s="340"/>
      <c r="AL320" s="340"/>
      <c r="AM320" s="340"/>
      <c r="AN320" s="340"/>
    </row>
    <row r="321" spans="1:40" s="368" customFormat="1" ht="15" customHeight="1" x14ac:dyDescent="0.25">
      <c r="A321" s="367"/>
      <c r="B321" s="428"/>
      <c r="C321" s="880" t="s">
        <v>1280</v>
      </c>
      <c r="D321" s="880"/>
      <c r="E321" s="880"/>
      <c r="F321" s="880"/>
      <c r="G321" s="880"/>
      <c r="H321" s="880"/>
      <c r="I321" s="880"/>
      <c r="J321" s="880"/>
      <c r="K321" s="880"/>
      <c r="L321" s="880"/>
      <c r="M321" s="880"/>
      <c r="N321" s="880"/>
      <c r="O321" s="880"/>
      <c r="P321" s="880"/>
      <c r="Q321" s="880"/>
      <c r="R321" s="880"/>
      <c r="S321" s="880"/>
      <c r="T321" s="880"/>
      <c r="U321" s="880"/>
      <c r="V321" s="880"/>
      <c r="W321" s="880"/>
      <c r="X321" s="880"/>
      <c r="Y321" s="880"/>
      <c r="Z321" s="880"/>
      <c r="AA321" s="880"/>
      <c r="AB321" s="880"/>
      <c r="AC321" s="358"/>
      <c r="AD321" s="358"/>
      <c r="AE321" s="358"/>
      <c r="AF321" s="358"/>
      <c r="AG321" s="358"/>
      <c r="AH321" s="358"/>
    </row>
    <row r="322" spans="1:40" ht="12.75" customHeight="1" x14ac:dyDescent="0.25">
      <c r="B322" s="359"/>
      <c r="C322" s="545"/>
      <c r="D322" s="545"/>
      <c r="E322" s="545"/>
      <c r="F322" s="545"/>
      <c r="G322" s="545"/>
      <c r="H322" s="545"/>
      <c r="I322" s="421"/>
      <c r="J322" s="421"/>
      <c r="K322" s="421"/>
      <c r="L322" s="421"/>
      <c r="M322" s="421"/>
      <c r="N322" s="421"/>
      <c r="O322" s="421"/>
      <c r="P322" s="421"/>
      <c r="Q322" s="421"/>
      <c r="R322" s="421"/>
      <c r="S322" s="421"/>
      <c r="T322" s="421"/>
      <c r="U322" s="421"/>
      <c r="V322" s="421"/>
      <c r="W322" s="421"/>
      <c r="X322" s="421"/>
      <c r="Y322" s="421"/>
      <c r="Z322" s="421"/>
      <c r="AA322" s="421"/>
      <c r="AB322" s="385"/>
      <c r="AI322" s="340"/>
      <c r="AJ322" s="340"/>
      <c r="AK322" s="340"/>
      <c r="AL322" s="340"/>
      <c r="AM322" s="340"/>
      <c r="AN322" s="340"/>
    </row>
    <row r="323" spans="1:40" ht="15" customHeight="1" x14ac:dyDescent="0.25">
      <c r="B323" s="524">
        <v>7.6</v>
      </c>
      <c r="C323" s="885" t="s">
        <v>1170</v>
      </c>
      <c r="D323" s="885"/>
      <c r="E323" s="885"/>
      <c r="F323" s="885"/>
      <c r="G323" s="885"/>
      <c r="H323" s="885"/>
      <c r="I323" s="885"/>
      <c r="J323" s="885"/>
      <c r="K323" s="885"/>
      <c r="L323" s="885"/>
      <c r="M323" s="885"/>
      <c r="N323" s="885"/>
      <c r="O323" s="885"/>
      <c r="P323" s="885"/>
      <c r="Q323" s="885"/>
      <c r="R323" s="885"/>
      <c r="S323" s="885"/>
      <c r="T323" s="885"/>
      <c r="U323" s="885"/>
      <c r="V323" s="885"/>
      <c r="W323" s="885"/>
      <c r="X323" s="885"/>
      <c r="Y323" s="885"/>
      <c r="Z323" s="885"/>
      <c r="AA323" s="885"/>
      <c r="AB323" s="885"/>
      <c r="AI323" s="340"/>
      <c r="AJ323" s="340"/>
      <c r="AK323" s="340"/>
      <c r="AL323" s="340"/>
      <c r="AM323" s="340"/>
      <c r="AN323" s="340"/>
    </row>
    <row r="324" spans="1:40" ht="15" customHeight="1" x14ac:dyDescent="0.25">
      <c r="B324" s="359"/>
      <c r="C324" s="880" t="s">
        <v>1281</v>
      </c>
      <c r="D324" s="880"/>
      <c r="E324" s="880"/>
      <c r="F324" s="880"/>
      <c r="G324" s="880"/>
      <c r="H324" s="880"/>
      <c r="I324" s="880"/>
      <c r="J324" s="880"/>
      <c r="K324" s="880"/>
      <c r="L324" s="880"/>
      <c r="M324" s="880"/>
      <c r="N324" s="880"/>
      <c r="O324" s="880"/>
      <c r="P324" s="880"/>
      <c r="Q324" s="880"/>
      <c r="R324" s="880"/>
      <c r="S324" s="880"/>
      <c r="T324" s="880"/>
      <c r="U324" s="880"/>
      <c r="V324" s="880"/>
      <c r="W324" s="880"/>
      <c r="X324" s="880"/>
      <c r="Y324" s="880"/>
      <c r="Z324" s="880"/>
      <c r="AA324" s="880"/>
      <c r="AB324" s="880"/>
      <c r="AI324" s="340"/>
      <c r="AJ324" s="340"/>
      <c r="AK324" s="340"/>
      <c r="AL324" s="340"/>
      <c r="AM324" s="340"/>
      <c r="AN324" s="340"/>
    </row>
    <row r="325" spans="1:40" ht="12.75" customHeight="1" x14ac:dyDescent="0.25">
      <c r="B325" s="359"/>
      <c r="C325" s="528"/>
      <c r="D325" s="528"/>
      <c r="E325" s="528"/>
      <c r="F325" s="528"/>
      <c r="G325" s="528"/>
      <c r="H325" s="528"/>
      <c r="I325" s="528"/>
      <c r="J325" s="528"/>
      <c r="K325" s="528"/>
      <c r="L325" s="528"/>
      <c r="M325" s="528"/>
      <c r="N325" s="528"/>
      <c r="O325" s="528"/>
      <c r="P325" s="528"/>
      <c r="Q325" s="528"/>
      <c r="R325" s="528"/>
      <c r="S325" s="528"/>
      <c r="T325" s="528"/>
      <c r="U325" s="528"/>
      <c r="V325" s="528"/>
      <c r="W325" s="528"/>
      <c r="X325" s="528"/>
      <c r="Y325" s="528"/>
      <c r="Z325" s="528"/>
      <c r="AA325" s="528"/>
      <c r="AB325" s="528"/>
      <c r="AI325" s="340"/>
      <c r="AJ325" s="340"/>
      <c r="AK325" s="340"/>
      <c r="AL325" s="340"/>
      <c r="AM325" s="340"/>
      <c r="AN325" s="340"/>
    </row>
    <row r="326" spans="1:40" ht="15" customHeight="1" x14ac:dyDescent="0.25">
      <c r="B326" s="524">
        <v>7.7</v>
      </c>
      <c r="C326" s="885" t="s">
        <v>698</v>
      </c>
      <c r="D326" s="885"/>
      <c r="E326" s="885"/>
      <c r="F326" s="885"/>
      <c r="G326" s="885"/>
      <c r="H326" s="885"/>
      <c r="I326" s="885"/>
      <c r="J326" s="885"/>
      <c r="K326" s="885"/>
      <c r="L326" s="885"/>
      <c r="M326" s="885"/>
      <c r="N326" s="885"/>
      <c r="O326" s="885"/>
      <c r="P326" s="885"/>
      <c r="Q326" s="885"/>
      <c r="R326" s="885"/>
      <c r="S326" s="885"/>
      <c r="T326" s="885"/>
      <c r="U326" s="885"/>
      <c r="V326" s="885"/>
      <c r="W326" s="885"/>
      <c r="X326" s="885"/>
      <c r="Y326" s="885"/>
      <c r="Z326" s="885"/>
      <c r="AA326" s="885"/>
      <c r="AB326" s="885"/>
      <c r="AI326" s="340"/>
      <c r="AJ326" s="340"/>
      <c r="AK326" s="340"/>
      <c r="AL326" s="340"/>
      <c r="AM326" s="340"/>
      <c r="AN326" s="340"/>
    </row>
    <row r="327" spans="1:40" s="368" customFormat="1" ht="30" customHeight="1" x14ac:dyDescent="0.25">
      <c r="A327" s="367"/>
      <c r="B327" s="428"/>
      <c r="C327" s="880" t="s">
        <v>1282</v>
      </c>
      <c r="D327" s="880"/>
      <c r="E327" s="880"/>
      <c r="F327" s="880"/>
      <c r="G327" s="880"/>
      <c r="H327" s="880"/>
      <c r="I327" s="880"/>
      <c r="J327" s="880"/>
      <c r="K327" s="880"/>
      <c r="L327" s="880"/>
      <c r="M327" s="880"/>
      <c r="N327" s="880"/>
      <c r="O327" s="880"/>
      <c r="P327" s="880"/>
      <c r="Q327" s="880"/>
      <c r="R327" s="880"/>
      <c r="S327" s="880"/>
      <c r="T327" s="880"/>
      <c r="U327" s="880"/>
      <c r="V327" s="880"/>
      <c r="W327" s="880"/>
      <c r="X327" s="880"/>
      <c r="Y327" s="880"/>
      <c r="Z327" s="880"/>
      <c r="AA327" s="880"/>
      <c r="AB327" s="880"/>
      <c r="AC327" s="358"/>
      <c r="AD327" s="358"/>
      <c r="AE327" s="358"/>
      <c r="AF327" s="358"/>
      <c r="AG327" s="358"/>
      <c r="AH327" s="358"/>
    </row>
    <row r="328" spans="1:40" s="368" customFormat="1" ht="30" customHeight="1" x14ac:dyDescent="0.25">
      <c r="A328" s="367"/>
      <c r="B328" s="428"/>
      <c r="C328" s="895" t="s">
        <v>1334</v>
      </c>
      <c r="D328" s="895"/>
      <c r="E328" s="895"/>
      <c r="F328" s="895"/>
      <c r="G328" s="895"/>
      <c r="H328" s="895"/>
      <c r="I328" s="895"/>
      <c r="J328" s="895"/>
      <c r="K328" s="895"/>
      <c r="L328" s="895"/>
      <c r="M328" s="895"/>
      <c r="N328" s="895"/>
      <c r="O328" s="895"/>
      <c r="P328" s="895"/>
      <c r="Q328" s="895"/>
      <c r="R328" s="895"/>
      <c r="S328" s="895"/>
      <c r="T328" s="895"/>
      <c r="U328" s="895"/>
      <c r="V328" s="895"/>
      <c r="W328" s="895"/>
      <c r="X328" s="895"/>
      <c r="Y328" s="895"/>
      <c r="Z328" s="895"/>
      <c r="AA328" s="895"/>
      <c r="AB328" s="895"/>
      <c r="AC328" s="358"/>
      <c r="AD328" s="358"/>
      <c r="AE328" s="358"/>
      <c r="AF328" s="358"/>
      <c r="AG328" s="358"/>
      <c r="AH328" s="358"/>
    </row>
    <row r="329" spans="1:40" ht="12.75" customHeight="1" x14ac:dyDescent="0.25">
      <c r="B329" s="359"/>
      <c r="C329" s="385"/>
      <c r="D329" s="385"/>
      <c r="E329" s="385"/>
      <c r="F329" s="385"/>
      <c r="G329" s="385"/>
      <c r="H329" s="385"/>
      <c r="I329" s="385"/>
      <c r="J329" s="385"/>
      <c r="K329" s="385"/>
      <c r="L329" s="385"/>
      <c r="M329" s="385"/>
      <c r="N329" s="385"/>
      <c r="O329" s="385"/>
      <c r="P329" s="385"/>
      <c r="Q329" s="385"/>
      <c r="R329" s="385"/>
      <c r="S329" s="385"/>
      <c r="T329" s="385"/>
      <c r="U329" s="385"/>
      <c r="V329" s="385"/>
      <c r="W329" s="385"/>
      <c r="X329" s="385"/>
      <c r="Y329" s="385"/>
      <c r="Z329" s="385"/>
      <c r="AA329" s="385"/>
      <c r="AB329" s="385"/>
      <c r="AI329" s="340"/>
      <c r="AJ329" s="340"/>
      <c r="AK329" s="340"/>
      <c r="AL329" s="340"/>
      <c r="AM329" s="340"/>
      <c r="AN329" s="340"/>
    </row>
    <row r="330" spans="1:40" ht="12.75" customHeight="1" x14ac:dyDescent="0.25">
      <c r="B330" s="359"/>
      <c r="C330" s="385"/>
      <c r="D330" s="385"/>
      <c r="E330" s="385"/>
      <c r="F330" s="385"/>
      <c r="G330" s="385"/>
      <c r="H330" s="385"/>
      <c r="I330" s="385"/>
      <c r="J330" s="385"/>
      <c r="K330" s="385"/>
      <c r="L330" s="385"/>
      <c r="M330" s="385"/>
      <c r="N330" s="385"/>
      <c r="O330" s="385"/>
      <c r="P330" s="385"/>
      <c r="Q330" s="385"/>
      <c r="R330" s="385"/>
      <c r="S330" s="385"/>
      <c r="T330" s="385"/>
      <c r="U330" s="385"/>
      <c r="V330" s="385"/>
      <c r="W330" s="385"/>
      <c r="X330" s="385"/>
      <c r="Y330" s="385"/>
      <c r="Z330" s="385"/>
      <c r="AA330" s="385"/>
      <c r="AB330" s="385"/>
      <c r="AI330" s="340"/>
      <c r="AJ330" s="340"/>
      <c r="AK330" s="340"/>
      <c r="AL330" s="340"/>
      <c r="AM330" s="340"/>
      <c r="AN330" s="340"/>
    </row>
    <row r="331" spans="1:40" s="351" customFormat="1" ht="23.1" customHeight="1" x14ac:dyDescent="0.25">
      <c r="A331" s="349"/>
      <c r="B331" s="360" t="s">
        <v>355</v>
      </c>
      <c r="C331" s="893" t="s">
        <v>1124</v>
      </c>
      <c r="D331" s="893"/>
      <c r="E331" s="893"/>
      <c r="F331" s="893"/>
      <c r="G331" s="893"/>
      <c r="H331" s="893"/>
      <c r="I331" s="893"/>
      <c r="J331" s="893"/>
      <c r="K331" s="893"/>
      <c r="L331" s="893"/>
      <c r="M331" s="893"/>
      <c r="N331" s="893"/>
      <c r="O331" s="893"/>
      <c r="P331" s="893"/>
      <c r="Q331" s="893"/>
      <c r="R331" s="893"/>
      <c r="S331" s="893"/>
      <c r="T331" s="893"/>
      <c r="U331" s="893"/>
      <c r="V331" s="893"/>
      <c r="W331" s="893"/>
      <c r="X331" s="893"/>
      <c r="Y331" s="893"/>
      <c r="Z331" s="893"/>
      <c r="AA331" s="893"/>
      <c r="AB331" s="893"/>
      <c r="AC331" s="350"/>
      <c r="AD331" s="350"/>
      <c r="AE331" s="350"/>
      <c r="AF331" s="350"/>
      <c r="AG331" s="350"/>
      <c r="AH331" s="350"/>
    </row>
    <row r="332" spans="1:40" ht="12.75" customHeight="1" x14ac:dyDescent="0.25">
      <c r="B332" s="359"/>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I332" s="340"/>
      <c r="AJ332" s="340"/>
      <c r="AK332" s="340"/>
      <c r="AL332" s="340"/>
      <c r="AM332" s="340"/>
      <c r="AN332" s="340"/>
    </row>
    <row r="333" spans="1:40" s="368" customFormat="1" ht="15" customHeight="1" x14ac:dyDescent="0.25">
      <c r="A333" s="367"/>
      <c r="B333" s="428"/>
      <c r="C333" s="894" t="s">
        <v>1171</v>
      </c>
      <c r="D333" s="894"/>
      <c r="E333" s="894"/>
      <c r="F333" s="894"/>
      <c r="G333" s="894"/>
      <c r="H333" s="894"/>
      <c r="I333" s="894"/>
      <c r="J333" s="894"/>
      <c r="K333" s="894"/>
      <c r="L333" s="894"/>
      <c r="M333" s="894"/>
      <c r="N333" s="894"/>
      <c r="O333" s="894"/>
      <c r="P333" s="894"/>
      <c r="Q333" s="894"/>
      <c r="R333" s="894"/>
      <c r="S333" s="894"/>
      <c r="T333" s="894"/>
      <c r="U333" s="894"/>
      <c r="V333" s="894"/>
      <c r="W333" s="894"/>
      <c r="X333" s="894"/>
      <c r="Y333" s="894"/>
      <c r="Z333" s="894"/>
      <c r="AA333" s="894"/>
      <c r="AB333" s="894"/>
      <c r="AC333" s="358"/>
      <c r="AD333" s="358"/>
      <c r="AE333" s="358"/>
      <c r="AF333" s="358"/>
      <c r="AG333" s="358"/>
      <c r="AH333" s="358"/>
    </row>
    <row r="334" spans="1:40" ht="12.75" customHeight="1" x14ac:dyDescent="0.25">
      <c r="B334" s="359"/>
      <c r="C334" s="385"/>
      <c r="D334" s="385"/>
      <c r="E334" s="385"/>
      <c r="F334" s="385"/>
      <c r="G334" s="385"/>
      <c r="H334" s="385"/>
      <c r="I334" s="385"/>
      <c r="J334" s="385"/>
      <c r="K334" s="385"/>
      <c r="L334" s="385"/>
      <c r="M334" s="385"/>
      <c r="N334" s="385"/>
      <c r="O334" s="385"/>
      <c r="P334" s="385"/>
      <c r="Q334" s="385"/>
      <c r="R334" s="385"/>
      <c r="S334" s="385"/>
      <c r="T334" s="385"/>
      <c r="U334" s="385"/>
      <c r="V334" s="385"/>
      <c r="W334" s="385"/>
      <c r="X334" s="385"/>
      <c r="Y334" s="385"/>
      <c r="Z334" s="385"/>
      <c r="AA334" s="385"/>
      <c r="AB334" s="385"/>
      <c r="AI334" s="340"/>
      <c r="AJ334" s="340"/>
      <c r="AK334" s="340"/>
      <c r="AL334" s="340"/>
      <c r="AM334" s="340"/>
      <c r="AN334" s="340"/>
    </row>
    <row r="335" spans="1:40" ht="13.8" x14ac:dyDescent="0.25">
      <c r="B335" s="524">
        <v>8.1</v>
      </c>
      <c r="C335" s="885" t="s">
        <v>708</v>
      </c>
      <c r="D335" s="885"/>
      <c r="E335" s="885"/>
      <c r="F335" s="885"/>
      <c r="G335" s="885"/>
      <c r="H335" s="885"/>
      <c r="I335" s="885"/>
      <c r="J335" s="885"/>
      <c r="K335" s="885"/>
      <c r="L335" s="885"/>
      <c r="M335" s="885"/>
      <c r="N335" s="885"/>
      <c r="O335" s="885"/>
      <c r="P335" s="885"/>
      <c r="Q335" s="885"/>
      <c r="R335" s="885"/>
      <c r="S335" s="885"/>
      <c r="T335" s="885"/>
      <c r="U335" s="885"/>
      <c r="V335" s="885"/>
      <c r="W335" s="885"/>
      <c r="X335" s="885"/>
      <c r="Y335" s="885"/>
      <c r="Z335" s="885"/>
      <c r="AA335" s="885"/>
      <c r="AB335" s="885"/>
      <c r="AI335" s="340"/>
      <c r="AJ335" s="340"/>
      <c r="AK335" s="340"/>
      <c r="AL335" s="340"/>
      <c r="AM335" s="340"/>
      <c r="AN335" s="340"/>
    </row>
    <row r="336" spans="1:40" s="368" customFormat="1" ht="30" customHeight="1" x14ac:dyDescent="0.25">
      <c r="A336" s="367"/>
      <c r="B336" s="428"/>
      <c r="C336" s="880" t="s">
        <v>1207</v>
      </c>
      <c r="D336" s="880"/>
      <c r="E336" s="880"/>
      <c r="F336" s="880"/>
      <c r="G336" s="880"/>
      <c r="H336" s="880"/>
      <c r="I336" s="880"/>
      <c r="J336" s="880"/>
      <c r="K336" s="880"/>
      <c r="L336" s="880"/>
      <c r="M336" s="880"/>
      <c r="N336" s="880"/>
      <c r="O336" s="880"/>
      <c r="P336" s="880"/>
      <c r="Q336" s="880"/>
      <c r="R336" s="880"/>
      <c r="S336" s="880"/>
      <c r="T336" s="880"/>
      <c r="U336" s="880"/>
      <c r="V336" s="880"/>
      <c r="W336" s="880"/>
      <c r="X336" s="880"/>
      <c r="Y336" s="880"/>
      <c r="Z336" s="880"/>
      <c r="AA336" s="880"/>
      <c r="AB336" s="880"/>
      <c r="AC336" s="358"/>
      <c r="AD336" s="358"/>
      <c r="AE336" s="358"/>
      <c r="AF336" s="358"/>
      <c r="AG336" s="358"/>
      <c r="AH336" s="358"/>
    </row>
    <row r="337" spans="1:40" ht="12.75" customHeight="1" x14ac:dyDescent="0.25">
      <c r="B337" s="359"/>
      <c r="C337" s="385"/>
      <c r="D337" s="385"/>
      <c r="E337" s="385"/>
      <c r="F337" s="385"/>
      <c r="G337" s="385"/>
      <c r="H337" s="385"/>
      <c r="I337" s="385"/>
      <c r="J337" s="385"/>
      <c r="K337" s="385"/>
      <c r="L337" s="385"/>
      <c r="M337" s="385"/>
      <c r="N337" s="385"/>
      <c r="O337" s="385"/>
      <c r="P337" s="385"/>
      <c r="Q337" s="385"/>
      <c r="R337" s="385"/>
      <c r="S337" s="385"/>
      <c r="T337" s="385"/>
      <c r="U337" s="385"/>
      <c r="V337" s="385"/>
      <c r="W337" s="385"/>
      <c r="X337" s="385"/>
      <c r="Y337" s="385"/>
      <c r="Z337" s="385"/>
      <c r="AA337" s="385"/>
      <c r="AB337" s="385"/>
      <c r="AI337" s="340"/>
      <c r="AJ337" s="340"/>
      <c r="AK337" s="340"/>
      <c r="AL337" s="340"/>
      <c r="AM337" s="340"/>
      <c r="AN337" s="340"/>
    </row>
    <row r="338" spans="1:40" ht="12.75" customHeight="1" x14ac:dyDescent="0.25">
      <c r="B338" s="359"/>
      <c r="C338" s="385"/>
      <c r="D338" s="385"/>
      <c r="E338" s="385"/>
      <c r="F338" s="385"/>
      <c r="G338" s="385"/>
      <c r="H338" s="385"/>
      <c r="I338" s="385"/>
      <c r="J338" s="385"/>
      <c r="K338" s="385"/>
      <c r="L338" s="385"/>
      <c r="M338" s="385"/>
      <c r="N338" s="385"/>
      <c r="O338" s="385"/>
      <c r="P338" s="385"/>
      <c r="Q338" s="385"/>
      <c r="R338" s="385"/>
      <c r="S338" s="385"/>
      <c r="T338" s="385"/>
      <c r="U338" s="385"/>
      <c r="V338" s="385"/>
      <c r="W338" s="385"/>
      <c r="X338" s="385"/>
      <c r="Y338" s="385"/>
      <c r="Z338" s="385"/>
      <c r="AA338" s="385"/>
      <c r="AB338" s="385"/>
      <c r="AI338" s="340"/>
      <c r="AJ338" s="340"/>
      <c r="AK338" s="340"/>
      <c r="AL338" s="340"/>
      <c r="AM338" s="340"/>
      <c r="AN338" s="340"/>
    </row>
    <row r="339" spans="1:40" s="351" customFormat="1" ht="23.1" customHeight="1" x14ac:dyDescent="0.25">
      <c r="A339" s="349"/>
      <c r="B339" s="360" t="s">
        <v>356</v>
      </c>
      <c r="C339" s="893" t="s">
        <v>1125</v>
      </c>
      <c r="D339" s="893"/>
      <c r="E339" s="893"/>
      <c r="F339" s="893"/>
      <c r="G339" s="893"/>
      <c r="H339" s="893"/>
      <c r="I339" s="893"/>
      <c r="J339" s="893"/>
      <c r="K339" s="893"/>
      <c r="L339" s="893"/>
      <c r="M339" s="893"/>
      <c r="N339" s="893"/>
      <c r="O339" s="893"/>
      <c r="P339" s="893"/>
      <c r="Q339" s="893"/>
      <c r="R339" s="893"/>
      <c r="S339" s="893"/>
      <c r="T339" s="893"/>
      <c r="U339" s="893"/>
      <c r="V339" s="893"/>
      <c r="W339" s="893"/>
      <c r="X339" s="893"/>
      <c r="Y339" s="893"/>
      <c r="Z339" s="893"/>
      <c r="AA339" s="893"/>
      <c r="AB339" s="893"/>
      <c r="AD339" s="350"/>
      <c r="AE339" s="350"/>
      <c r="AF339" s="350"/>
      <c r="AG339" s="350"/>
      <c r="AH339" s="350"/>
    </row>
    <row r="340" spans="1:40" x14ac:dyDescent="0.25">
      <c r="B340" s="359"/>
      <c r="C340" s="385"/>
      <c r="D340" s="385"/>
      <c r="E340" s="385"/>
      <c r="F340" s="385"/>
      <c r="G340" s="385"/>
      <c r="H340" s="385"/>
      <c r="I340" s="385"/>
      <c r="J340" s="385"/>
      <c r="K340" s="385"/>
      <c r="L340" s="385"/>
      <c r="M340" s="385"/>
      <c r="N340" s="385"/>
      <c r="O340" s="385"/>
      <c r="P340" s="385"/>
      <c r="Q340" s="385"/>
      <c r="R340" s="385"/>
      <c r="S340" s="385"/>
      <c r="T340" s="385"/>
      <c r="U340" s="385"/>
      <c r="V340" s="385"/>
      <c r="W340" s="385"/>
      <c r="X340" s="385"/>
      <c r="Y340" s="385"/>
      <c r="Z340" s="385"/>
      <c r="AA340" s="385"/>
      <c r="AB340" s="385"/>
      <c r="AI340" s="340"/>
      <c r="AJ340" s="340"/>
      <c r="AK340" s="340"/>
      <c r="AL340" s="340"/>
      <c r="AM340" s="340"/>
      <c r="AN340" s="340"/>
    </row>
    <row r="341" spans="1:40" ht="15" customHeight="1" x14ac:dyDescent="0.25">
      <c r="B341" s="524">
        <v>9.1</v>
      </c>
      <c r="C341" s="885" t="s">
        <v>709</v>
      </c>
      <c r="D341" s="885"/>
      <c r="E341" s="885"/>
      <c r="F341" s="885"/>
      <c r="G341" s="885"/>
      <c r="H341" s="885"/>
      <c r="I341" s="885"/>
      <c r="J341" s="885"/>
      <c r="K341" s="885"/>
      <c r="L341" s="885"/>
      <c r="M341" s="885"/>
      <c r="N341" s="885"/>
      <c r="O341" s="885"/>
      <c r="P341" s="885"/>
      <c r="Q341" s="885"/>
      <c r="R341" s="885"/>
      <c r="S341" s="885"/>
      <c r="T341" s="885"/>
      <c r="U341" s="885"/>
      <c r="V341" s="885"/>
      <c r="W341" s="885"/>
      <c r="X341" s="885"/>
      <c r="Y341" s="885"/>
      <c r="Z341" s="885"/>
      <c r="AA341" s="885"/>
      <c r="AB341" s="885"/>
      <c r="AI341" s="340"/>
      <c r="AJ341" s="340"/>
      <c r="AK341" s="340"/>
      <c r="AL341" s="340"/>
      <c r="AM341" s="340"/>
      <c r="AN341" s="340"/>
    </row>
    <row r="342" spans="1:40" s="368" customFormat="1" ht="15" customHeight="1" x14ac:dyDescent="0.25">
      <c r="A342" s="367"/>
      <c r="B342" s="428"/>
      <c r="C342" s="878" t="s">
        <v>1283</v>
      </c>
      <c r="D342" s="878"/>
      <c r="E342" s="878"/>
      <c r="F342" s="878"/>
      <c r="G342" s="878"/>
      <c r="H342" s="878"/>
      <c r="I342" s="879"/>
      <c r="J342" s="879"/>
      <c r="K342" s="879"/>
      <c r="L342" s="879"/>
      <c r="M342" s="879"/>
      <c r="N342" s="879"/>
      <c r="O342" s="879"/>
      <c r="P342" s="879"/>
      <c r="Q342" s="879"/>
      <c r="R342" s="879"/>
      <c r="S342" s="879"/>
      <c r="T342" s="879"/>
      <c r="U342" s="879"/>
      <c r="V342" s="879"/>
      <c r="W342" s="879"/>
      <c r="X342" s="879"/>
      <c r="Y342" s="879"/>
      <c r="Z342" s="879"/>
      <c r="AA342" s="879"/>
      <c r="AB342" s="879"/>
      <c r="AC342" s="358"/>
      <c r="AD342" s="358"/>
      <c r="AE342" s="358"/>
      <c r="AF342" s="358"/>
      <c r="AG342" s="358"/>
      <c r="AH342" s="358"/>
    </row>
    <row r="343" spans="1:40" ht="12.75" customHeight="1" x14ac:dyDescent="0.25">
      <c r="B343" s="359"/>
      <c r="C343" s="556"/>
      <c r="D343" s="556"/>
      <c r="E343" s="556"/>
      <c r="F343" s="556"/>
      <c r="G343" s="556"/>
      <c r="H343" s="556"/>
      <c r="I343" s="556"/>
      <c r="J343" s="556"/>
      <c r="K343" s="556"/>
      <c r="L343" s="556"/>
      <c r="M343" s="556"/>
      <c r="N343" s="556"/>
      <c r="O343" s="556"/>
      <c r="P343" s="556"/>
      <c r="Q343" s="556"/>
      <c r="R343" s="556"/>
      <c r="S343" s="556"/>
      <c r="T343" s="556"/>
      <c r="U343" s="556"/>
      <c r="V343" s="556"/>
      <c r="W343" s="556"/>
      <c r="X343" s="556"/>
      <c r="Y343" s="556"/>
      <c r="Z343" s="556"/>
      <c r="AA343" s="556"/>
      <c r="AB343" s="556"/>
      <c r="AI343" s="340"/>
      <c r="AJ343" s="340"/>
      <c r="AK343" s="340"/>
      <c r="AL343" s="340"/>
      <c r="AM343" s="340"/>
      <c r="AN343" s="340"/>
    </row>
    <row r="344" spans="1:40" ht="18" customHeight="1" x14ac:dyDescent="0.25">
      <c r="B344" s="359"/>
      <c r="C344" s="861"/>
      <c r="D344" s="862"/>
      <c r="E344" s="862"/>
      <c r="F344" s="862"/>
      <c r="G344" s="862"/>
      <c r="H344" s="862"/>
      <c r="I344" s="862"/>
      <c r="J344" s="862"/>
      <c r="K344" s="887" t="s">
        <v>1284</v>
      </c>
      <c r="L344" s="887"/>
      <c r="M344" s="887"/>
      <c r="N344" s="887"/>
      <c r="O344" s="887"/>
      <c r="P344" s="887"/>
      <c r="Q344" s="887"/>
      <c r="R344" s="887"/>
      <c r="S344" s="887"/>
      <c r="T344" s="887"/>
      <c r="U344" s="887"/>
      <c r="V344" s="887"/>
      <c r="W344" s="887"/>
      <c r="X344" s="887"/>
      <c r="Y344" s="887"/>
      <c r="Z344" s="887"/>
      <c r="AA344" s="887"/>
      <c r="AB344" s="888"/>
    </row>
    <row r="345" spans="1:40" ht="18" customHeight="1" x14ac:dyDescent="0.25">
      <c r="B345" s="359"/>
      <c r="C345" s="863"/>
      <c r="D345" s="864"/>
      <c r="E345" s="864"/>
      <c r="F345" s="864"/>
      <c r="G345" s="864"/>
      <c r="H345" s="864"/>
      <c r="I345" s="864"/>
      <c r="J345" s="864"/>
      <c r="K345" s="877" t="s">
        <v>1285</v>
      </c>
      <c r="L345" s="877"/>
      <c r="M345" s="877"/>
      <c r="N345" s="877"/>
      <c r="O345" s="877"/>
      <c r="P345" s="877"/>
      <c r="Q345" s="877" t="s">
        <v>1286</v>
      </c>
      <c r="R345" s="877"/>
      <c r="S345" s="877"/>
      <c r="T345" s="877"/>
      <c r="U345" s="877"/>
      <c r="V345" s="877"/>
      <c r="W345" s="877" t="s">
        <v>1287</v>
      </c>
      <c r="X345" s="877"/>
      <c r="Y345" s="877"/>
      <c r="Z345" s="877"/>
      <c r="AA345" s="877"/>
      <c r="AB345" s="877"/>
    </row>
    <row r="346" spans="1:40" ht="41.25" customHeight="1" x14ac:dyDescent="0.25">
      <c r="B346" s="359"/>
      <c r="C346" s="865" t="s">
        <v>1288</v>
      </c>
      <c r="D346" s="866"/>
      <c r="E346" s="866"/>
      <c r="F346" s="866"/>
      <c r="G346" s="858" t="s">
        <v>1326</v>
      </c>
      <c r="H346" s="859"/>
      <c r="I346" s="859" t="s">
        <v>1291</v>
      </c>
      <c r="J346" s="860"/>
      <c r="K346" s="871" t="s">
        <v>1331</v>
      </c>
      <c r="L346" s="872"/>
      <c r="M346" s="872"/>
      <c r="N346" s="872"/>
      <c r="O346" s="872"/>
      <c r="P346" s="873"/>
      <c r="Q346" s="871" t="s">
        <v>1289</v>
      </c>
      <c r="R346" s="872"/>
      <c r="S346" s="872"/>
      <c r="T346" s="872"/>
      <c r="U346" s="872"/>
      <c r="V346" s="873"/>
      <c r="W346" s="871" t="s">
        <v>1328</v>
      </c>
      <c r="X346" s="872"/>
      <c r="Y346" s="872"/>
      <c r="Z346" s="872"/>
      <c r="AA346" s="872"/>
      <c r="AB346" s="873"/>
    </row>
    <row r="347" spans="1:40" ht="46.5" customHeight="1" x14ac:dyDescent="0.25">
      <c r="B347" s="359"/>
      <c r="C347" s="867"/>
      <c r="D347" s="868"/>
      <c r="E347" s="868"/>
      <c r="F347" s="868"/>
      <c r="G347" s="858" t="s">
        <v>1327</v>
      </c>
      <c r="H347" s="859"/>
      <c r="I347" s="859" t="s">
        <v>1294</v>
      </c>
      <c r="J347" s="860"/>
      <c r="K347" s="871" t="s">
        <v>1332</v>
      </c>
      <c r="L347" s="872"/>
      <c r="M347" s="872"/>
      <c r="N347" s="872"/>
      <c r="O347" s="872"/>
      <c r="P347" s="873"/>
      <c r="Q347" s="871" t="s">
        <v>1289</v>
      </c>
      <c r="R347" s="872"/>
      <c r="S347" s="872"/>
      <c r="T347" s="872"/>
      <c r="U347" s="872"/>
      <c r="V347" s="873"/>
      <c r="W347" s="871" t="s">
        <v>1328</v>
      </c>
      <c r="X347" s="872"/>
      <c r="Y347" s="872"/>
      <c r="Z347" s="872"/>
      <c r="AA347" s="872"/>
      <c r="AB347" s="873"/>
    </row>
    <row r="348" spans="1:40" ht="46.5" customHeight="1" x14ac:dyDescent="0.25">
      <c r="B348" s="359"/>
      <c r="C348" s="865" t="s">
        <v>1290</v>
      </c>
      <c r="D348" s="866"/>
      <c r="E348" s="866"/>
      <c r="F348" s="866"/>
      <c r="G348" s="858" t="s">
        <v>1291</v>
      </c>
      <c r="H348" s="859"/>
      <c r="I348" s="859" t="s">
        <v>1291</v>
      </c>
      <c r="J348" s="860"/>
      <c r="K348" s="871" t="s">
        <v>1292</v>
      </c>
      <c r="L348" s="872"/>
      <c r="M348" s="872"/>
      <c r="N348" s="872"/>
      <c r="O348" s="872"/>
      <c r="P348" s="873"/>
      <c r="Q348" s="871" t="s">
        <v>1293</v>
      </c>
      <c r="R348" s="872"/>
      <c r="S348" s="872"/>
      <c r="T348" s="872"/>
      <c r="U348" s="872"/>
      <c r="V348" s="873"/>
      <c r="W348" s="871" t="s">
        <v>1330</v>
      </c>
      <c r="X348" s="872"/>
      <c r="Y348" s="872"/>
      <c r="Z348" s="872"/>
      <c r="AA348" s="872"/>
      <c r="AB348" s="873"/>
    </row>
    <row r="349" spans="1:40" ht="46.5" customHeight="1" x14ac:dyDescent="0.25">
      <c r="B349" s="359"/>
      <c r="C349" s="867"/>
      <c r="D349" s="868"/>
      <c r="E349" s="868"/>
      <c r="F349" s="868"/>
      <c r="G349" s="858" t="s">
        <v>1294</v>
      </c>
      <c r="H349" s="859"/>
      <c r="I349" s="859" t="s">
        <v>1294</v>
      </c>
      <c r="J349" s="860"/>
      <c r="K349" s="871" t="s">
        <v>1333</v>
      </c>
      <c r="L349" s="872"/>
      <c r="M349" s="872"/>
      <c r="N349" s="872"/>
      <c r="O349" s="872"/>
      <c r="P349" s="873"/>
      <c r="Q349" s="871" t="s">
        <v>1293</v>
      </c>
      <c r="R349" s="872"/>
      <c r="S349" s="872"/>
      <c r="T349" s="872"/>
      <c r="U349" s="872"/>
      <c r="V349" s="873"/>
      <c r="W349" s="871" t="s">
        <v>1329</v>
      </c>
      <c r="X349" s="872"/>
      <c r="Y349" s="872"/>
      <c r="Z349" s="872"/>
      <c r="AA349" s="872"/>
      <c r="AB349" s="873"/>
    </row>
    <row r="350" spans="1:40" ht="46.5" customHeight="1" x14ac:dyDescent="0.25">
      <c r="B350" s="359"/>
      <c r="C350" s="865" t="s">
        <v>1295</v>
      </c>
      <c r="D350" s="866"/>
      <c r="E350" s="866"/>
      <c r="F350" s="866"/>
      <c r="G350" s="858" t="s">
        <v>1291</v>
      </c>
      <c r="H350" s="859"/>
      <c r="I350" s="859" t="s">
        <v>1291</v>
      </c>
      <c r="J350" s="860"/>
      <c r="K350" s="871" t="s">
        <v>1293</v>
      </c>
      <c r="L350" s="872"/>
      <c r="M350" s="872"/>
      <c r="N350" s="872"/>
      <c r="O350" s="872"/>
      <c r="P350" s="873"/>
      <c r="Q350" s="871" t="s">
        <v>1289</v>
      </c>
      <c r="R350" s="872"/>
      <c r="S350" s="872"/>
      <c r="T350" s="872"/>
      <c r="U350" s="872"/>
      <c r="V350" s="873"/>
      <c r="W350" s="871" t="s">
        <v>1328</v>
      </c>
      <c r="X350" s="872"/>
      <c r="Y350" s="872"/>
      <c r="Z350" s="872"/>
      <c r="AA350" s="872"/>
      <c r="AB350" s="873"/>
    </row>
    <row r="351" spans="1:40" ht="46.5" customHeight="1" x14ac:dyDescent="0.25">
      <c r="B351" s="359"/>
      <c r="C351" s="867"/>
      <c r="D351" s="868"/>
      <c r="E351" s="868"/>
      <c r="F351" s="868"/>
      <c r="G351" s="858" t="s">
        <v>1294</v>
      </c>
      <c r="H351" s="859"/>
      <c r="I351" s="859" t="s">
        <v>1294</v>
      </c>
      <c r="J351" s="860"/>
      <c r="K351" s="871" t="s">
        <v>1293</v>
      </c>
      <c r="L351" s="872"/>
      <c r="M351" s="872"/>
      <c r="N351" s="872"/>
      <c r="O351" s="872"/>
      <c r="P351" s="873"/>
      <c r="Q351" s="871" t="s">
        <v>1289</v>
      </c>
      <c r="R351" s="872"/>
      <c r="S351" s="872"/>
      <c r="T351" s="872"/>
      <c r="U351" s="872"/>
      <c r="V351" s="873"/>
      <c r="W351" s="871" t="s">
        <v>1328</v>
      </c>
      <c r="X351" s="872"/>
      <c r="Y351" s="872"/>
      <c r="Z351" s="872"/>
      <c r="AA351" s="872"/>
      <c r="AB351" s="873"/>
    </row>
    <row r="352" spans="1:40" ht="46.5" customHeight="1" x14ac:dyDescent="0.25">
      <c r="B352" s="359"/>
      <c r="C352" s="865" t="s">
        <v>1296</v>
      </c>
      <c r="D352" s="866"/>
      <c r="E352" s="866"/>
      <c r="F352" s="866"/>
      <c r="G352" s="858" t="s">
        <v>1291</v>
      </c>
      <c r="H352" s="859"/>
      <c r="I352" s="859" t="s">
        <v>1291</v>
      </c>
      <c r="J352" s="860"/>
      <c r="K352" s="871" t="s">
        <v>1297</v>
      </c>
      <c r="L352" s="872"/>
      <c r="M352" s="872"/>
      <c r="N352" s="872"/>
      <c r="O352" s="872"/>
      <c r="P352" s="873"/>
      <c r="Q352" s="871" t="s">
        <v>1298</v>
      </c>
      <c r="R352" s="872"/>
      <c r="S352" s="872"/>
      <c r="T352" s="872"/>
      <c r="U352" s="872"/>
      <c r="V352" s="873"/>
      <c r="W352" s="871" t="s">
        <v>1299</v>
      </c>
      <c r="X352" s="872"/>
      <c r="Y352" s="872"/>
      <c r="Z352" s="872"/>
      <c r="AA352" s="872"/>
      <c r="AB352" s="873"/>
    </row>
    <row r="353" spans="1:40" ht="46.5" customHeight="1" x14ac:dyDescent="0.25">
      <c r="B353" s="359"/>
      <c r="C353" s="869"/>
      <c r="D353" s="870"/>
      <c r="E353" s="870"/>
      <c r="F353" s="870"/>
      <c r="G353" s="858" t="s">
        <v>1294</v>
      </c>
      <c r="H353" s="859"/>
      <c r="I353" s="859" t="s">
        <v>1294</v>
      </c>
      <c r="J353" s="860"/>
      <c r="K353" s="874" t="s">
        <v>1300</v>
      </c>
      <c r="L353" s="875"/>
      <c r="M353" s="875"/>
      <c r="N353" s="875"/>
      <c r="O353" s="875"/>
      <c r="P353" s="876"/>
      <c r="Q353" s="874" t="s">
        <v>1298</v>
      </c>
      <c r="R353" s="875"/>
      <c r="S353" s="875"/>
      <c r="T353" s="875"/>
      <c r="U353" s="875"/>
      <c r="V353" s="876"/>
      <c r="W353" s="874" t="s">
        <v>1301</v>
      </c>
      <c r="X353" s="875"/>
      <c r="Y353" s="875"/>
      <c r="Z353" s="875"/>
      <c r="AA353" s="875"/>
      <c r="AB353" s="876"/>
    </row>
    <row r="354" spans="1:40" x14ac:dyDescent="0.25">
      <c r="B354" s="359"/>
      <c r="C354" s="146"/>
      <c r="D354" s="146"/>
      <c r="E354" s="146"/>
      <c r="F354" s="146"/>
      <c r="G354" s="146"/>
      <c r="H354" s="146"/>
      <c r="I354" s="146"/>
      <c r="J354" s="146"/>
      <c r="K354" s="146"/>
      <c r="L354" s="146"/>
      <c r="M354" s="146"/>
      <c r="N354" s="146"/>
      <c r="O354" s="146"/>
      <c r="P354" s="146"/>
      <c r="Q354" s="146"/>
      <c r="R354" s="146"/>
      <c r="S354" s="146"/>
      <c r="T354" s="146"/>
      <c r="U354" s="146"/>
      <c r="V354" s="146"/>
      <c r="W354" s="146"/>
      <c r="X354" s="146"/>
      <c r="Y354" s="146"/>
      <c r="Z354" s="546"/>
      <c r="AA354" s="146"/>
      <c r="AB354" s="146"/>
    </row>
    <row r="355" spans="1:40" ht="15" customHeight="1" x14ac:dyDescent="0.25">
      <c r="B355" s="359"/>
      <c r="C355" s="880" t="s">
        <v>1302</v>
      </c>
      <c r="D355" s="880"/>
      <c r="E355" s="880"/>
      <c r="F355" s="880"/>
      <c r="G355" s="880"/>
      <c r="H355" s="880"/>
      <c r="I355" s="880"/>
      <c r="J355" s="880"/>
      <c r="K355" s="880"/>
      <c r="L355" s="880"/>
      <c r="M355" s="880"/>
      <c r="N355" s="880"/>
      <c r="O355" s="880"/>
      <c r="P355" s="880"/>
      <c r="Q355" s="880"/>
      <c r="R355" s="880"/>
      <c r="S355" s="880"/>
      <c r="T355" s="880"/>
      <c r="U355" s="880"/>
      <c r="V355" s="880"/>
      <c r="W355" s="880"/>
      <c r="X355" s="880"/>
      <c r="Y355" s="880"/>
      <c r="Z355" s="880"/>
      <c r="AA355" s="880"/>
      <c r="AB355" s="880"/>
    </row>
    <row r="356" spans="1:40" s="368" customFormat="1" ht="30" customHeight="1" x14ac:dyDescent="0.25">
      <c r="A356" s="367"/>
      <c r="B356" s="428"/>
      <c r="C356" s="880" t="s">
        <v>1303</v>
      </c>
      <c r="D356" s="880"/>
      <c r="E356" s="880"/>
      <c r="F356" s="880"/>
      <c r="G356" s="880"/>
      <c r="H356" s="880"/>
      <c r="I356" s="880"/>
      <c r="J356" s="880"/>
      <c r="K356" s="880"/>
      <c r="L356" s="880"/>
      <c r="M356" s="880"/>
      <c r="N356" s="880"/>
      <c r="O356" s="880"/>
      <c r="P356" s="880"/>
      <c r="Q356" s="880"/>
      <c r="R356" s="880"/>
      <c r="S356" s="880"/>
      <c r="T356" s="880"/>
      <c r="U356" s="880"/>
      <c r="V356" s="880"/>
      <c r="W356" s="880"/>
      <c r="X356" s="880"/>
      <c r="Y356" s="880"/>
      <c r="Z356" s="880"/>
      <c r="AA356" s="880"/>
      <c r="AB356" s="880"/>
      <c r="AC356" s="358"/>
      <c r="AD356" s="358"/>
      <c r="AE356" s="358"/>
      <c r="AF356" s="358"/>
      <c r="AG356" s="358"/>
      <c r="AH356" s="358"/>
      <c r="AI356" s="358"/>
      <c r="AJ356" s="358"/>
      <c r="AK356" s="358"/>
      <c r="AL356" s="358"/>
      <c r="AM356" s="358"/>
      <c r="AN356" s="358"/>
    </row>
  </sheetData>
  <sheetProtection sheet="1" objects="1" scenarios="1"/>
  <mergeCells count="217">
    <mergeCell ref="C5:AB5"/>
    <mergeCell ref="C7:AB7"/>
    <mergeCell ref="C8:AB8"/>
    <mergeCell ref="C9:AB9"/>
    <mergeCell ref="G2:Y2"/>
    <mergeCell ref="G3:Y3"/>
    <mergeCell ref="C18:AB18"/>
    <mergeCell ref="C20:AB20"/>
    <mergeCell ref="C21:AB21"/>
    <mergeCell ref="C23:AB23"/>
    <mergeCell ref="C24:AB24"/>
    <mergeCell ref="C11:AB11"/>
    <mergeCell ref="C12:AB12"/>
    <mergeCell ref="C14:AB14"/>
    <mergeCell ref="C15:AB15"/>
    <mergeCell ref="C17:AB17"/>
    <mergeCell ref="C36:AB36"/>
    <mergeCell ref="C38:AB38"/>
    <mergeCell ref="C68:AB68"/>
    <mergeCell ref="C69:AB69"/>
    <mergeCell ref="C71:AB71"/>
    <mergeCell ref="C72:AB72"/>
    <mergeCell ref="C26:AB26"/>
    <mergeCell ref="C27:AB27"/>
    <mergeCell ref="C28:AB28"/>
    <mergeCell ref="C29:J29"/>
    <mergeCell ref="K29:AB29"/>
    <mergeCell ref="C30:J30"/>
    <mergeCell ref="K30:AB33"/>
    <mergeCell ref="C31:J31"/>
    <mergeCell ref="C32:J32"/>
    <mergeCell ref="C33:J33"/>
    <mergeCell ref="C82:AB82"/>
    <mergeCell ref="C84:AB84"/>
    <mergeCell ref="C85:AB85"/>
    <mergeCell ref="C87:AB87"/>
    <mergeCell ref="C88:AB88"/>
    <mergeCell ref="C74:AB74"/>
    <mergeCell ref="C75:AB75"/>
    <mergeCell ref="C77:AB77"/>
    <mergeCell ref="C79:AB79"/>
    <mergeCell ref="C80:AB80"/>
    <mergeCell ref="C81:AB81"/>
    <mergeCell ref="C97:AB97"/>
    <mergeCell ref="C99:AB99"/>
    <mergeCell ref="C100:AB100"/>
    <mergeCell ref="C102:AB102"/>
    <mergeCell ref="C103:AB103"/>
    <mergeCell ref="C105:AB105"/>
    <mergeCell ref="C90:AB90"/>
    <mergeCell ref="C91:AB91"/>
    <mergeCell ref="C93:AB93"/>
    <mergeCell ref="C95:AB95"/>
    <mergeCell ref="C96:AB96"/>
    <mergeCell ref="C137:N137"/>
    <mergeCell ref="C113:AB113"/>
    <mergeCell ref="C116:AB116"/>
    <mergeCell ref="C118:AB118"/>
    <mergeCell ref="C121:AB121"/>
    <mergeCell ref="C133:AB133"/>
    <mergeCell ref="C136:K136"/>
    <mergeCell ref="C107:AB107"/>
    <mergeCell ref="C108:AB108"/>
    <mergeCell ref="C109:AB109"/>
    <mergeCell ref="C110:AB110"/>
    <mergeCell ref="C111:AB111"/>
    <mergeCell ref="C112:AB112"/>
    <mergeCell ref="O136:AB136"/>
    <mergeCell ref="C148:K148"/>
    <mergeCell ref="C149:AB149"/>
    <mergeCell ref="C151:AB151"/>
    <mergeCell ref="C152:AB152"/>
    <mergeCell ref="C153:AB153"/>
    <mergeCell ref="L148:N148"/>
    <mergeCell ref="C142:AB142"/>
    <mergeCell ref="C144:AB144"/>
    <mergeCell ref="C145:K145"/>
    <mergeCell ref="C146:K146"/>
    <mergeCell ref="O190:AB190"/>
    <mergeCell ref="AF155:AH155"/>
    <mergeCell ref="C156:AB156"/>
    <mergeCell ref="C158:AB158"/>
    <mergeCell ref="C160:AB160"/>
    <mergeCell ref="AF186:AH186"/>
    <mergeCell ref="C189:K189"/>
    <mergeCell ref="AF189:AH189"/>
    <mergeCell ref="O189:AB189"/>
    <mergeCell ref="C190:N190"/>
    <mergeCell ref="C201:K201"/>
    <mergeCell ref="C202:K202"/>
    <mergeCell ref="C203:K203"/>
    <mergeCell ref="C204:AB204"/>
    <mergeCell ref="C205:AB205"/>
    <mergeCell ref="C206:AB206"/>
    <mergeCell ref="L203:N203"/>
    <mergeCell ref="C192:AB192"/>
    <mergeCell ref="C197:AB197"/>
    <mergeCell ref="C199:AB199"/>
    <mergeCell ref="C200:K200"/>
    <mergeCell ref="C256:AB256"/>
    <mergeCell ref="C258:AB258"/>
    <mergeCell ref="C259:AB259"/>
    <mergeCell ref="C260:AB260"/>
    <mergeCell ref="C262:AB262"/>
    <mergeCell ref="C263:AB263"/>
    <mergeCell ref="C207:AB207"/>
    <mergeCell ref="C208:AB208"/>
    <mergeCell ref="C211:AB211"/>
    <mergeCell ref="C213:AB213"/>
    <mergeCell ref="C255:AB255"/>
    <mergeCell ref="C272:AB272"/>
    <mergeCell ref="C273:AB273"/>
    <mergeCell ref="C274:AB274"/>
    <mergeCell ref="C275:AB275"/>
    <mergeCell ref="C277:AB277"/>
    <mergeCell ref="C278:AB278"/>
    <mergeCell ref="C265:AB265"/>
    <mergeCell ref="C266:AB266"/>
    <mergeCell ref="C268:AB268"/>
    <mergeCell ref="C269:AB269"/>
    <mergeCell ref="C270:AB270"/>
    <mergeCell ref="C271:AB271"/>
    <mergeCell ref="C288:AB288"/>
    <mergeCell ref="C289:AB289"/>
    <mergeCell ref="C290:AB290"/>
    <mergeCell ref="C291:AB291"/>
    <mergeCell ref="C292:AB292"/>
    <mergeCell ref="C281:AB281"/>
    <mergeCell ref="C283:AB283"/>
    <mergeCell ref="C284:AB284"/>
    <mergeCell ref="C285:AB285"/>
    <mergeCell ref="C335:AB335"/>
    <mergeCell ref="C336:AB336"/>
    <mergeCell ref="C339:AB339"/>
    <mergeCell ref="C341:AB341"/>
    <mergeCell ref="C321:AB321"/>
    <mergeCell ref="C323:AB323"/>
    <mergeCell ref="C324:AB324"/>
    <mergeCell ref="C326:AB326"/>
    <mergeCell ref="C327:AB327"/>
    <mergeCell ref="C328:AB328"/>
    <mergeCell ref="C319:AB319"/>
    <mergeCell ref="C320:AB320"/>
    <mergeCell ref="C308:AB308"/>
    <mergeCell ref="C309:AB309"/>
    <mergeCell ref="C310:AA310"/>
    <mergeCell ref="C312:AB312"/>
    <mergeCell ref="C313:AB313"/>
    <mergeCell ref="C331:AB331"/>
    <mergeCell ref="C333:AB333"/>
    <mergeCell ref="C342:AB342"/>
    <mergeCell ref="C355:AB355"/>
    <mergeCell ref="C356:AB356"/>
    <mergeCell ref="O137:AB137"/>
    <mergeCell ref="K353:P353"/>
    <mergeCell ref="C314:AB314"/>
    <mergeCell ref="C300:AB300"/>
    <mergeCell ref="C302:AB302"/>
    <mergeCell ref="C303:AB303"/>
    <mergeCell ref="C305:AB305"/>
    <mergeCell ref="C306:AB306"/>
    <mergeCell ref="C307:AB307"/>
    <mergeCell ref="C293:AB293"/>
    <mergeCell ref="C295:AB295"/>
    <mergeCell ref="C296:AB296"/>
    <mergeCell ref="C297:AB297"/>
    <mergeCell ref="C298:AB298"/>
    <mergeCell ref="C299:AB299"/>
    <mergeCell ref="C286:AB286"/>
    <mergeCell ref="K344:AB344"/>
    <mergeCell ref="C315:AB315"/>
    <mergeCell ref="C316:AB316"/>
    <mergeCell ref="C317:AB317"/>
    <mergeCell ref="C318:AB318"/>
    <mergeCell ref="K352:P352"/>
    <mergeCell ref="Q346:V346"/>
    <mergeCell ref="Q347:V347"/>
    <mergeCell ref="Q348:V348"/>
    <mergeCell ref="K349:P349"/>
    <mergeCell ref="K350:P350"/>
    <mergeCell ref="K351:P351"/>
    <mergeCell ref="K346:P346"/>
    <mergeCell ref="K347:P347"/>
    <mergeCell ref="K348:P348"/>
    <mergeCell ref="W351:AB351"/>
    <mergeCell ref="Q352:V352"/>
    <mergeCell ref="Q353:V353"/>
    <mergeCell ref="W346:AB346"/>
    <mergeCell ref="W347:AB347"/>
    <mergeCell ref="W348:AB348"/>
    <mergeCell ref="Q349:V349"/>
    <mergeCell ref="Q350:V350"/>
    <mergeCell ref="Q351:V351"/>
    <mergeCell ref="C139:N139"/>
    <mergeCell ref="O139:AB139"/>
    <mergeCell ref="C194:N194"/>
    <mergeCell ref="O194:AB194"/>
    <mergeCell ref="G353:J353"/>
    <mergeCell ref="C344:J345"/>
    <mergeCell ref="G346:J346"/>
    <mergeCell ref="G347:J347"/>
    <mergeCell ref="G348:J348"/>
    <mergeCell ref="G349:J349"/>
    <mergeCell ref="G351:J351"/>
    <mergeCell ref="C346:F347"/>
    <mergeCell ref="C348:F349"/>
    <mergeCell ref="C350:F351"/>
    <mergeCell ref="C352:F353"/>
    <mergeCell ref="G350:J350"/>
    <mergeCell ref="G352:J352"/>
    <mergeCell ref="W352:AB352"/>
    <mergeCell ref="W353:AB353"/>
    <mergeCell ref="K345:P345"/>
    <mergeCell ref="Q345:V345"/>
    <mergeCell ref="W345:AB345"/>
    <mergeCell ref="W349:AB349"/>
    <mergeCell ref="W350:AB350"/>
  </mergeCells>
  <hyperlinks>
    <hyperlink ref="B36" location="Metadata!A1" display="2." xr:uid="{00000000-0004-0000-1400-000000000000}"/>
    <hyperlink ref="B116" location="Overview!A1" display="3." xr:uid="{00000000-0004-0000-1400-000001000000}"/>
    <hyperlink ref="B121" location="'INQ-A10.MELD'!A1" display="4." xr:uid="{00000000-0004-0000-1400-000002000000}"/>
    <hyperlink ref="B156" location="'INQ-A20.MELD'!A1" display="5." xr:uid="{00000000-0004-0000-1400-000003000000}"/>
    <hyperlink ref="B211" location="'INQ-A30.MELD'!A1" display="6." xr:uid="{00000000-0004-0000-1400-000004000000}"/>
    <hyperlink ref="B281" location="'INQ-A40.MELD'!A1" display="7." xr:uid="{00000000-0004-0000-1400-000005000000}"/>
    <hyperlink ref="B331" location="'INQ-A50.MELD'!A1" display="8." xr:uid="{00000000-0004-0000-1400-000006000000}"/>
    <hyperlink ref="B339" location="'INQ-A60.MELD'!A1" display="9." xr:uid="{00000000-0004-0000-1400-000007000000}"/>
    <hyperlink ref="B74" location="Grunddaten_2.3" display="Grunddaten_2.3" xr:uid="{00000000-0004-0000-1400-000008000000}"/>
    <hyperlink ref="B79" location="Grunddaten_2.4" display="Grunddaten_2.4" xr:uid="{00000000-0004-0000-1400-000009000000}"/>
    <hyperlink ref="B84" location="Grunddaten_2.5" display="Grunddaten_2.5" xr:uid="{00000000-0004-0000-1400-00000A000000}"/>
    <hyperlink ref="B95" location="Grunddaten_2.6" display="Grunddaten_2.6" xr:uid="{00000000-0004-0000-1400-00000B000000}"/>
    <hyperlink ref="B99" location="Grunddaten_2.7" display="Grunddaten_2.7" xr:uid="{00000000-0004-0000-1400-00000C000000}"/>
    <hyperlink ref="B102" location="Grunddaten_2.8" display="Grunddaten_2.8" xr:uid="{00000000-0004-0000-1400-00000D000000}"/>
    <hyperlink ref="C9" r:id="rId1" location="t7" xr:uid="{00000000-0004-0000-1400-00000E000000}"/>
  </hyperlinks>
  <pageMargins left="0.70866141732283472" right="0.59055118110236227" top="0.78740157480314965" bottom="0.78740157480314965" header="0.31496062992125984" footer="0.31496062992125984"/>
  <pageSetup paperSize="9" scale="56" orientation="portrait" r:id="rId2"/>
  <headerFooter>
    <oddFooter>&amp;L&amp;"Arial,Fett"SNB&amp;C&amp;D&amp;RSeite &amp;P</oddFooter>
  </headerFooter>
  <rowBreaks count="6" manualBreakCount="6">
    <brk id="73" max="16383" man="1"/>
    <brk id="120" max="16383" man="1"/>
    <brk id="155" max="16383" man="1"/>
    <brk id="210" max="16383" man="1"/>
    <brk id="280" max="16383" man="1"/>
    <brk id="330" max="16383" man="1"/>
  </rowBreak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197"/>
  <sheetViews>
    <sheetView showGridLines="0" showRowColHeaders="0" zoomScale="80" zoomScaleNormal="80" zoomScaleSheetLayoutView="40" workbookViewId="0">
      <selection activeCell="A3" sqref="A3:C3"/>
    </sheetView>
  </sheetViews>
  <sheetFormatPr defaultColWidth="9.109375" defaultRowHeight="13.8" x14ac:dyDescent="0.25"/>
  <cols>
    <col min="1" max="1" customWidth="true" style="55" width="65.33203125"/>
    <col min="2" max="2" bestFit="true" customWidth="true" style="56" width="8.44140625"/>
    <col min="3" max="3" customWidth="true" style="57" width="97.33203125"/>
    <col min="4" max="4" customWidth="true" style="54" width="1.109375"/>
    <col min="5" max="5" customWidth="true" style="54" width="80.0"/>
    <col min="6" max="16384" style="54" width="9.109375"/>
  </cols>
  <sheetData>
    <row r="1" spans="1:5" ht="15.6" x14ac:dyDescent="0.3">
      <c r="A1" s="52"/>
      <c r="B1" s="53"/>
      <c r="C1" s="400" t="s">
        <v>811</v>
      </c>
    </row>
    <row r="2" spans="1:5" ht="72" customHeight="1" x14ac:dyDescent="0.3">
      <c r="A2" s="945" t="s">
        <v>538</v>
      </c>
      <c r="B2" s="945"/>
      <c r="C2" s="945"/>
    </row>
    <row r="3" spans="1:5" ht="20.25" customHeight="1" x14ac:dyDescent="0.25">
      <c r="A3" s="946" t="s">
        <v>375</v>
      </c>
      <c r="B3" s="946"/>
      <c r="C3" s="946"/>
    </row>
    <row r="4" spans="1:5" ht="14.25" customHeight="1" x14ac:dyDescent="0.25">
      <c r="A4" s="947" t="s">
        <v>415</v>
      </c>
      <c r="B4" s="947"/>
      <c r="C4" s="947"/>
    </row>
    <row r="5" spans="1:5" ht="14.25" customHeight="1" x14ac:dyDescent="0.25">
      <c r="A5" s="947" t="s">
        <v>1012</v>
      </c>
      <c r="B5" s="947"/>
      <c r="C5" s="947"/>
      <c r="D5" s="408"/>
    </row>
    <row r="6" spans="1:5" ht="14.25" customHeight="1" x14ac:dyDescent="0.25">
      <c r="A6" s="947" t="s">
        <v>1013</v>
      </c>
      <c r="B6" s="947"/>
      <c r="C6" s="947"/>
      <c r="D6" s="408"/>
    </row>
    <row r="7" spans="1:5" ht="14.25" customHeight="1" x14ac:dyDescent="0.25">
      <c r="A7" s="947" t="s">
        <v>1029</v>
      </c>
      <c r="B7" s="947"/>
      <c r="C7" s="947"/>
      <c r="D7" s="408"/>
    </row>
    <row r="8" spans="1:5" ht="14.25" customHeight="1" x14ac:dyDescent="0.25">
      <c r="A8" s="947" t="s">
        <v>1038</v>
      </c>
      <c r="B8" s="947"/>
      <c r="C8" s="947"/>
      <c r="D8" s="408"/>
    </row>
    <row r="9" spans="1:5" ht="14.25" customHeight="1" x14ac:dyDescent="0.25">
      <c r="A9" s="947" t="s">
        <v>1039</v>
      </c>
      <c r="B9" s="947"/>
      <c r="C9" s="947"/>
      <c r="D9" s="408"/>
    </row>
    <row r="10" spans="1:5" ht="14.25" customHeight="1" x14ac:dyDescent="0.25">
      <c r="A10" s="947" t="s">
        <v>1053</v>
      </c>
      <c r="B10" s="947"/>
      <c r="C10" s="947"/>
      <c r="D10" s="408"/>
    </row>
    <row r="11" spans="1:5" ht="14.25" hidden="1" customHeight="1" x14ac:dyDescent="0.25">
      <c r="A11" s="947" t="s">
        <v>1063</v>
      </c>
      <c r="B11" s="947"/>
      <c r="C11" s="947"/>
      <c r="D11" s="408"/>
    </row>
    <row r="12" spans="1:5" ht="14.25" customHeight="1" x14ac:dyDescent="0.25">
      <c r="A12" s="54"/>
      <c r="B12" s="55"/>
      <c r="C12" s="55"/>
    </row>
    <row r="13" spans="1:5" ht="14.25" customHeight="1" x14ac:dyDescent="0.25">
      <c r="E13" s="307"/>
    </row>
    <row r="14" spans="1:5" x14ac:dyDescent="0.25">
      <c r="A14" s="94" t="s">
        <v>415</v>
      </c>
      <c r="E14" s="308"/>
    </row>
    <row r="15" spans="1:5" x14ac:dyDescent="0.25">
      <c r="A15" s="71" t="s">
        <v>18</v>
      </c>
      <c r="E15" s="308"/>
    </row>
    <row r="16" spans="1:5" ht="36.75" customHeight="1" x14ac:dyDescent="0.3">
      <c r="A16" s="121" t="s">
        <v>120</v>
      </c>
      <c r="B16" s="121" t="s">
        <v>2</v>
      </c>
      <c r="C16" s="121" t="s">
        <v>121</v>
      </c>
    </row>
    <row r="17" spans="1:12" ht="15.6" x14ac:dyDescent="0.25">
      <c r="A17" s="67"/>
      <c r="B17" s="69"/>
      <c r="C17" s="67"/>
    </row>
    <row r="18" spans="1:12" s="70" customFormat="1" ht="35.1" customHeight="1" x14ac:dyDescent="0.25">
      <c r="A18" s="131" t="s">
        <v>402</v>
      </c>
      <c r="B18" s="131" t="s">
        <v>19</v>
      </c>
      <c r="C18" s="374"/>
      <c r="D18" s="130"/>
    </row>
    <row r="19" spans="1:12" ht="7.5" customHeight="1" x14ac:dyDescent="0.25">
      <c r="B19" s="55"/>
      <c r="C19" s="55"/>
    </row>
    <row r="20" spans="1:12" x14ac:dyDescent="0.25">
      <c r="A20" s="123" t="s">
        <v>122</v>
      </c>
      <c r="B20" s="123" t="s">
        <v>27</v>
      </c>
      <c r="C20" s="123" t="s">
        <v>123</v>
      </c>
    </row>
    <row r="21" spans="1:12" x14ac:dyDescent="0.25">
      <c r="A21" s="124" t="s">
        <v>132</v>
      </c>
      <c r="B21" s="124" t="s">
        <v>58</v>
      </c>
      <c r="C21" s="124" t="s">
        <v>133</v>
      </c>
    </row>
    <row r="22" spans="1:12" ht="28.5" customHeight="1" x14ac:dyDescent="0.25">
      <c r="A22" s="124" t="s">
        <v>126</v>
      </c>
      <c r="B22" s="124" t="s">
        <v>35</v>
      </c>
      <c r="C22" s="124" t="s">
        <v>940</v>
      </c>
    </row>
    <row r="23" spans="1:12" x14ac:dyDescent="0.25">
      <c r="A23" s="124" t="s">
        <v>127</v>
      </c>
      <c r="B23" s="124" t="s">
        <v>36</v>
      </c>
      <c r="C23" s="124" t="s">
        <v>1272</v>
      </c>
    </row>
    <row r="24" spans="1:12" x14ac:dyDescent="0.25">
      <c r="A24" s="124" t="s">
        <v>128</v>
      </c>
      <c r="B24" s="124" t="s">
        <v>46</v>
      </c>
      <c r="C24" s="124" t="s">
        <v>129</v>
      </c>
    </row>
    <row r="25" spans="1:12" x14ac:dyDescent="0.25">
      <c r="A25" s="124" t="s">
        <v>136</v>
      </c>
      <c r="B25" s="124" t="s">
        <v>64</v>
      </c>
      <c r="C25" s="124" t="s">
        <v>137</v>
      </c>
    </row>
    <row r="26" spans="1:12" x14ac:dyDescent="0.25">
      <c r="A26" s="124" t="s">
        <v>130</v>
      </c>
      <c r="B26" s="124" t="s">
        <v>53</v>
      </c>
      <c r="C26" s="124" t="s">
        <v>131</v>
      </c>
    </row>
    <row r="27" spans="1:12" x14ac:dyDescent="0.25">
      <c r="A27" s="124" t="s">
        <v>124</v>
      </c>
      <c r="B27" s="124" t="s">
        <v>34</v>
      </c>
      <c r="C27" s="124" t="s">
        <v>125</v>
      </c>
    </row>
    <row r="28" spans="1:12" x14ac:dyDescent="0.25">
      <c r="A28" s="124" t="s">
        <v>134</v>
      </c>
      <c r="B28" s="124" t="s">
        <v>61</v>
      </c>
      <c r="C28" s="124" t="s">
        <v>135</v>
      </c>
    </row>
    <row r="29" spans="1:12" s="57" customFormat="1" ht="7.5" customHeight="1" x14ac:dyDescent="0.25">
      <c r="A29" s="55"/>
      <c r="B29" s="68"/>
      <c r="C29" s="139"/>
      <c r="D29" s="54"/>
      <c r="E29" s="54"/>
      <c r="F29" s="54"/>
      <c r="G29" s="54"/>
      <c r="H29" s="54"/>
      <c r="I29" s="54"/>
      <c r="J29" s="54"/>
      <c r="K29" s="54"/>
      <c r="L29" s="54"/>
    </row>
    <row r="30" spans="1:12" s="70" customFormat="1" ht="35.1" customHeight="1" x14ac:dyDescent="0.25">
      <c r="A30" s="131" t="s">
        <v>416</v>
      </c>
      <c r="B30" s="131" t="s">
        <v>84</v>
      </c>
      <c r="C30" s="131"/>
      <c r="D30" s="130"/>
    </row>
    <row r="31" spans="1:12" ht="7.5" customHeight="1" x14ac:dyDescent="0.25">
      <c r="B31" s="55"/>
      <c r="C31" s="55"/>
    </row>
    <row r="32" spans="1:12" x14ac:dyDescent="0.25">
      <c r="A32" s="123" t="s">
        <v>72</v>
      </c>
      <c r="B32" s="123" t="s">
        <v>73</v>
      </c>
      <c r="C32" s="123" t="s">
        <v>414</v>
      </c>
      <c r="D32" s="133"/>
      <c r="E32" s="128"/>
    </row>
    <row r="33" spans="1:5" x14ac:dyDescent="0.25">
      <c r="A33" s="139" t="s">
        <v>889</v>
      </c>
      <c r="B33" s="125" t="s">
        <v>158</v>
      </c>
      <c r="C33" s="139" t="s">
        <v>897</v>
      </c>
    </row>
    <row r="34" spans="1:5" x14ac:dyDescent="0.25">
      <c r="A34" s="132" t="s">
        <v>890</v>
      </c>
      <c r="B34" s="129" t="s">
        <v>161</v>
      </c>
      <c r="C34" s="132" t="s">
        <v>935</v>
      </c>
      <c r="D34" s="133"/>
      <c r="E34" s="128"/>
    </row>
    <row r="35" spans="1:5" x14ac:dyDescent="0.25">
      <c r="A35" s="132" t="s">
        <v>891</v>
      </c>
      <c r="B35" s="129" t="s">
        <v>168</v>
      </c>
      <c r="C35" s="132" t="s">
        <v>898</v>
      </c>
      <c r="D35" s="133"/>
      <c r="E35" s="128"/>
    </row>
    <row r="36" spans="1:5" x14ac:dyDescent="0.25">
      <c r="A36" s="132" t="s">
        <v>892</v>
      </c>
      <c r="B36" s="129" t="s">
        <v>171</v>
      </c>
      <c r="C36" s="132" t="s">
        <v>899</v>
      </c>
      <c r="D36" s="133"/>
      <c r="E36" s="128"/>
    </row>
    <row r="37" spans="1:5" x14ac:dyDescent="0.25">
      <c r="A37" s="132" t="s">
        <v>893</v>
      </c>
      <c r="B37" s="129" t="s">
        <v>188</v>
      </c>
      <c r="C37" s="132" t="s">
        <v>900</v>
      </c>
      <c r="D37" s="133"/>
      <c r="E37" s="128"/>
    </row>
    <row r="38" spans="1:5" ht="27.6" x14ac:dyDescent="0.25">
      <c r="A38" s="132" t="s">
        <v>894</v>
      </c>
      <c r="B38" s="129" t="s">
        <v>196</v>
      </c>
      <c r="C38" s="132" t="s">
        <v>941</v>
      </c>
      <c r="D38" s="133"/>
      <c r="E38" s="128"/>
    </row>
    <row r="39" spans="1:5" x14ac:dyDescent="0.25">
      <c r="A39" s="132" t="s">
        <v>895</v>
      </c>
      <c r="B39" s="129" t="s">
        <v>200</v>
      </c>
      <c r="C39" s="132" t="s">
        <v>901</v>
      </c>
      <c r="D39" s="133"/>
      <c r="E39" s="128"/>
    </row>
    <row r="40" spans="1:5" x14ac:dyDescent="0.25">
      <c r="A40" s="132" t="s">
        <v>896</v>
      </c>
      <c r="B40" s="129" t="s">
        <v>203</v>
      </c>
      <c r="C40" s="132" t="s">
        <v>904</v>
      </c>
      <c r="D40" s="133"/>
      <c r="E40" s="128"/>
    </row>
    <row r="41" spans="1:5" ht="7.5" customHeight="1" x14ac:dyDescent="0.25">
      <c r="B41" s="68"/>
      <c r="C41" s="55"/>
    </row>
    <row r="42" spans="1:5" s="70" customFormat="1" ht="35.1" customHeight="1" x14ac:dyDescent="0.25">
      <c r="A42" s="131" t="s">
        <v>403</v>
      </c>
      <c r="B42" s="131" t="s">
        <v>119</v>
      </c>
      <c r="C42" s="131"/>
      <c r="D42" s="130"/>
    </row>
    <row r="43" spans="1:5" ht="7.5" customHeight="1" x14ac:dyDescent="0.25">
      <c r="B43" s="55"/>
      <c r="C43" s="55"/>
    </row>
    <row r="44" spans="1:5" x14ac:dyDescent="0.25">
      <c r="A44" s="123" t="s">
        <v>206</v>
      </c>
      <c r="B44" s="123" t="s">
        <v>79</v>
      </c>
      <c r="C44" s="123" t="s">
        <v>207</v>
      </c>
      <c r="D44" s="55"/>
    </row>
    <row r="45" spans="1:5" x14ac:dyDescent="0.25">
      <c r="A45" s="123" t="s">
        <v>938</v>
      </c>
      <c r="B45" s="127" t="s">
        <v>222</v>
      </c>
      <c r="C45" s="124" t="s">
        <v>902</v>
      </c>
      <c r="D45" s="55"/>
      <c r="E45" s="126"/>
    </row>
    <row r="46" spans="1:5" x14ac:dyDescent="0.25">
      <c r="A46" s="124" t="s">
        <v>939</v>
      </c>
      <c r="B46" s="127" t="s">
        <v>225</v>
      </c>
      <c r="C46" s="124" t="s">
        <v>903</v>
      </c>
      <c r="D46" s="55"/>
      <c r="E46" s="126"/>
    </row>
    <row r="47" spans="1:5" x14ac:dyDescent="0.25">
      <c r="A47" s="124" t="s">
        <v>945</v>
      </c>
      <c r="B47" s="127" t="s">
        <v>228</v>
      </c>
      <c r="C47" s="124" t="s">
        <v>905</v>
      </c>
      <c r="D47" s="55"/>
      <c r="E47" s="126"/>
    </row>
    <row r="48" spans="1:5" x14ac:dyDescent="0.25">
      <c r="A48" s="124" t="s">
        <v>944</v>
      </c>
      <c r="B48" s="127" t="s">
        <v>229</v>
      </c>
      <c r="C48" s="124" t="s">
        <v>906</v>
      </c>
      <c r="D48" s="55"/>
      <c r="E48" s="126"/>
    </row>
    <row r="49" spans="1:5" x14ac:dyDescent="0.25">
      <c r="A49" s="124" t="s">
        <v>936</v>
      </c>
      <c r="B49" s="127" t="s">
        <v>537</v>
      </c>
      <c r="C49" s="124" t="s">
        <v>937</v>
      </c>
      <c r="D49" s="55"/>
      <c r="E49" s="126"/>
    </row>
    <row r="50" spans="1:5" x14ac:dyDescent="0.25">
      <c r="A50" s="124" t="s">
        <v>942</v>
      </c>
      <c r="B50" s="127" t="s">
        <v>232</v>
      </c>
      <c r="C50" s="124" t="s">
        <v>907</v>
      </c>
      <c r="D50" s="55"/>
      <c r="E50" s="126"/>
    </row>
    <row r="51" spans="1:5" x14ac:dyDescent="0.25">
      <c r="A51" s="124" t="s">
        <v>943</v>
      </c>
      <c r="B51" s="127" t="s">
        <v>238</v>
      </c>
      <c r="C51" s="124" t="s">
        <v>908</v>
      </c>
    </row>
    <row r="52" spans="1:5" ht="7.5" customHeight="1" x14ac:dyDescent="0.25">
      <c r="B52" s="68"/>
      <c r="C52" s="55"/>
    </row>
    <row r="53" spans="1:5" s="70" customFormat="1" ht="35.1" customHeight="1" x14ac:dyDescent="0.25">
      <c r="A53" s="131" t="s">
        <v>404</v>
      </c>
      <c r="B53" s="131" t="s">
        <v>1074</v>
      </c>
      <c r="C53" s="131"/>
      <c r="D53" s="130"/>
    </row>
    <row r="54" spans="1:5" ht="7.5" customHeight="1" x14ac:dyDescent="0.25">
      <c r="B54" s="55"/>
      <c r="C54" s="55"/>
    </row>
    <row r="55" spans="1:5" x14ac:dyDescent="0.25">
      <c r="A55" s="123" t="s">
        <v>923</v>
      </c>
      <c r="B55" s="134" t="s">
        <v>251</v>
      </c>
      <c r="C55" s="123" t="s">
        <v>911</v>
      </c>
      <c r="D55" s="133"/>
    </row>
    <row r="56" spans="1:5" x14ac:dyDescent="0.25">
      <c r="A56" s="124" t="s">
        <v>921</v>
      </c>
      <c r="B56" s="124" t="s">
        <v>247</v>
      </c>
      <c r="C56" s="124" t="s">
        <v>909</v>
      </c>
      <c r="D56" s="122"/>
    </row>
    <row r="57" spans="1:5" x14ac:dyDescent="0.25">
      <c r="A57" s="124" t="s">
        <v>946</v>
      </c>
      <c r="B57" s="127" t="s">
        <v>257</v>
      </c>
      <c r="C57" s="124" t="s">
        <v>912</v>
      </c>
    </row>
    <row r="58" spans="1:5" x14ac:dyDescent="0.25">
      <c r="A58" s="124" t="s">
        <v>922</v>
      </c>
      <c r="B58" s="127" t="s">
        <v>250</v>
      </c>
      <c r="C58" s="124" t="s">
        <v>910</v>
      </c>
      <c r="D58" s="122"/>
    </row>
    <row r="59" spans="1:5" x14ac:dyDescent="0.25">
      <c r="A59" s="55" t="s">
        <v>924</v>
      </c>
      <c r="B59" s="68" t="s">
        <v>102</v>
      </c>
      <c r="C59" s="55" t="s">
        <v>913</v>
      </c>
    </row>
    <row r="60" spans="1:5" hidden="1" x14ac:dyDescent="0.25">
      <c r="B60" s="68"/>
      <c r="C60" s="55"/>
    </row>
    <row r="61" spans="1:5" x14ac:dyDescent="0.25">
      <c r="A61" s="124" t="s">
        <v>925</v>
      </c>
      <c r="B61" s="127" t="s">
        <v>108</v>
      </c>
      <c r="C61" s="124" t="s">
        <v>914</v>
      </c>
      <c r="D61" s="133"/>
    </row>
    <row r="62" spans="1:5" hidden="1" x14ac:dyDescent="0.25">
      <c r="B62" s="68"/>
      <c r="C62" s="55"/>
    </row>
    <row r="63" spans="1:5" x14ac:dyDescent="0.25">
      <c r="A63" s="123" t="s">
        <v>926</v>
      </c>
      <c r="B63" s="134" t="s">
        <v>113</v>
      </c>
      <c r="C63" s="123" t="s">
        <v>915</v>
      </c>
    </row>
    <row r="64" spans="1:5" x14ac:dyDescent="0.25">
      <c r="A64" s="124" t="s">
        <v>927</v>
      </c>
      <c r="B64" s="127" t="s">
        <v>276</v>
      </c>
      <c r="C64" s="124" t="s">
        <v>916</v>
      </c>
    </row>
    <row r="65" spans="1:4" ht="7.5" customHeight="1" x14ac:dyDescent="0.25">
      <c r="B65" s="68"/>
      <c r="C65" s="55"/>
      <c r="D65" s="95"/>
    </row>
    <row r="66" spans="1:4" s="70" customFormat="1" ht="35.1" customHeight="1" x14ac:dyDescent="0.25">
      <c r="A66" s="131" t="s">
        <v>405</v>
      </c>
      <c r="B66" s="131" t="s">
        <v>1075</v>
      </c>
      <c r="C66" s="374"/>
      <c r="D66" s="135"/>
    </row>
    <row r="67" spans="1:4" ht="7.5" customHeight="1" x14ac:dyDescent="0.25">
      <c r="B67" s="55"/>
      <c r="C67" s="55"/>
    </row>
    <row r="68" spans="1:4" x14ac:dyDescent="0.25">
      <c r="A68" s="123" t="s">
        <v>929</v>
      </c>
      <c r="B68" s="134" t="s">
        <v>301</v>
      </c>
      <c r="C68" s="123" t="s">
        <v>947</v>
      </c>
    </row>
    <row r="69" spans="1:4" ht="27.6" x14ac:dyDescent="0.25">
      <c r="A69" s="124" t="s">
        <v>971</v>
      </c>
      <c r="B69" s="127" t="s">
        <v>320</v>
      </c>
      <c r="C69" s="124" t="s">
        <v>951</v>
      </c>
      <c r="D69" s="122"/>
    </row>
    <row r="70" spans="1:4" ht="28.5" customHeight="1" x14ac:dyDescent="0.25">
      <c r="A70" s="124" t="s">
        <v>873</v>
      </c>
      <c r="B70" s="127" t="s">
        <v>296</v>
      </c>
      <c r="C70" s="124" t="s">
        <v>918</v>
      </c>
      <c r="D70" s="122"/>
    </row>
    <row r="71" spans="1:4" x14ac:dyDescent="0.25">
      <c r="A71" s="124" t="s">
        <v>928</v>
      </c>
      <c r="B71" s="124" t="s">
        <v>286</v>
      </c>
      <c r="C71" s="124" t="s">
        <v>917</v>
      </c>
      <c r="D71" s="122"/>
    </row>
    <row r="72" spans="1:4" ht="14.25" customHeight="1" x14ac:dyDescent="0.25">
      <c r="A72" s="123" t="s">
        <v>875</v>
      </c>
      <c r="B72" s="134" t="s">
        <v>304</v>
      </c>
      <c r="C72" s="123" t="s">
        <v>948</v>
      </c>
      <c r="D72" s="95"/>
    </row>
    <row r="73" spans="1:4" ht="28.5" customHeight="1" x14ac:dyDescent="0.25">
      <c r="A73" s="124" t="s">
        <v>280</v>
      </c>
      <c r="B73" s="127" t="s">
        <v>118</v>
      </c>
      <c r="C73" s="124" t="s">
        <v>281</v>
      </c>
      <c r="D73" s="122"/>
    </row>
    <row r="74" spans="1:4" ht="14.25" customHeight="1" x14ac:dyDescent="0.25">
      <c r="A74" s="124" t="s">
        <v>876</v>
      </c>
      <c r="B74" s="127" t="s">
        <v>309</v>
      </c>
      <c r="C74" s="124" t="s">
        <v>949</v>
      </c>
      <c r="D74" s="122"/>
    </row>
    <row r="75" spans="1:4" ht="42.75" customHeight="1" x14ac:dyDescent="0.25">
      <c r="A75" s="124" t="s">
        <v>930</v>
      </c>
      <c r="B75" s="127" t="s">
        <v>312</v>
      </c>
      <c r="C75" s="124" t="s">
        <v>919</v>
      </c>
      <c r="D75" s="122"/>
    </row>
    <row r="76" spans="1:4" ht="14.25" customHeight="1" x14ac:dyDescent="0.25">
      <c r="A76" s="124" t="s">
        <v>967</v>
      </c>
      <c r="B76" s="127" t="s">
        <v>313</v>
      </c>
      <c r="C76" s="124" t="s">
        <v>950</v>
      </c>
      <c r="D76" s="122"/>
    </row>
    <row r="77" spans="1:4" ht="27.6" x14ac:dyDescent="0.25">
      <c r="A77" s="124" t="s">
        <v>878</v>
      </c>
      <c r="B77" s="127" t="s">
        <v>321</v>
      </c>
      <c r="C77" s="124" t="s">
        <v>952</v>
      </c>
      <c r="D77" s="122"/>
    </row>
    <row r="78" spans="1:4" x14ac:dyDescent="0.25">
      <c r="A78" s="124" t="s">
        <v>880</v>
      </c>
      <c r="B78" s="127" t="s">
        <v>330</v>
      </c>
      <c r="C78" s="124" t="s">
        <v>920</v>
      </c>
      <c r="D78" s="122"/>
    </row>
    <row r="79" spans="1:4" x14ac:dyDescent="0.25">
      <c r="B79" s="55"/>
      <c r="C79" s="55"/>
      <c r="D79" s="95"/>
    </row>
    <row r="80" spans="1:4" x14ac:dyDescent="0.25">
      <c r="B80" s="55"/>
      <c r="D80" s="95"/>
    </row>
    <row r="82" spans="1:3" x14ac:dyDescent="0.25">
      <c r="A82" s="943" t="s">
        <v>1012</v>
      </c>
      <c r="B82" s="943"/>
      <c r="C82" s="943"/>
    </row>
    <row r="83" spans="1:3" x14ac:dyDescent="0.25">
      <c r="A83" s="404"/>
    </row>
    <row r="84" spans="1:3" x14ac:dyDescent="0.25">
      <c r="A84" s="944" t="s">
        <v>1013</v>
      </c>
      <c r="B84" s="944"/>
      <c r="C84" s="944"/>
    </row>
    <row r="85" spans="1:3" x14ac:dyDescent="0.25">
      <c r="A85" s="404"/>
    </row>
    <row r="86" spans="1:3" x14ac:dyDescent="0.25">
      <c r="A86" s="511" t="s">
        <v>1014</v>
      </c>
      <c r="B86" s="511"/>
      <c r="C86" s="511"/>
    </row>
    <row r="87" spans="1:3" x14ac:dyDescent="0.25">
      <c r="A87" s="511" t="s">
        <v>1015</v>
      </c>
      <c r="B87" s="511"/>
      <c r="C87" s="511"/>
    </row>
    <row r="88" spans="1:3" x14ac:dyDescent="0.25">
      <c r="A88" s="511" t="s">
        <v>1016</v>
      </c>
      <c r="B88" s="511"/>
      <c r="C88" s="511"/>
    </row>
    <row r="89" spans="1:3" x14ac:dyDescent="0.25">
      <c r="A89" s="511" t="s">
        <v>1213</v>
      </c>
      <c r="B89" s="511"/>
      <c r="C89" s="511"/>
    </row>
    <row r="90" spans="1:3" x14ac:dyDescent="0.25">
      <c r="A90" s="511" t="s">
        <v>1017</v>
      </c>
      <c r="B90" s="511"/>
      <c r="C90" s="511"/>
    </row>
    <row r="91" spans="1:3" x14ac:dyDescent="0.25">
      <c r="A91" s="511" t="s">
        <v>1018</v>
      </c>
      <c r="B91" s="511"/>
      <c r="C91" s="511"/>
    </row>
    <row r="92" spans="1:3" x14ac:dyDescent="0.25">
      <c r="A92" s="511" t="s">
        <v>1019</v>
      </c>
      <c r="B92" s="511"/>
      <c r="C92" s="511"/>
    </row>
    <row r="93" spans="1:3" x14ac:dyDescent="0.25">
      <c r="A93" s="511" t="s">
        <v>1020</v>
      </c>
      <c r="B93" s="511"/>
      <c r="C93" s="511"/>
    </row>
    <row r="94" spans="1:3" x14ac:dyDescent="0.25">
      <c r="A94" s="511" t="s">
        <v>1021</v>
      </c>
      <c r="B94" s="511"/>
      <c r="C94" s="511"/>
    </row>
    <row r="95" spans="1:3" x14ac:dyDescent="0.25">
      <c r="A95" s="511" t="s">
        <v>1022</v>
      </c>
      <c r="B95" s="511"/>
      <c r="C95" s="511"/>
    </row>
    <row r="96" spans="1:3" x14ac:dyDescent="0.25">
      <c r="A96" s="511" t="s">
        <v>1023</v>
      </c>
      <c r="B96" s="511"/>
      <c r="C96" s="511"/>
    </row>
    <row r="97" spans="1:3" x14ac:dyDescent="0.25">
      <c r="A97" s="511" t="s">
        <v>1214</v>
      </c>
      <c r="B97" s="511"/>
      <c r="C97" s="511"/>
    </row>
    <row r="98" spans="1:3" x14ac:dyDescent="0.25">
      <c r="A98" s="511" t="s">
        <v>1024</v>
      </c>
      <c r="B98" s="511"/>
      <c r="C98" s="511"/>
    </row>
    <row r="99" spans="1:3" x14ac:dyDescent="0.25">
      <c r="A99" s="511" t="s">
        <v>1267</v>
      </c>
      <c r="B99" s="511"/>
      <c r="C99" s="511"/>
    </row>
    <row r="100" spans="1:3" x14ac:dyDescent="0.25">
      <c r="A100" s="511" t="s">
        <v>1025</v>
      </c>
      <c r="B100" s="511"/>
      <c r="C100" s="511"/>
    </row>
    <row r="101" spans="1:3" x14ac:dyDescent="0.25">
      <c r="A101" s="511" t="s">
        <v>1026</v>
      </c>
      <c r="B101" s="511"/>
      <c r="C101" s="511"/>
    </row>
    <row r="102" spans="1:3" x14ac:dyDescent="0.25">
      <c r="A102" s="511" t="s">
        <v>1027</v>
      </c>
      <c r="B102" s="511"/>
      <c r="C102" s="511"/>
    </row>
    <row r="103" spans="1:3" x14ac:dyDescent="0.25">
      <c r="A103" s="511" t="s">
        <v>1215</v>
      </c>
      <c r="B103" s="511"/>
      <c r="C103" s="511"/>
    </row>
    <row r="104" spans="1:3" x14ac:dyDescent="0.25">
      <c r="A104" s="511" t="s">
        <v>1216</v>
      </c>
      <c r="B104" s="511"/>
      <c r="C104" s="511"/>
    </row>
    <row r="105" spans="1:3" x14ac:dyDescent="0.25">
      <c r="A105" s="511" t="s">
        <v>1217</v>
      </c>
      <c r="B105" s="511"/>
      <c r="C105" s="511"/>
    </row>
    <row r="106" spans="1:3" x14ac:dyDescent="0.25">
      <c r="A106" s="511" t="s">
        <v>1028</v>
      </c>
      <c r="B106" s="511"/>
      <c r="C106" s="511"/>
    </row>
    <row r="107" spans="1:3" x14ac:dyDescent="0.25">
      <c r="A107" s="404"/>
    </row>
    <row r="108" spans="1:3" x14ac:dyDescent="0.25">
      <c r="A108" s="944" t="s">
        <v>1029</v>
      </c>
      <c r="B108" s="944"/>
      <c r="C108" s="944"/>
    </row>
    <row r="109" spans="1:3" x14ac:dyDescent="0.25">
      <c r="A109" s="404"/>
    </row>
    <row r="110" spans="1:3" x14ac:dyDescent="0.25">
      <c r="A110" s="511" t="s">
        <v>1218</v>
      </c>
      <c r="B110" s="511"/>
      <c r="C110" s="511"/>
    </row>
    <row r="111" spans="1:3" x14ac:dyDescent="0.25">
      <c r="A111" s="511" t="s">
        <v>1219</v>
      </c>
      <c r="B111" s="511"/>
      <c r="C111" s="511"/>
    </row>
    <row r="112" spans="1:3" x14ac:dyDescent="0.25">
      <c r="A112" s="511" t="s">
        <v>1220</v>
      </c>
      <c r="B112" s="511"/>
      <c r="C112" s="511"/>
    </row>
    <row r="113" spans="1:3" x14ac:dyDescent="0.25">
      <c r="A113" s="511" t="s">
        <v>1268</v>
      </c>
      <c r="B113" s="511"/>
      <c r="C113" s="511"/>
    </row>
    <row r="114" spans="1:3" x14ac:dyDescent="0.25">
      <c r="A114" s="511" t="s">
        <v>1221</v>
      </c>
      <c r="B114" s="511"/>
      <c r="C114" s="511"/>
    </row>
    <row r="115" spans="1:3" x14ac:dyDescent="0.25">
      <c r="A115" s="511" t="s">
        <v>1030</v>
      </c>
      <c r="B115" s="511"/>
      <c r="C115" s="511"/>
    </row>
    <row r="116" spans="1:3" x14ac:dyDescent="0.25">
      <c r="A116" s="511" t="s">
        <v>1222</v>
      </c>
      <c r="B116" s="511"/>
      <c r="C116" s="511"/>
    </row>
    <row r="117" spans="1:3" x14ac:dyDescent="0.25">
      <c r="A117" s="511" t="s">
        <v>1223</v>
      </c>
      <c r="B117" s="511"/>
      <c r="C117" s="511"/>
    </row>
    <row r="118" spans="1:3" x14ac:dyDescent="0.25">
      <c r="A118" s="511" t="s">
        <v>1224</v>
      </c>
      <c r="B118" s="511"/>
      <c r="C118" s="511"/>
    </row>
    <row r="119" spans="1:3" x14ac:dyDescent="0.25">
      <c r="A119" s="511" t="s">
        <v>1225</v>
      </c>
      <c r="B119" s="511"/>
      <c r="C119" s="511"/>
    </row>
    <row r="120" spans="1:3" x14ac:dyDescent="0.25">
      <c r="A120" s="511" t="s">
        <v>1226</v>
      </c>
      <c r="B120" s="511"/>
      <c r="C120" s="511"/>
    </row>
    <row r="121" spans="1:3" x14ac:dyDescent="0.25">
      <c r="A121" s="511" t="s">
        <v>1227</v>
      </c>
      <c r="B121" s="511"/>
      <c r="C121" s="511"/>
    </row>
    <row r="122" spans="1:3" x14ac:dyDescent="0.25">
      <c r="A122" s="511" t="s">
        <v>1228</v>
      </c>
      <c r="B122" s="511"/>
      <c r="C122" s="511"/>
    </row>
    <row r="123" spans="1:3" x14ac:dyDescent="0.25">
      <c r="A123" s="511" t="s">
        <v>1032</v>
      </c>
      <c r="B123" s="511"/>
      <c r="C123" s="511"/>
    </row>
    <row r="124" spans="1:3" x14ac:dyDescent="0.25">
      <c r="A124" s="511" t="s">
        <v>1033</v>
      </c>
      <c r="B124" s="511"/>
      <c r="C124" s="511"/>
    </row>
    <row r="125" spans="1:3" x14ac:dyDescent="0.25">
      <c r="A125" s="511" t="s">
        <v>1229</v>
      </c>
      <c r="B125" s="511"/>
      <c r="C125" s="511"/>
    </row>
    <row r="126" spans="1:3" x14ac:dyDescent="0.25">
      <c r="A126" s="511" t="s">
        <v>1230</v>
      </c>
      <c r="B126" s="511"/>
      <c r="C126" s="511"/>
    </row>
    <row r="127" spans="1:3" x14ac:dyDescent="0.25">
      <c r="A127" s="511" t="s">
        <v>1231</v>
      </c>
      <c r="B127" s="511"/>
      <c r="C127" s="511"/>
    </row>
    <row r="128" spans="1:3" x14ac:dyDescent="0.25">
      <c r="A128" s="511" t="s">
        <v>1034</v>
      </c>
      <c r="B128" s="511"/>
      <c r="C128" s="511"/>
    </row>
    <row r="129" spans="1:3" x14ac:dyDescent="0.25">
      <c r="A129" s="511" t="s">
        <v>1031</v>
      </c>
      <c r="B129" s="511"/>
      <c r="C129" s="511"/>
    </row>
    <row r="130" spans="1:3" x14ac:dyDescent="0.25">
      <c r="A130" s="511" t="s">
        <v>1035</v>
      </c>
      <c r="B130" s="511"/>
      <c r="C130" s="511"/>
    </row>
    <row r="131" spans="1:3" x14ac:dyDescent="0.25">
      <c r="A131" s="511" t="s">
        <v>1036</v>
      </c>
      <c r="B131" s="511"/>
      <c r="C131" s="511"/>
    </row>
    <row r="132" spans="1:3" x14ac:dyDescent="0.25">
      <c r="A132" s="511" t="s">
        <v>1232</v>
      </c>
      <c r="B132" s="511"/>
      <c r="C132" s="511"/>
    </row>
    <row r="133" spans="1:3" x14ac:dyDescent="0.25">
      <c r="A133" s="511" t="s">
        <v>1037</v>
      </c>
      <c r="B133" s="511"/>
      <c r="C133" s="511"/>
    </row>
    <row r="134" spans="1:3" x14ac:dyDescent="0.25">
      <c r="A134" s="404"/>
    </row>
    <row r="135" spans="1:3" x14ac:dyDescent="0.25">
      <c r="A135" s="944" t="s">
        <v>1038</v>
      </c>
      <c r="B135" s="944"/>
      <c r="C135" s="944"/>
    </row>
    <row r="136" spans="1:3" x14ac:dyDescent="0.25">
      <c r="A136" s="404"/>
    </row>
    <row r="137" spans="1:3" x14ac:dyDescent="0.25">
      <c r="A137" s="944" t="s">
        <v>1039</v>
      </c>
      <c r="B137" s="944"/>
      <c r="C137" s="944"/>
    </row>
    <row r="138" spans="1:3" x14ac:dyDescent="0.25">
      <c r="A138" s="404"/>
    </row>
    <row r="139" spans="1:3" x14ac:dyDescent="0.25">
      <c r="A139" s="511" t="s">
        <v>1233</v>
      </c>
      <c r="B139" s="511"/>
      <c r="C139" s="511"/>
    </row>
    <row r="140" spans="1:3" x14ac:dyDescent="0.25">
      <c r="A140" s="511" t="s">
        <v>1234</v>
      </c>
      <c r="B140" s="511"/>
      <c r="C140" s="511"/>
    </row>
    <row r="141" spans="1:3" x14ac:dyDescent="0.25">
      <c r="A141" s="511" t="s">
        <v>1235</v>
      </c>
      <c r="B141" s="511"/>
      <c r="C141" s="511"/>
    </row>
    <row r="142" spans="1:3" x14ac:dyDescent="0.25">
      <c r="A142" s="511" t="s">
        <v>1040</v>
      </c>
      <c r="B142" s="511"/>
      <c r="C142" s="511"/>
    </row>
    <row r="143" spans="1:3" x14ac:dyDescent="0.25">
      <c r="A143" s="511" t="s">
        <v>1236</v>
      </c>
      <c r="B143" s="511"/>
      <c r="C143" s="511"/>
    </row>
    <row r="144" spans="1:3" x14ac:dyDescent="0.25">
      <c r="A144" s="511" t="s">
        <v>1237</v>
      </c>
      <c r="B144" s="511"/>
      <c r="C144" s="511"/>
    </row>
    <row r="145" spans="1:3" x14ac:dyDescent="0.25">
      <c r="A145" s="511" t="s">
        <v>1041</v>
      </c>
      <c r="B145" s="511"/>
      <c r="C145" s="511"/>
    </row>
    <row r="146" spans="1:3" x14ac:dyDescent="0.25">
      <c r="A146" s="511" t="s">
        <v>1238</v>
      </c>
      <c r="B146" s="511"/>
      <c r="C146" s="511"/>
    </row>
    <row r="147" spans="1:3" x14ac:dyDescent="0.25">
      <c r="A147" s="511" t="s">
        <v>1239</v>
      </c>
      <c r="B147" s="511"/>
      <c r="C147" s="511"/>
    </row>
    <row r="148" spans="1:3" x14ac:dyDescent="0.25">
      <c r="A148" s="511" t="s">
        <v>1240</v>
      </c>
      <c r="B148" s="511"/>
      <c r="C148" s="511"/>
    </row>
    <row r="149" spans="1:3" x14ac:dyDescent="0.25">
      <c r="A149" s="511" t="s">
        <v>1241</v>
      </c>
      <c r="B149" s="511"/>
      <c r="C149" s="511"/>
    </row>
    <row r="150" spans="1:3" x14ac:dyDescent="0.25">
      <c r="A150" s="511" t="s">
        <v>1042</v>
      </c>
      <c r="B150" s="511"/>
      <c r="C150" s="511"/>
    </row>
    <row r="151" spans="1:3" x14ac:dyDescent="0.25">
      <c r="A151" s="511" t="s">
        <v>1242</v>
      </c>
      <c r="B151" s="511"/>
      <c r="C151" s="511"/>
    </row>
    <row r="152" spans="1:3" x14ac:dyDescent="0.25">
      <c r="A152" s="511" t="s">
        <v>1243</v>
      </c>
      <c r="B152" s="511"/>
      <c r="C152" s="511"/>
    </row>
    <row r="153" spans="1:3" x14ac:dyDescent="0.25">
      <c r="A153" s="511" t="s">
        <v>1043</v>
      </c>
      <c r="B153" s="511"/>
      <c r="C153" s="511"/>
    </row>
    <row r="154" spans="1:3" x14ac:dyDescent="0.25">
      <c r="A154" s="511" t="s">
        <v>1244</v>
      </c>
      <c r="B154" s="511"/>
      <c r="C154" s="511"/>
    </row>
    <row r="155" spans="1:3" x14ac:dyDescent="0.25">
      <c r="A155" s="511" t="s">
        <v>1044</v>
      </c>
      <c r="B155" s="511"/>
      <c r="C155" s="511"/>
    </row>
    <row r="156" spans="1:3" x14ac:dyDescent="0.25">
      <c r="A156" s="511" t="s">
        <v>1045</v>
      </c>
      <c r="B156" s="511"/>
      <c r="C156" s="511"/>
    </row>
    <row r="157" spans="1:3" x14ac:dyDescent="0.25">
      <c r="A157" s="511" t="s">
        <v>1245</v>
      </c>
      <c r="B157" s="511"/>
      <c r="C157" s="511"/>
    </row>
    <row r="158" spans="1:3" x14ac:dyDescent="0.25">
      <c r="A158" s="511" t="s">
        <v>1046</v>
      </c>
      <c r="B158" s="511"/>
      <c r="C158" s="511"/>
    </row>
    <row r="159" spans="1:3" x14ac:dyDescent="0.25">
      <c r="A159" s="511" t="s">
        <v>1047</v>
      </c>
      <c r="B159" s="511"/>
      <c r="C159" s="511"/>
    </row>
    <row r="160" spans="1:3" x14ac:dyDescent="0.25">
      <c r="A160" s="511" t="s">
        <v>1246</v>
      </c>
      <c r="B160" s="511"/>
      <c r="C160" s="511"/>
    </row>
    <row r="161" spans="1:3" x14ac:dyDescent="0.25">
      <c r="A161" s="511" t="s">
        <v>1247</v>
      </c>
      <c r="B161" s="511"/>
      <c r="C161" s="511"/>
    </row>
    <row r="162" spans="1:3" x14ac:dyDescent="0.25">
      <c r="A162" s="511" t="s">
        <v>1248</v>
      </c>
      <c r="B162" s="511"/>
      <c r="C162" s="511"/>
    </row>
    <row r="163" spans="1:3" x14ac:dyDescent="0.25">
      <c r="A163" s="511" t="s">
        <v>1048</v>
      </c>
      <c r="B163" s="511"/>
      <c r="C163" s="511"/>
    </row>
    <row r="164" spans="1:3" x14ac:dyDescent="0.25">
      <c r="A164" s="511" t="s">
        <v>1049</v>
      </c>
      <c r="B164" s="511"/>
      <c r="C164" s="511"/>
    </row>
    <row r="165" spans="1:3" x14ac:dyDescent="0.25">
      <c r="A165" s="511" t="s">
        <v>1050</v>
      </c>
      <c r="B165" s="511"/>
      <c r="C165" s="511"/>
    </row>
    <row r="166" spans="1:3" x14ac:dyDescent="0.25">
      <c r="A166" s="511" t="s">
        <v>1249</v>
      </c>
      <c r="B166" s="511"/>
      <c r="C166" s="511"/>
    </row>
    <row r="167" spans="1:3" x14ac:dyDescent="0.25">
      <c r="A167" s="511" t="s">
        <v>1250</v>
      </c>
      <c r="B167" s="511"/>
      <c r="C167" s="511"/>
    </row>
    <row r="168" spans="1:3" x14ac:dyDescent="0.25">
      <c r="A168" s="511" t="s">
        <v>1251</v>
      </c>
      <c r="B168" s="511"/>
      <c r="C168" s="511"/>
    </row>
    <row r="169" spans="1:3" x14ac:dyDescent="0.25">
      <c r="A169" s="511" t="s">
        <v>1051</v>
      </c>
      <c r="B169" s="511"/>
      <c r="C169" s="511"/>
    </row>
    <row r="170" spans="1:3" x14ac:dyDescent="0.25">
      <c r="A170" s="511" t="s">
        <v>1252</v>
      </c>
      <c r="B170" s="511"/>
      <c r="C170" s="511"/>
    </row>
    <row r="171" spans="1:3" x14ac:dyDescent="0.25">
      <c r="A171" s="511" t="s">
        <v>1253</v>
      </c>
      <c r="B171" s="511"/>
      <c r="C171" s="511"/>
    </row>
    <row r="172" spans="1:3" x14ac:dyDescent="0.25">
      <c r="A172" s="511" t="s">
        <v>1052</v>
      </c>
      <c r="B172" s="511"/>
      <c r="C172" s="511"/>
    </row>
    <row r="174" spans="1:3" x14ac:dyDescent="0.25">
      <c r="A174" s="944" t="s">
        <v>1053</v>
      </c>
      <c r="B174" s="944"/>
      <c r="C174" s="944"/>
    </row>
    <row r="176" spans="1:3" x14ac:dyDescent="0.25">
      <c r="A176" s="511" t="s">
        <v>1254</v>
      </c>
      <c r="B176" s="511"/>
      <c r="C176" s="511"/>
    </row>
    <row r="177" spans="1:3" x14ac:dyDescent="0.25">
      <c r="A177" s="511" t="s">
        <v>1255</v>
      </c>
      <c r="B177" s="511"/>
      <c r="C177" s="511"/>
    </row>
    <row r="178" spans="1:3" x14ac:dyDescent="0.25">
      <c r="A178" s="511" t="s">
        <v>1256</v>
      </c>
      <c r="B178" s="511"/>
      <c r="C178" s="511"/>
    </row>
    <row r="179" spans="1:3" x14ac:dyDescent="0.25">
      <c r="A179" s="511" t="s">
        <v>1054</v>
      </c>
      <c r="B179" s="511"/>
      <c r="C179" s="511"/>
    </row>
    <row r="180" spans="1:3" x14ac:dyDescent="0.25">
      <c r="A180" s="511" t="s">
        <v>1055</v>
      </c>
      <c r="B180" s="511"/>
      <c r="C180" s="511"/>
    </row>
    <row r="181" spans="1:3" x14ac:dyDescent="0.25">
      <c r="A181" s="511" t="s">
        <v>1056</v>
      </c>
      <c r="B181" s="511"/>
      <c r="C181" s="511"/>
    </row>
    <row r="182" spans="1:3" x14ac:dyDescent="0.25">
      <c r="A182" s="511" t="s">
        <v>1057</v>
      </c>
      <c r="B182" s="511"/>
      <c r="C182" s="511"/>
    </row>
    <row r="183" spans="1:3" x14ac:dyDescent="0.25">
      <c r="A183" s="511" t="s">
        <v>1058</v>
      </c>
      <c r="B183" s="511"/>
      <c r="C183" s="511"/>
    </row>
    <row r="184" spans="1:3" x14ac:dyDescent="0.25">
      <c r="A184" s="511" t="s">
        <v>1059</v>
      </c>
      <c r="B184" s="511"/>
      <c r="C184" s="511"/>
    </row>
    <row r="185" spans="1:3" x14ac:dyDescent="0.25">
      <c r="A185" s="511" t="s">
        <v>1060</v>
      </c>
      <c r="B185" s="511"/>
      <c r="C185" s="511"/>
    </row>
    <row r="186" spans="1:3" x14ac:dyDescent="0.25">
      <c r="A186" s="511" t="s">
        <v>1257</v>
      </c>
      <c r="B186" s="511"/>
      <c r="C186" s="511"/>
    </row>
    <row r="187" spans="1:3" x14ac:dyDescent="0.25">
      <c r="A187" s="511" t="s">
        <v>1269</v>
      </c>
      <c r="B187" s="511"/>
      <c r="C187" s="511"/>
    </row>
    <row r="188" spans="1:3" x14ac:dyDescent="0.25">
      <c r="A188" s="511" t="s">
        <v>1061</v>
      </c>
      <c r="B188" s="511"/>
      <c r="C188" s="511"/>
    </row>
    <row r="189" spans="1:3" x14ac:dyDescent="0.25">
      <c r="A189" s="511" t="s">
        <v>1270</v>
      </c>
      <c r="B189" s="511"/>
      <c r="C189" s="511"/>
    </row>
    <row r="190" spans="1:3" x14ac:dyDescent="0.25">
      <c r="A190" s="511" t="s">
        <v>1258</v>
      </c>
      <c r="B190" s="511"/>
      <c r="C190" s="511"/>
    </row>
    <row r="191" spans="1:3" x14ac:dyDescent="0.25">
      <c r="A191" s="511" t="s">
        <v>1259</v>
      </c>
      <c r="B191" s="511"/>
      <c r="C191" s="511"/>
    </row>
    <row r="192" spans="1:3" x14ac:dyDescent="0.25">
      <c r="A192" s="511" t="s">
        <v>1260</v>
      </c>
      <c r="B192" s="511"/>
      <c r="C192" s="511"/>
    </row>
    <row r="193" spans="1:3" x14ac:dyDescent="0.25">
      <c r="A193" s="511" t="s">
        <v>1062</v>
      </c>
      <c r="B193" s="511"/>
      <c r="C193" s="511"/>
    </row>
    <row r="194" spans="1:3" x14ac:dyDescent="0.25">
      <c r="A194" s="511" t="s">
        <v>1271</v>
      </c>
      <c r="B194" s="511"/>
      <c r="C194" s="511"/>
    </row>
    <row r="195" spans="1:3" x14ac:dyDescent="0.25">
      <c r="A195" s="511" t="s">
        <v>1261</v>
      </c>
      <c r="B195" s="511"/>
      <c r="C195" s="511"/>
    </row>
    <row r="197" spans="1:3" x14ac:dyDescent="0.25">
      <c r="A197" s="948"/>
      <c r="B197" s="948"/>
      <c r="C197" s="948"/>
    </row>
  </sheetData>
  <sheetProtection sheet="1" objects="1"/>
  <mergeCells count="17">
    <mergeCell ref="A108:C108"/>
    <mergeCell ref="A197:C197"/>
    <mergeCell ref="A174:C174"/>
    <mergeCell ref="A137:C137"/>
    <mergeCell ref="A135:C135"/>
    <mergeCell ref="A82:C82"/>
    <mergeCell ref="A84:C84"/>
    <mergeCell ref="A2:C2"/>
    <mergeCell ref="A3:C3"/>
    <mergeCell ref="A7:C7"/>
    <mergeCell ref="A6:C6"/>
    <mergeCell ref="A5:C5"/>
    <mergeCell ref="A11:C11"/>
    <mergeCell ref="A4:C4"/>
    <mergeCell ref="A10:C10"/>
    <mergeCell ref="A8:C8"/>
    <mergeCell ref="A9:C9"/>
  </mergeCells>
  <hyperlinks>
    <hyperlink ref="A5" location="CNTR_off" display="2.2 Definitionen Offshore Zentren" xr:uid="{00000000-0004-0000-1500-000000000000}"/>
    <hyperlink ref="A4" location="CNTR_Laender" display="2.1 Abgrenzung Länder" xr:uid="{00000000-0004-0000-1500-000001000000}"/>
    <hyperlink ref="A5:C5" location="CNTR_IOrg" display="2. Internationale Organisationen" xr:uid="{00000000-0004-0000-1500-000002000000}"/>
    <hyperlink ref="A6:C6" location="CNTR_Org_VN" display="2.1. Organisationen der Vereinten Nationen" xr:uid="{00000000-0004-0000-1500-000003000000}"/>
    <hyperlink ref="A7:C7" location="CNTR_IEU" display="2.2. Institutionen der Europäischen Union, Organe und Organismen (ausgenommen EZB)" xr:uid="{00000000-0004-0000-1500-000004000000}"/>
    <hyperlink ref="A8:C8" location="CNTR_EZB" display="2.3. Europäische Zentralbank" xr:uid="{00000000-0004-0000-1500-000005000000}"/>
    <hyperlink ref="A9:C9" location="CNTR_AIOrg_F" display="2.4. Andere internationale Organisationen (Finanzinstitute)" xr:uid="{00000000-0004-0000-1500-000006000000}"/>
    <hyperlink ref="A10:C10" location="CNTR_AIOrg_NF" display="2.5. Andere internationale Organisationen (Nicht-Finanzinstitute) " xr:uid="{00000000-0004-0000-1500-000007000000}"/>
    <hyperlink ref="A11:D11" location="CNTR_IOrg_o_IEU" display="2.6. Internationale Organisationen ohne Institutionen der Europäischen Union " xr:uid="{00000000-0004-0000-1500-000008000000}"/>
  </hyperlinks>
  <pageMargins left="0.70866141732283472" right="0.70866141732283472" top="0.78740157480314965" bottom="0.78740157480314965" header="0.31496062992125984" footer="0.31496062992125984"/>
  <pageSetup paperSize="9" scale="50" fitToHeight="4" orientation="portrait" r:id="rId1"/>
  <headerFooter>
    <oddFooter>&amp;L&amp;"Arial,Fett"SNB&amp;C&amp;D&amp;RSeite &amp;P</oddFooter>
  </headerFooter>
  <rowBreaks count="2" manualBreakCount="2">
    <brk id="81" max="3" man="1"/>
    <brk id="173" max="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D186"/>
  <sheetViews>
    <sheetView showGridLines="0" showRowColHeaders="0" topLeftCell="A3" zoomScale="80" zoomScaleNormal="80" workbookViewId="0">
      <selection activeCell="A5" sqref="A5:B5"/>
    </sheetView>
  </sheetViews>
  <sheetFormatPr defaultColWidth="9.109375" defaultRowHeight="13.2" x14ac:dyDescent="0.25"/>
  <cols>
    <col min="1" max="1" customWidth="true" style="201" width="12.33203125"/>
    <col min="2" max="2" customWidth="true" style="201" width="112.77734375"/>
    <col min="3" max="3" customWidth="true" hidden="true" style="201" width="119.33203125"/>
    <col min="4" max="4" customWidth="true" style="216" width="9.109375"/>
    <col min="5" max="16384" style="216" width="9.109375"/>
  </cols>
  <sheetData>
    <row r="1" spans="1:4" ht="16.5" hidden="1" customHeight="1" x14ac:dyDescent="0.25"/>
    <row r="2" spans="1:4" hidden="1" x14ac:dyDescent="0.25">
      <c r="C2" s="201" t="s">
        <v>568</v>
      </c>
    </row>
    <row r="3" spans="1:4" ht="15.6" x14ac:dyDescent="0.25">
      <c r="D3" s="238" t="s">
        <v>811</v>
      </c>
    </row>
    <row r="4" spans="1:4" ht="72" customHeight="1" x14ac:dyDescent="0.3">
      <c r="A4" s="949" t="s">
        <v>538</v>
      </c>
      <c r="B4" s="949"/>
    </row>
    <row r="5" spans="1:4" ht="17.399999999999999" x14ac:dyDescent="0.3">
      <c r="A5" s="950" t="s">
        <v>569</v>
      </c>
      <c r="B5" s="950"/>
      <c r="D5" s="306"/>
    </row>
    <row r="6" spans="1:4" x14ac:dyDescent="0.25">
      <c r="A6" s="417" t="s">
        <v>778</v>
      </c>
      <c r="D6" s="307"/>
    </row>
    <row r="7" spans="1:4" x14ac:dyDescent="0.25">
      <c r="D7" s="308"/>
    </row>
    <row r="8" spans="1:4" ht="20.25" customHeight="1" x14ac:dyDescent="0.25">
      <c r="A8" s="451" t="s">
        <v>570</v>
      </c>
      <c r="B8" s="451" t="s">
        <v>571</v>
      </c>
      <c r="D8" s="308"/>
    </row>
    <row r="9" spans="1:4" ht="11.25" customHeight="1" x14ac:dyDescent="0.25">
      <c r="C9" s="201" t="s">
        <v>568</v>
      </c>
      <c r="D9" s="308"/>
    </row>
    <row r="10" spans="1:4" ht="14.25" customHeight="1" x14ac:dyDescent="0.25">
      <c r="A10" s="452" t="s">
        <v>572</v>
      </c>
      <c r="B10" s="453" t="s">
        <v>573</v>
      </c>
      <c r="C10" s="453" t="str">
        <f t="shared" ref="C10:C73" si="0">CONCATENATE(A10,$C$2,B10)</f>
        <v>010000 Landwirtschaft, Jagd und damit verbundene Tätigkeiten</v>
      </c>
      <c r="D10" s="454"/>
    </row>
    <row r="11" spans="1:4" ht="14.25" customHeight="1" x14ac:dyDescent="0.25">
      <c r="A11" s="455" t="s">
        <v>574</v>
      </c>
      <c r="B11" s="456" t="s">
        <v>575</v>
      </c>
      <c r="C11" s="456" t="str">
        <f t="shared" si="0"/>
        <v>020000 Forstwirtschaft und Holzeinschlag</v>
      </c>
      <c r="D11" s="454"/>
    </row>
    <row r="12" spans="1:4" ht="14.25" customHeight="1" x14ac:dyDescent="0.25">
      <c r="A12" s="455" t="s">
        <v>576</v>
      </c>
      <c r="B12" s="456" t="s">
        <v>577</v>
      </c>
      <c r="C12" s="456" t="str">
        <f t="shared" si="0"/>
        <v>030000 Fischerei und Aquakultur</v>
      </c>
      <c r="D12" s="454"/>
    </row>
    <row r="13" spans="1:4" ht="14.25" customHeight="1" x14ac:dyDescent="0.25">
      <c r="A13" s="455" t="s">
        <v>578</v>
      </c>
      <c r="B13" s="456" t="s">
        <v>579</v>
      </c>
      <c r="C13" s="456" t="str">
        <f t="shared" si="0"/>
        <v>050000 Kohlenbergbau</v>
      </c>
      <c r="D13" s="454"/>
    </row>
    <row r="14" spans="1:4" ht="14.25" customHeight="1" x14ac:dyDescent="0.25">
      <c r="A14" s="455" t="s">
        <v>580</v>
      </c>
      <c r="B14" s="456" t="s">
        <v>581</v>
      </c>
      <c r="C14" s="456" t="str">
        <f t="shared" si="0"/>
        <v>060000 Gewinnung von Erdöl und Erdgas</v>
      </c>
      <c r="D14" s="454"/>
    </row>
    <row r="15" spans="1:4" ht="14.25" customHeight="1" x14ac:dyDescent="0.25">
      <c r="A15" s="455" t="s">
        <v>582</v>
      </c>
      <c r="B15" s="456" t="s">
        <v>583</v>
      </c>
      <c r="C15" s="456" t="str">
        <f t="shared" si="0"/>
        <v>070000 Erzbergbau</v>
      </c>
      <c r="D15" s="454"/>
    </row>
    <row r="16" spans="1:4" ht="14.25" customHeight="1" x14ac:dyDescent="0.25">
      <c r="A16" s="455" t="s">
        <v>584</v>
      </c>
      <c r="B16" s="456" t="s">
        <v>585</v>
      </c>
      <c r="C16" s="456" t="str">
        <f t="shared" si="0"/>
        <v>080000 Gewinnung von Steinen und Erden, sonstiger Bergbau</v>
      </c>
      <c r="D16" s="454"/>
    </row>
    <row r="17" spans="1:4" ht="14.25" customHeight="1" x14ac:dyDescent="0.25">
      <c r="A17" s="455" t="s">
        <v>586</v>
      </c>
      <c r="B17" s="456" t="s">
        <v>587</v>
      </c>
      <c r="C17" s="456" t="str">
        <f t="shared" si="0"/>
        <v>090000 Erbringung von Dienstleistungen für den Bergbau und für die Gewinnung von Steinen und Erden</v>
      </c>
      <c r="D17" s="454"/>
    </row>
    <row r="18" spans="1:4" ht="14.25" customHeight="1" x14ac:dyDescent="0.25">
      <c r="A18" s="455">
        <v>100000</v>
      </c>
      <c r="B18" s="456" t="s">
        <v>588</v>
      </c>
      <c r="C18" s="456" t="str">
        <f t="shared" si="0"/>
        <v>100000 Herstellung von Nahrungs- und Futtermitteln</v>
      </c>
      <c r="D18" s="454"/>
    </row>
    <row r="19" spans="1:4" ht="14.25" customHeight="1" x14ac:dyDescent="0.25">
      <c r="A19" s="455">
        <v>110000</v>
      </c>
      <c r="B19" s="456" t="s">
        <v>589</v>
      </c>
      <c r="C19" s="456" t="str">
        <f t="shared" si="0"/>
        <v>110000 Getränkeherstellung</v>
      </c>
      <c r="D19" s="454"/>
    </row>
    <row r="20" spans="1:4" ht="14.25" customHeight="1" x14ac:dyDescent="0.25">
      <c r="A20" s="455">
        <v>120000</v>
      </c>
      <c r="B20" s="456" t="s">
        <v>590</v>
      </c>
      <c r="C20" s="456" t="str">
        <f t="shared" si="0"/>
        <v>120000 Tabakverarbeitung</v>
      </c>
      <c r="D20" s="454"/>
    </row>
    <row r="21" spans="1:4" ht="14.25" customHeight="1" x14ac:dyDescent="0.25">
      <c r="A21" s="455">
        <v>130000</v>
      </c>
      <c r="B21" s="456" t="s">
        <v>591</v>
      </c>
      <c r="C21" s="456" t="str">
        <f t="shared" si="0"/>
        <v>130000 Herstellung von Textilien</v>
      </c>
      <c r="D21" s="454"/>
    </row>
    <row r="22" spans="1:4" ht="14.25" customHeight="1" x14ac:dyDescent="0.25">
      <c r="A22" s="455">
        <v>140000</v>
      </c>
      <c r="B22" s="456" t="s">
        <v>592</v>
      </c>
      <c r="C22" s="456" t="str">
        <f t="shared" si="0"/>
        <v>140000 Herstellung von Bekleidung</v>
      </c>
      <c r="D22" s="454"/>
    </row>
    <row r="23" spans="1:4" ht="14.25" customHeight="1" x14ac:dyDescent="0.25">
      <c r="A23" s="455">
        <v>150000</v>
      </c>
      <c r="B23" s="456" t="s">
        <v>593</v>
      </c>
      <c r="C23" s="456" t="str">
        <f t="shared" si="0"/>
        <v>150000 Herstellung von Leder, Lederwaren und Schuhen</v>
      </c>
      <c r="D23" s="454"/>
    </row>
    <row r="24" spans="1:4" ht="14.25" customHeight="1" x14ac:dyDescent="0.25">
      <c r="A24" s="455">
        <v>160000</v>
      </c>
      <c r="B24" s="456" t="s">
        <v>594</v>
      </c>
      <c r="C24" s="456" t="str">
        <f t="shared" si="0"/>
        <v>160000 Herstellung von Holz-, Flecht-, Korb- und Korkwaren (ohne Möbel)</v>
      </c>
      <c r="D24" s="454"/>
    </row>
    <row r="25" spans="1:4" ht="14.25" customHeight="1" x14ac:dyDescent="0.25">
      <c r="A25" s="455">
        <v>170000</v>
      </c>
      <c r="B25" s="456" t="s">
        <v>595</v>
      </c>
      <c r="C25" s="456" t="str">
        <f t="shared" si="0"/>
        <v>170000 Herstellung von Papier, Pappe und Waren daraus</v>
      </c>
      <c r="D25" s="454"/>
    </row>
    <row r="26" spans="1:4" ht="14.25" customHeight="1" x14ac:dyDescent="0.25">
      <c r="A26" s="455">
        <v>180000</v>
      </c>
      <c r="B26" s="456" t="s">
        <v>596</v>
      </c>
      <c r="C26" s="456" t="str">
        <f t="shared" si="0"/>
        <v>180000 Herstellung von Druckerzeugnissen; Vervielfältigung von bespielten Ton-, Bild- und Datenträgern</v>
      </c>
      <c r="D26" s="454"/>
    </row>
    <row r="27" spans="1:4" ht="14.25" customHeight="1" x14ac:dyDescent="0.25">
      <c r="A27" s="455">
        <v>190000</v>
      </c>
      <c r="B27" s="456" t="s">
        <v>597</v>
      </c>
      <c r="C27" s="456" t="str">
        <f t="shared" si="0"/>
        <v>190000 Kokerei und Mineralölverarbeitung</v>
      </c>
      <c r="D27" s="454"/>
    </row>
    <row r="28" spans="1:4" ht="14.25" customHeight="1" x14ac:dyDescent="0.25">
      <c r="A28" s="455">
        <v>200000</v>
      </c>
      <c r="B28" s="456" t="s">
        <v>598</v>
      </c>
      <c r="C28" s="456" t="str">
        <f t="shared" si="0"/>
        <v>200000 Herstellung von chemischen Erzeugnissen</v>
      </c>
      <c r="D28" s="454"/>
    </row>
    <row r="29" spans="1:4" ht="14.25" customHeight="1" x14ac:dyDescent="0.25">
      <c r="A29" s="455">
        <v>210000</v>
      </c>
      <c r="B29" s="456" t="s">
        <v>599</v>
      </c>
      <c r="C29" s="456" t="str">
        <f t="shared" si="0"/>
        <v>210000 Herstellung von pharmazeutischen Erzeugnissen</v>
      </c>
      <c r="D29" s="454"/>
    </row>
    <row r="30" spans="1:4" ht="14.25" customHeight="1" x14ac:dyDescent="0.25">
      <c r="A30" s="455">
        <v>220000</v>
      </c>
      <c r="B30" s="456" t="s">
        <v>600</v>
      </c>
      <c r="C30" s="456" t="str">
        <f t="shared" si="0"/>
        <v>220000 Herstellung von Gummi- und Kunststoffwaren</v>
      </c>
      <c r="D30" s="454"/>
    </row>
    <row r="31" spans="1:4" ht="14.25" customHeight="1" x14ac:dyDescent="0.25">
      <c r="A31" s="455">
        <v>230000</v>
      </c>
      <c r="B31" s="456" t="s">
        <v>601</v>
      </c>
      <c r="C31" s="456" t="str">
        <f t="shared" si="0"/>
        <v>230000 Herstellung von Glas und Glaswaren, Keramik, Verarbeitung von Steinen und Erden</v>
      </c>
      <c r="D31" s="454"/>
    </row>
    <row r="32" spans="1:4" ht="14.25" customHeight="1" x14ac:dyDescent="0.25">
      <c r="A32" s="455">
        <v>240000</v>
      </c>
      <c r="B32" s="456" t="s">
        <v>602</v>
      </c>
      <c r="C32" s="456" t="str">
        <f t="shared" si="0"/>
        <v>240000 Metallerzeugung und -bearbeitung</v>
      </c>
      <c r="D32" s="454"/>
    </row>
    <row r="33" spans="1:4" ht="14.25" customHeight="1" x14ac:dyDescent="0.25">
      <c r="A33" s="455">
        <v>250000</v>
      </c>
      <c r="B33" s="456" t="s">
        <v>603</v>
      </c>
      <c r="C33" s="456" t="str">
        <f t="shared" si="0"/>
        <v>250000 Herstellung von Metallerzeugnissen</v>
      </c>
      <c r="D33" s="454"/>
    </row>
    <row r="34" spans="1:4" ht="14.25" customHeight="1" x14ac:dyDescent="0.25">
      <c r="A34" s="455">
        <v>260000</v>
      </c>
      <c r="B34" s="456" t="s">
        <v>604</v>
      </c>
      <c r="C34" s="456" t="str">
        <f t="shared" si="0"/>
        <v>260000 Herstellung von Datenverarbeitungsgeräten, elektronischen und optischen Erzeugnissen</v>
      </c>
      <c r="D34" s="454"/>
    </row>
    <row r="35" spans="1:4" ht="14.25" customHeight="1" x14ac:dyDescent="0.25">
      <c r="A35" s="455">
        <v>270000</v>
      </c>
      <c r="B35" s="456" t="s">
        <v>605</v>
      </c>
      <c r="C35" s="456" t="str">
        <f t="shared" si="0"/>
        <v>270000 Herstellung von elektrischen Ausrüstungen</v>
      </c>
      <c r="D35" s="454"/>
    </row>
    <row r="36" spans="1:4" ht="14.25" customHeight="1" x14ac:dyDescent="0.25">
      <c r="A36" s="455">
        <v>280000</v>
      </c>
      <c r="B36" s="456" t="s">
        <v>606</v>
      </c>
      <c r="C36" s="456" t="str">
        <f t="shared" si="0"/>
        <v>280000 Maschinenbau</v>
      </c>
      <c r="D36" s="454"/>
    </row>
    <row r="37" spans="1:4" ht="14.25" customHeight="1" x14ac:dyDescent="0.25">
      <c r="A37" s="455">
        <v>290000</v>
      </c>
      <c r="B37" s="456" t="s">
        <v>607</v>
      </c>
      <c r="C37" s="456" t="str">
        <f t="shared" si="0"/>
        <v>290000 Herstellung von Automobilen und Automobilteilen</v>
      </c>
      <c r="D37" s="454"/>
    </row>
    <row r="38" spans="1:4" ht="14.25" customHeight="1" x14ac:dyDescent="0.25">
      <c r="A38" s="455">
        <v>300000</v>
      </c>
      <c r="B38" s="456" t="s">
        <v>608</v>
      </c>
      <c r="C38" s="456" t="str">
        <f t="shared" si="0"/>
        <v>300000 Sonstiger Fahrzeugbau</v>
      </c>
      <c r="D38" s="454"/>
    </row>
    <row r="39" spans="1:4" ht="14.25" customHeight="1" x14ac:dyDescent="0.25">
      <c r="A39" s="455">
        <v>310000</v>
      </c>
      <c r="B39" s="456" t="s">
        <v>609</v>
      </c>
      <c r="C39" s="456" t="str">
        <f t="shared" si="0"/>
        <v>310000 Herstellung von Möbeln</v>
      </c>
      <c r="D39" s="454"/>
    </row>
    <row r="40" spans="1:4" ht="14.25" customHeight="1" x14ac:dyDescent="0.25">
      <c r="A40" s="455">
        <v>320000</v>
      </c>
      <c r="B40" s="456" t="s">
        <v>610</v>
      </c>
      <c r="C40" s="456" t="str">
        <f t="shared" si="0"/>
        <v>320000 Herstellung von sonstigen Waren</v>
      </c>
      <c r="D40" s="454"/>
    </row>
    <row r="41" spans="1:4" ht="14.25" customHeight="1" x14ac:dyDescent="0.25">
      <c r="A41" s="455">
        <v>330000</v>
      </c>
      <c r="B41" s="456" t="s">
        <v>611</v>
      </c>
      <c r="C41" s="456" t="str">
        <f t="shared" si="0"/>
        <v>330000 Reparatur und Installation von Maschinen und Ausrüstungen</v>
      </c>
      <c r="D41" s="454"/>
    </row>
    <row r="42" spans="1:4" ht="14.25" customHeight="1" x14ac:dyDescent="0.25">
      <c r="A42" s="455">
        <v>350000</v>
      </c>
      <c r="B42" s="456" t="s">
        <v>612</v>
      </c>
      <c r="C42" s="456" t="str">
        <f t="shared" si="0"/>
        <v>350000 Energieversorgung</v>
      </c>
      <c r="D42" s="454"/>
    </row>
    <row r="43" spans="1:4" ht="14.25" customHeight="1" x14ac:dyDescent="0.25">
      <c r="A43" s="455">
        <v>360000</v>
      </c>
      <c r="B43" s="456" t="s">
        <v>613</v>
      </c>
      <c r="C43" s="456" t="str">
        <f t="shared" si="0"/>
        <v>360000 Wasserversorgung</v>
      </c>
      <c r="D43" s="454"/>
    </row>
    <row r="44" spans="1:4" ht="14.25" customHeight="1" x14ac:dyDescent="0.25">
      <c r="A44" s="455">
        <v>370000</v>
      </c>
      <c r="B44" s="456" t="s">
        <v>614</v>
      </c>
      <c r="C44" s="456" t="str">
        <f t="shared" si="0"/>
        <v>370000 Abwasserentsorgung</v>
      </c>
      <c r="D44" s="454"/>
    </row>
    <row r="45" spans="1:4" ht="14.25" customHeight="1" x14ac:dyDescent="0.25">
      <c r="A45" s="455">
        <v>380000</v>
      </c>
      <c r="B45" s="456" t="s">
        <v>615</v>
      </c>
      <c r="C45" s="456" t="str">
        <f t="shared" si="0"/>
        <v>380000 Sammlung, Behandlung und Beseitigung von Abfällen; Rückgewinnung</v>
      </c>
      <c r="D45" s="454"/>
    </row>
    <row r="46" spans="1:4" ht="14.25" customHeight="1" x14ac:dyDescent="0.25">
      <c r="A46" s="455">
        <v>390000</v>
      </c>
      <c r="B46" s="456" t="s">
        <v>616</v>
      </c>
      <c r="C46" s="456" t="str">
        <f t="shared" si="0"/>
        <v>390000 Beseitigung von Umweltverschmutzungen und sonstige Entsorgung</v>
      </c>
      <c r="D46" s="454"/>
    </row>
    <row r="47" spans="1:4" ht="14.25" customHeight="1" x14ac:dyDescent="0.25">
      <c r="A47" s="455">
        <v>410000</v>
      </c>
      <c r="B47" s="456" t="s">
        <v>352</v>
      </c>
      <c r="C47" s="456" t="str">
        <f t="shared" si="0"/>
        <v>410000 Hochbau</v>
      </c>
      <c r="D47" s="454"/>
    </row>
    <row r="48" spans="1:4" ht="14.25" customHeight="1" x14ac:dyDescent="0.25">
      <c r="A48" s="455">
        <v>420000</v>
      </c>
      <c r="B48" s="456" t="s">
        <v>353</v>
      </c>
      <c r="C48" s="456" t="str">
        <f t="shared" si="0"/>
        <v>420000 Tiefbau</v>
      </c>
      <c r="D48" s="454"/>
    </row>
    <row r="49" spans="1:4" ht="14.25" customHeight="1" x14ac:dyDescent="0.25">
      <c r="A49" s="455">
        <v>430000</v>
      </c>
      <c r="B49" s="456" t="s">
        <v>617</v>
      </c>
      <c r="C49" s="456" t="str">
        <f t="shared" si="0"/>
        <v>430000 Vorbereitende Baustellenarbeiten, Bauinstallation und sonstiges Ausbaugewerbe</v>
      </c>
      <c r="D49" s="454"/>
    </row>
    <row r="50" spans="1:4" ht="14.25" customHeight="1" x14ac:dyDescent="0.25">
      <c r="A50" s="455">
        <v>450000</v>
      </c>
      <c r="B50" s="456" t="s">
        <v>618</v>
      </c>
      <c r="C50" s="456" t="str">
        <f t="shared" si="0"/>
        <v>450000 Handel mit Motorfahrzeugen; Instandhaltung und Reparatur von Motorfahrzeugen</v>
      </c>
      <c r="D50" s="454"/>
    </row>
    <row r="51" spans="1:4" ht="14.25" customHeight="1" x14ac:dyDescent="0.25">
      <c r="A51" s="455">
        <v>460000</v>
      </c>
      <c r="B51" s="456" t="s">
        <v>619</v>
      </c>
      <c r="C51" s="456" t="str">
        <f t="shared" si="0"/>
        <v>460000 Grosshandel (ohne Handel mit Motorfahrzeugen)</v>
      </c>
      <c r="D51" s="454"/>
    </row>
    <row r="52" spans="1:4" ht="14.25" customHeight="1" x14ac:dyDescent="0.25">
      <c r="A52" s="455">
        <v>470000</v>
      </c>
      <c r="B52" s="456" t="s">
        <v>620</v>
      </c>
      <c r="C52" s="456" t="str">
        <f t="shared" si="0"/>
        <v>470000 Detailhandel (ohne Handel mit Motorfahrzeugen)</v>
      </c>
      <c r="D52" s="454"/>
    </row>
    <row r="53" spans="1:4" ht="14.25" customHeight="1" x14ac:dyDescent="0.25">
      <c r="A53" s="455">
        <v>490000</v>
      </c>
      <c r="B53" s="456" t="s">
        <v>621</v>
      </c>
      <c r="C53" s="456" t="str">
        <f t="shared" si="0"/>
        <v>490000 Landverkehr und Transport in Rohrfernleitungen</v>
      </c>
      <c r="D53" s="454"/>
    </row>
    <row r="54" spans="1:4" ht="14.25" customHeight="1" x14ac:dyDescent="0.25">
      <c r="A54" s="455">
        <v>500000</v>
      </c>
      <c r="B54" s="456" t="s">
        <v>622</v>
      </c>
      <c r="C54" s="456" t="str">
        <f t="shared" si="0"/>
        <v>500000 Schifffahrt</v>
      </c>
      <c r="D54" s="454"/>
    </row>
    <row r="55" spans="1:4" ht="14.25" customHeight="1" x14ac:dyDescent="0.25">
      <c r="A55" s="455">
        <v>510000</v>
      </c>
      <c r="B55" s="456" t="s">
        <v>623</v>
      </c>
      <c r="C55" s="456" t="str">
        <f t="shared" si="0"/>
        <v>510000 Luftfahrt</v>
      </c>
      <c r="D55" s="454"/>
    </row>
    <row r="56" spans="1:4" ht="14.25" customHeight="1" x14ac:dyDescent="0.25">
      <c r="A56" s="455">
        <v>520000</v>
      </c>
      <c r="B56" s="456" t="s">
        <v>624</v>
      </c>
      <c r="C56" s="456" t="str">
        <f t="shared" si="0"/>
        <v>520000 Lagerei sowie Erbringung von sonstigen Dienstleistungen für den Verkehr</v>
      </c>
      <c r="D56" s="454"/>
    </row>
    <row r="57" spans="1:4" ht="14.25" customHeight="1" x14ac:dyDescent="0.25">
      <c r="A57" s="455">
        <v>530000</v>
      </c>
      <c r="B57" s="456" t="s">
        <v>625</v>
      </c>
      <c r="C57" s="456" t="str">
        <f t="shared" si="0"/>
        <v>530000 Post-, Kurier- und Expressdienste</v>
      </c>
      <c r="D57" s="454"/>
    </row>
    <row r="58" spans="1:4" ht="14.25" customHeight="1" x14ac:dyDescent="0.25">
      <c r="A58" s="455">
        <v>550000</v>
      </c>
      <c r="B58" s="456" t="s">
        <v>626</v>
      </c>
      <c r="C58" s="456" t="str">
        <f t="shared" si="0"/>
        <v>550000 Beherbergung</v>
      </c>
      <c r="D58" s="454"/>
    </row>
    <row r="59" spans="1:4" ht="14.25" customHeight="1" x14ac:dyDescent="0.25">
      <c r="A59" s="455">
        <v>560000</v>
      </c>
      <c r="B59" s="456" t="s">
        <v>627</v>
      </c>
      <c r="C59" s="456" t="str">
        <f t="shared" si="0"/>
        <v>560000 Gastronomie</v>
      </c>
      <c r="D59" s="454"/>
    </row>
    <row r="60" spans="1:4" ht="14.25" customHeight="1" x14ac:dyDescent="0.25">
      <c r="A60" s="455">
        <v>580000</v>
      </c>
      <c r="B60" s="456" t="s">
        <v>628</v>
      </c>
      <c r="C60" s="456" t="str">
        <f t="shared" si="0"/>
        <v>580000 Verlagswesen</v>
      </c>
      <c r="D60" s="454"/>
    </row>
    <row r="61" spans="1:4" ht="14.25" customHeight="1" x14ac:dyDescent="0.25">
      <c r="A61" s="455">
        <v>590000</v>
      </c>
      <c r="B61" s="456" t="s">
        <v>629</v>
      </c>
      <c r="C61" s="456" t="str">
        <f t="shared" si="0"/>
        <v>590000 Herstellung, Verleih und Vertrieb von Filmen und Fernsehprogrammen; Kinos; Tonstudios und Verlegen von Musik</v>
      </c>
      <c r="D61" s="454"/>
    </row>
    <row r="62" spans="1:4" ht="14.25" customHeight="1" x14ac:dyDescent="0.25">
      <c r="A62" s="455">
        <v>600000</v>
      </c>
      <c r="B62" s="456" t="s">
        <v>630</v>
      </c>
      <c r="C62" s="456" t="str">
        <f t="shared" si="0"/>
        <v>600000 Rundfunkveranstalter</v>
      </c>
      <c r="D62" s="454"/>
    </row>
    <row r="63" spans="1:4" ht="14.25" customHeight="1" x14ac:dyDescent="0.25">
      <c r="A63" s="455">
        <v>610000</v>
      </c>
      <c r="B63" s="456" t="s">
        <v>631</v>
      </c>
      <c r="C63" s="456" t="str">
        <f t="shared" si="0"/>
        <v>610000 Telekommunikation</v>
      </c>
      <c r="D63" s="454"/>
    </row>
    <row r="64" spans="1:4" ht="14.25" customHeight="1" x14ac:dyDescent="0.25">
      <c r="A64" s="455">
        <v>620000</v>
      </c>
      <c r="B64" s="456" t="s">
        <v>632</v>
      </c>
      <c r="C64" s="456" t="str">
        <f t="shared" si="0"/>
        <v>620000 Erbringung von Dienstleistungen der Informationstechnologie</v>
      </c>
      <c r="D64" s="454"/>
    </row>
    <row r="65" spans="1:4" ht="14.25" customHeight="1" x14ac:dyDescent="0.25">
      <c r="A65" s="455">
        <v>630000</v>
      </c>
      <c r="B65" s="456" t="s">
        <v>633</v>
      </c>
      <c r="C65" s="456" t="str">
        <f t="shared" si="0"/>
        <v>630000 Informationsdienstleistungen</v>
      </c>
      <c r="D65" s="454"/>
    </row>
    <row r="66" spans="1:4" ht="14.25" customHeight="1" x14ac:dyDescent="0.25">
      <c r="A66" s="455">
        <v>641000</v>
      </c>
      <c r="B66" s="456" t="s">
        <v>634</v>
      </c>
      <c r="C66" s="456" t="str">
        <f t="shared" si="0"/>
        <v>641000 Zentralbanken und Kreditinstitute</v>
      </c>
      <c r="D66" s="454"/>
    </row>
    <row r="67" spans="1:4" ht="14.25" customHeight="1" x14ac:dyDescent="0.25">
      <c r="A67" s="455">
        <v>642000</v>
      </c>
      <c r="B67" s="456" t="s">
        <v>635</v>
      </c>
      <c r="C67" s="456" t="str">
        <f t="shared" si="0"/>
        <v>642000 Beteiligungsgesellschaften</v>
      </c>
      <c r="D67" s="454"/>
    </row>
    <row r="68" spans="1:4" ht="14.25" customHeight="1" x14ac:dyDescent="0.25">
      <c r="A68" s="455">
        <v>643000</v>
      </c>
      <c r="B68" s="456" t="s">
        <v>636</v>
      </c>
      <c r="C68" s="456" t="str">
        <f t="shared" si="0"/>
        <v>643000 Treuhand- und sonstige Fonds und ähnliche Finanzinstitutionen</v>
      </c>
      <c r="D68" s="454"/>
    </row>
    <row r="69" spans="1:4" ht="14.25" customHeight="1" x14ac:dyDescent="0.25">
      <c r="A69" s="455">
        <v>649000</v>
      </c>
      <c r="B69" s="456" t="s">
        <v>637</v>
      </c>
      <c r="C69" s="456" t="str">
        <f t="shared" si="0"/>
        <v>649000 Sonstige Finanzierungsinstitutionen (ohne Investmentgesellschaften 649901)</v>
      </c>
      <c r="D69" s="454"/>
    </row>
    <row r="70" spans="1:4" ht="14.25" customHeight="1" x14ac:dyDescent="0.25">
      <c r="A70" s="455">
        <v>649901</v>
      </c>
      <c r="B70" s="456" t="s">
        <v>638</v>
      </c>
      <c r="C70" s="456" t="str">
        <f t="shared" si="0"/>
        <v>649901 Investmentgesellschaften</v>
      </c>
      <c r="D70" s="454"/>
    </row>
    <row r="71" spans="1:4" ht="14.25" customHeight="1" x14ac:dyDescent="0.25">
      <c r="A71" s="455">
        <v>650000</v>
      </c>
      <c r="B71" s="456" t="s">
        <v>639</v>
      </c>
      <c r="C71" s="456" t="str">
        <f t="shared" si="0"/>
        <v>650000 Versicherungen, Rückversicherungen und Pensionskassen (ohne Sozialversicherung)</v>
      </c>
      <c r="D71" s="454"/>
    </row>
    <row r="72" spans="1:4" ht="14.25" customHeight="1" x14ac:dyDescent="0.25">
      <c r="A72" s="455">
        <v>660000</v>
      </c>
      <c r="B72" s="456" t="s">
        <v>640</v>
      </c>
      <c r="C72" s="456" t="str">
        <f t="shared" si="0"/>
        <v>660000 Mit Finanz- und Versicherungsdienstleistungen verbundene Tätigkeiten</v>
      </c>
      <c r="D72" s="454"/>
    </row>
    <row r="73" spans="1:4" ht="14.25" customHeight="1" x14ac:dyDescent="0.25">
      <c r="A73" s="455">
        <v>680000</v>
      </c>
      <c r="B73" s="456" t="s">
        <v>641</v>
      </c>
      <c r="C73" s="456" t="str">
        <f t="shared" si="0"/>
        <v>680000 Grundstücks- und Wohnungswesen</v>
      </c>
      <c r="D73" s="454"/>
    </row>
    <row r="74" spans="1:4" ht="14.25" customHeight="1" x14ac:dyDescent="0.25">
      <c r="A74" s="455">
        <v>690000</v>
      </c>
      <c r="B74" s="456" t="s">
        <v>642</v>
      </c>
      <c r="C74" s="456" t="str">
        <f t="shared" ref="C74:C103" si="1">CONCATENATE(A74,$C$2,B74)</f>
        <v>690000 Rechts- und Steuerberatung, Wirtschaftsprüfung</v>
      </c>
      <c r="D74" s="454"/>
    </row>
    <row r="75" spans="1:4" ht="14.25" customHeight="1" x14ac:dyDescent="0.25">
      <c r="A75" s="455">
        <v>701001</v>
      </c>
      <c r="B75" s="456" t="s">
        <v>1146</v>
      </c>
      <c r="C75" s="456" t="str">
        <f t="shared" si="1"/>
        <v>701001 Firmensitzaktivitäten von Finanzgesellschaften</v>
      </c>
      <c r="D75" s="454"/>
    </row>
    <row r="76" spans="1:4" ht="14.25" customHeight="1" x14ac:dyDescent="0.25">
      <c r="A76" s="455">
        <v>701002</v>
      </c>
      <c r="B76" s="456" t="s">
        <v>1147</v>
      </c>
      <c r="C76" s="456" t="str">
        <f t="shared" si="1"/>
        <v>701002 Firmensitzaktivitäten von anderen Gesellschaften</v>
      </c>
      <c r="D76" s="454"/>
    </row>
    <row r="77" spans="1:4" ht="14.25" customHeight="1" x14ac:dyDescent="0.25">
      <c r="A77" s="455">
        <v>702000</v>
      </c>
      <c r="B77" s="456" t="s">
        <v>643</v>
      </c>
      <c r="C77" s="456" t="str">
        <f t="shared" si="1"/>
        <v>702000 Public-Relations- und Unternehmensberatung</v>
      </c>
      <c r="D77" s="454"/>
    </row>
    <row r="78" spans="1:4" ht="14.25" customHeight="1" x14ac:dyDescent="0.25">
      <c r="A78" s="455">
        <v>710000</v>
      </c>
      <c r="B78" s="456" t="s">
        <v>644</v>
      </c>
      <c r="C78" s="456" t="str">
        <f t="shared" si="1"/>
        <v>710000 Architektur- und Ingenieurbüros; technische, physikalische und chemische Untersuchung</v>
      </c>
      <c r="D78" s="454"/>
    </row>
    <row r="79" spans="1:4" ht="14.25" customHeight="1" x14ac:dyDescent="0.25">
      <c r="A79" s="455">
        <v>720000</v>
      </c>
      <c r="B79" s="456" t="s">
        <v>357</v>
      </c>
      <c r="C79" s="456" t="str">
        <f t="shared" si="1"/>
        <v>720000 Forschung und Entwicklung</v>
      </c>
      <c r="D79" s="454"/>
    </row>
    <row r="80" spans="1:4" ht="14.25" customHeight="1" x14ac:dyDescent="0.25">
      <c r="A80" s="455">
        <v>730000</v>
      </c>
      <c r="B80" s="456" t="s">
        <v>645</v>
      </c>
      <c r="C80" s="456" t="str">
        <f t="shared" si="1"/>
        <v>730000 Werbung und Marktforschung</v>
      </c>
      <c r="D80" s="454"/>
    </row>
    <row r="81" spans="1:4" ht="14.25" customHeight="1" x14ac:dyDescent="0.25">
      <c r="A81" s="455">
        <v>740000</v>
      </c>
      <c r="B81" s="456" t="s">
        <v>646</v>
      </c>
      <c r="C81" s="456" t="str">
        <f t="shared" si="1"/>
        <v>740000 Sonstige freiberufliche, wissenschaftliche und technische Tätigkeiten</v>
      </c>
      <c r="D81" s="454"/>
    </row>
    <row r="82" spans="1:4" ht="14.25" customHeight="1" x14ac:dyDescent="0.25">
      <c r="A82" s="455">
        <v>750000</v>
      </c>
      <c r="B82" s="456" t="s">
        <v>647</v>
      </c>
      <c r="C82" s="456" t="str">
        <f t="shared" si="1"/>
        <v>750000 Veterinärwesen</v>
      </c>
      <c r="D82" s="454"/>
    </row>
    <row r="83" spans="1:4" ht="14.25" customHeight="1" x14ac:dyDescent="0.25">
      <c r="A83" s="455">
        <v>770000</v>
      </c>
      <c r="B83" s="456" t="s">
        <v>648</v>
      </c>
      <c r="C83" s="456" t="str">
        <f t="shared" si="1"/>
        <v>770000 Vermietung von beweglichen Sachen</v>
      </c>
      <c r="D83" s="454"/>
    </row>
    <row r="84" spans="1:4" ht="14.25" customHeight="1" x14ac:dyDescent="0.25">
      <c r="A84" s="455">
        <v>780000</v>
      </c>
      <c r="B84" s="456" t="s">
        <v>649</v>
      </c>
      <c r="C84" s="456" t="str">
        <f t="shared" si="1"/>
        <v>780000 Vermittlung und Überlassung von Arbeitskräften</v>
      </c>
      <c r="D84" s="454"/>
    </row>
    <row r="85" spans="1:4" ht="14.25" customHeight="1" x14ac:dyDescent="0.25">
      <c r="A85" s="455">
        <v>790000</v>
      </c>
      <c r="B85" s="456" t="s">
        <v>650</v>
      </c>
      <c r="C85" s="456" t="str">
        <f t="shared" si="1"/>
        <v>790000 Reisebüros, Reiseveranstalter und Erbringung sonstiger Reservierungsdienstleistungen</v>
      </c>
      <c r="D85" s="454"/>
    </row>
    <row r="86" spans="1:4" ht="14.25" customHeight="1" x14ac:dyDescent="0.25">
      <c r="A86" s="455">
        <v>800000</v>
      </c>
      <c r="B86" s="456" t="s">
        <v>651</v>
      </c>
      <c r="C86" s="456" t="str">
        <f t="shared" si="1"/>
        <v>800000 Wach- und Sicherheitsdienste sowie Detekteien</v>
      </c>
      <c r="D86" s="454"/>
    </row>
    <row r="87" spans="1:4" ht="14.25" customHeight="1" x14ac:dyDescent="0.25">
      <c r="A87" s="455">
        <v>810000</v>
      </c>
      <c r="B87" s="456" t="s">
        <v>652</v>
      </c>
      <c r="C87" s="456" t="str">
        <f t="shared" si="1"/>
        <v>810000 Gebäudebetreuung; Garten- und Landschaftsbau</v>
      </c>
      <c r="D87" s="454"/>
    </row>
    <row r="88" spans="1:4" ht="14.25" customHeight="1" x14ac:dyDescent="0.25">
      <c r="A88" s="455">
        <v>820000</v>
      </c>
      <c r="B88" s="456" t="s">
        <v>653</v>
      </c>
      <c r="C88" s="456" t="str">
        <f t="shared" si="1"/>
        <v>820000 Erbringung von wirtschaftlichen Dienstleistungen für Unternehmen und Privatpersonen a. n. g.</v>
      </c>
      <c r="D88" s="454"/>
    </row>
    <row r="89" spans="1:4" ht="14.25" customHeight="1" x14ac:dyDescent="0.25">
      <c r="A89" s="455">
        <v>840000</v>
      </c>
      <c r="B89" s="456" t="s">
        <v>654</v>
      </c>
      <c r="C89" s="456" t="str">
        <f t="shared" si="1"/>
        <v>840000 Öffentliche Verwaltung, Verteidigung; Sozialversicherung</v>
      </c>
      <c r="D89" s="454"/>
    </row>
    <row r="90" spans="1:4" ht="14.25" customHeight="1" x14ac:dyDescent="0.25">
      <c r="A90" s="455">
        <v>850000</v>
      </c>
      <c r="B90" s="456" t="s">
        <v>655</v>
      </c>
      <c r="C90" s="456" t="str">
        <f t="shared" si="1"/>
        <v>850000 Erziehung und Unterricht</v>
      </c>
      <c r="D90" s="454"/>
    </row>
    <row r="91" spans="1:4" ht="14.25" customHeight="1" x14ac:dyDescent="0.25">
      <c r="A91" s="455">
        <v>860000</v>
      </c>
      <c r="B91" s="456" t="s">
        <v>656</v>
      </c>
      <c r="C91" s="456" t="str">
        <f t="shared" si="1"/>
        <v>860000 Gesundheitswesen</v>
      </c>
      <c r="D91" s="454"/>
    </row>
    <row r="92" spans="1:4" ht="14.25" customHeight="1" x14ac:dyDescent="0.25">
      <c r="A92" s="455">
        <v>870000</v>
      </c>
      <c r="B92" s="456" t="s">
        <v>657</v>
      </c>
      <c r="C92" s="456" t="str">
        <f t="shared" si="1"/>
        <v>870000 Heime (ohne Erholungs- und Ferienheime)</v>
      </c>
      <c r="D92" s="454"/>
    </row>
    <row r="93" spans="1:4" ht="14.25" customHeight="1" x14ac:dyDescent="0.25">
      <c r="A93" s="455">
        <v>880000</v>
      </c>
      <c r="B93" s="456" t="s">
        <v>658</v>
      </c>
      <c r="C93" s="456" t="str">
        <f t="shared" si="1"/>
        <v>880000 Sozialwesen (ohne Heime)</v>
      </c>
      <c r="D93" s="454"/>
    </row>
    <row r="94" spans="1:4" ht="14.25" customHeight="1" x14ac:dyDescent="0.25">
      <c r="A94" s="455">
        <v>900000</v>
      </c>
      <c r="B94" s="456" t="s">
        <v>659</v>
      </c>
      <c r="C94" s="456" t="str">
        <f t="shared" si="1"/>
        <v>900000 Kreative, künstlerische und unterhaltende Tätigkeiten</v>
      </c>
      <c r="D94" s="454"/>
    </row>
    <row r="95" spans="1:4" ht="14.25" customHeight="1" x14ac:dyDescent="0.25">
      <c r="A95" s="455">
        <v>910000</v>
      </c>
      <c r="B95" s="456" t="s">
        <v>660</v>
      </c>
      <c r="C95" s="456" t="str">
        <f t="shared" si="1"/>
        <v>910000 Bibliotheken, Archive, Museen, botanische und zoologische Gärten</v>
      </c>
      <c r="D95" s="454"/>
    </row>
    <row r="96" spans="1:4" ht="14.25" customHeight="1" x14ac:dyDescent="0.25">
      <c r="A96" s="455">
        <v>920000</v>
      </c>
      <c r="B96" s="456" t="s">
        <v>661</v>
      </c>
      <c r="C96" s="456" t="str">
        <f t="shared" si="1"/>
        <v>920000 Spiel-, Wett- und Lotteriewesen</v>
      </c>
      <c r="D96" s="454"/>
    </row>
    <row r="97" spans="1:4" ht="14.25" customHeight="1" x14ac:dyDescent="0.25">
      <c r="A97" s="455">
        <v>930000</v>
      </c>
      <c r="B97" s="456" t="s">
        <v>662</v>
      </c>
      <c r="C97" s="456" t="str">
        <f t="shared" si="1"/>
        <v>930000 Erbringung von Dienstleistungen des Sports, der Unterhaltung und der Erholung</v>
      </c>
      <c r="D97" s="454"/>
    </row>
    <row r="98" spans="1:4" ht="14.25" customHeight="1" x14ac:dyDescent="0.25">
      <c r="A98" s="455">
        <v>940000</v>
      </c>
      <c r="B98" s="456" t="s">
        <v>663</v>
      </c>
      <c r="C98" s="456" t="str">
        <f t="shared" si="1"/>
        <v>940000 Interessenvertretungen sowie kirchliche und sonstige religiöse Vereinigungen (ohne Sozialwesen und Sport)</v>
      </c>
      <c r="D98" s="454"/>
    </row>
    <row r="99" spans="1:4" ht="14.25" customHeight="1" x14ac:dyDescent="0.25">
      <c r="A99" s="455">
        <v>950000</v>
      </c>
      <c r="B99" s="456" t="s">
        <v>664</v>
      </c>
      <c r="C99" s="456" t="str">
        <f t="shared" si="1"/>
        <v>950000 Reparatur von Datenverarbeitungsgeräten und Gebrauchsgütern</v>
      </c>
      <c r="D99" s="454"/>
    </row>
    <row r="100" spans="1:4" ht="14.25" customHeight="1" x14ac:dyDescent="0.25">
      <c r="A100" s="455">
        <v>960000</v>
      </c>
      <c r="B100" s="456" t="s">
        <v>665</v>
      </c>
      <c r="C100" s="456" t="str">
        <f t="shared" si="1"/>
        <v>960000 Erbringung von sonstigen überwiegend persönlichen Dienstleistungen</v>
      </c>
      <c r="D100" s="454"/>
    </row>
    <row r="101" spans="1:4" ht="14.25" customHeight="1" x14ac:dyDescent="0.25">
      <c r="A101" s="455">
        <v>970000</v>
      </c>
      <c r="B101" s="456" t="s">
        <v>666</v>
      </c>
      <c r="C101" s="456" t="str">
        <f t="shared" si="1"/>
        <v>970000 Private Haushalte mit Hauspersonal</v>
      </c>
      <c r="D101" s="454"/>
    </row>
    <row r="102" spans="1:4" ht="27.9" customHeight="1" x14ac:dyDescent="0.25">
      <c r="A102" s="455">
        <v>980000</v>
      </c>
      <c r="B102" s="456" t="s">
        <v>667</v>
      </c>
      <c r="C102" s="456" t="str">
        <f t="shared" si="1"/>
        <v>980000 Herstellung von Waren und Erbringung von Dienstleistungen durch private Haushalte für den Eigenbedarf ohne ausgeprägten Schwerpunkt</v>
      </c>
      <c r="D102" s="454"/>
    </row>
    <row r="103" spans="1:4" ht="14.25" customHeight="1" x14ac:dyDescent="0.25">
      <c r="A103" s="455">
        <v>990000</v>
      </c>
      <c r="B103" s="456" t="s">
        <v>668</v>
      </c>
      <c r="C103" s="456" t="str">
        <f t="shared" si="1"/>
        <v>990000 Exterritoriale Organisationen und Körperschaften</v>
      </c>
      <c r="D103" s="454"/>
    </row>
    <row r="104" spans="1:4" x14ac:dyDescent="0.25">
      <c r="A104" s="457"/>
      <c r="B104" s="457"/>
      <c r="C104" s="457"/>
      <c r="D104" s="454"/>
    </row>
    <row r="105" spans="1:4" x14ac:dyDescent="0.25">
      <c r="A105" s="457"/>
      <c r="B105" s="457"/>
      <c r="C105" s="457"/>
      <c r="D105" s="454"/>
    </row>
    <row r="106" spans="1:4" x14ac:dyDescent="0.25">
      <c r="A106" s="457"/>
      <c r="B106" s="457"/>
      <c r="C106" s="457"/>
      <c r="D106" s="454"/>
    </row>
    <row r="107" spans="1:4" x14ac:dyDescent="0.25">
      <c r="A107" s="457"/>
      <c r="B107" s="457"/>
      <c r="C107" s="457"/>
      <c r="D107" s="454"/>
    </row>
    <row r="108" spans="1:4" x14ac:dyDescent="0.25">
      <c r="A108" s="457"/>
      <c r="B108" s="457"/>
      <c r="C108" s="457"/>
      <c r="D108" s="454"/>
    </row>
    <row r="109" spans="1:4" x14ac:dyDescent="0.25">
      <c r="A109" s="457"/>
      <c r="B109" s="457"/>
      <c r="C109" s="457"/>
      <c r="D109" s="458"/>
    </row>
    <row r="110" spans="1:4" x14ac:dyDescent="0.25">
      <c r="A110" s="457"/>
      <c r="B110" s="457"/>
      <c r="C110" s="457"/>
      <c r="D110" s="458"/>
    </row>
    <row r="111" spans="1:4" x14ac:dyDescent="0.25">
      <c r="A111" s="457"/>
      <c r="B111" s="457"/>
      <c r="C111" s="457"/>
      <c r="D111" s="458"/>
    </row>
    <row r="112" spans="1:4" x14ac:dyDescent="0.25">
      <c r="A112" s="457"/>
      <c r="B112" s="457"/>
      <c r="C112" s="457"/>
      <c r="D112" s="458"/>
    </row>
    <row r="113" spans="1:4" x14ac:dyDescent="0.25">
      <c r="A113" s="457"/>
      <c r="B113" s="457"/>
      <c r="C113" s="457"/>
      <c r="D113" s="458"/>
    </row>
    <row r="114" spans="1:4" x14ac:dyDescent="0.25">
      <c r="A114" s="457"/>
      <c r="B114" s="457"/>
      <c r="C114" s="457"/>
      <c r="D114" s="458"/>
    </row>
    <row r="115" spans="1:4" x14ac:dyDescent="0.25">
      <c r="A115" s="457"/>
      <c r="B115" s="457"/>
      <c r="C115" s="457"/>
      <c r="D115" s="458"/>
    </row>
    <row r="116" spans="1:4" x14ac:dyDescent="0.25">
      <c r="A116" s="457"/>
      <c r="B116" s="457"/>
      <c r="C116" s="457"/>
      <c r="D116" s="458"/>
    </row>
    <row r="117" spans="1:4" x14ac:dyDescent="0.25">
      <c r="A117" s="457"/>
      <c r="B117" s="457"/>
      <c r="C117" s="457"/>
      <c r="D117" s="458"/>
    </row>
    <row r="118" spans="1:4" x14ac:dyDescent="0.25">
      <c r="A118" s="457"/>
      <c r="B118" s="457"/>
      <c r="C118" s="457"/>
      <c r="D118" s="458"/>
    </row>
    <row r="119" spans="1:4" x14ac:dyDescent="0.25">
      <c r="A119" s="457"/>
      <c r="B119" s="457"/>
      <c r="C119" s="457"/>
      <c r="D119" s="458"/>
    </row>
    <row r="120" spans="1:4" x14ac:dyDescent="0.25">
      <c r="A120" s="457"/>
      <c r="B120" s="457"/>
      <c r="C120" s="457"/>
      <c r="D120" s="458"/>
    </row>
    <row r="121" spans="1:4" x14ac:dyDescent="0.25">
      <c r="A121" s="457"/>
      <c r="B121" s="457"/>
      <c r="C121" s="457"/>
      <c r="D121" s="458"/>
    </row>
    <row r="122" spans="1:4" x14ac:dyDescent="0.25">
      <c r="A122" s="457"/>
      <c r="B122" s="457"/>
      <c r="C122" s="457"/>
      <c r="D122" s="458"/>
    </row>
    <row r="123" spans="1:4" x14ac:dyDescent="0.25">
      <c r="A123" s="457"/>
      <c r="B123" s="457"/>
      <c r="C123" s="457"/>
      <c r="D123" s="458"/>
    </row>
    <row r="124" spans="1:4" x14ac:dyDescent="0.25">
      <c r="A124" s="457"/>
      <c r="B124" s="457"/>
      <c r="C124" s="457"/>
      <c r="D124" s="458"/>
    </row>
    <row r="125" spans="1:4" x14ac:dyDescent="0.25">
      <c r="A125" s="457"/>
      <c r="B125" s="457"/>
      <c r="C125" s="457"/>
      <c r="D125" s="458"/>
    </row>
    <row r="126" spans="1:4" x14ac:dyDescent="0.25">
      <c r="A126" s="457"/>
      <c r="B126" s="457"/>
      <c r="C126" s="457"/>
      <c r="D126" s="458"/>
    </row>
    <row r="127" spans="1:4" x14ac:dyDescent="0.25">
      <c r="A127" s="457"/>
      <c r="B127" s="457"/>
      <c r="C127" s="457"/>
      <c r="D127" s="458"/>
    </row>
    <row r="128" spans="1:4" x14ac:dyDescent="0.25">
      <c r="A128" s="457"/>
      <c r="B128" s="457"/>
      <c r="C128" s="457"/>
      <c r="D128" s="458"/>
    </row>
    <row r="129" spans="1:4" x14ac:dyDescent="0.25">
      <c r="A129" s="457"/>
      <c r="B129" s="457"/>
      <c r="C129" s="457"/>
      <c r="D129" s="458"/>
    </row>
    <row r="130" spans="1:4" x14ac:dyDescent="0.25">
      <c r="A130" s="457"/>
      <c r="B130" s="457"/>
      <c r="C130" s="457"/>
      <c r="D130" s="458"/>
    </row>
    <row r="131" spans="1:4" x14ac:dyDescent="0.25">
      <c r="A131" s="457"/>
      <c r="B131" s="457"/>
      <c r="C131" s="457"/>
      <c r="D131" s="458"/>
    </row>
    <row r="132" spans="1:4" x14ac:dyDescent="0.25">
      <c r="A132" s="457"/>
      <c r="B132" s="457"/>
      <c r="C132" s="457"/>
      <c r="D132" s="458"/>
    </row>
    <row r="133" spans="1:4" x14ac:dyDescent="0.25">
      <c r="A133" s="457"/>
      <c r="B133" s="457"/>
      <c r="C133" s="457"/>
      <c r="D133" s="458"/>
    </row>
    <row r="134" spans="1:4" x14ac:dyDescent="0.25">
      <c r="A134" s="457"/>
      <c r="B134" s="457"/>
      <c r="C134" s="457"/>
      <c r="D134" s="458"/>
    </row>
    <row r="135" spans="1:4" x14ac:dyDescent="0.25">
      <c r="A135" s="457"/>
      <c r="B135" s="457"/>
      <c r="C135" s="457"/>
      <c r="D135" s="458"/>
    </row>
    <row r="136" spans="1:4" x14ac:dyDescent="0.25">
      <c r="A136" s="457"/>
      <c r="B136" s="457"/>
      <c r="C136" s="457"/>
      <c r="D136" s="458"/>
    </row>
    <row r="137" spans="1:4" x14ac:dyDescent="0.25">
      <c r="A137" s="457"/>
      <c r="B137" s="457"/>
      <c r="C137" s="457"/>
      <c r="D137" s="458"/>
    </row>
    <row r="138" spans="1:4" x14ac:dyDescent="0.25">
      <c r="A138" s="457"/>
      <c r="B138" s="457"/>
      <c r="C138" s="457"/>
      <c r="D138" s="458"/>
    </row>
    <row r="139" spans="1:4" x14ac:dyDescent="0.25">
      <c r="A139" s="457"/>
      <c r="B139" s="457"/>
      <c r="C139" s="457"/>
      <c r="D139" s="458"/>
    </row>
    <row r="140" spans="1:4" x14ac:dyDescent="0.25">
      <c r="A140" s="457"/>
      <c r="B140" s="457"/>
      <c r="C140" s="457"/>
      <c r="D140" s="458"/>
    </row>
    <row r="141" spans="1:4" x14ac:dyDescent="0.25">
      <c r="A141" s="457"/>
      <c r="B141" s="457"/>
      <c r="C141" s="457"/>
      <c r="D141" s="458"/>
    </row>
    <row r="142" spans="1:4" x14ac:dyDescent="0.25">
      <c r="A142" s="457"/>
      <c r="B142" s="457"/>
      <c r="C142" s="457"/>
      <c r="D142" s="458"/>
    </row>
    <row r="143" spans="1:4" x14ac:dyDescent="0.25">
      <c r="A143" s="457"/>
      <c r="B143" s="457"/>
      <c r="C143" s="457"/>
      <c r="D143" s="458"/>
    </row>
    <row r="144" spans="1:4" x14ac:dyDescent="0.25">
      <c r="A144" s="457"/>
      <c r="B144" s="457"/>
      <c r="C144" s="457"/>
      <c r="D144" s="458"/>
    </row>
    <row r="145" spans="1:4" x14ac:dyDescent="0.25">
      <c r="A145" s="457"/>
      <c r="B145" s="457"/>
      <c r="C145" s="457"/>
      <c r="D145" s="458"/>
    </row>
    <row r="146" spans="1:4" x14ac:dyDescent="0.25">
      <c r="A146" s="457"/>
      <c r="B146" s="457"/>
      <c r="C146" s="457"/>
      <c r="D146" s="458"/>
    </row>
    <row r="147" spans="1:4" x14ac:dyDescent="0.25">
      <c r="A147" s="457"/>
      <c r="B147" s="457"/>
      <c r="C147" s="457"/>
      <c r="D147" s="458"/>
    </row>
    <row r="148" spans="1:4" x14ac:dyDescent="0.25">
      <c r="A148" s="457"/>
      <c r="B148" s="457"/>
      <c r="C148" s="457"/>
      <c r="D148" s="458"/>
    </row>
    <row r="149" spans="1:4" x14ac:dyDescent="0.25">
      <c r="A149" s="457"/>
      <c r="B149" s="457"/>
      <c r="C149" s="457"/>
      <c r="D149" s="458"/>
    </row>
    <row r="150" spans="1:4" x14ac:dyDescent="0.25">
      <c r="A150" s="457"/>
      <c r="B150" s="457"/>
      <c r="C150" s="457"/>
      <c r="D150" s="458"/>
    </row>
    <row r="151" spans="1:4" x14ac:dyDescent="0.25">
      <c r="A151" s="457"/>
      <c r="B151" s="457"/>
      <c r="C151" s="457"/>
      <c r="D151" s="458"/>
    </row>
    <row r="152" spans="1:4" x14ac:dyDescent="0.25">
      <c r="A152" s="457"/>
      <c r="B152" s="457"/>
      <c r="C152" s="457"/>
      <c r="D152" s="458"/>
    </row>
    <row r="153" spans="1:4" x14ac:dyDescent="0.25">
      <c r="A153" s="457"/>
      <c r="B153" s="457"/>
      <c r="C153" s="457"/>
      <c r="D153" s="458"/>
    </row>
    <row r="154" spans="1:4" x14ac:dyDescent="0.25">
      <c r="A154" s="457"/>
      <c r="B154" s="457"/>
      <c r="C154" s="457"/>
      <c r="D154" s="458"/>
    </row>
    <row r="155" spans="1:4" x14ac:dyDescent="0.25">
      <c r="A155" s="457"/>
      <c r="B155" s="457"/>
      <c r="C155" s="457"/>
      <c r="D155" s="458"/>
    </row>
    <row r="156" spans="1:4" x14ac:dyDescent="0.25">
      <c r="A156" s="457"/>
      <c r="B156" s="457"/>
      <c r="C156" s="457"/>
      <c r="D156" s="458"/>
    </row>
    <row r="157" spans="1:4" x14ac:dyDescent="0.25">
      <c r="A157" s="457"/>
      <c r="B157" s="457"/>
      <c r="C157" s="457"/>
      <c r="D157" s="458"/>
    </row>
    <row r="158" spans="1:4" x14ac:dyDescent="0.25">
      <c r="A158" s="457"/>
      <c r="B158" s="457"/>
      <c r="C158" s="457"/>
      <c r="D158" s="458"/>
    </row>
    <row r="159" spans="1:4" x14ac:dyDescent="0.25">
      <c r="A159" s="457"/>
      <c r="B159" s="457"/>
      <c r="C159" s="457"/>
      <c r="D159" s="458"/>
    </row>
    <row r="160" spans="1:4" x14ac:dyDescent="0.25">
      <c r="A160" s="457"/>
      <c r="B160" s="457"/>
      <c r="C160" s="457"/>
      <c r="D160" s="458"/>
    </row>
    <row r="161" spans="1:4" x14ac:dyDescent="0.25">
      <c r="A161" s="457"/>
      <c r="B161" s="457"/>
      <c r="C161" s="457"/>
      <c r="D161" s="458"/>
    </row>
    <row r="162" spans="1:4" x14ac:dyDescent="0.25">
      <c r="A162" s="457"/>
      <c r="B162" s="457"/>
      <c r="C162" s="457"/>
      <c r="D162" s="458"/>
    </row>
    <row r="163" spans="1:4" x14ac:dyDescent="0.25">
      <c r="A163" s="457"/>
      <c r="B163" s="457"/>
      <c r="C163" s="457"/>
      <c r="D163" s="458"/>
    </row>
    <row r="164" spans="1:4" x14ac:dyDescent="0.25">
      <c r="A164" s="457"/>
      <c r="B164" s="457"/>
      <c r="C164" s="457"/>
      <c r="D164" s="458"/>
    </row>
    <row r="165" spans="1:4" x14ac:dyDescent="0.25">
      <c r="A165" s="457"/>
      <c r="B165" s="457"/>
      <c r="C165" s="457"/>
      <c r="D165" s="458"/>
    </row>
    <row r="166" spans="1:4" x14ac:dyDescent="0.25">
      <c r="A166" s="457"/>
      <c r="B166" s="457"/>
      <c r="C166" s="457"/>
      <c r="D166" s="458"/>
    </row>
    <row r="167" spans="1:4" x14ac:dyDescent="0.25">
      <c r="A167" s="457"/>
      <c r="B167" s="457"/>
      <c r="C167" s="457"/>
      <c r="D167" s="458"/>
    </row>
    <row r="168" spans="1:4" x14ac:dyDescent="0.25">
      <c r="A168" s="457"/>
      <c r="B168" s="457"/>
      <c r="C168" s="457"/>
      <c r="D168" s="458"/>
    </row>
    <row r="169" spans="1:4" x14ac:dyDescent="0.25">
      <c r="A169" s="457"/>
      <c r="B169" s="457"/>
      <c r="C169" s="457"/>
      <c r="D169" s="458"/>
    </row>
    <row r="170" spans="1:4" x14ac:dyDescent="0.25">
      <c r="A170" s="457"/>
      <c r="B170" s="457"/>
      <c r="C170" s="457"/>
      <c r="D170" s="458"/>
    </row>
    <row r="171" spans="1:4" x14ac:dyDescent="0.25">
      <c r="A171" s="457"/>
      <c r="B171" s="457"/>
      <c r="C171" s="457"/>
      <c r="D171" s="458"/>
    </row>
    <row r="172" spans="1:4" x14ac:dyDescent="0.25">
      <c r="A172" s="457"/>
      <c r="B172" s="457"/>
      <c r="C172" s="457"/>
      <c r="D172" s="458"/>
    </row>
    <row r="173" spans="1:4" x14ac:dyDescent="0.25">
      <c r="A173" s="457"/>
      <c r="B173" s="457"/>
      <c r="C173" s="457"/>
      <c r="D173" s="458"/>
    </row>
    <row r="174" spans="1:4" x14ac:dyDescent="0.25">
      <c r="A174" s="457"/>
      <c r="B174" s="457"/>
      <c r="C174" s="457"/>
      <c r="D174" s="458"/>
    </row>
    <row r="175" spans="1:4" x14ac:dyDescent="0.25">
      <c r="A175" s="457"/>
      <c r="B175" s="457"/>
      <c r="C175" s="457"/>
      <c r="D175" s="458"/>
    </row>
    <row r="176" spans="1:4" x14ac:dyDescent="0.25">
      <c r="A176" s="457"/>
      <c r="B176" s="457"/>
      <c r="C176" s="457"/>
      <c r="D176" s="458"/>
    </row>
    <row r="177" spans="1:4" x14ac:dyDescent="0.25">
      <c r="A177" s="457"/>
      <c r="B177" s="457"/>
      <c r="C177" s="457"/>
      <c r="D177" s="458"/>
    </row>
    <row r="178" spans="1:4" x14ac:dyDescent="0.25">
      <c r="A178" s="457"/>
      <c r="B178" s="457"/>
      <c r="C178" s="457"/>
      <c r="D178" s="458"/>
    </row>
    <row r="179" spans="1:4" x14ac:dyDescent="0.25">
      <c r="A179" s="457"/>
      <c r="B179" s="457"/>
      <c r="C179" s="457"/>
      <c r="D179" s="458"/>
    </row>
    <row r="180" spans="1:4" x14ac:dyDescent="0.25">
      <c r="A180" s="457"/>
      <c r="B180" s="457"/>
      <c r="C180" s="457"/>
      <c r="D180" s="458"/>
    </row>
    <row r="181" spans="1:4" x14ac:dyDescent="0.25">
      <c r="A181" s="457"/>
      <c r="B181" s="457"/>
      <c r="C181" s="457"/>
      <c r="D181" s="458"/>
    </row>
    <row r="182" spans="1:4" x14ac:dyDescent="0.25">
      <c r="A182" s="457"/>
      <c r="B182" s="457"/>
      <c r="C182" s="457"/>
      <c r="D182" s="458"/>
    </row>
    <row r="183" spans="1:4" x14ac:dyDescent="0.25">
      <c r="A183" s="457"/>
      <c r="B183" s="457"/>
      <c r="C183" s="457"/>
      <c r="D183" s="458"/>
    </row>
    <row r="184" spans="1:4" x14ac:dyDescent="0.25">
      <c r="A184" s="457"/>
      <c r="B184" s="457"/>
      <c r="C184" s="457"/>
      <c r="D184" s="458"/>
    </row>
    <row r="185" spans="1:4" x14ac:dyDescent="0.25">
      <c r="A185" s="457"/>
      <c r="B185" s="457"/>
      <c r="C185" s="457"/>
      <c r="D185" s="458"/>
    </row>
    <row r="186" spans="1:4" x14ac:dyDescent="0.25">
      <c r="A186" s="457"/>
      <c r="B186" s="457"/>
      <c r="C186" s="457"/>
      <c r="D186" s="458"/>
    </row>
  </sheetData>
  <sheetProtection sheet="1"/>
  <mergeCells count="2">
    <mergeCell ref="A4:B4"/>
    <mergeCell ref="A5:B5"/>
  </mergeCells>
  <hyperlinks>
    <hyperlink ref="A6" location="CNTR_Metadata" display="Grunddaten" xr:uid="{00000000-0004-0000-1600-000000000000}"/>
  </hyperlinks>
  <pageMargins left="0.70866141732283472" right="0.70866141732283472" top="0.78740157480314965" bottom="0.78740157480314965" header="0.31496062992125984" footer="0.31496062992125984"/>
  <pageSetup paperSize="9" scale="71" fitToHeight="4" orientation="portrait" r:id="rId1"/>
  <headerFooter>
    <oddFooter>&amp;L&amp;"Arial,Fett"SNB&amp;C&amp;D&amp;RSeite &amp;P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14"/>
  <sheetViews>
    <sheetView showGridLines="0" showRowColHeaders="0" zoomScale="90" zoomScaleNormal="90" workbookViewId="0">
      <selection activeCell="C10" sqref="C10:D10"/>
    </sheetView>
  </sheetViews>
  <sheetFormatPr defaultColWidth="9.109375" defaultRowHeight="13.2" x14ac:dyDescent="0.25"/>
  <cols>
    <col min="1" max="1" customWidth="true" style="203" width="1.88671875"/>
    <col min="2" max="2" customWidth="true" style="203" width="43.88671875"/>
    <col min="3" max="3" customWidth="true" style="203" width="41.109375"/>
    <col min="4" max="4" customWidth="true" style="203" width="4.44140625"/>
    <col min="5" max="5" customWidth="true" style="203" width="4.6640625"/>
    <col min="6" max="6" customWidth="true" style="203" width="2.6640625"/>
    <col min="7" max="16384" style="203" width="9.109375"/>
  </cols>
  <sheetData>
    <row r="1" spans="1:26" s="199" customFormat="1" ht="13.8" x14ac:dyDescent="0.25">
      <c r="A1" s="197"/>
      <c r="B1" s="197"/>
      <c r="F1" s="198" t="s">
        <v>6</v>
      </c>
      <c r="G1" s="713" t="str">
        <f>Start!H1</f>
        <v>INQ</v>
      </c>
      <c r="H1" s="714"/>
      <c r="J1" s="202"/>
      <c r="K1" s="202"/>
      <c r="L1" s="202"/>
      <c r="M1" s="202"/>
      <c r="N1" s="202"/>
      <c r="O1" s="202"/>
      <c r="P1" s="202"/>
      <c r="Q1" s="202"/>
      <c r="R1" s="202"/>
      <c r="S1" s="202"/>
      <c r="T1" s="202"/>
      <c r="U1" s="202"/>
      <c r="V1" s="202"/>
      <c r="W1" s="202"/>
      <c r="X1" s="202"/>
      <c r="Y1" s="202"/>
      <c r="Z1" s="202"/>
    </row>
    <row r="2" spans="1:26" s="199" customFormat="1" ht="13.8" x14ac:dyDescent="0.25">
      <c r="A2" s="197"/>
      <c r="B2" s="197"/>
      <c r="F2" s="198" t="s">
        <v>545</v>
      </c>
      <c r="G2" s="713" t="str">
        <f>B7</f>
        <v>Grunddaten</v>
      </c>
      <c r="H2" s="714"/>
      <c r="J2" s="202"/>
      <c r="K2" s="202"/>
      <c r="L2" s="202"/>
      <c r="M2" s="202"/>
      <c r="N2" s="202"/>
      <c r="O2" s="202"/>
      <c r="P2" s="202"/>
      <c r="Q2" s="202"/>
      <c r="R2" s="202"/>
      <c r="S2" s="202"/>
      <c r="T2" s="202"/>
      <c r="U2" s="202"/>
      <c r="V2" s="202"/>
      <c r="W2" s="202"/>
      <c r="X2" s="202"/>
      <c r="Y2" s="202"/>
      <c r="Z2" s="202"/>
    </row>
    <row r="3" spans="1:26" s="199" customFormat="1" ht="13.8" x14ac:dyDescent="0.25">
      <c r="A3" s="197"/>
      <c r="F3" s="198" t="s">
        <v>1191</v>
      </c>
      <c r="G3" s="715" t="str">
        <f>Start!H3</f>
        <v>XXXXXX</v>
      </c>
      <c r="H3" s="716"/>
      <c r="J3" s="202"/>
      <c r="K3" s="202"/>
      <c r="L3" s="202"/>
      <c r="M3" s="202"/>
      <c r="N3" s="202"/>
      <c r="O3" s="202"/>
      <c r="P3" s="202"/>
      <c r="Q3" s="202"/>
      <c r="R3" s="202"/>
      <c r="S3" s="202"/>
      <c r="T3" s="202"/>
      <c r="U3" s="202"/>
      <c r="V3" s="202"/>
      <c r="W3" s="202"/>
      <c r="X3" s="202"/>
      <c r="Y3" s="202"/>
      <c r="Z3" s="202"/>
    </row>
    <row r="4" spans="1:26" s="199" customFormat="1" ht="13.8" x14ac:dyDescent="0.25">
      <c r="A4" s="197"/>
      <c r="F4" s="217" t="s">
        <v>3</v>
      </c>
      <c r="G4" s="717" t="str">
        <f>Start!H4</f>
        <v>TT.MM.JJJJ</v>
      </c>
      <c r="H4" s="718"/>
      <c r="J4" s="202"/>
      <c r="K4" s="202"/>
      <c r="L4" s="202"/>
      <c r="M4" s="202"/>
      <c r="N4" s="202"/>
      <c r="O4" s="202"/>
      <c r="P4" s="202"/>
      <c r="Q4" s="202"/>
      <c r="R4" s="202"/>
      <c r="S4" s="202"/>
      <c r="T4" s="202"/>
      <c r="U4" s="202"/>
      <c r="V4" s="202"/>
      <c r="W4" s="202"/>
      <c r="X4" s="202"/>
      <c r="Y4" s="202"/>
      <c r="Z4" s="202"/>
    </row>
    <row r="5" spans="1:26" s="199" customFormat="1" ht="13.8" x14ac:dyDescent="0.25">
      <c r="A5" s="197"/>
      <c r="B5" s="506"/>
      <c r="C5" s="506"/>
      <c r="D5" s="506"/>
      <c r="E5" s="506"/>
      <c r="F5" s="506"/>
      <c r="G5" s="562"/>
      <c r="H5" s="563"/>
      <c r="I5" s="564"/>
      <c r="J5" s="565"/>
      <c r="K5" s="202"/>
      <c r="L5" s="202"/>
      <c r="M5" s="202"/>
      <c r="N5" s="202"/>
      <c r="O5" s="202"/>
      <c r="P5" s="202"/>
      <c r="Q5" s="202"/>
      <c r="R5" s="202"/>
      <c r="S5" s="202"/>
      <c r="T5" s="202"/>
      <c r="U5" s="202"/>
      <c r="V5" s="202"/>
      <c r="W5" s="202"/>
      <c r="X5" s="202"/>
      <c r="Y5" s="202"/>
      <c r="Z5" s="202"/>
    </row>
    <row r="6" spans="1:26" s="199" customFormat="1" ht="17.399999999999999" x14ac:dyDescent="0.25">
      <c r="A6" s="197"/>
      <c r="B6" s="725" t="s">
        <v>538</v>
      </c>
      <c r="C6" s="725"/>
      <c r="D6" s="725"/>
      <c r="E6" s="725"/>
      <c r="F6" s="725"/>
      <c r="G6" s="725"/>
      <c r="H6" s="563"/>
      <c r="I6" s="564"/>
      <c r="J6" s="565"/>
      <c r="K6" s="202"/>
      <c r="L6" s="202"/>
      <c r="M6" s="202"/>
      <c r="N6" s="202"/>
      <c r="O6" s="202"/>
      <c r="P6" s="202"/>
      <c r="Q6" s="202"/>
      <c r="R6" s="202"/>
      <c r="S6" s="202"/>
      <c r="T6" s="202"/>
      <c r="U6" s="202"/>
      <c r="V6" s="202"/>
      <c r="W6" s="202"/>
      <c r="X6" s="202"/>
      <c r="Y6" s="202"/>
      <c r="Z6" s="202"/>
    </row>
    <row r="7" spans="1:26" s="199" customFormat="1" ht="17.399999999999999" x14ac:dyDescent="0.25">
      <c r="A7" s="197"/>
      <c r="B7" s="566" t="s">
        <v>778</v>
      </c>
      <c r="C7" s="567"/>
      <c r="D7" s="567"/>
      <c r="E7" s="567"/>
      <c r="F7" s="567"/>
      <c r="G7" s="567"/>
      <c r="H7" s="563"/>
      <c r="I7" s="564"/>
      <c r="J7" s="565"/>
      <c r="K7" s="202"/>
      <c r="L7" s="202"/>
      <c r="M7" s="202"/>
      <c r="N7" s="202"/>
      <c r="O7" s="202"/>
      <c r="P7" s="202"/>
      <c r="Q7" s="202"/>
      <c r="R7" s="202"/>
      <c r="S7" s="202"/>
      <c r="T7" s="202"/>
      <c r="U7" s="202"/>
      <c r="V7" s="202"/>
      <c r="W7" s="202"/>
      <c r="X7" s="202"/>
      <c r="Y7" s="202"/>
      <c r="Z7" s="202"/>
    </row>
    <row r="8" spans="1:26" s="199" customFormat="1" ht="33" customHeight="1" x14ac:dyDescent="0.3">
      <c r="A8" s="197"/>
      <c r="B8" s="568" t="s">
        <v>779</v>
      </c>
      <c r="C8" s="567"/>
      <c r="D8" s="567"/>
      <c r="E8" s="567"/>
      <c r="F8" s="567"/>
      <c r="G8" s="567"/>
      <c r="H8" s="563"/>
      <c r="I8" s="564"/>
      <c r="J8" s="565"/>
      <c r="K8" s="202"/>
      <c r="L8" s="202"/>
      <c r="M8" s="202"/>
      <c r="N8" s="202"/>
      <c r="O8" s="202"/>
      <c r="P8" s="202"/>
      <c r="Q8" s="202"/>
      <c r="R8" s="202"/>
      <c r="S8" s="202"/>
      <c r="T8" s="202"/>
      <c r="U8" s="202"/>
      <c r="V8" s="202"/>
      <c r="W8" s="202"/>
      <c r="X8" s="202"/>
      <c r="Y8" s="202"/>
      <c r="Z8" s="202"/>
    </row>
    <row r="9" spans="1:26" ht="24.75" customHeight="1" x14ac:dyDescent="0.25">
      <c r="A9" s="21"/>
      <c r="B9" s="734" t="s">
        <v>780</v>
      </c>
      <c r="C9" s="734"/>
      <c r="D9" s="734"/>
      <c r="E9" s="734"/>
      <c r="F9" s="29"/>
      <c r="G9" s="29"/>
      <c r="H9" s="434"/>
      <c r="I9" s="506"/>
      <c r="J9" s="506"/>
      <c r="K9" s="199"/>
      <c r="L9" s="199"/>
      <c r="M9" s="199"/>
      <c r="N9" s="199"/>
      <c r="O9" s="202"/>
      <c r="P9" s="202"/>
      <c r="Q9" s="202"/>
      <c r="R9" s="200"/>
      <c r="S9" s="54"/>
      <c r="T9" s="79"/>
      <c r="U9" s="21"/>
    </row>
    <row r="10" spans="1:26" s="199" customFormat="1" ht="28.5" customHeight="1" x14ac:dyDescent="0.25">
      <c r="A10" s="197"/>
      <c r="B10" s="585" t="s">
        <v>11</v>
      </c>
      <c r="C10" s="730"/>
      <c r="D10" s="731"/>
      <c r="E10" s="719" t="s">
        <v>119</v>
      </c>
      <c r="J10" s="202"/>
      <c r="K10" s="202"/>
      <c r="L10" s="202"/>
      <c r="M10" s="202"/>
      <c r="N10" s="202"/>
      <c r="O10" s="202"/>
      <c r="P10" s="202"/>
      <c r="Q10" s="202"/>
      <c r="R10" s="202"/>
      <c r="S10" s="202"/>
      <c r="T10" s="202"/>
      <c r="U10" s="202"/>
      <c r="V10" s="202"/>
      <c r="W10" s="202"/>
      <c r="X10" s="202"/>
      <c r="Y10" s="202"/>
      <c r="Z10" s="202"/>
    </row>
    <row r="11" spans="1:26" s="199" customFormat="1" ht="13.8" x14ac:dyDescent="0.25">
      <c r="A11" s="197"/>
      <c r="B11" s="609" t="s">
        <v>546</v>
      </c>
      <c r="C11" s="732"/>
      <c r="D11" s="733"/>
      <c r="E11" s="720"/>
      <c r="J11" s="202"/>
      <c r="K11" s="202"/>
      <c r="L11" s="202"/>
      <c r="M11" s="202"/>
      <c r="N11" s="202"/>
      <c r="O11" s="202"/>
      <c r="P11" s="202"/>
      <c r="Q11" s="202"/>
      <c r="R11" s="202"/>
      <c r="S11" s="202"/>
      <c r="T11" s="202"/>
      <c r="U11" s="202"/>
      <c r="V11" s="202"/>
      <c r="W11" s="202"/>
      <c r="X11" s="202"/>
      <c r="Y11" s="202"/>
      <c r="Z11" s="202"/>
    </row>
    <row r="12" spans="1:26" s="199" customFormat="1" ht="13.8" x14ac:dyDescent="0.25">
      <c r="A12" s="197"/>
      <c r="B12" s="255" t="s">
        <v>547</v>
      </c>
      <c r="C12" s="739"/>
      <c r="D12" s="740"/>
      <c r="E12" s="720"/>
      <c r="J12" s="202"/>
      <c r="K12" s="202"/>
      <c r="L12" s="202"/>
      <c r="M12" s="202"/>
      <c r="N12" s="202"/>
      <c r="O12" s="202"/>
      <c r="P12" s="202"/>
      <c r="Q12" s="202"/>
      <c r="R12" s="202"/>
      <c r="S12" s="202"/>
      <c r="T12" s="202"/>
      <c r="U12" s="202"/>
      <c r="V12" s="202"/>
      <c r="W12" s="202"/>
      <c r="X12" s="202"/>
      <c r="Y12" s="202"/>
      <c r="Z12" s="202"/>
    </row>
    <row r="13" spans="1:26" s="199" customFormat="1" ht="13.8" x14ac:dyDescent="0.25">
      <c r="A13" s="197"/>
      <c r="B13" s="261" t="s">
        <v>542</v>
      </c>
      <c r="C13" s="732"/>
      <c r="D13" s="733"/>
      <c r="E13" s="720"/>
      <c r="J13" s="202"/>
      <c r="K13" s="202"/>
      <c r="L13" s="202"/>
      <c r="M13" s="202"/>
      <c r="N13" s="202"/>
      <c r="O13" s="202"/>
      <c r="P13" s="202"/>
      <c r="Q13" s="202"/>
      <c r="R13" s="202"/>
      <c r="S13" s="202"/>
      <c r="T13" s="202"/>
      <c r="U13" s="202"/>
      <c r="V13" s="202"/>
      <c r="W13" s="202"/>
      <c r="X13" s="202"/>
      <c r="Y13" s="202"/>
      <c r="Z13" s="202"/>
    </row>
    <row r="14" spans="1:26" s="199" customFormat="1" ht="13.8" x14ac:dyDescent="0.25">
      <c r="A14" s="197"/>
      <c r="B14" s="261" t="s">
        <v>543</v>
      </c>
      <c r="C14" s="732"/>
      <c r="D14" s="733"/>
      <c r="E14" s="720"/>
      <c r="J14" s="202"/>
      <c r="K14" s="202"/>
      <c r="L14" s="202"/>
      <c r="M14" s="202"/>
      <c r="N14" s="202"/>
      <c r="O14" s="202"/>
      <c r="P14" s="202"/>
      <c r="Q14" s="202"/>
      <c r="R14" s="202"/>
      <c r="S14" s="202"/>
      <c r="T14" s="202"/>
      <c r="U14" s="202"/>
      <c r="V14" s="202"/>
      <c r="W14" s="202"/>
      <c r="X14" s="202"/>
      <c r="Y14" s="202"/>
      <c r="Z14" s="202"/>
    </row>
    <row r="15" spans="1:26" s="199" customFormat="1" ht="13.8" x14ac:dyDescent="0.25">
      <c r="A15" s="197"/>
      <c r="B15" s="262" t="s">
        <v>426</v>
      </c>
      <c r="C15" s="741"/>
      <c r="D15" s="742"/>
      <c r="E15" s="721"/>
      <c r="G15" s="260" t="str">
        <f>IF(COUNTA(C10:D15)&lt;5,"unvollständig","OK")</f>
        <v>unvollständig</v>
      </c>
      <c r="J15" s="202"/>
      <c r="K15" s="202"/>
      <c r="L15" s="202"/>
      <c r="M15" s="202"/>
      <c r="N15" s="202"/>
      <c r="O15" s="202"/>
      <c r="P15" s="202"/>
      <c r="Q15" s="202"/>
      <c r="R15" s="202"/>
      <c r="S15" s="202"/>
      <c r="T15" s="202"/>
      <c r="U15" s="202"/>
      <c r="V15" s="202"/>
      <c r="W15" s="202"/>
      <c r="X15" s="202"/>
      <c r="Y15" s="202"/>
      <c r="Z15" s="202"/>
    </row>
    <row r="16" spans="1:26" s="199" customFormat="1" ht="15" customHeight="1" x14ac:dyDescent="0.25">
      <c r="A16" s="197"/>
      <c r="B16" s="197"/>
      <c r="C16" s="197"/>
      <c r="D16" s="203"/>
      <c r="J16" s="202"/>
      <c r="K16" s="202"/>
      <c r="L16" s="202"/>
      <c r="M16" s="202"/>
      <c r="N16" s="202"/>
      <c r="O16" s="202"/>
      <c r="P16" s="202"/>
      <c r="Q16" s="202"/>
      <c r="R16" s="202"/>
      <c r="S16" s="202"/>
      <c r="T16" s="202"/>
      <c r="U16" s="202"/>
      <c r="V16" s="202"/>
      <c r="W16" s="202"/>
      <c r="X16" s="202"/>
      <c r="Y16" s="202"/>
      <c r="Z16" s="202"/>
    </row>
    <row r="17" spans="1:26" ht="15" customHeight="1" x14ac:dyDescent="0.25">
      <c r="A17" s="21"/>
      <c r="B17" s="735" t="s">
        <v>781</v>
      </c>
      <c r="C17" s="735"/>
      <c r="D17" s="735"/>
      <c r="E17" s="735"/>
      <c r="F17" s="21"/>
      <c r="G17" s="21"/>
      <c r="H17" s="79"/>
      <c r="I17" s="199"/>
      <c r="J17" s="199"/>
      <c r="K17" s="199"/>
      <c r="L17" s="199"/>
      <c r="M17" s="199"/>
      <c r="N17" s="199"/>
      <c r="O17" s="202"/>
      <c r="P17" s="202"/>
      <c r="Q17" s="202"/>
      <c r="R17" s="200"/>
      <c r="S17" s="54"/>
      <c r="T17" s="79"/>
      <c r="U17" s="21"/>
    </row>
    <row r="18" spans="1:26" s="199" customFormat="1" ht="35.25" customHeight="1" x14ac:dyDescent="0.25">
      <c r="A18" s="197"/>
      <c r="B18" s="736" t="s">
        <v>1064</v>
      </c>
      <c r="C18" s="737"/>
      <c r="D18" s="738"/>
      <c r="E18" s="719" t="s">
        <v>799</v>
      </c>
      <c r="J18" s="202"/>
      <c r="K18" s="202"/>
      <c r="L18" s="202"/>
      <c r="M18" s="202"/>
      <c r="N18" s="202"/>
      <c r="O18" s="202"/>
      <c r="P18" s="202"/>
      <c r="Q18" s="202"/>
      <c r="R18" s="202"/>
      <c r="S18" s="202"/>
      <c r="T18" s="202"/>
      <c r="U18" s="202"/>
      <c r="V18" s="202"/>
      <c r="W18" s="202"/>
      <c r="X18" s="202"/>
      <c r="Y18" s="202"/>
      <c r="Z18" s="202"/>
    </row>
    <row r="19" spans="1:26" s="199" customFormat="1" ht="20.100000000000001" customHeight="1" x14ac:dyDescent="0.25">
      <c r="A19" s="197"/>
      <c r="B19" s="722"/>
      <c r="C19" s="723"/>
      <c r="D19" s="724"/>
      <c r="E19" s="721"/>
      <c r="G19" s="260" t="str">
        <f>IF(B19="","Noch nicht beantwortet","OK")</f>
        <v>Noch nicht beantwortet</v>
      </c>
      <c r="J19" s="202"/>
      <c r="K19" s="202"/>
      <c r="L19" s="202"/>
      <c r="M19" s="202"/>
      <c r="N19" s="202"/>
      <c r="O19" s="202"/>
      <c r="P19" s="202"/>
      <c r="Q19" s="202"/>
      <c r="R19" s="202"/>
      <c r="S19" s="202"/>
      <c r="T19" s="202"/>
      <c r="U19" s="202"/>
      <c r="V19" s="202"/>
      <c r="W19" s="202"/>
      <c r="X19" s="202"/>
      <c r="Y19" s="202"/>
      <c r="Z19" s="202"/>
    </row>
    <row r="20" spans="1:26" s="199" customFormat="1" ht="15" customHeight="1" x14ac:dyDescent="0.25">
      <c r="A20" s="197"/>
      <c r="B20" s="263"/>
      <c r="C20" s="263"/>
      <c r="D20" s="263"/>
      <c r="J20" s="202"/>
      <c r="K20" s="202"/>
      <c r="L20" s="202"/>
      <c r="M20" s="202"/>
      <c r="N20" s="202"/>
      <c r="O20" s="202"/>
      <c r="P20" s="202"/>
      <c r="Q20" s="202"/>
      <c r="R20" s="202"/>
      <c r="S20" s="202"/>
      <c r="T20" s="202"/>
      <c r="U20" s="202"/>
      <c r="V20" s="202"/>
      <c r="W20" s="202"/>
      <c r="X20" s="202"/>
      <c r="Y20" s="202"/>
      <c r="Z20" s="202"/>
    </row>
    <row r="21" spans="1:26" ht="15" customHeight="1" x14ac:dyDescent="0.25">
      <c r="A21" s="21"/>
      <c r="B21" s="735" t="s">
        <v>1066</v>
      </c>
      <c r="C21" s="735"/>
      <c r="D21" s="735"/>
      <c r="E21" s="735"/>
      <c r="F21" s="21"/>
      <c r="G21" s="29"/>
      <c r="H21" s="434"/>
      <c r="I21" s="506"/>
      <c r="J21" s="506"/>
      <c r="K21" s="199"/>
      <c r="L21" s="199"/>
      <c r="M21" s="199"/>
      <c r="N21" s="199"/>
      <c r="O21" s="202"/>
      <c r="P21" s="202"/>
      <c r="Q21" s="202"/>
      <c r="R21" s="200"/>
      <c r="S21" s="54"/>
      <c r="T21" s="79"/>
      <c r="U21" s="21"/>
    </row>
    <row r="22" spans="1:26" s="199" customFormat="1" ht="21.9" customHeight="1" x14ac:dyDescent="0.25">
      <c r="A22" s="197"/>
      <c r="B22" s="758" t="s">
        <v>548</v>
      </c>
      <c r="C22" s="759"/>
      <c r="D22" s="760"/>
      <c r="E22" s="719" t="s">
        <v>800</v>
      </c>
      <c r="G22" s="506"/>
      <c r="H22" s="506"/>
      <c r="I22" s="506"/>
      <c r="J22" s="565"/>
      <c r="K22" s="202"/>
      <c r="L22" s="202"/>
      <c r="M22" s="202"/>
      <c r="N22" s="202"/>
      <c r="O22" s="202"/>
      <c r="P22" s="202"/>
      <c r="Q22" s="202"/>
      <c r="R22" s="202"/>
      <c r="S22" s="202"/>
      <c r="T22" s="202"/>
      <c r="U22" s="202"/>
      <c r="V22" s="202"/>
      <c r="W22" s="202"/>
      <c r="X22" s="202"/>
      <c r="Y22" s="202"/>
      <c r="Z22" s="202"/>
    </row>
    <row r="23" spans="1:26" s="199" customFormat="1" ht="20.100000000000001" customHeight="1" x14ac:dyDescent="0.25">
      <c r="A23" s="506"/>
      <c r="B23" s="750"/>
      <c r="C23" s="751"/>
      <c r="D23" s="752"/>
      <c r="E23" s="721"/>
      <c r="G23" s="569" t="str">
        <f>IF(B23="","Noch nicht beantwortet","OK")</f>
        <v>Noch nicht beantwortet</v>
      </c>
      <c r="H23" s="506"/>
      <c r="I23" s="506"/>
      <c r="J23" s="565"/>
      <c r="K23" s="202"/>
      <c r="L23" s="202"/>
      <c r="M23" s="202"/>
      <c r="N23" s="202"/>
      <c r="O23" s="202"/>
      <c r="P23" s="202"/>
      <c r="Q23" s="202"/>
      <c r="R23" s="202"/>
      <c r="S23" s="202"/>
      <c r="T23" s="202"/>
      <c r="U23" s="202"/>
      <c r="V23" s="202"/>
      <c r="W23" s="202"/>
      <c r="X23" s="202"/>
      <c r="Y23" s="202"/>
      <c r="Z23" s="202"/>
    </row>
    <row r="24" spans="1:26" s="199" customFormat="1" ht="15" customHeight="1" x14ac:dyDescent="0.25">
      <c r="A24" s="197"/>
      <c r="B24" s="256"/>
      <c r="C24" s="256"/>
      <c r="D24" s="256"/>
      <c r="E24" s="256"/>
      <c r="F24" s="256"/>
      <c r="G24" s="567"/>
      <c r="H24" s="563"/>
      <c r="I24" s="564"/>
      <c r="J24" s="565"/>
      <c r="K24" s="565"/>
      <c r="L24" s="565"/>
      <c r="M24" s="202"/>
      <c r="N24" s="202"/>
      <c r="O24" s="202"/>
      <c r="P24" s="202"/>
      <c r="Q24" s="202"/>
      <c r="R24" s="202"/>
      <c r="S24" s="202"/>
      <c r="T24" s="202"/>
      <c r="U24" s="202"/>
      <c r="V24" s="202"/>
      <c r="W24" s="202"/>
      <c r="X24" s="202"/>
      <c r="Y24" s="202"/>
      <c r="Z24" s="202"/>
    </row>
    <row r="25" spans="1:26" s="199" customFormat="1" ht="15" customHeight="1" x14ac:dyDescent="0.25">
      <c r="A25" s="413"/>
      <c r="B25" s="708" t="s">
        <v>782</v>
      </c>
      <c r="C25" s="708"/>
      <c r="D25" s="708"/>
      <c r="E25" s="708"/>
      <c r="G25" s="506"/>
      <c r="H25" s="506"/>
      <c r="I25" s="506"/>
      <c r="J25" s="565"/>
      <c r="K25" s="565"/>
      <c r="L25" s="565"/>
      <c r="M25" s="202"/>
      <c r="N25" s="202"/>
      <c r="O25" s="202"/>
      <c r="P25" s="202"/>
      <c r="Q25" s="202"/>
      <c r="R25" s="202"/>
      <c r="S25" s="202"/>
      <c r="T25" s="202"/>
      <c r="U25" s="202"/>
      <c r="V25" s="202"/>
      <c r="W25" s="202"/>
      <c r="X25" s="202"/>
      <c r="Y25" s="202"/>
      <c r="Z25" s="202"/>
    </row>
    <row r="26" spans="1:26" s="31" customFormat="1" ht="42" customHeight="1" x14ac:dyDescent="0.25">
      <c r="A26" s="29"/>
      <c r="B26" s="753" t="s">
        <v>783</v>
      </c>
      <c r="C26" s="753"/>
      <c r="D26" s="753"/>
      <c r="E26" s="753"/>
      <c r="F26" s="570"/>
      <c r="G26" s="570"/>
      <c r="H26" s="29"/>
      <c r="I26" s="506"/>
      <c r="J26" s="506"/>
      <c r="K26" s="506"/>
      <c r="L26" s="506"/>
      <c r="M26" s="506"/>
      <c r="N26" s="506"/>
      <c r="O26" s="565"/>
      <c r="P26" s="565"/>
      <c r="Q26" s="565"/>
      <c r="R26" s="571"/>
      <c r="S26" s="572"/>
      <c r="T26" s="29"/>
      <c r="U26" s="29"/>
    </row>
    <row r="27" spans="1:26" s="31" customFormat="1" ht="15" hidden="1" customHeight="1" x14ac:dyDescent="0.25">
      <c r="A27" s="29"/>
      <c r="C27" s="29"/>
      <c r="D27" s="29"/>
      <c r="E27" s="29"/>
      <c r="F27" s="29"/>
      <c r="G27" s="29"/>
      <c r="H27" s="29"/>
      <c r="I27" s="506"/>
      <c r="J27" s="506"/>
      <c r="K27" s="506"/>
      <c r="L27" s="506"/>
      <c r="M27" s="506"/>
      <c r="N27" s="506"/>
      <c r="O27" s="565"/>
      <c r="P27" s="565"/>
      <c r="Q27" s="565"/>
      <c r="R27" s="571"/>
      <c r="S27" s="572"/>
      <c r="T27" s="29"/>
      <c r="U27" s="29"/>
    </row>
    <row r="28" spans="1:26" ht="15" customHeight="1" x14ac:dyDescent="0.25">
      <c r="A28" s="29"/>
      <c r="B28" s="589"/>
      <c r="C28" s="29"/>
      <c r="D28" s="29"/>
      <c r="E28" s="29"/>
      <c r="F28" s="21"/>
      <c r="G28" s="29"/>
      <c r="H28" s="434"/>
      <c r="I28" s="506"/>
      <c r="J28" s="506"/>
      <c r="K28" s="506"/>
      <c r="L28" s="506"/>
      <c r="M28" s="199"/>
      <c r="N28" s="199"/>
      <c r="O28" s="202"/>
      <c r="P28" s="202"/>
      <c r="Q28" s="202"/>
      <c r="R28" s="200"/>
      <c r="S28" s="54"/>
      <c r="T28" s="79"/>
      <c r="U28" s="21"/>
    </row>
    <row r="29" spans="1:26" ht="15" customHeight="1" x14ac:dyDescent="0.25">
      <c r="A29" s="29"/>
      <c r="B29" s="754" t="s">
        <v>1070</v>
      </c>
      <c r="C29" s="754"/>
      <c r="D29" s="754"/>
      <c r="E29" s="754"/>
      <c r="F29" s="21"/>
      <c r="G29" s="29"/>
      <c r="H29" s="434"/>
      <c r="I29" s="506"/>
      <c r="J29" s="506"/>
      <c r="K29" s="506"/>
      <c r="L29" s="506"/>
      <c r="M29" s="199"/>
      <c r="N29" s="199"/>
      <c r="O29" s="202"/>
      <c r="P29" s="202"/>
      <c r="Q29" s="202"/>
      <c r="R29" s="200"/>
      <c r="S29" s="54"/>
      <c r="T29" s="79"/>
      <c r="U29" s="21"/>
    </row>
    <row r="30" spans="1:26" ht="39.9" customHeight="1" x14ac:dyDescent="0.25">
      <c r="A30" s="29"/>
      <c r="B30" s="743" t="s">
        <v>1065</v>
      </c>
      <c r="C30" s="744"/>
      <c r="D30" s="745"/>
      <c r="E30" s="746" t="s">
        <v>553</v>
      </c>
      <c r="F30" s="21"/>
      <c r="G30" s="29"/>
      <c r="H30" s="573"/>
      <c r="I30" s="506"/>
      <c r="J30" s="506"/>
      <c r="K30" s="506"/>
      <c r="L30" s="506"/>
      <c r="M30" s="199"/>
      <c r="N30" s="199"/>
      <c r="O30" s="202"/>
      <c r="P30" s="202"/>
      <c r="Q30" s="202"/>
      <c r="R30" s="200"/>
      <c r="S30" s="54"/>
      <c r="T30" s="79"/>
      <c r="U30" s="21"/>
    </row>
    <row r="31" spans="1:26" ht="34.5" customHeight="1" x14ac:dyDescent="0.25">
      <c r="A31" s="21"/>
      <c r="B31" s="755"/>
      <c r="C31" s="756"/>
      <c r="D31" s="757"/>
      <c r="E31" s="747"/>
      <c r="F31" s="21"/>
      <c r="G31" s="569" t="str">
        <f>IF(B31="","Noch nicht beantwortet","OK")</f>
        <v>Noch nicht beantwortet</v>
      </c>
      <c r="H31" s="574"/>
      <c r="I31" s="506"/>
      <c r="J31" s="506"/>
      <c r="K31" s="506"/>
      <c r="L31" s="506"/>
      <c r="M31" s="199"/>
      <c r="N31" s="199"/>
      <c r="O31" s="202"/>
      <c r="P31" s="202"/>
      <c r="Q31" s="202"/>
      <c r="R31" s="200"/>
      <c r="S31" s="54"/>
      <c r="T31" s="79"/>
      <c r="U31" s="21"/>
    </row>
    <row r="32" spans="1:26" ht="15" customHeight="1" x14ac:dyDescent="0.25">
      <c r="A32" s="21"/>
      <c r="C32" s="21"/>
      <c r="D32" s="21"/>
      <c r="E32" s="21"/>
      <c r="F32" s="21"/>
      <c r="G32" s="575"/>
      <c r="H32" s="574"/>
      <c r="I32" s="506"/>
      <c r="J32" s="506"/>
      <c r="K32" s="506"/>
      <c r="L32" s="506"/>
      <c r="M32" s="199"/>
      <c r="N32" s="199"/>
      <c r="O32" s="202"/>
      <c r="P32" s="202"/>
      <c r="Q32" s="202"/>
      <c r="R32" s="200"/>
      <c r="S32" s="54"/>
      <c r="T32" s="79"/>
      <c r="U32" s="21"/>
    </row>
    <row r="33" spans="1:21" ht="15" customHeight="1" x14ac:dyDescent="0.25">
      <c r="A33" s="21"/>
      <c r="B33" s="708" t="s">
        <v>1069</v>
      </c>
      <c r="C33" s="708"/>
      <c r="D33" s="708"/>
      <c r="E33" s="708"/>
      <c r="F33" s="21"/>
      <c r="G33" s="575"/>
      <c r="H33" s="576"/>
      <c r="I33" s="413"/>
      <c r="J33" s="506"/>
      <c r="K33" s="413"/>
      <c r="L33" s="413"/>
      <c r="M33" s="197"/>
      <c r="N33" s="197"/>
      <c r="O33" s="202"/>
      <c r="P33" s="202"/>
      <c r="Q33" s="202"/>
      <c r="R33" s="200"/>
      <c r="S33" s="54"/>
      <c r="U33" s="21"/>
    </row>
    <row r="34" spans="1:21" ht="24.9" customHeight="1" x14ac:dyDescent="0.25">
      <c r="A34" s="21"/>
      <c r="B34" s="702" t="s">
        <v>1148</v>
      </c>
      <c r="C34" s="703"/>
      <c r="D34" s="704"/>
      <c r="E34" s="699" t="s">
        <v>555</v>
      </c>
      <c r="F34" s="21"/>
      <c r="G34" s="575"/>
      <c r="H34" s="576"/>
      <c r="I34" s="506"/>
      <c r="J34" s="506"/>
      <c r="K34" s="506"/>
      <c r="L34" s="506"/>
      <c r="M34" s="199"/>
      <c r="N34" s="199"/>
      <c r="O34" s="202"/>
      <c r="P34" s="202"/>
      <c r="Q34" s="202"/>
      <c r="R34" s="200"/>
      <c r="S34" s="54"/>
      <c r="U34" s="21"/>
    </row>
    <row r="35" spans="1:21" ht="24.9" customHeight="1" x14ac:dyDescent="0.25">
      <c r="A35" s="21"/>
      <c r="B35" s="705"/>
      <c r="C35" s="706"/>
      <c r="D35" s="707"/>
      <c r="E35" s="700"/>
      <c r="F35" s="21"/>
      <c r="G35" s="575"/>
      <c r="H35" s="576"/>
      <c r="I35" s="506"/>
      <c r="J35" s="506"/>
      <c r="K35" s="506"/>
      <c r="L35" s="506"/>
      <c r="M35" s="199"/>
      <c r="N35" s="199"/>
      <c r="O35" s="202"/>
      <c r="P35" s="202"/>
      <c r="Q35" s="202"/>
      <c r="R35" s="200"/>
      <c r="S35" s="54"/>
      <c r="U35" s="21"/>
    </row>
    <row r="36" spans="1:21" ht="18" customHeight="1" x14ac:dyDescent="0.25">
      <c r="A36" s="21"/>
      <c r="B36" s="761" t="s">
        <v>1341</v>
      </c>
      <c r="C36" s="205" t="s">
        <v>1343</v>
      </c>
      <c r="D36" s="462" t="b">
        <v>0</v>
      </c>
      <c r="E36" s="700"/>
      <c r="F36" s="21"/>
      <c r="G36" s="694" t="str">
        <f>IF(D36=TRUE,'INQ-A10.MELD'!J1,"")</f>
        <v/>
      </c>
      <c r="H36" s="694"/>
      <c r="I36" s="506"/>
      <c r="J36" s="506"/>
      <c r="K36" s="506"/>
      <c r="L36" s="506"/>
      <c r="M36" s="199"/>
      <c r="N36" s="199"/>
      <c r="O36" s="202"/>
      <c r="P36" s="202"/>
      <c r="Q36" s="202"/>
      <c r="R36" s="200"/>
      <c r="S36" s="54"/>
      <c r="U36" s="21"/>
    </row>
    <row r="37" spans="1:21" ht="18" customHeight="1" x14ac:dyDescent="0.25">
      <c r="A37" s="21"/>
      <c r="B37" s="762"/>
      <c r="C37" s="207" t="s">
        <v>1344</v>
      </c>
      <c r="D37" s="463" t="b">
        <v>0</v>
      </c>
      <c r="E37" s="700"/>
      <c r="F37" s="21"/>
      <c r="G37" s="694" t="str">
        <f>IF(D37=TRUE,'INQ-A10.MELD'!J1,"")</f>
        <v/>
      </c>
      <c r="H37" s="694"/>
      <c r="I37" s="506"/>
      <c r="J37" s="506"/>
      <c r="K37" s="506"/>
      <c r="L37" s="506"/>
      <c r="M37" s="199"/>
      <c r="N37" s="199"/>
      <c r="O37" s="202"/>
      <c r="P37" s="202"/>
      <c r="Q37" s="202"/>
      <c r="R37" s="200"/>
      <c r="S37" s="54"/>
      <c r="U37" s="21"/>
    </row>
    <row r="38" spans="1:21" ht="18" customHeight="1" x14ac:dyDescent="0.25">
      <c r="A38" s="21"/>
      <c r="B38" s="588" t="s">
        <v>1342</v>
      </c>
      <c r="C38" s="207"/>
      <c r="D38" s="464" t="b">
        <v>0</v>
      </c>
      <c r="E38" s="701"/>
      <c r="F38" s="21"/>
      <c r="G38" s="577" t="str">
        <f>IF(AND(D36=FALSE,D37=FALSE,D38=FALSE),"Noch nicht beantwortet",IF(COUNTIF(D36:D38,TRUE)&gt;1,"Ungültige Angabe","OK"))</f>
        <v>Noch nicht beantwortet</v>
      </c>
      <c r="H38" s="576"/>
      <c r="I38" s="506"/>
      <c r="J38" s="506"/>
      <c r="K38" s="506"/>
      <c r="L38" s="506"/>
      <c r="M38" s="199"/>
      <c r="N38" s="199"/>
      <c r="O38" s="202"/>
      <c r="P38" s="202"/>
      <c r="Q38" s="202"/>
      <c r="R38" s="200"/>
      <c r="S38" s="54"/>
      <c r="U38" s="21"/>
    </row>
    <row r="39" spans="1:21" ht="15" customHeight="1" x14ac:dyDescent="0.25">
      <c r="A39" s="21"/>
      <c r="B39" s="21"/>
      <c r="C39" s="21"/>
      <c r="D39" s="21"/>
      <c r="E39" s="21"/>
      <c r="F39" s="21"/>
      <c r="G39" s="575"/>
      <c r="H39" s="575"/>
      <c r="I39" s="506"/>
      <c r="J39" s="506"/>
      <c r="K39" s="506"/>
      <c r="L39" s="506"/>
      <c r="M39" s="199"/>
      <c r="N39" s="199"/>
      <c r="O39" s="202"/>
      <c r="P39" s="202"/>
      <c r="Q39" s="202"/>
      <c r="R39" s="200"/>
      <c r="S39" s="54"/>
      <c r="U39" s="21"/>
    </row>
    <row r="40" spans="1:21" ht="15" customHeight="1" x14ac:dyDescent="0.25">
      <c r="A40" s="21"/>
      <c r="B40" s="708" t="s">
        <v>1068</v>
      </c>
      <c r="C40" s="708"/>
      <c r="D40" s="708"/>
      <c r="E40" s="708"/>
      <c r="F40" s="21"/>
      <c r="G40" s="575"/>
      <c r="H40" s="574"/>
      <c r="I40" s="506"/>
      <c r="J40" s="578"/>
      <c r="K40" s="584"/>
      <c r="L40" s="506"/>
      <c r="M40" s="199"/>
      <c r="N40" s="199"/>
      <c r="O40" s="202"/>
      <c r="P40" s="202"/>
      <c r="Q40" s="202"/>
      <c r="R40" s="200"/>
      <c r="S40" s="54"/>
      <c r="T40" s="79"/>
      <c r="U40" s="21"/>
    </row>
    <row r="41" spans="1:21" ht="20.100000000000001" customHeight="1" x14ac:dyDescent="0.25">
      <c r="A41" s="21"/>
      <c r="B41" s="702" t="s">
        <v>1071</v>
      </c>
      <c r="C41" s="703"/>
      <c r="D41" s="704"/>
      <c r="E41" s="748" t="s">
        <v>557</v>
      </c>
      <c r="F41" s="21"/>
      <c r="G41" s="575"/>
      <c r="H41" s="576"/>
      <c r="I41" s="506"/>
      <c r="J41" s="578"/>
      <c r="K41" s="584"/>
      <c r="L41" s="506"/>
      <c r="M41" s="199"/>
      <c r="N41" s="199"/>
      <c r="O41" s="202"/>
      <c r="P41" s="202"/>
      <c r="Q41" s="202"/>
      <c r="R41" s="200"/>
      <c r="S41" s="54"/>
      <c r="U41" s="21"/>
    </row>
    <row r="42" spans="1:21" ht="20.100000000000001" customHeight="1" x14ac:dyDescent="0.25">
      <c r="A42" s="21"/>
      <c r="B42" s="705"/>
      <c r="C42" s="706"/>
      <c r="D42" s="707"/>
      <c r="E42" s="749"/>
      <c r="F42" s="21"/>
      <c r="G42" s="575"/>
      <c r="H42" s="576"/>
      <c r="I42" s="506"/>
      <c r="J42" s="578"/>
      <c r="K42" s="584"/>
      <c r="L42" s="506"/>
      <c r="M42" s="199"/>
      <c r="N42" s="199"/>
      <c r="O42" s="202"/>
      <c r="P42" s="202"/>
      <c r="Q42" s="202"/>
      <c r="R42" s="200"/>
      <c r="S42" s="54"/>
      <c r="U42" s="21"/>
    </row>
    <row r="43" spans="1:21" ht="18" customHeight="1" x14ac:dyDescent="0.25">
      <c r="A43" s="21"/>
      <c r="B43" s="697"/>
      <c r="C43" s="205" t="s">
        <v>554</v>
      </c>
      <c r="D43" s="206" t="b">
        <v>0</v>
      </c>
      <c r="E43" s="700"/>
      <c r="F43" s="21"/>
      <c r="G43" s="694" t="str">
        <f>IF(D43=TRUE,'INQ-A20.MELD'!J1,"")</f>
        <v/>
      </c>
      <c r="H43" s="694"/>
      <c r="I43" s="506"/>
      <c r="J43" s="578"/>
      <c r="K43" s="584"/>
      <c r="L43" s="506"/>
      <c r="M43" s="199"/>
      <c r="N43" s="199"/>
      <c r="O43" s="202"/>
      <c r="P43" s="202"/>
      <c r="Q43" s="202"/>
      <c r="R43" s="200"/>
      <c r="S43" s="54"/>
      <c r="U43" s="21"/>
    </row>
    <row r="44" spans="1:21" ht="18" customHeight="1" x14ac:dyDescent="0.25">
      <c r="A44" s="21"/>
      <c r="B44" s="698"/>
      <c r="C44" s="207" t="s">
        <v>556</v>
      </c>
      <c r="D44" s="208" t="b">
        <v>0</v>
      </c>
      <c r="E44" s="701"/>
      <c r="F44" s="21"/>
      <c r="G44" s="569" t="str">
        <f>IF(AND(D43=FALSE,D44=FALSE),"Noch nicht beantwortet",IF(OR(AND(D43=TRUE,D44=TRUE),AND(D43=TRUE,D44=TRUE)),"Ungültige Angabe","OK"))</f>
        <v>Noch nicht beantwortet</v>
      </c>
      <c r="H44" s="576"/>
      <c r="I44" s="506"/>
      <c r="J44" s="578"/>
      <c r="K44" s="584"/>
      <c r="L44" s="506"/>
      <c r="M44" s="199"/>
      <c r="N44" s="199"/>
      <c r="O44" s="202"/>
      <c r="P44" s="202"/>
      <c r="Q44" s="202"/>
      <c r="R44" s="200"/>
      <c r="S44" s="54"/>
      <c r="U44" s="21"/>
    </row>
    <row r="45" spans="1:21" ht="15" customHeight="1" x14ac:dyDescent="0.25">
      <c r="A45" s="21"/>
      <c r="B45" s="460"/>
      <c r="C45" s="219"/>
      <c r="D45" s="461"/>
      <c r="E45" s="215"/>
      <c r="F45" s="21"/>
      <c r="G45" s="569"/>
      <c r="H45" s="576"/>
      <c r="I45" s="506"/>
      <c r="J45" s="578"/>
      <c r="K45" s="584"/>
      <c r="L45" s="506"/>
      <c r="M45" s="199"/>
      <c r="N45" s="199"/>
      <c r="O45" s="202"/>
      <c r="P45" s="202"/>
      <c r="Q45" s="202"/>
      <c r="R45" s="200"/>
      <c r="S45" s="54"/>
      <c r="U45" s="21"/>
    </row>
    <row r="46" spans="1:21" ht="15" hidden="1" customHeight="1" x14ac:dyDescent="0.25">
      <c r="A46" s="21"/>
      <c r="B46" s="21"/>
      <c r="C46" s="21"/>
      <c r="D46" s="210"/>
      <c r="E46" s="21"/>
      <c r="F46" s="21"/>
      <c r="G46" s="575"/>
      <c r="H46" s="576"/>
      <c r="I46" s="506"/>
      <c r="J46" s="578"/>
      <c r="K46" s="584"/>
      <c r="L46" s="506"/>
      <c r="M46" s="199"/>
      <c r="N46" s="199"/>
      <c r="O46" s="202"/>
      <c r="P46" s="202"/>
      <c r="Q46" s="202"/>
      <c r="R46" s="200"/>
      <c r="S46" s="54"/>
      <c r="U46" s="21"/>
    </row>
    <row r="47" spans="1:21" s="75" customFormat="1" ht="30" customHeight="1" x14ac:dyDescent="0.25">
      <c r="A47" s="441"/>
      <c r="B47" s="712" t="s">
        <v>1160</v>
      </c>
      <c r="C47" s="712"/>
      <c r="D47" s="712"/>
      <c r="E47" s="712"/>
      <c r="G47" s="580"/>
      <c r="H47" s="580"/>
      <c r="I47" s="584"/>
      <c r="J47" s="586"/>
      <c r="K47" s="584"/>
      <c r="L47" s="584"/>
      <c r="M47" s="587"/>
      <c r="N47" s="587"/>
      <c r="O47" s="444"/>
      <c r="P47" s="444"/>
      <c r="Q47" s="444"/>
      <c r="R47" s="445"/>
      <c r="S47" s="446"/>
      <c r="U47" s="441"/>
    </row>
    <row r="48" spans="1:21" ht="24.9" customHeight="1" x14ac:dyDescent="0.25">
      <c r="A48" s="21"/>
      <c r="B48" s="702" t="s">
        <v>1187</v>
      </c>
      <c r="C48" s="703"/>
      <c r="D48" s="704"/>
      <c r="E48" s="699" t="s">
        <v>559</v>
      </c>
      <c r="F48" s="21"/>
      <c r="G48" s="575"/>
      <c r="H48" s="576"/>
      <c r="I48" s="579"/>
      <c r="J48" s="578"/>
      <c r="K48" s="584"/>
      <c r="L48" s="506"/>
      <c r="M48" s="199"/>
      <c r="N48" s="199"/>
      <c r="O48" s="202"/>
      <c r="P48" s="202"/>
      <c r="Q48" s="202"/>
      <c r="R48" s="200"/>
      <c r="S48" s="54"/>
      <c r="T48" s="21"/>
    </row>
    <row r="49" spans="1:21" ht="24.9" customHeight="1" x14ac:dyDescent="0.25">
      <c r="A49" s="21"/>
      <c r="B49" s="705"/>
      <c r="C49" s="706"/>
      <c r="D49" s="707"/>
      <c r="E49" s="700"/>
      <c r="F49" s="21"/>
      <c r="G49" s="575"/>
      <c r="H49" s="576"/>
      <c r="I49" s="579"/>
      <c r="J49" s="578"/>
      <c r="K49" s="584"/>
      <c r="L49" s="506"/>
      <c r="M49" s="199"/>
      <c r="N49" s="199"/>
      <c r="O49" s="202"/>
      <c r="P49" s="202"/>
      <c r="Q49" s="202"/>
      <c r="R49" s="200"/>
      <c r="S49" s="54"/>
      <c r="T49" s="21"/>
    </row>
    <row r="50" spans="1:21" ht="18" customHeight="1" x14ac:dyDescent="0.25">
      <c r="A50" s="21"/>
      <c r="B50" s="257" t="s">
        <v>558</v>
      </c>
      <c r="C50" s="211"/>
      <c r="D50" s="206" t="b">
        <v>0</v>
      </c>
      <c r="E50" s="700"/>
      <c r="F50" s="21"/>
      <c r="G50" s="694" t="str">
        <f>IF(AND($G$107=FALSE,D50=TRUE),'INQ-A30.MELD'!$R$1,"")</f>
        <v/>
      </c>
      <c r="H50" s="694"/>
      <c r="I50" s="579"/>
      <c r="J50" s="578"/>
      <c r="K50" s="584"/>
      <c r="L50" s="506"/>
      <c r="M50" s="199"/>
      <c r="N50" s="199"/>
      <c r="O50" s="202"/>
      <c r="P50" s="202"/>
      <c r="Q50" s="202"/>
      <c r="R50" s="200"/>
      <c r="S50" s="54"/>
      <c r="U50" s="21"/>
    </row>
    <row r="51" spans="1:21" ht="18" customHeight="1" x14ac:dyDescent="0.25">
      <c r="A51" s="21"/>
      <c r="B51" s="258" t="s">
        <v>560</v>
      </c>
      <c r="C51" s="212"/>
      <c r="D51" s="213" t="b">
        <v>0</v>
      </c>
      <c r="E51" s="700"/>
      <c r="F51" s="21"/>
      <c r="G51" s="694" t="str">
        <f>IF(AND($G$107=FALSE,D51=TRUE),'INQ-A31.MELD'!$R$1,"")</f>
        <v/>
      </c>
      <c r="H51" s="694"/>
      <c r="I51" s="579"/>
      <c r="J51" s="578"/>
      <c r="K51" s="584"/>
      <c r="L51" s="506"/>
      <c r="M51" s="199"/>
      <c r="N51" s="199"/>
      <c r="O51" s="202"/>
      <c r="P51" s="202"/>
      <c r="Q51" s="202"/>
      <c r="R51" s="200"/>
      <c r="S51" s="54"/>
      <c r="U51" s="21"/>
    </row>
    <row r="52" spans="1:21" ht="18" customHeight="1" x14ac:dyDescent="0.25">
      <c r="A52" s="21"/>
      <c r="B52" s="258" t="s">
        <v>561</v>
      </c>
      <c r="C52" s="212"/>
      <c r="D52" s="213" t="b">
        <v>0</v>
      </c>
      <c r="E52" s="700"/>
      <c r="F52" s="21"/>
      <c r="G52" s="694" t="str">
        <f>IF(AND($G$107=FALSE,D52=TRUE),'INQ-A32.MELD'!$R$1,"")</f>
        <v/>
      </c>
      <c r="H52" s="694"/>
      <c r="I52" s="579"/>
      <c r="J52" s="578"/>
      <c r="K52" s="584"/>
      <c r="L52" s="506"/>
      <c r="M52" s="199"/>
      <c r="N52" s="199"/>
      <c r="O52" s="202"/>
      <c r="P52" s="202"/>
      <c r="Q52" s="202"/>
      <c r="R52" s="200"/>
      <c r="S52" s="54"/>
      <c r="U52" s="21"/>
    </row>
    <row r="53" spans="1:21" ht="18" customHeight="1" x14ac:dyDescent="0.25">
      <c r="A53" s="21"/>
      <c r="B53" s="258" t="s">
        <v>562</v>
      </c>
      <c r="C53" s="212"/>
      <c r="D53" s="213" t="b">
        <v>0</v>
      </c>
      <c r="E53" s="700"/>
      <c r="F53" s="21"/>
      <c r="G53" s="694" t="str">
        <f>IF(AND($G$107=FALSE,D53=TRUE),'INQ-A33.MELD'!$R$1,"")</f>
        <v/>
      </c>
      <c r="H53" s="694"/>
      <c r="I53" s="579"/>
      <c r="J53" s="578"/>
      <c r="K53" s="584"/>
      <c r="L53" s="413"/>
      <c r="M53" s="197"/>
      <c r="N53" s="197"/>
      <c r="O53" s="202"/>
      <c r="P53" s="202"/>
      <c r="Q53" s="202"/>
      <c r="R53" s="200"/>
      <c r="S53" s="54"/>
      <c r="U53" s="21"/>
    </row>
    <row r="54" spans="1:21" ht="18" customHeight="1" x14ac:dyDescent="0.25">
      <c r="A54" s="21"/>
      <c r="B54" s="258" t="s">
        <v>563</v>
      </c>
      <c r="C54" s="212"/>
      <c r="D54" s="213" t="b">
        <v>0</v>
      </c>
      <c r="E54" s="700"/>
      <c r="F54" s="21"/>
      <c r="G54" s="694" t="str">
        <f>IF(AND($G$107=FALSE,D54=TRUE),'INQ-A34.MELD'!$R$1,"")</f>
        <v/>
      </c>
      <c r="H54" s="694"/>
      <c r="I54" s="579"/>
      <c r="J54" s="578"/>
      <c r="K54" s="584"/>
      <c r="L54" s="506"/>
      <c r="M54" s="199"/>
      <c r="N54" s="199"/>
      <c r="O54" s="202"/>
      <c r="P54" s="202"/>
      <c r="Q54" s="202"/>
      <c r="R54" s="200"/>
      <c r="S54" s="54"/>
      <c r="U54" s="21"/>
    </row>
    <row r="55" spans="1:21" ht="18" customHeight="1" x14ac:dyDescent="0.25">
      <c r="A55" s="21"/>
      <c r="B55" s="258" t="s">
        <v>564</v>
      </c>
      <c r="C55" s="212"/>
      <c r="D55" s="213" t="b">
        <v>0</v>
      </c>
      <c r="E55" s="700"/>
      <c r="F55" s="21"/>
      <c r="G55" s="694" t="str">
        <f>IF(AND($G$107=FALSE,D55=TRUE),'INQ-A35.MELD'!$R$1,"")</f>
        <v/>
      </c>
      <c r="H55" s="694"/>
      <c r="I55" s="579"/>
      <c r="J55" s="578"/>
      <c r="K55" s="584"/>
      <c r="L55" s="413"/>
      <c r="M55" s="197"/>
      <c r="N55" s="197"/>
      <c r="O55" s="202"/>
      <c r="P55" s="202"/>
      <c r="Q55" s="202"/>
      <c r="R55" s="200"/>
      <c r="S55" s="54"/>
      <c r="U55" s="21"/>
    </row>
    <row r="56" spans="1:21" s="75" customFormat="1" ht="31.5" customHeight="1" x14ac:dyDescent="0.25">
      <c r="A56" s="441"/>
      <c r="B56" s="710" t="s">
        <v>1161</v>
      </c>
      <c r="C56" s="711"/>
      <c r="D56" s="442" t="b">
        <v>0</v>
      </c>
      <c r="E56" s="701"/>
      <c r="F56" s="441"/>
      <c r="G56" s="577" t="str">
        <f>IF($G$107=TRUE,"",IF(COUNTIF(D50:D56,TRUE)=0,"Noch nicht beantwortet",IF(AND(COUNTIF(D50:D55,TRUE)&gt;0,D56=TRUE),"Ungültige Angabe","OK")))</f>
        <v>Noch nicht beantwortet</v>
      </c>
      <c r="H56" s="580"/>
      <c r="I56" s="581"/>
      <c r="J56" s="578"/>
      <c r="K56" s="584"/>
      <c r="L56" s="582"/>
      <c r="M56" s="443"/>
      <c r="N56" s="443"/>
      <c r="O56" s="444"/>
      <c r="P56" s="444"/>
      <c r="Q56" s="444"/>
      <c r="R56" s="445"/>
      <c r="S56" s="446"/>
      <c r="T56" s="441"/>
      <c r="U56" s="441"/>
    </row>
    <row r="57" spans="1:21" ht="15" customHeight="1" x14ac:dyDescent="0.25">
      <c r="A57" s="21"/>
      <c r="B57" s="204"/>
      <c r="C57" s="214"/>
      <c r="D57" s="264" t="b">
        <v>0</v>
      </c>
      <c r="E57" s="215"/>
      <c r="F57" s="21"/>
      <c r="G57" s="575"/>
      <c r="H57" s="575" t="str">
        <f>IF(AND(G107=FALSE,COUNTIF(D50:D55,TRUE)&gt;0),"+ INQ50","")</f>
        <v/>
      </c>
      <c r="I57" s="579"/>
      <c r="J57" s="578"/>
      <c r="K57" s="584"/>
      <c r="L57" s="413"/>
      <c r="M57" s="197"/>
      <c r="N57" s="197"/>
      <c r="O57" s="202"/>
      <c r="P57" s="202"/>
      <c r="Q57" s="202"/>
      <c r="R57" s="200"/>
      <c r="S57" s="54"/>
      <c r="T57" s="21"/>
      <c r="U57" s="21"/>
    </row>
    <row r="58" spans="1:21" ht="30" customHeight="1" x14ac:dyDescent="0.25">
      <c r="A58" s="21"/>
      <c r="B58" s="709" t="s">
        <v>1162</v>
      </c>
      <c r="C58" s="709"/>
      <c r="D58" s="709"/>
      <c r="E58" s="709"/>
      <c r="F58" s="21"/>
      <c r="G58" s="575"/>
      <c r="H58" s="576"/>
      <c r="I58" s="579"/>
      <c r="J58" s="578"/>
      <c r="K58" s="584"/>
      <c r="L58" s="413"/>
      <c r="M58" s="197"/>
      <c r="N58" s="197"/>
      <c r="O58" s="202"/>
      <c r="P58" s="202"/>
      <c r="Q58" s="202"/>
      <c r="R58" s="200"/>
      <c r="S58" s="54"/>
      <c r="T58" s="21"/>
      <c r="U58" s="21"/>
    </row>
    <row r="59" spans="1:21" ht="24.9" customHeight="1" x14ac:dyDescent="0.25">
      <c r="A59" s="21"/>
      <c r="B59" s="702" t="s">
        <v>1072</v>
      </c>
      <c r="C59" s="703"/>
      <c r="D59" s="704"/>
      <c r="E59" s="727" t="s">
        <v>565</v>
      </c>
      <c r="F59" s="21"/>
      <c r="G59" s="575"/>
      <c r="H59" s="576"/>
      <c r="I59" s="579"/>
      <c r="J59" s="578"/>
      <c r="K59" s="584"/>
      <c r="L59" s="413"/>
      <c r="M59" s="197"/>
      <c r="N59" s="197"/>
      <c r="O59" s="202"/>
      <c r="P59" s="202"/>
      <c r="Q59" s="202"/>
      <c r="R59" s="200"/>
      <c r="S59" s="54"/>
      <c r="T59" s="21"/>
      <c r="U59" s="21"/>
    </row>
    <row r="60" spans="1:21" ht="24.9" customHeight="1" x14ac:dyDescent="0.25">
      <c r="A60" s="21"/>
      <c r="B60" s="705"/>
      <c r="C60" s="706"/>
      <c r="D60" s="707"/>
      <c r="E60" s="728"/>
      <c r="F60" s="21"/>
      <c r="G60" s="575"/>
      <c r="H60" s="576"/>
      <c r="I60" s="579"/>
      <c r="J60" s="578"/>
      <c r="K60" s="584"/>
      <c r="L60" s="413"/>
      <c r="M60" s="197"/>
      <c r="N60" s="197"/>
      <c r="O60" s="202"/>
      <c r="P60" s="202"/>
      <c r="Q60" s="202"/>
      <c r="R60" s="200"/>
      <c r="S60" s="54"/>
      <c r="T60" s="21"/>
      <c r="U60" s="21"/>
    </row>
    <row r="61" spans="1:21" ht="18" customHeight="1" x14ac:dyDescent="0.25">
      <c r="A61" s="21"/>
      <c r="B61" s="257" t="s">
        <v>558</v>
      </c>
      <c r="C61" s="211"/>
      <c r="D61" s="206" t="b">
        <v>0</v>
      </c>
      <c r="E61" s="728"/>
      <c r="F61" s="21"/>
      <c r="G61" s="694" t="str">
        <f>IF(AND($G$107=FALSE,D61=TRUE),'INQ-A40.MELD'!$S$1,"")</f>
        <v/>
      </c>
      <c r="H61" s="694"/>
      <c r="I61" s="579"/>
      <c r="J61" s="578"/>
      <c r="K61" s="584"/>
      <c r="L61" s="413"/>
      <c r="M61" s="197"/>
      <c r="N61" s="197"/>
      <c r="O61" s="202"/>
      <c r="P61" s="202"/>
      <c r="Q61" s="202"/>
      <c r="R61" s="200"/>
      <c r="S61" s="54"/>
      <c r="T61" s="21"/>
      <c r="U61" s="21"/>
    </row>
    <row r="62" spans="1:21" ht="18" customHeight="1" x14ac:dyDescent="0.25">
      <c r="A62" s="21"/>
      <c r="B62" s="258" t="s">
        <v>560</v>
      </c>
      <c r="C62" s="212"/>
      <c r="D62" s="213" t="b">
        <v>0</v>
      </c>
      <c r="E62" s="728"/>
      <c r="F62" s="21"/>
      <c r="G62" s="694" t="str">
        <f>IF(AND($G$107=FALSE,D62=TRUE),'INQ-A41.MELD'!$S$1,"")</f>
        <v/>
      </c>
      <c r="H62" s="694"/>
      <c r="I62" s="579"/>
      <c r="J62" s="578"/>
      <c r="K62" s="584"/>
      <c r="L62" s="413"/>
      <c r="M62" s="197"/>
      <c r="N62" s="197"/>
      <c r="O62" s="202"/>
      <c r="P62" s="202"/>
      <c r="Q62" s="202"/>
      <c r="R62" s="200"/>
      <c r="S62" s="54"/>
      <c r="T62" s="21"/>
      <c r="U62" s="21"/>
    </row>
    <row r="63" spans="1:21" ht="18" customHeight="1" x14ac:dyDescent="0.25">
      <c r="A63" s="21"/>
      <c r="B63" s="258" t="s">
        <v>561</v>
      </c>
      <c r="C63" s="212"/>
      <c r="D63" s="213" t="b">
        <v>0</v>
      </c>
      <c r="E63" s="728"/>
      <c r="F63" s="21"/>
      <c r="G63" s="694" t="str">
        <f>IF(AND($G$107=FALSE,D63=TRUE),'INQ-A42.MELD'!$S$1,"")</f>
        <v/>
      </c>
      <c r="H63" s="694"/>
      <c r="I63" s="579"/>
      <c r="J63" s="578"/>
      <c r="K63" s="584"/>
      <c r="L63" s="413"/>
      <c r="M63" s="197"/>
      <c r="N63" s="197"/>
      <c r="O63" s="202"/>
      <c r="P63" s="202"/>
      <c r="Q63" s="202"/>
      <c r="R63" s="200"/>
      <c r="S63" s="54"/>
      <c r="T63" s="21"/>
      <c r="U63" s="21"/>
    </row>
    <row r="64" spans="1:21" ht="18" customHeight="1" x14ac:dyDescent="0.25">
      <c r="A64" s="21"/>
      <c r="B64" s="258" t="s">
        <v>562</v>
      </c>
      <c r="C64" s="212"/>
      <c r="D64" s="213" t="b">
        <v>0</v>
      </c>
      <c r="E64" s="728"/>
      <c r="F64" s="21"/>
      <c r="G64" s="694" t="str">
        <f>IF(AND($G$107=FALSE,D64=TRUE),'INQ-A43.MELD'!$S$1,"")</f>
        <v/>
      </c>
      <c r="H64" s="694"/>
      <c r="I64" s="579"/>
      <c r="J64" s="578"/>
      <c r="K64" s="584"/>
      <c r="L64" s="413"/>
      <c r="M64" s="197"/>
      <c r="N64" s="197"/>
      <c r="O64" s="202"/>
      <c r="P64" s="202"/>
      <c r="Q64" s="202"/>
      <c r="R64" s="200"/>
      <c r="S64" s="54"/>
      <c r="T64" s="21"/>
      <c r="U64" s="21"/>
    </row>
    <row r="65" spans="1:21" ht="18" customHeight="1" x14ac:dyDescent="0.25">
      <c r="A65" s="21"/>
      <c r="B65" s="258" t="s">
        <v>563</v>
      </c>
      <c r="C65" s="212"/>
      <c r="D65" s="213" t="b">
        <v>0</v>
      </c>
      <c r="E65" s="728"/>
      <c r="F65" s="21"/>
      <c r="G65" s="694" t="str">
        <f>IF(AND($G$107=FALSE,D65=TRUE),'INQ-A44.MELD'!$S$1,"")</f>
        <v/>
      </c>
      <c r="H65" s="694"/>
      <c r="I65" s="579"/>
      <c r="J65" s="578"/>
      <c r="K65" s="584"/>
      <c r="L65" s="413"/>
      <c r="M65" s="197"/>
      <c r="N65" s="197"/>
      <c r="O65" s="202"/>
      <c r="P65" s="202"/>
      <c r="Q65" s="202"/>
      <c r="R65" s="200"/>
      <c r="S65" s="54"/>
      <c r="T65" s="21"/>
      <c r="U65" s="21"/>
    </row>
    <row r="66" spans="1:21" ht="18" customHeight="1" x14ac:dyDescent="0.25">
      <c r="A66" s="21"/>
      <c r="B66" s="258" t="s">
        <v>564</v>
      </c>
      <c r="C66" s="212"/>
      <c r="D66" s="213" t="b">
        <v>0</v>
      </c>
      <c r="E66" s="728"/>
      <c r="F66" s="21"/>
      <c r="G66" s="694" t="str">
        <f>IF(AND($G$107=FALSE,D66=TRUE),'INQ-A45.MELD'!$S$1,"")</f>
        <v/>
      </c>
      <c r="H66" s="694"/>
      <c r="I66" s="579"/>
      <c r="J66" s="578"/>
      <c r="K66" s="584"/>
      <c r="L66" s="413"/>
      <c r="M66" s="197"/>
      <c r="N66" s="197"/>
      <c r="O66" s="202"/>
      <c r="P66" s="202"/>
      <c r="Q66" s="202"/>
      <c r="R66" s="200"/>
      <c r="S66" s="54"/>
      <c r="T66" s="21"/>
      <c r="U66" s="21"/>
    </row>
    <row r="67" spans="1:21" ht="18" customHeight="1" x14ac:dyDescent="0.25">
      <c r="A67" s="21"/>
      <c r="B67" s="710" t="s">
        <v>566</v>
      </c>
      <c r="C67" s="726"/>
      <c r="D67" s="208" t="b">
        <v>0</v>
      </c>
      <c r="E67" s="729"/>
      <c r="F67" s="21"/>
      <c r="G67" s="569" t="str">
        <f>IF($G$107=TRUE,"",IF(COUNTIF(D61:D67,TRUE)=0,"Noch nicht beantwortet",IF(AND(COUNTIF(D61:D66,TRUE)&gt;0,D67=TRUE),"Ungültige Angabe","OK")))</f>
        <v>Noch nicht beantwortet</v>
      </c>
      <c r="H67" s="576"/>
      <c r="I67" s="579"/>
      <c r="J67" s="578"/>
      <c r="K67" s="584"/>
      <c r="L67" s="413"/>
      <c r="M67" s="197"/>
      <c r="N67" s="197"/>
      <c r="O67" s="202"/>
      <c r="P67" s="202"/>
      <c r="Q67" s="202"/>
      <c r="R67" s="200"/>
      <c r="S67" s="54"/>
      <c r="T67" s="21"/>
      <c r="U67" s="21"/>
    </row>
    <row r="68" spans="1:21" ht="15" customHeight="1" x14ac:dyDescent="0.25">
      <c r="D68" s="265" t="b">
        <v>0</v>
      </c>
      <c r="G68" s="576"/>
      <c r="H68" s="576"/>
      <c r="I68" s="579"/>
      <c r="J68" s="578"/>
      <c r="K68" s="584"/>
      <c r="L68" s="506"/>
      <c r="M68" s="199"/>
      <c r="N68" s="199"/>
      <c r="O68" s="202"/>
      <c r="P68" s="202"/>
      <c r="Q68" s="202"/>
      <c r="R68" s="200"/>
      <c r="S68" s="54"/>
    </row>
    <row r="69" spans="1:21" ht="15" customHeight="1" x14ac:dyDescent="0.25">
      <c r="B69" s="708" t="s">
        <v>1067</v>
      </c>
      <c r="C69" s="708"/>
      <c r="D69" s="708"/>
      <c r="E69" s="708"/>
      <c r="G69" s="576"/>
      <c r="H69" s="576"/>
      <c r="I69" s="579"/>
      <c r="J69" s="578"/>
      <c r="K69" s="584"/>
      <c r="L69" s="413"/>
      <c r="M69" s="197"/>
      <c r="N69" s="197"/>
      <c r="O69" s="202"/>
      <c r="P69" s="202"/>
      <c r="Q69" s="202"/>
      <c r="R69" s="200"/>
      <c r="S69" s="54"/>
    </row>
    <row r="70" spans="1:21" ht="20.100000000000001" customHeight="1" x14ac:dyDescent="0.25">
      <c r="B70" s="702" t="s">
        <v>1073</v>
      </c>
      <c r="C70" s="703"/>
      <c r="D70" s="704"/>
      <c r="E70" s="699" t="s">
        <v>567</v>
      </c>
      <c r="G70" s="576"/>
      <c r="H70" s="576"/>
      <c r="I70" s="579"/>
      <c r="J70" s="578"/>
      <c r="K70" s="584"/>
      <c r="L70" s="413"/>
      <c r="M70" s="197"/>
      <c r="N70" s="197"/>
      <c r="O70" s="202"/>
      <c r="P70" s="202"/>
      <c r="Q70" s="202"/>
      <c r="R70" s="200"/>
      <c r="S70" s="54"/>
    </row>
    <row r="71" spans="1:21" ht="20.100000000000001" customHeight="1" x14ac:dyDescent="0.25">
      <c r="B71" s="705"/>
      <c r="C71" s="706"/>
      <c r="D71" s="707"/>
      <c r="E71" s="700"/>
      <c r="G71" s="576"/>
      <c r="H71" s="576"/>
      <c r="I71" s="579"/>
      <c r="J71" s="578"/>
      <c r="K71" s="584"/>
      <c r="L71" s="413"/>
      <c r="M71" s="197"/>
      <c r="N71" s="197"/>
      <c r="O71" s="202"/>
      <c r="P71" s="202"/>
      <c r="Q71" s="202"/>
      <c r="R71" s="200"/>
      <c r="S71" s="54"/>
    </row>
    <row r="72" spans="1:21" ht="18" customHeight="1" x14ac:dyDescent="0.25">
      <c r="B72" s="695"/>
      <c r="C72" s="205" t="s">
        <v>554</v>
      </c>
      <c r="D72" s="206" t="b">
        <v>0</v>
      </c>
      <c r="E72" s="700"/>
      <c r="G72" s="694" t="str">
        <f>IF(AND($G$107=FALSE,D72=TRUE),'INQ-A60.MELD'!M1,"")</f>
        <v/>
      </c>
      <c r="H72" s="694"/>
      <c r="I72" s="583"/>
      <c r="J72" s="578"/>
      <c r="K72" s="584"/>
      <c r="L72" s="413"/>
      <c r="M72" s="197"/>
      <c r="N72" s="197"/>
      <c r="O72" s="202"/>
      <c r="P72" s="202"/>
      <c r="Q72" s="200"/>
      <c r="R72" s="200"/>
      <c r="S72" s="54"/>
    </row>
    <row r="73" spans="1:21" ht="18" customHeight="1" x14ac:dyDescent="0.25">
      <c r="B73" s="696"/>
      <c r="C73" s="207" t="s">
        <v>556</v>
      </c>
      <c r="D73" s="208" t="b">
        <v>0</v>
      </c>
      <c r="E73" s="701"/>
      <c r="G73" s="569" t="str">
        <f>IF($G$107=TRUE,"",IF(COUNTIF(D72:D73,TRUE)=0,"Noch nicht beantwortet",IF(AND(COUNTIF(D72:D73,TRUE)&gt;1,D73=TRUE),"Ungültige Angabe","OK")))</f>
        <v>Noch nicht beantwortet</v>
      </c>
      <c r="H73" s="576"/>
      <c r="I73" s="583"/>
      <c r="J73" s="578"/>
      <c r="K73" s="584"/>
      <c r="L73" s="413"/>
      <c r="M73" s="197"/>
      <c r="N73" s="197"/>
      <c r="O73" s="202"/>
      <c r="P73" s="202"/>
      <c r="Q73" s="202"/>
      <c r="R73" s="200"/>
      <c r="S73" s="54"/>
    </row>
    <row r="74" spans="1:21" ht="13.8" x14ac:dyDescent="0.25">
      <c r="D74" s="265" t="b">
        <v>0</v>
      </c>
      <c r="I74" s="199"/>
      <c r="J74" s="199"/>
      <c r="K74" s="199"/>
      <c r="L74" s="199"/>
      <c r="M74" s="199"/>
      <c r="N74" s="199"/>
      <c r="O74" s="202"/>
      <c r="P74" s="202"/>
      <c r="Q74" s="202"/>
      <c r="R74" s="200"/>
      <c r="S74" s="54"/>
    </row>
    <row r="75" spans="1:21" ht="13.8" x14ac:dyDescent="0.25">
      <c r="B75" s="320"/>
      <c r="D75" s="265"/>
      <c r="E75" s="82"/>
      <c r="F75" s="82"/>
      <c r="H75" s="321"/>
      <c r="I75" s="199"/>
      <c r="J75" s="199"/>
      <c r="K75" s="199"/>
      <c r="L75" s="199"/>
      <c r="M75" s="199"/>
      <c r="N75" s="199"/>
      <c r="O75" s="202"/>
      <c r="P75" s="202"/>
      <c r="Q75" s="202"/>
      <c r="R75" s="200"/>
      <c r="S75" s="54"/>
    </row>
    <row r="76" spans="1:21" ht="13.8" x14ac:dyDescent="0.25">
      <c r="I76" s="199"/>
      <c r="J76" s="199"/>
      <c r="K76" s="199"/>
      <c r="L76" s="199"/>
      <c r="M76" s="199"/>
      <c r="N76" s="199"/>
      <c r="O76" s="202"/>
      <c r="P76" s="202"/>
      <c r="Q76" s="202"/>
      <c r="R76" s="200"/>
      <c r="S76" s="54"/>
    </row>
    <row r="77" spans="1:21" ht="13.8" x14ac:dyDescent="0.25">
      <c r="I77" s="199"/>
      <c r="J77" s="199"/>
      <c r="K77" s="199"/>
      <c r="L77" s="199"/>
      <c r="M77" s="199"/>
      <c r="N77" s="199"/>
      <c r="O77" s="202"/>
      <c r="P77" s="202"/>
      <c r="Q77" s="202"/>
      <c r="R77" s="200"/>
      <c r="S77" s="54"/>
    </row>
    <row r="94" spans="1:1" x14ac:dyDescent="0.25">
      <c r="A94" s="303"/>
    </row>
    <row r="95" spans="1:1" hidden="1" x14ac:dyDescent="0.25"/>
    <row r="96" spans="1:1" hidden="1" x14ac:dyDescent="0.25"/>
    <row r="97" spans="2:8" hidden="1" x14ac:dyDescent="0.25">
      <c r="B97" s="209" t="s">
        <v>794</v>
      </c>
    </row>
    <row r="98" spans="2:8" hidden="1" x14ac:dyDescent="0.25">
      <c r="B98" s="270" t="s">
        <v>785</v>
      </c>
      <c r="C98" s="271"/>
      <c r="G98" s="209" t="s">
        <v>798</v>
      </c>
    </row>
    <row r="99" spans="2:8" hidden="1" x14ac:dyDescent="0.25">
      <c r="B99" s="272" t="s">
        <v>786</v>
      </c>
      <c r="C99" s="220"/>
      <c r="G99" s="268">
        <f>COUNTIF(G15:G23,"OK")</f>
        <v>0</v>
      </c>
      <c r="H99" s="203" t="s">
        <v>784</v>
      </c>
    </row>
    <row r="100" spans="2:8" hidden="1" x14ac:dyDescent="0.25">
      <c r="B100" s="272" t="s">
        <v>787</v>
      </c>
      <c r="C100" s="220"/>
    </row>
    <row r="101" spans="2:8" hidden="1" x14ac:dyDescent="0.25">
      <c r="B101" s="272" t="s">
        <v>788</v>
      </c>
      <c r="C101" s="220"/>
    </row>
    <row r="102" spans="2:8" hidden="1" x14ac:dyDescent="0.25">
      <c r="B102" s="272" t="s">
        <v>789</v>
      </c>
      <c r="C102" s="220"/>
      <c r="G102" s="209" t="s">
        <v>797</v>
      </c>
    </row>
    <row r="103" spans="2:8" hidden="1" x14ac:dyDescent="0.25">
      <c r="B103" s="273" t="s">
        <v>790</v>
      </c>
      <c r="C103" s="152"/>
      <c r="G103" s="268">
        <f>COUNTIF(G31:H73,"OK")</f>
        <v>0</v>
      </c>
      <c r="H103" s="203" t="s">
        <v>784</v>
      </c>
    </row>
    <row r="104" spans="2:8" hidden="1" x14ac:dyDescent="0.25">
      <c r="B104" s="269" t="s">
        <v>795</v>
      </c>
    </row>
    <row r="105" spans="2:8" hidden="1" x14ac:dyDescent="0.25">
      <c r="B105" s="274" t="s">
        <v>791</v>
      </c>
      <c r="C105" s="271"/>
    </row>
    <row r="106" spans="2:8" hidden="1" x14ac:dyDescent="0.25">
      <c r="B106" s="273" t="s">
        <v>792</v>
      </c>
      <c r="C106" s="152"/>
      <c r="G106" s="203" t="s">
        <v>837</v>
      </c>
    </row>
    <row r="107" spans="2:8" hidden="1" x14ac:dyDescent="0.25">
      <c r="B107" s="269" t="s">
        <v>796</v>
      </c>
      <c r="G107" s="203" t="b">
        <f>IF(LEFT(B31,3)="641",TRUE,FALSE)</f>
        <v>0</v>
      </c>
    </row>
    <row r="108" spans="2:8" hidden="1" x14ac:dyDescent="0.25">
      <c r="B108" s="270" t="s">
        <v>549</v>
      </c>
      <c r="C108" s="271"/>
    </row>
    <row r="109" spans="2:8" hidden="1" x14ac:dyDescent="0.25">
      <c r="B109" s="275" t="s">
        <v>550</v>
      </c>
      <c r="C109" s="220"/>
    </row>
    <row r="110" spans="2:8" hidden="1" x14ac:dyDescent="0.25">
      <c r="B110" s="275" t="s">
        <v>551</v>
      </c>
      <c r="C110" s="220"/>
    </row>
    <row r="111" spans="2:8" hidden="1" x14ac:dyDescent="0.25">
      <c r="B111" s="275" t="s">
        <v>1211</v>
      </c>
      <c r="C111" s="220"/>
    </row>
    <row r="112" spans="2:8" hidden="1" x14ac:dyDescent="0.25">
      <c r="B112" s="504" t="s">
        <v>1192</v>
      </c>
      <c r="C112" s="505"/>
    </row>
    <row r="113" spans="2:3" hidden="1" x14ac:dyDescent="0.25">
      <c r="B113" s="275" t="s">
        <v>552</v>
      </c>
      <c r="C113" s="220"/>
    </row>
    <row r="114" spans="2:3" hidden="1" x14ac:dyDescent="0.25">
      <c r="B114" s="276" t="s">
        <v>793</v>
      </c>
      <c r="C114" s="152"/>
    </row>
  </sheetData>
  <sheetProtection sheet="1" objects="1" scenarios="1"/>
  <mergeCells count="63">
    <mergeCell ref="B21:E21"/>
    <mergeCell ref="B30:D30"/>
    <mergeCell ref="E30:E31"/>
    <mergeCell ref="E41:E44"/>
    <mergeCell ref="B33:E33"/>
    <mergeCell ref="B41:D42"/>
    <mergeCell ref="B25:E25"/>
    <mergeCell ref="B40:E40"/>
    <mergeCell ref="B23:D23"/>
    <mergeCell ref="B26:E26"/>
    <mergeCell ref="B29:E29"/>
    <mergeCell ref="B31:D31"/>
    <mergeCell ref="E22:E23"/>
    <mergeCell ref="B22:D22"/>
    <mergeCell ref="E34:E38"/>
    <mergeCell ref="B36:B37"/>
    <mergeCell ref="C14:D14"/>
    <mergeCell ref="B18:D18"/>
    <mergeCell ref="C12:D12"/>
    <mergeCell ref="C15:D15"/>
    <mergeCell ref="C13:D13"/>
    <mergeCell ref="B19:D19"/>
    <mergeCell ref="B6:G6"/>
    <mergeCell ref="B67:C67"/>
    <mergeCell ref="G61:H61"/>
    <mergeCell ref="G64:H64"/>
    <mergeCell ref="G65:H65"/>
    <mergeCell ref="G62:H62"/>
    <mergeCell ref="E59:E67"/>
    <mergeCell ref="G66:H66"/>
    <mergeCell ref="B59:D60"/>
    <mergeCell ref="C10:D10"/>
    <mergeCell ref="C11:D11"/>
    <mergeCell ref="B9:E9"/>
    <mergeCell ref="E18:E19"/>
    <mergeCell ref="B34:D35"/>
    <mergeCell ref="B17:E17"/>
    <mergeCell ref="G1:H1"/>
    <mergeCell ref="G2:H2"/>
    <mergeCell ref="G3:H3"/>
    <mergeCell ref="G4:H4"/>
    <mergeCell ref="E10:E15"/>
    <mergeCell ref="G36:H36"/>
    <mergeCell ref="B72:B73"/>
    <mergeCell ref="B43:B44"/>
    <mergeCell ref="E48:E56"/>
    <mergeCell ref="G43:H43"/>
    <mergeCell ref="B70:D71"/>
    <mergeCell ref="B69:E69"/>
    <mergeCell ref="B58:E58"/>
    <mergeCell ref="G37:H37"/>
    <mergeCell ref="B56:C56"/>
    <mergeCell ref="E70:E73"/>
    <mergeCell ref="B48:D49"/>
    <mergeCell ref="B47:E47"/>
    <mergeCell ref="G52:H52"/>
    <mergeCell ref="G53:H53"/>
    <mergeCell ref="G54:H54"/>
    <mergeCell ref="G51:H51"/>
    <mergeCell ref="G55:H55"/>
    <mergeCell ref="G63:H63"/>
    <mergeCell ref="G50:H50"/>
    <mergeCell ref="G72:H72"/>
  </mergeCells>
  <conditionalFormatting sqref="G15 G19 G23 G31 G38 G44:G45 G56 G67 G73">
    <cfRule type="cellIs" dxfId="78" priority="1" stopIfTrue="1" operator="notEqual">
      <formula>"OK"</formula>
    </cfRule>
  </conditionalFormatting>
  <conditionalFormatting sqref="J47 B48:E48 B49:D55 B56 D56 B57:E57 B59:E59 B60:D67 B68:E68 B70:E70 B71:D73">
    <cfRule type="expression" dxfId="77" priority="2" stopIfTrue="1">
      <formula>$B$31="641000 Zentralbanken und Kreditinstitute"</formula>
    </cfRule>
  </conditionalFormatting>
  <dataValidations count="3">
    <dataValidation type="list" allowBlank="1" showInputMessage="1" showErrorMessage="1" sqref="B31:D31"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Question_1.4</formula1>
    </dataValidation>
  </dataValidations>
  <hyperlinks>
    <hyperlink ref="B11" r:id="rId1" xr:uid="{00000000-0004-0000-0200-000000000000}"/>
    <hyperlink ref="B29" location="Erläuterungen!Note_2.2" display="2.2 Branche" xr:uid="{00000000-0004-0000-0200-000001000000}"/>
    <hyperlink ref="B33" location="Erläuterungen!Note_2.3" display="2.3 Investoren mit Sitz im Ausland" xr:uid="{00000000-0004-0000-0200-000002000000}"/>
    <hyperlink ref="B40" location="Note_2.3" display="2.3 Beteiligungen im Ausland" xr:uid="{00000000-0004-0000-0200-000003000000}"/>
    <hyperlink ref="B47" location="Note_2.4" display="2.4 Kredite gegenüber Gegenparteien mit Sitz im Ausland" xr:uid="{00000000-0004-0000-0200-000004000000}"/>
    <hyperlink ref="B58" location="Note_2.5" display="2.5 Übrige Aktiven und Passiven gegenüber Gegenparteien mit Sitz im Ausland" xr:uid="{00000000-0004-0000-0200-000005000000}"/>
    <hyperlink ref="B69" location="Note_2.6" display="2.6 Umsätze auf Derivaten" xr:uid="{00000000-0004-0000-0200-000006000000}"/>
    <hyperlink ref="B69:C69" location="Note_2.7" display="2.7 Umsätze auf Derivaten" xr:uid="{00000000-0004-0000-0200-000007000000}"/>
    <hyperlink ref="B58:C58" location="Erläuterungen!Note_2.6" display="2.6 Übrige Aktiven und Passiven gegenüber Gegenparteien mit Sitz im Ausland" xr:uid="{00000000-0004-0000-0200-000008000000}"/>
    <hyperlink ref="B47:C47" location="Erläuterungen!Note_2.5" display="2.5 Kredite gegenüber Gegenparteien mit Sitz im Ausland" xr:uid="{00000000-0004-0000-0200-000009000000}"/>
    <hyperlink ref="B40:C40" location="Erläuterungen!Note_2.4" display="2.4 Beteiligungen im Ausland" xr:uid="{00000000-0004-0000-0200-00000A000000}"/>
    <hyperlink ref="B69:E69" location="'Notes '!Note_2.8" display="2.8 Umsätze auf Derivaten" xr:uid="{00000000-0004-0000-0200-00000B000000}"/>
    <hyperlink ref="B25" location="Note_2.0" display="2. Bestimmung der auszufüllenden Formulare" xr:uid="{00000000-0004-0000-0200-00000C000000}"/>
    <hyperlink ref="B29:E29" location="'Notes '!Note_2.3" display="2.3 Branche" xr:uid="{00000000-0004-0000-0200-00000D000000}"/>
    <hyperlink ref="B33:E33" location="'Notes '!Note_2.4" display="2.4 Investoren mit Sitz im Ausland" xr:uid="{00000000-0004-0000-0200-00000E000000}"/>
    <hyperlink ref="B40:E40" location="'Notes '!Note_2.5" display="2.5 Beteiligungen im Ausland" xr:uid="{00000000-0004-0000-0200-00000F000000}"/>
    <hyperlink ref="B47:E47" location="'Notes '!Note_2.6" display="2.6 Kredite, Einlagen und sonstige Forderungen/Verbindlichkeiten gegenüber Gegenparteien mit Sitz im Ausland" xr:uid="{00000000-0004-0000-0200-000010000000}"/>
    <hyperlink ref="B58:E58" location="'Notes '!Note_2.7" display="2.7 Übrige Aktiven und Passiven (Schuldtitel, Dividendenpapiere, strukturierte Produkte, Derivate) gegenüber Gegenparteien mit Sitz im Ausland" xr:uid="{00000000-0004-0000-0200-000011000000}"/>
    <hyperlink ref="B30:D30" location="BRNCH_Codes!A1" display="Welches ist die Branche (Haupttätigkeit) Ihrer Unternehmensgruppe im Inland gemäss NOGA 2008? (Link zu den Branchencodes)" xr:uid="{00000000-0004-0000-0200-000012000000}"/>
    <hyperlink ref="B25:E25" location="'Notes '!Note_2.0" display="2. Bestimmung der auszufüllenden Formulare" xr:uid="{00000000-0004-0000-0200-000013000000}"/>
  </hyperlinks>
  <pageMargins left="0.70866141732283472" right="0.70866141732283472" top="0.78740157480314965" bottom="0.78740157480314965" header="0.31496062992125984" footer="0.31496062992125984"/>
  <pageSetup paperSize="9" scale="66" orientation="portrait" r:id="rId2"/>
  <headerFooter>
    <oddFooter><![CDATA[&L&"Arial,Fett"SNB vertraulich&C&D&RSeite &P]]></oddFooter>
  </headerFooter>
  <rowBreaks count="1" manualBreakCount="1">
    <brk id="23" max="8" man="1"/>
  </rowBreaks>
  <drawing r:id="rId3"/>
  <legacyDrawing r:id="rId4"/>
  <mc:AlternateContent>
    <mc:Choice Requires="x14">
      <controls>
        <mc:AlternateContent>
          <mc:Choice Requires="x14">
            <control shapeId="18445" r:id="rId5" name="Check Box 13">
              <controlPr locked="0" defaultSize="0" autoFill="0" autoLine="0" autoPict="0">
                <anchor moveWithCells="1">
                  <from>
                    <xdr:col>3</xdr:col>
                    <xdr:colOff>0</xdr:colOff>
                    <xdr:row>34</xdr:row>
                    <xdr:rowOff>312420</xdr:rowOff>
                  </from>
                  <to>
                    <xdr:col>4</xdr:col>
                    <xdr:colOff>0</xdr:colOff>
                    <xdr:row>36</xdr:row>
                    <xdr:rowOff>0</xdr:rowOff>
                  </to>
                </anchor>
              </controlPr>
            </control>
          </mc:Choice>
        </mc:AlternateContent>
        <mc:AlternateContent>
          <mc:Choice Requires="x14">
            <control shapeId="18446" r:id="rId6" name="Check Box 14">
              <controlPr defaultSize="0" autoFill="0" autoLine="0" autoPict="0">
                <anchor moveWithCells="1">
                  <from>
                    <xdr:col>3</xdr:col>
                    <xdr:colOff>7620</xdr:colOff>
                    <xdr:row>42</xdr:row>
                    <xdr:rowOff>0</xdr:rowOff>
                  </from>
                  <to>
                    <xdr:col>4</xdr:col>
                    <xdr:colOff>22860</xdr:colOff>
                    <xdr:row>42</xdr:row>
                    <xdr:rowOff>220980</xdr:rowOff>
                  </to>
                </anchor>
              </controlPr>
            </control>
          </mc:Choice>
        </mc:AlternateContent>
        <mc:AlternateContent>
          <mc:Choice Requires="x14">
            <control shapeId="18447" r:id="rId7" name="Check Box 15">
              <controlPr defaultSize="0" autoFill="0" autoLine="0" autoPict="0">
                <anchor moveWithCells="1">
                  <from>
                    <xdr:col>3</xdr:col>
                    <xdr:colOff>0</xdr:colOff>
                    <xdr:row>43</xdr:row>
                    <xdr:rowOff>0</xdr:rowOff>
                  </from>
                  <to>
                    <xdr:col>4</xdr:col>
                    <xdr:colOff>7620</xdr:colOff>
                    <xdr:row>43</xdr:row>
                    <xdr:rowOff>220980</xdr:rowOff>
                  </to>
                </anchor>
              </controlPr>
            </control>
          </mc:Choice>
        </mc:AlternateContent>
        <mc:AlternateContent>
          <mc:Choice Requires="x14">
            <control shapeId="18448" r:id="rId8" name="Check Box 16">
              <controlPr locked="0" defaultSize="0" autoFill="0" autoLine="0" autoPict="0">
                <anchor moveWithCells="1">
                  <from>
                    <xdr:col>3</xdr:col>
                    <xdr:colOff>0</xdr:colOff>
                    <xdr:row>36</xdr:row>
                    <xdr:rowOff>0</xdr:rowOff>
                  </from>
                  <to>
                    <xdr:col>4</xdr:col>
                    <xdr:colOff>0</xdr:colOff>
                    <xdr:row>37</xdr:row>
                    <xdr:rowOff>0</xdr:rowOff>
                  </to>
                </anchor>
              </controlPr>
            </control>
          </mc:Choice>
        </mc:AlternateContent>
        <mc:AlternateContent>
          <mc:Choice Requires="x14">
            <control shapeId="18449" r:id="rId9" name="Check Box 17">
              <controlPr defaultSize="0" autoFill="0" autoLine="0" autoPict="0">
                <anchor moveWithCells="1">
                  <from>
                    <xdr:col>3</xdr:col>
                    <xdr:colOff>0</xdr:colOff>
                    <xdr:row>49</xdr:row>
                    <xdr:rowOff>7620</xdr:rowOff>
                  </from>
                  <to>
                    <xdr:col>4</xdr:col>
                    <xdr:colOff>7620</xdr:colOff>
                    <xdr:row>50</xdr:row>
                    <xdr:rowOff>7620</xdr:rowOff>
                  </to>
                </anchor>
              </controlPr>
            </control>
          </mc:Choice>
        </mc:AlternateContent>
        <mc:AlternateContent>
          <mc:Choice Requires="x14">
            <control shapeId="18450" r:id="rId10" name="Check Box 18">
              <controlPr defaultSize="0" autoFill="0" autoLine="0" autoPict="0">
                <anchor moveWithCells="1">
                  <from>
                    <xdr:col>3</xdr:col>
                    <xdr:colOff>0</xdr:colOff>
                    <xdr:row>51</xdr:row>
                    <xdr:rowOff>0</xdr:rowOff>
                  </from>
                  <to>
                    <xdr:col>4</xdr:col>
                    <xdr:colOff>7620</xdr:colOff>
                    <xdr:row>51</xdr:row>
                    <xdr:rowOff>220980</xdr:rowOff>
                  </to>
                </anchor>
              </controlPr>
            </control>
          </mc:Choice>
        </mc:AlternateContent>
        <mc:AlternateContent>
          <mc:Choice Requires="x14">
            <control shapeId="18451" r:id="rId11" name="Check Box 19">
              <controlPr defaultSize="0" autoFill="0" autoLine="0" autoPict="0">
                <anchor moveWithCells="1">
                  <from>
                    <xdr:col>3</xdr:col>
                    <xdr:colOff>0</xdr:colOff>
                    <xdr:row>50</xdr:row>
                    <xdr:rowOff>0</xdr:rowOff>
                  </from>
                  <to>
                    <xdr:col>4</xdr:col>
                    <xdr:colOff>7620</xdr:colOff>
                    <xdr:row>50</xdr:row>
                    <xdr:rowOff>220980</xdr:rowOff>
                  </to>
                </anchor>
              </controlPr>
            </control>
          </mc:Choice>
        </mc:AlternateContent>
        <mc:AlternateContent>
          <mc:Choice Requires="x14">
            <control shapeId="18452" r:id="rId12" name="Check Box 20">
              <controlPr defaultSize="0" autoFill="0" autoLine="0" autoPict="0">
                <anchor moveWithCells="1">
                  <from>
                    <xdr:col>3</xdr:col>
                    <xdr:colOff>0</xdr:colOff>
                    <xdr:row>53</xdr:row>
                    <xdr:rowOff>7620</xdr:rowOff>
                  </from>
                  <to>
                    <xdr:col>4</xdr:col>
                    <xdr:colOff>7620</xdr:colOff>
                    <xdr:row>54</xdr:row>
                    <xdr:rowOff>7620</xdr:rowOff>
                  </to>
                </anchor>
              </controlPr>
            </control>
          </mc:Choice>
        </mc:AlternateContent>
        <mc:AlternateContent>
          <mc:Choice Requires="x14">
            <control shapeId="18453" r:id="rId13" name="Check Box 21">
              <controlPr defaultSize="0" autoFill="0" autoLine="0" autoPict="0">
                <anchor moveWithCells="1">
                  <from>
                    <xdr:col>3</xdr:col>
                    <xdr:colOff>0</xdr:colOff>
                    <xdr:row>52</xdr:row>
                    <xdr:rowOff>0</xdr:rowOff>
                  </from>
                  <to>
                    <xdr:col>4</xdr:col>
                    <xdr:colOff>7620</xdr:colOff>
                    <xdr:row>52</xdr:row>
                    <xdr:rowOff>220980</xdr:rowOff>
                  </to>
                </anchor>
              </controlPr>
            </control>
          </mc:Choice>
        </mc:AlternateContent>
        <mc:AlternateContent>
          <mc:Choice Requires="x14">
            <control shapeId="18454" r:id="rId14" name="Check Box 22">
              <controlPr defaultSize="0" autoFill="0" autoLine="0" autoPict="0">
                <anchor moveWithCells="1">
                  <from>
                    <xdr:col>3</xdr:col>
                    <xdr:colOff>0</xdr:colOff>
                    <xdr:row>54</xdr:row>
                    <xdr:rowOff>0</xdr:rowOff>
                  </from>
                  <to>
                    <xdr:col>4</xdr:col>
                    <xdr:colOff>7620</xdr:colOff>
                    <xdr:row>54</xdr:row>
                    <xdr:rowOff>220980</xdr:rowOff>
                  </to>
                </anchor>
              </controlPr>
            </control>
          </mc:Choice>
        </mc:AlternateContent>
        <mc:AlternateContent>
          <mc:Choice Requires="x14">
            <control shapeId="18455" r:id="rId15" name="Check Box 23">
              <controlPr defaultSize="0" autoFill="0" autoLine="0" autoPict="0">
                <anchor moveWithCells="1">
                  <from>
                    <xdr:col>3</xdr:col>
                    <xdr:colOff>0</xdr:colOff>
                    <xdr:row>55</xdr:row>
                    <xdr:rowOff>106680</xdr:rowOff>
                  </from>
                  <to>
                    <xdr:col>4</xdr:col>
                    <xdr:colOff>7620</xdr:colOff>
                    <xdr:row>55</xdr:row>
                    <xdr:rowOff>327660</xdr:rowOff>
                  </to>
                </anchor>
              </controlPr>
            </control>
          </mc:Choice>
        </mc:AlternateContent>
        <mc:AlternateContent>
          <mc:Choice Requires="x14">
            <control shapeId="18456" r:id="rId16" name="Check Box 24">
              <controlPr defaultSize="0" autoFill="0" autoLine="0" autoPict="0">
                <anchor moveWithCells="1">
                  <from>
                    <xdr:col>3</xdr:col>
                    <xdr:colOff>0</xdr:colOff>
                    <xdr:row>60</xdr:row>
                    <xdr:rowOff>0</xdr:rowOff>
                  </from>
                  <to>
                    <xdr:col>4</xdr:col>
                    <xdr:colOff>7620</xdr:colOff>
                    <xdr:row>60</xdr:row>
                    <xdr:rowOff>220980</xdr:rowOff>
                  </to>
                </anchor>
              </controlPr>
            </control>
          </mc:Choice>
        </mc:AlternateContent>
        <mc:AlternateContent>
          <mc:Choice Requires="x14">
            <control shapeId="18457" r:id="rId17" name="Check Box 25">
              <controlPr defaultSize="0" autoFill="0" autoLine="0" autoPict="0">
                <anchor moveWithCells="1">
                  <from>
                    <xdr:col>3</xdr:col>
                    <xdr:colOff>0</xdr:colOff>
                    <xdr:row>61</xdr:row>
                    <xdr:rowOff>0</xdr:rowOff>
                  </from>
                  <to>
                    <xdr:col>4</xdr:col>
                    <xdr:colOff>7620</xdr:colOff>
                    <xdr:row>61</xdr:row>
                    <xdr:rowOff>220980</xdr:rowOff>
                  </to>
                </anchor>
              </controlPr>
            </control>
          </mc:Choice>
        </mc:AlternateContent>
        <mc:AlternateContent>
          <mc:Choice Requires="x14">
            <control shapeId="18458" r:id="rId18" name="Check Box 26">
              <controlPr defaultSize="0" autoFill="0" autoLine="0" autoPict="0">
                <anchor moveWithCells="1">
                  <from>
                    <xdr:col>3</xdr:col>
                    <xdr:colOff>0</xdr:colOff>
                    <xdr:row>64</xdr:row>
                    <xdr:rowOff>0</xdr:rowOff>
                  </from>
                  <to>
                    <xdr:col>4</xdr:col>
                    <xdr:colOff>7620</xdr:colOff>
                    <xdr:row>64</xdr:row>
                    <xdr:rowOff>220980</xdr:rowOff>
                  </to>
                </anchor>
              </controlPr>
            </control>
          </mc:Choice>
        </mc:AlternateContent>
        <mc:AlternateContent>
          <mc:Choice Requires="x14">
            <control shapeId="18459" r:id="rId19" name="Check Box 27">
              <controlPr defaultSize="0" autoFill="0" autoLine="0" autoPict="0">
                <anchor moveWithCells="1">
                  <from>
                    <xdr:col>3</xdr:col>
                    <xdr:colOff>0</xdr:colOff>
                    <xdr:row>63</xdr:row>
                    <xdr:rowOff>7620</xdr:rowOff>
                  </from>
                  <to>
                    <xdr:col>4</xdr:col>
                    <xdr:colOff>7620</xdr:colOff>
                    <xdr:row>64</xdr:row>
                    <xdr:rowOff>7620</xdr:rowOff>
                  </to>
                </anchor>
              </controlPr>
            </control>
          </mc:Choice>
        </mc:AlternateContent>
        <mc:AlternateContent>
          <mc:Choice Requires="x14">
            <control shapeId="18460" r:id="rId20" name="Check Box 28">
              <controlPr defaultSize="0" autoFill="0" autoLine="0" autoPict="0">
                <anchor moveWithCells="1">
                  <from>
                    <xdr:col>3</xdr:col>
                    <xdr:colOff>0</xdr:colOff>
                    <xdr:row>66</xdr:row>
                    <xdr:rowOff>7620</xdr:rowOff>
                  </from>
                  <to>
                    <xdr:col>4</xdr:col>
                    <xdr:colOff>7620</xdr:colOff>
                    <xdr:row>67</xdr:row>
                    <xdr:rowOff>7620</xdr:rowOff>
                  </to>
                </anchor>
              </controlPr>
            </control>
          </mc:Choice>
        </mc:AlternateContent>
        <mc:AlternateContent>
          <mc:Choice Requires="x14">
            <control shapeId="18461" r:id="rId21" name="Check Box 29">
              <controlPr defaultSize="0" autoFill="0" autoLine="0" autoPict="0">
                <anchor moveWithCells="1">
                  <from>
                    <xdr:col>3</xdr:col>
                    <xdr:colOff>0</xdr:colOff>
                    <xdr:row>65</xdr:row>
                    <xdr:rowOff>7620</xdr:rowOff>
                  </from>
                  <to>
                    <xdr:col>4</xdr:col>
                    <xdr:colOff>7620</xdr:colOff>
                    <xdr:row>66</xdr:row>
                    <xdr:rowOff>0</xdr:rowOff>
                  </to>
                </anchor>
              </controlPr>
            </control>
          </mc:Choice>
        </mc:AlternateContent>
        <mc:AlternateContent>
          <mc:Choice Requires="x14">
            <control shapeId="18462" r:id="rId22" name="Check Box 30">
              <controlPr defaultSize="0" autoFill="0" autoLine="0" autoPict="0">
                <anchor moveWithCells="1">
                  <from>
                    <xdr:col>3</xdr:col>
                    <xdr:colOff>0</xdr:colOff>
                    <xdr:row>71</xdr:row>
                    <xdr:rowOff>0</xdr:rowOff>
                  </from>
                  <to>
                    <xdr:col>4</xdr:col>
                    <xdr:colOff>7620</xdr:colOff>
                    <xdr:row>71</xdr:row>
                    <xdr:rowOff>220980</xdr:rowOff>
                  </to>
                </anchor>
              </controlPr>
            </control>
          </mc:Choice>
        </mc:AlternateContent>
        <mc:AlternateContent>
          <mc:Choice Requires="x14">
            <control shapeId="18463" r:id="rId23" name="Check Box 31">
              <controlPr defaultSize="0" autoFill="0" autoLine="0" autoPict="0">
                <anchor moveWithCells="1">
                  <from>
                    <xdr:col>3</xdr:col>
                    <xdr:colOff>0</xdr:colOff>
                    <xdr:row>72</xdr:row>
                    <xdr:rowOff>0</xdr:rowOff>
                  </from>
                  <to>
                    <xdr:col>4</xdr:col>
                    <xdr:colOff>7620</xdr:colOff>
                    <xdr:row>72</xdr:row>
                    <xdr:rowOff>220980</xdr:rowOff>
                  </to>
                </anchor>
              </controlPr>
            </control>
          </mc:Choice>
        </mc:AlternateContent>
        <mc:AlternateContent>
          <mc:Choice Requires="x14">
            <control shapeId="18464" r:id="rId24" name="Check Box 32">
              <controlPr defaultSize="0" autoFill="0" autoLine="0" autoPict="0">
                <anchor moveWithCells="1">
                  <from>
                    <xdr:col>3</xdr:col>
                    <xdr:colOff>0</xdr:colOff>
                    <xdr:row>62</xdr:row>
                    <xdr:rowOff>7620</xdr:rowOff>
                  </from>
                  <to>
                    <xdr:col>4</xdr:col>
                    <xdr:colOff>7620</xdr:colOff>
                    <xdr:row>63</xdr:row>
                    <xdr:rowOff>0</xdr:rowOff>
                  </to>
                </anchor>
              </controlPr>
            </control>
          </mc:Choice>
        </mc:AlternateContent>
        <mc:AlternateContent>
          <mc:Choice Requires="x14">
            <control shapeId="18509" r:id="rId25" name="Check Box 77">
              <controlPr locked="0" defaultSize="0" autoFill="0" autoLine="0" autoPict="0">
                <anchor moveWithCells="1">
                  <from>
                    <xdr:col>2</xdr:col>
                    <xdr:colOff>2743200</xdr:colOff>
                    <xdr:row>37</xdr:row>
                    <xdr:rowOff>0</xdr:rowOff>
                  </from>
                  <to>
                    <xdr:col>3</xdr:col>
                    <xdr:colOff>297180</xdr:colOff>
                    <xdr:row>38</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K79"/>
  <sheetViews>
    <sheetView showGridLines="0" showRowColHeaders="0" zoomScale="90" zoomScaleNormal="90" workbookViewId="0">
      <selection activeCell="B43" sqref="B43:C43"/>
    </sheetView>
  </sheetViews>
  <sheetFormatPr defaultColWidth="9.109375" defaultRowHeight="13.2" x14ac:dyDescent="0.25"/>
  <cols>
    <col min="1" max="1" customWidth="true" style="188" width="1.88671875"/>
    <col min="2" max="2" customWidth="true" style="188" width="12.6640625"/>
    <col min="3" max="3" customWidth="true" style="188" width="16.6640625"/>
    <col min="4" max="4" customWidth="true" style="188" width="10.6640625"/>
    <col min="5" max="5" customWidth="true" style="188" width="30.6640625"/>
    <col min="6" max="7" customWidth="true" style="188" width="16.6640625"/>
    <col min="8" max="8" customWidth="true" style="188" width="25.6640625"/>
    <col min="9" max="10" customWidth="true" style="188" width="21.6640625"/>
    <col min="11" max="12" customWidth="true" style="188" width="14.109375"/>
    <col min="13" max="16384" style="188" width="9.109375"/>
  </cols>
  <sheetData>
    <row r="1" spans="2:11" ht="15.6" x14ac:dyDescent="0.25">
      <c r="I1" s="15" t="s">
        <v>6</v>
      </c>
      <c r="J1" s="237" t="str">
        <f>Start!H1</f>
        <v>INQ</v>
      </c>
    </row>
    <row r="2" spans="2:11" ht="15.6" x14ac:dyDescent="0.25">
      <c r="H2" s="199"/>
      <c r="I2" s="198" t="s">
        <v>545</v>
      </c>
      <c r="J2" s="237" t="str">
        <f>B7</f>
        <v>Übersicht</v>
      </c>
      <c r="K2" s="236"/>
    </row>
    <row r="3" spans="2:11" ht="15.6" x14ac:dyDescent="0.25">
      <c r="I3" s="15" t="s">
        <v>1191</v>
      </c>
      <c r="J3" s="237" t="str">
        <f>Start!H3</f>
        <v>XXXXXX</v>
      </c>
    </row>
    <row r="4" spans="2:11" ht="15.6" x14ac:dyDescent="0.3">
      <c r="C4" s="20"/>
      <c r="D4" s="20"/>
      <c r="E4" s="20"/>
      <c r="I4" s="15" t="s">
        <v>3</v>
      </c>
      <c r="J4" s="191" t="str">
        <f>Start!H4</f>
        <v>TT.MM.JJJJ</v>
      </c>
    </row>
    <row r="5" spans="2:11" s="236" customFormat="1" ht="15.6" x14ac:dyDescent="0.3">
      <c r="B5" s="20"/>
      <c r="C5" s="20"/>
      <c r="D5" s="20"/>
      <c r="E5" s="20"/>
      <c r="I5" s="217"/>
      <c r="J5" s="267"/>
    </row>
    <row r="6" spans="2:11" s="236" customFormat="1" ht="17.399999999999999" x14ac:dyDescent="0.25">
      <c r="B6" s="793" t="s">
        <v>538</v>
      </c>
      <c r="C6" s="793"/>
      <c r="D6" s="793"/>
      <c r="E6" s="793"/>
      <c r="F6" s="793"/>
      <c r="G6" s="793"/>
      <c r="I6" s="217"/>
      <c r="J6" s="267"/>
    </row>
    <row r="7" spans="2:11" s="236" customFormat="1" ht="17.399999999999999" x14ac:dyDescent="0.3">
      <c r="B7" s="2" t="s">
        <v>669</v>
      </c>
      <c r="C7" s="20"/>
      <c r="D7" s="20"/>
      <c r="E7" s="20"/>
      <c r="I7" s="217"/>
      <c r="J7" s="267"/>
    </row>
    <row r="8" spans="2:11" s="236" customFormat="1" ht="15.6" x14ac:dyDescent="0.3">
      <c r="B8" s="20"/>
      <c r="C8" s="20"/>
      <c r="D8" s="20"/>
      <c r="E8" s="20"/>
      <c r="I8" s="217"/>
      <c r="J8" s="267"/>
    </row>
    <row r="9" spans="2:11" s="236" customFormat="1" ht="15.6" hidden="1" x14ac:dyDescent="0.3">
      <c r="B9" s="20"/>
      <c r="C9" s="20"/>
      <c r="D9" s="20"/>
      <c r="E9" s="20"/>
      <c r="I9" s="217"/>
      <c r="J9" s="267"/>
    </row>
    <row r="10" spans="2:11" s="236" customFormat="1" ht="15.6" hidden="1" x14ac:dyDescent="0.3">
      <c r="B10" s="20"/>
      <c r="C10" s="20"/>
      <c r="D10" s="20"/>
      <c r="E10" s="20"/>
      <c r="I10" s="217"/>
      <c r="J10" s="267"/>
    </row>
    <row r="11" spans="2:11" s="236" customFormat="1" ht="15.6" hidden="1" x14ac:dyDescent="0.3">
      <c r="B11" s="20"/>
      <c r="C11" s="20"/>
      <c r="D11" s="20"/>
      <c r="E11" s="20"/>
      <c r="I11" s="217"/>
      <c r="J11" s="267"/>
    </row>
    <row r="12" spans="2:11" s="236" customFormat="1" ht="15.6" hidden="1" x14ac:dyDescent="0.3">
      <c r="B12" s="20"/>
      <c r="C12" s="20"/>
      <c r="D12" s="20"/>
      <c r="E12" s="20"/>
      <c r="I12" s="217"/>
      <c r="J12" s="267"/>
    </row>
    <row r="13" spans="2:11" x14ac:dyDescent="0.25">
      <c r="B13" s="790" t="str">
        <f>IF(Metadata!G103&lt;6,"Bitte beantworten Sie die fehlenden Fragen im Erhebungsteil Grunddaten (Tabelle Metadata) oder überprüfen Sie Ihre Antworten.","")</f>
        <v>Bitte beantworten Sie die fehlenden Fragen im Erhebungsteil Grunddaten (Tabelle Metadata) oder überprüfen Sie Ihre Antworten.</v>
      </c>
      <c r="C13" s="790"/>
      <c r="D13" s="790"/>
      <c r="E13" s="790"/>
      <c r="F13" s="790"/>
      <c r="G13" s="790"/>
      <c r="H13" s="790"/>
      <c r="I13" s="790"/>
      <c r="J13" s="790"/>
    </row>
    <row r="14" spans="2:11" ht="33.75" customHeight="1" x14ac:dyDescent="0.25">
      <c r="B14" s="792" t="s">
        <v>1128</v>
      </c>
      <c r="C14" s="792"/>
      <c r="D14" s="792"/>
      <c r="E14" s="792"/>
      <c r="F14" s="792"/>
      <c r="G14" s="792"/>
      <c r="H14" s="792"/>
      <c r="I14" s="792"/>
      <c r="J14" s="792"/>
    </row>
    <row r="15" spans="2:11" s="606" customFormat="1" ht="16.5" customHeight="1" x14ac:dyDescent="0.25">
      <c r="B15" s="605" t="s">
        <v>671</v>
      </c>
      <c r="C15" s="605" t="s">
        <v>672</v>
      </c>
      <c r="D15" s="783" t="s">
        <v>670</v>
      </c>
      <c r="E15" s="783"/>
      <c r="F15" s="783"/>
      <c r="G15" s="783"/>
      <c r="H15" s="783"/>
      <c r="I15" s="605" t="s">
        <v>803</v>
      </c>
      <c r="J15" s="605" t="s">
        <v>806</v>
      </c>
    </row>
    <row r="16" spans="2:11" x14ac:dyDescent="0.25">
      <c r="B16" s="600" t="s">
        <v>801</v>
      </c>
      <c r="C16" s="781" t="s">
        <v>778</v>
      </c>
      <c r="D16" s="794" t="str">
        <f>Metadata!B8</f>
        <v>1. Stammdaten</v>
      </c>
      <c r="E16" s="794"/>
      <c r="F16" s="794"/>
      <c r="G16" s="794"/>
      <c r="H16" s="794"/>
      <c r="I16" s="479" t="str">
        <f>Metadata!G99&amp;" von 3"</f>
        <v>0 von 3</v>
      </c>
      <c r="J16" s="480" t="str">
        <f>IF(Metadata!G99&lt;3,"unvollständig","OK")</f>
        <v>unvollständig</v>
      </c>
    </row>
    <row r="17" spans="2:10" x14ac:dyDescent="0.25">
      <c r="B17" s="601" t="s">
        <v>802</v>
      </c>
      <c r="C17" s="782"/>
      <c r="D17" s="795" t="str">
        <f>Metadata!B25</f>
        <v>2. Bestimmung der auszufüllenden Formulare</v>
      </c>
      <c r="E17" s="795"/>
      <c r="F17" s="795"/>
      <c r="G17" s="795"/>
      <c r="H17" s="795"/>
      <c r="I17" s="481" t="str">
        <f>Metadata!G103&amp;" von 6"</f>
        <v>0 von 6</v>
      </c>
      <c r="J17" s="480" t="str">
        <f>IF(Metadata!G107=TRUE,IF(Metadata!G103&lt;3,"unvollständig","OK"),IF(Metadata!G103&lt;6,"unvollständig","OK"))</f>
        <v>unvollständig</v>
      </c>
    </row>
    <row r="18" spans="2:10" ht="6.75" customHeight="1" x14ac:dyDescent="0.25">
      <c r="B18" s="602"/>
      <c r="C18" s="324"/>
      <c r="D18" s="297"/>
      <c r="E18" s="297"/>
      <c r="F18" s="297"/>
      <c r="G18" s="297"/>
      <c r="H18" s="297"/>
      <c r="I18" s="482"/>
      <c r="J18" s="483"/>
    </row>
    <row r="19" spans="2:10" x14ac:dyDescent="0.25">
      <c r="B19" s="603" t="s">
        <v>555</v>
      </c>
      <c r="C19" s="325" t="str">
        <f>Metadata!G36&amp;Metadata!G37</f>
        <v/>
      </c>
      <c r="D19" s="796" t="str">
        <f>'INQ-A10.MELD'!F2</f>
        <v>Mittelflüsse mit Investoren mit Sitz im Ausland</v>
      </c>
      <c r="E19" s="796"/>
      <c r="F19" s="796"/>
      <c r="G19" s="796"/>
      <c r="H19" s="796"/>
      <c r="I19" s="478">
        <f>'INQ-A10.MELD'!$D$307</f>
        <v>0</v>
      </c>
      <c r="J19" s="480" t="str">
        <f t="shared" ref="J19:J38" si="0">IF(AND(C19="",I19=0),"",IF(AND(C19&lt;&gt;"",I19=0),"leer",IF(AND(C19&lt;&gt;"",I19&gt;0),"OK","Meldung mit Werten")))</f>
        <v/>
      </c>
    </row>
    <row r="20" spans="2:10" x14ac:dyDescent="0.25">
      <c r="B20" s="604" t="s">
        <v>557</v>
      </c>
      <c r="C20" s="325" t="str">
        <f>Metadata!G43</f>
        <v/>
      </c>
      <c r="D20" s="796" t="str">
        <f>'INQ-A20.MELD'!F2</f>
        <v>Mittelflüsse mit Beteiligungen im Ausland</v>
      </c>
      <c r="E20" s="796"/>
      <c r="F20" s="796"/>
      <c r="G20" s="796"/>
      <c r="H20" s="796"/>
      <c r="I20" s="478">
        <f>'INQ-A20.MELD'!$D$307</f>
        <v>0</v>
      </c>
      <c r="J20" s="480" t="str">
        <f t="shared" si="0"/>
        <v/>
      </c>
    </row>
    <row r="21" spans="2:10" ht="7.5" customHeight="1" x14ac:dyDescent="0.25">
      <c r="B21" s="602"/>
      <c r="C21" s="324"/>
      <c r="D21" s="437"/>
      <c r="E21" s="437"/>
      <c r="F21" s="437"/>
      <c r="G21" s="437"/>
      <c r="H21" s="437"/>
      <c r="I21" s="482"/>
      <c r="J21" s="483"/>
    </row>
    <row r="22" spans="2:10" ht="27.9" customHeight="1" x14ac:dyDescent="0.25">
      <c r="B22" s="772" t="s">
        <v>559</v>
      </c>
      <c r="C22" s="476" t="str">
        <f>Metadata!G50</f>
        <v/>
      </c>
      <c r="D22" s="778" t="s">
        <v>1174</v>
      </c>
      <c r="E22" s="779"/>
      <c r="F22" s="779"/>
      <c r="G22" s="779"/>
      <c r="H22" s="780"/>
      <c r="I22" s="478">
        <f>'INQ-A30.MELD'!$D$307</f>
        <v>0</v>
      </c>
      <c r="J22" s="480" t="str">
        <f t="shared" si="0"/>
        <v/>
      </c>
    </row>
    <row r="23" spans="2:10" ht="27.9" customHeight="1" x14ac:dyDescent="0.25">
      <c r="B23" s="773"/>
      <c r="C23" s="476" t="str">
        <f>Metadata!G51</f>
        <v/>
      </c>
      <c r="D23" s="778" t="s">
        <v>1175</v>
      </c>
      <c r="E23" s="779"/>
      <c r="F23" s="779"/>
      <c r="G23" s="779"/>
      <c r="H23" s="780"/>
      <c r="I23" s="478">
        <f>'INQ-A31.MELD'!$D$307</f>
        <v>0</v>
      </c>
      <c r="J23" s="480" t="str">
        <f t="shared" si="0"/>
        <v/>
      </c>
    </row>
    <row r="24" spans="2:10" ht="27.9" customHeight="1" x14ac:dyDescent="0.25">
      <c r="B24" s="773"/>
      <c r="C24" s="476" t="str">
        <f>Metadata!G52</f>
        <v/>
      </c>
      <c r="D24" s="778" t="s">
        <v>1176</v>
      </c>
      <c r="E24" s="779"/>
      <c r="F24" s="779"/>
      <c r="G24" s="779"/>
      <c r="H24" s="780"/>
      <c r="I24" s="478">
        <f>'INQ-A32.MELD'!$D$307</f>
        <v>0</v>
      </c>
      <c r="J24" s="480" t="str">
        <f t="shared" si="0"/>
        <v/>
      </c>
    </row>
    <row r="25" spans="2:10" ht="27.9" customHeight="1" x14ac:dyDescent="0.25">
      <c r="B25" s="773"/>
      <c r="C25" s="476" t="str">
        <f>Metadata!G53</f>
        <v/>
      </c>
      <c r="D25" s="778" t="s">
        <v>1177</v>
      </c>
      <c r="E25" s="779"/>
      <c r="F25" s="779"/>
      <c r="G25" s="779"/>
      <c r="H25" s="780"/>
      <c r="I25" s="478">
        <f>'INQ-A33.MELD'!$D$307</f>
        <v>0</v>
      </c>
      <c r="J25" s="480" t="str">
        <f t="shared" si="0"/>
        <v/>
      </c>
    </row>
    <row r="26" spans="2:10" ht="27.9" customHeight="1" x14ac:dyDescent="0.25">
      <c r="B26" s="773"/>
      <c r="C26" s="476" t="str">
        <f>Metadata!G54</f>
        <v/>
      </c>
      <c r="D26" s="778" t="s">
        <v>1178</v>
      </c>
      <c r="E26" s="779"/>
      <c r="F26" s="779"/>
      <c r="G26" s="779"/>
      <c r="H26" s="780"/>
      <c r="I26" s="478">
        <f>'INQ-A34.MELD'!$D$307</f>
        <v>0</v>
      </c>
      <c r="J26" s="480" t="str">
        <f t="shared" si="0"/>
        <v/>
      </c>
    </row>
    <row r="27" spans="2:10" ht="27.9" customHeight="1" x14ac:dyDescent="0.25">
      <c r="B27" s="774"/>
      <c r="C27" s="477" t="str">
        <f>Metadata!G55</f>
        <v/>
      </c>
      <c r="D27" s="778" t="s">
        <v>1179</v>
      </c>
      <c r="E27" s="779"/>
      <c r="F27" s="779"/>
      <c r="G27" s="779"/>
      <c r="H27" s="780"/>
      <c r="I27" s="478">
        <f>'INQ-A35.MELD'!$D$307</f>
        <v>0</v>
      </c>
      <c r="J27" s="480" t="str">
        <f t="shared" si="0"/>
        <v/>
      </c>
    </row>
    <row r="28" spans="2:10" ht="7.5" customHeight="1" x14ac:dyDescent="0.25">
      <c r="B28" s="602"/>
      <c r="C28" s="324"/>
      <c r="D28" s="437"/>
      <c r="E28" s="437"/>
      <c r="F28" s="437"/>
      <c r="G28" s="437"/>
      <c r="H28" s="474"/>
      <c r="I28" s="482"/>
      <c r="J28" s="483"/>
    </row>
    <row r="29" spans="2:10" ht="12.75" customHeight="1" x14ac:dyDescent="0.25">
      <c r="B29" s="772" t="s">
        <v>565</v>
      </c>
      <c r="C29" s="325" t="str">
        <f>Metadata!G61</f>
        <v/>
      </c>
      <c r="D29" s="766" t="s">
        <v>1180</v>
      </c>
      <c r="E29" s="767"/>
      <c r="F29" s="767"/>
      <c r="G29" s="767"/>
      <c r="H29" s="768"/>
      <c r="I29" s="478">
        <f>'INQ-A40.MELD'!$D$307</f>
        <v>0</v>
      </c>
      <c r="J29" s="480" t="str">
        <f t="shared" si="0"/>
        <v/>
      </c>
    </row>
    <row r="30" spans="2:10" ht="12.75" customHeight="1" x14ac:dyDescent="0.25">
      <c r="B30" s="773"/>
      <c r="C30" s="325" t="str">
        <f>Metadata!G62</f>
        <v/>
      </c>
      <c r="D30" s="766" t="s">
        <v>1181</v>
      </c>
      <c r="E30" s="767"/>
      <c r="F30" s="767"/>
      <c r="G30" s="767"/>
      <c r="H30" s="768"/>
      <c r="I30" s="478">
        <f>'INQ-A41.MELD'!$D$307</f>
        <v>0</v>
      </c>
      <c r="J30" s="480" t="str">
        <f t="shared" si="0"/>
        <v/>
      </c>
    </row>
    <row r="31" spans="2:10" ht="12.75" customHeight="1" x14ac:dyDescent="0.25">
      <c r="B31" s="773"/>
      <c r="C31" s="325" t="str">
        <f>Metadata!G63</f>
        <v/>
      </c>
      <c r="D31" s="766" t="s">
        <v>1182</v>
      </c>
      <c r="E31" s="767"/>
      <c r="F31" s="767"/>
      <c r="G31" s="767"/>
      <c r="H31" s="768"/>
      <c r="I31" s="478">
        <f>'INQ-A42.MELD'!$D$307</f>
        <v>0</v>
      </c>
      <c r="J31" s="480" t="str">
        <f t="shared" si="0"/>
        <v/>
      </c>
    </row>
    <row r="32" spans="2:10" ht="12.75" customHeight="1" x14ac:dyDescent="0.25">
      <c r="B32" s="773"/>
      <c r="C32" s="325" t="str">
        <f>Metadata!G64</f>
        <v/>
      </c>
      <c r="D32" s="766" t="s">
        <v>1183</v>
      </c>
      <c r="E32" s="767"/>
      <c r="F32" s="767"/>
      <c r="G32" s="767"/>
      <c r="H32" s="768"/>
      <c r="I32" s="478">
        <f>'INQ-A43.MELD'!$D$307</f>
        <v>0</v>
      </c>
      <c r="J32" s="480" t="str">
        <f t="shared" si="0"/>
        <v/>
      </c>
    </row>
    <row r="33" spans="2:10" ht="12.75" customHeight="1" x14ac:dyDescent="0.25">
      <c r="B33" s="773"/>
      <c r="C33" s="325" t="str">
        <f>Metadata!G65</f>
        <v/>
      </c>
      <c r="D33" s="766" t="s">
        <v>1184</v>
      </c>
      <c r="E33" s="767"/>
      <c r="F33" s="767"/>
      <c r="G33" s="767"/>
      <c r="H33" s="768"/>
      <c r="I33" s="478">
        <f>'INQ-A44.MELD'!$D$307</f>
        <v>0</v>
      </c>
      <c r="J33" s="480" t="str">
        <f t="shared" si="0"/>
        <v/>
      </c>
    </row>
    <row r="34" spans="2:10" ht="12.75" customHeight="1" x14ac:dyDescent="0.25">
      <c r="B34" s="774"/>
      <c r="C34" s="325" t="str">
        <f>Metadata!G66</f>
        <v/>
      </c>
      <c r="D34" s="769" t="s">
        <v>1185</v>
      </c>
      <c r="E34" s="770"/>
      <c r="F34" s="770"/>
      <c r="G34" s="770"/>
      <c r="H34" s="771"/>
      <c r="I34" s="478">
        <f>'INQ-A45.MELD'!$D$307</f>
        <v>0</v>
      </c>
      <c r="J34" s="480" t="str">
        <f t="shared" si="0"/>
        <v/>
      </c>
    </row>
    <row r="35" spans="2:10" ht="7.5" customHeight="1" x14ac:dyDescent="0.25">
      <c r="B35" s="602"/>
      <c r="C35" s="324"/>
      <c r="D35" s="437"/>
      <c r="E35" s="437"/>
      <c r="F35" s="437"/>
      <c r="G35" s="437"/>
      <c r="H35" s="474"/>
      <c r="I35" s="482"/>
      <c r="J35" s="483"/>
    </row>
    <row r="36" spans="2:10" ht="27.9" customHeight="1" x14ac:dyDescent="0.25">
      <c r="B36" s="604" t="s">
        <v>559</v>
      </c>
      <c r="C36" s="325" t="str">
        <f>IF(AND(Metadata!G56="OK",Metadata!D56&lt;&gt;TRUE),'INQ-A50.MELD'!N1,"")</f>
        <v/>
      </c>
      <c r="D36" s="778" t="s">
        <v>1164</v>
      </c>
      <c r="E36" s="779"/>
      <c r="F36" s="779"/>
      <c r="G36" s="779"/>
      <c r="H36" s="780"/>
      <c r="I36" s="478">
        <f>'INQ-A50.MELD'!$D$307</f>
        <v>0</v>
      </c>
      <c r="J36" s="480" t="str">
        <f t="shared" si="0"/>
        <v/>
      </c>
    </row>
    <row r="37" spans="2:10" ht="7.5" customHeight="1" x14ac:dyDescent="0.25">
      <c r="B37" s="602"/>
      <c r="C37" s="326"/>
      <c r="D37" s="438"/>
      <c r="E37" s="438"/>
      <c r="F37" s="438"/>
      <c r="G37" s="438"/>
      <c r="H37" s="475"/>
      <c r="I37" s="484"/>
      <c r="J37" s="487"/>
    </row>
    <row r="38" spans="2:10" ht="12.75" customHeight="1" x14ac:dyDescent="0.25">
      <c r="B38" s="604" t="s">
        <v>567</v>
      </c>
      <c r="C38" s="325" t="str">
        <f>Metadata!G72</f>
        <v/>
      </c>
      <c r="D38" s="766" t="s">
        <v>753</v>
      </c>
      <c r="E38" s="767"/>
      <c r="F38" s="767"/>
      <c r="G38" s="767"/>
      <c r="H38" s="768"/>
      <c r="I38" s="485">
        <f>'INQ-A60.MELD'!$D$57</f>
        <v>0</v>
      </c>
      <c r="J38" s="486" t="str">
        <f t="shared" si="0"/>
        <v/>
      </c>
    </row>
    <row r="39" spans="2:10" ht="2.1" customHeight="1" x14ac:dyDescent="0.25">
      <c r="B39" s="207"/>
      <c r="C39" s="207"/>
      <c r="D39" s="207"/>
      <c r="E39" s="207"/>
      <c r="F39" s="207"/>
      <c r="G39" s="207"/>
      <c r="H39" s="278" t="s">
        <v>673</v>
      </c>
      <c r="I39" s="207"/>
      <c r="J39" s="207"/>
    </row>
    <row r="40" spans="2:10" ht="13.8" x14ac:dyDescent="0.25">
      <c r="C40" s="218"/>
      <c r="D40" s="218"/>
      <c r="E40" s="218"/>
      <c r="F40" s="21"/>
      <c r="G40" s="21"/>
      <c r="H40" s="21"/>
      <c r="I40" s="21"/>
      <c r="J40" s="21"/>
    </row>
    <row r="41" spans="2:10" ht="25.5" customHeight="1" x14ac:dyDescent="0.3">
      <c r="B41" s="2" t="s">
        <v>674</v>
      </c>
      <c r="C41" s="218"/>
      <c r="D41" s="218"/>
      <c r="E41" s="218"/>
      <c r="F41" s="21"/>
      <c r="G41" s="21"/>
      <c r="H41" s="21"/>
      <c r="I41" s="21"/>
      <c r="J41" s="21"/>
    </row>
    <row r="42" spans="2:10" s="203" customFormat="1" ht="18.75" customHeight="1" x14ac:dyDescent="0.25">
      <c r="B42" s="783" t="s">
        <v>804</v>
      </c>
      <c r="C42" s="783"/>
      <c r="D42" s="775" t="s">
        <v>805</v>
      </c>
      <c r="E42" s="776"/>
      <c r="F42" s="776"/>
      <c r="G42" s="776"/>
      <c r="H42" s="776"/>
      <c r="I42" s="776"/>
      <c r="J42" s="777"/>
    </row>
    <row r="43" spans="2:10" ht="26.25" customHeight="1" x14ac:dyDescent="0.25">
      <c r="B43" s="791"/>
      <c r="C43" s="791"/>
      <c r="D43" s="763"/>
      <c r="E43" s="764"/>
      <c r="F43" s="764"/>
      <c r="G43" s="764"/>
      <c r="H43" s="764"/>
      <c r="I43" s="764"/>
      <c r="J43" s="765"/>
    </row>
    <row r="44" spans="2:10" ht="26.25" customHeight="1" x14ac:dyDescent="0.25">
      <c r="B44" s="791"/>
      <c r="C44" s="791"/>
      <c r="D44" s="763"/>
      <c r="E44" s="764"/>
      <c r="F44" s="764"/>
      <c r="G44" s="764"/>
      <c r="H44" s="764"/>
      <c r="I44" s="764"/>
      <c r="J44" s="765"/>
    </row>
    <row r="45" spans="2:10" ht="26.25" customHeight="1" x14ac:dyDescent="0.25">
      <c r="B45" s="791"/>
      <c r="C45" s="791"/>
      <c r="D45" s="763"/>
      <c r="E45" s="764"/>
      <c r="F45" s="764"/>
      <c r="G45" s="764"/>
      <c r="H45" s="764"/>
      <c r="I45" s="764"/>
      <c r="J45" s="765"/>
    </row>
    <row r="46" spans="2:10" ht="26.25" customHeight="1" x14ac:dyDescent="0.25">
      <c r="B46" s="791"/>
      <c r="C46" s="791"/>
      <c r="D46" s="763"/>
      <c r="E46" s="764"/>
      <c r="F46" s="764"/>
      <c r="G46" s="764"/>
      <c r="H46" s="764"/>
      <c r="I46" s="764"/>
      <c r="J46" s="765"/>
    </row>
    <row r="47" spans="2:10" ht="26.25" customHeight="1" x14ac:dyDescent="0.25">
      <c r="B47" s="791"/>
      <c r="C47" s="791"/>
      <c r="D47" s="763"/>
      <c r="E47" s="764"/>
      <c r="F47" s="764"/>
      <c r="G47" s="764"/>
      <c r="H47" s="764"/>
      <c r="I47" s="764"/>
      <c r="J47" s="765"/>
    </row>
    <row r="48" spans="2:10" ht="26.25" customHeight="1" x14ac:dyDescent="0.25">
      <c r="B48" s="791"/>
      <c r="C48" s="791"/>
      <c r="D48" s="763"/>
      <c r="E48" s="764"/>
      <c r="F48" s="764"/>
      <c r="G48" s="764"/>
      <c r="H48" s="764"/>
      <c r="I48" s="764"/>
      <c r="J48" s="765"/>
    </row>
    <row r="49" spans="2:11" ht="26.25" customHeight="1" x14ac:dyDescent="0.25">
      <c r="B49" s="791"/>
      <c r="C49" s="791"/>
      <c r="D49" s="763"/>
      <c r="E49" s="764"/>
      <c r="F49" s="764"/>
      <c r="G49" s="764"/>
      <c r="H49" s="764"/>
      <c r="I49" s="764"/>
      <c r="J49" s="765"/>
    </row>
    <row r="50" spans="2:11" ht="13.8" x14ac:dyDescent="0.25">
      <c r="B50" s="21"/>
      <c r="C50" s="21"/>
      <c r="D50" s="21"/>
      <c r="E50" s="21"/>
      <c r="F50" s="21"/>
      <c r="G50" s="21"/>
      <c r="H50" s="21"/>
      <c r="I50" s="21"/>
      <c r="J50" s="21"/>
      <c r="K50" s="203"/>
    </row>
    <row r="51" spans="2:11" ht="17.399999999999999" x14ac:dyDescent="0.3">
      <c r="B51" s="2" t="s">
        <v>807</v>
      </c>
      <c r="C51" s="218"/>
      <c r="D51" s="218"/>
      <c r="G51" s="21"/>
      <c r="H51" s="21"/>
      <c r="I51" s="330"/>
      <c r="J51" s="330"/>
      <c r="K51" s="203"/>
    </row>
    <row r="52" spans="2:11" x14ac:dyDescent="0.25">
      <c r="C52" s="203"/>
      <c r="D52" s="203"/>
      <c r="E52" s="203"/>
      <c r="F52" s="203"/>
      <c r="G52" s="203"/>
      <c r="H52" s="203"/>
      <c r="I52" s="203"/>
      <c r="J52" s="203"/>
      <c r="K52" s="203"/>
    </row>
    <row r="53" spans="2:11" x14ac:dyDescent="0.25">
      <c r="B53" s="801" t="s">
        <v>675</v>
      </c>
      <c r="C53" s="802"/>
      <c r="D53" s="802"/>
      <c r="E53" s="803"/>
      <c r="F53" s="281" t="s">
        <v>676</v>
      </c>
      <c r="G53" s="281" t="s">
        <v>677</v>
      </c>
      <c r="I53" s="203"/>
      <c r="J53" s="203"/>
      <c r="K53" s="203"/>
    </row>
    <row r="54" spans="2:11" x14ac:dyDescent="0.25">
      <c r="B54" s="799" t="s">
        <v>678</v>
      </c>
      <c r="C54" s="800"/>
      <c r="D54" s="800"/>
      <c r="E54" s="800"/>
      <c r="F54" s="282">
        <f>'INQ-A10.MELD'!F268</f>
        <v>0</v>
      </c>
      <c r="G54" s="283">
        <f>'INQ-A10.MELD'!G268</f>
        <v>0</v>
      </c>
      <c r="I54" s="203"/>
      <c r="J54" s="203"/>
      <c r="K54" s="203"/>
    </row>
    <row r="55" spans="2:11" x14ac:dyDescent="0.25">
      <c r="B55" s="784" t="s">
        <v>679</v>
      </c>
      <c r="C55" s="785"/>
      <c r="D55" s="785"/>
      <c r="E55" s="785"/>
      <c r="F55" s="284">
        <f>'INQ-A20.MELD'!G268</f>
        <v>0</v>
      </c>
      <c r="G55" s="285">
        <f>'INQ-A20.MELD'!F268</f>
        <v>0</v>
      </c>
      <c r="I55" s="203"/>
      <c r="J55" s="203"/>
      <c r="K55" s="203"/>
    </row>
    <row r="56" spans="2:11" x14ac:dyDescent="0.25">
      <c r="B56" s="799" t="s">
        <v>680</v>
      </c>
      <c r="C56" s="800"/>
      <c r="D56" s="800"/>
      <c r="E56" s="800"/>
      <c r="F56" s="282">
        <f>'INQ-A20.MELD'!H268</f>
        <v>0</v>
      </c>
      <c r="G56" s="286">
        <f>'INQ-A10.MELD'!H268</f>
        <v>0</v>
      </c>
      <c r="I56" s="203"/>
      <c r="J56" s="203"/>
      <c r="K56" s="203"/>
    </row>
    <row r="57" spans="2:11" x14ac:dyDescent="0.25">
      <c r="B57" s="784" t="s">
        <v>681</v>
      </c>
      <c r="C57" s="785"/>
      <c r="D57" s="785"/>
      <c r="E57" s="785"/>
      <c r="F57" s="284">
        <f>SUM('INQ-A50.MELD'!K268:N268)</f>
        <v>0</v>
      </c>
      <c r="G57" s="285">
        <f>SUM('INQ-A50.MELD'!F268:I268)</f>
        <v>0</v>
      </c>
      <c r="I57" s="203"/>
      <c r="J57" s="203"/>
      <c r="K57" s="203"/>
    </row>
    <row r="58" spans="2:11" x14ac:dyDescent="0.25">
      <c r="B58" s="788" t="s">
        <v>682</v>
      </c>
      <c r="C58" s="789"/>
      <c r="D58" s="789"/>
      <c r="E58" s="789"/>
      <c r="F58" s="287">
        <f>'INQ-A60.MELD'!G18</f>
        <v>0</v>
      </c>
      <c r="G58" s="288">
        <f>'INQ-A60.MELD'!F18</f>
        <v>0</v>
      </c>
      <c r="I58" s="203"/>
      <c r="J58" s="203"/>
      <c r="K58" s="203"/>
    </row>
    <row r="59" spans="2:11" x14ac:dyDescent="0.25">
      <c r="B59" s="203"/>
      <c r="C59" s="203"/>
      <c r="D59" s="203"/>
      <c r="E59" s="203"/>
      <c r="H59" s="203"/>
      <c r="I59" s="203"/>
      <c r="J59" s="203"/>
      <c r="K59" s="203"/>
    </row>
    <row r="60" spans="2:11" x14ac:dyDescent="0.25">
      <c r="B60" s="301" t="s">
        <v>683</v>
      </c>
      <c r="C60" s="298"/>
      <c r="D60" s="298"/>
      <c r="E60" s="298"/>
      <c r="F60" s="299"/>
      <c r="G60" s="203"/>
      <c r="H60" s="203"/>
      <c r="I60" s="203"/>
      <c r="J60" s="203"/>
      <c r="K60" s="203"/>
    </row>
    <row r="61" spans="2:11" x14ac:dyDescent="0.25">
      <c r="B61" s="302" t="s">
        <v>684</v>
      </c>
      <c r="C61" s="298"/>
      <c r="D61" s="298"/>
      <c r="E61" s="302" t="s">
        <v>685</v>
      </c>
      <c r="F61" s="300"/>
      <c r="G61" s="203"/>
      <c r="H61" s="203"/>
      <c r="I61" s="203"/>
      <c r="J61" s="203"/>
      <c r="K61" s="203"/>
    </row>
    <row r="62" spans="2:11" s="559" customFormat="1" ht="39.9" customHeight="1" x14ac:dyDescent="0.25">
      <c r="B62" s="797" t="s">
        <v>1163</v>
      </c>
      <c r="C62" s="798"/>
      <c r="D62" s="289">
        <f>SUM('INQ-A30.MELD'!F268:K268)+SUM('INQ-A31.MELD'!F268:K268)+SUM('INQ-A32.MELD'!F268:K268)+SUM('INQ-A33.MELD'!F268:K268)+SUM('INQ-A34.MELD'!F268:K268)+SUM('INQ-A35.MELD'!F268:K268)</f>
        <v>0</v>
      </c>
      <c r="E62" s="607" t="s">
        <v>1163</v>
      </c>
      <c r="F62" s="293">
        <f>SUM('INQ-A30.MELD'!M268:R268)+SUM('INQ-A31.MELD'!M268:R268)+SUM('INQ-A32.MELD'!M268:R268)+SUM('INQ-A33.MELD'!M268:R268)+SUM('INQ-A34.MELD'!M268:R268)+SUM('INQ-A35.MELD'!M268:R268)</f>
        <v>0</v>
      </c>
      <c r="G62" s="75"/>
      <c r="H62" s="75"/>
      <c r="I62" s="75"/>
      <c r="J62" s="75"/>
      <c r="K62" s="75"/>
    </row>
    <row r="63" spans="2:11" x14ac:dyDescent="0.25">
      <c r="B63" s="784" t="s">
        <v>686</v>
      </c>
      <c r="C63" s="785"/>
      <c r="D63" s="290">
        <f>SUM('INQ-A40.MELD'!F268:N268)+SUM('INQ-A41.MELD'!F268:N268)+SUM('INQ-A42.MELD'!F268:N268)+SUM('INQ-A43.MELD'!F268:N268)+SUM('INQ-A44.MELD'!F268:N268)+SUM('INQ-A45.MELD'!F268:N268)</f>
        <v>0</v>
      </c>
      <c r="E63" s="221" t="s">
        <v>687</v>
      </c>
      <c r="F63" s="294">
        <f>SUM('INQ-A40.MELD'!P268:S268)+SUM('INQ-A41.MELD'!P268:S268)+SUM('INQ-A42.MELD'!P268:S268)+SUM('INQ-A43.MELD'!P268:S268)+SUM('INQ-A44.MELD'!P268:S268)+SUM('INQ-A45.MELD'!P268:S268)</f>
        <v>0</v>
      </c>
      <c r="G63" s="203"/>
      <c r="H63" s="203"/>
      <c r="I63" s="203"/>
      <c r="J63" s="203"/>
      <c r="K63" s="203"/>
    </row>
    <row r="64" spans="2:11" x14ac:dyDescent="0.25">
      <c r="B64" s="279"/>
      <c r="C64" s="280"/>
      <c r="D64" s="291"/>
      <c r="E64" s="279"/>
      <c r="F64" s="295"/>
      <c r="G64" s="203"/>
      <c r="H64" s="203"/>
      <c r="I64" s="203"/>
      <c r="J64" s="203"/>
      <c r="K64" s="203"/>
    </row>
    <row r="65" spans="2:11" x14ac:dyDescent="0.25">
      <c r="B65" s="786" t="s">
        <v>4</v>
      </c>
      <c r="C65" s="787"/>
      <c r="D65" s="292">
        <f>SUM(D62:D63)</f>
        <v>0</v>
      </c>
      <c r="E65" s="234" t="s">
        <v>4</v>
      </c>
      <c r="F65" s="296">
        <f>F62+F63</f>
        <v>0</v>
      </c>
      <c r="G65" s="203"/>
      <c r="H65" s="203"/>
      <c r="I65" s="203"/>
      <c r="J65" s="203"/>
      <c r="K65" s="203"/>
    </row>
    <row r="66" spans="2:11" x14ac:dyDescent="0.25">
      <c r="B66" s="203"/>
      <c r="C66" s="203"/>
      <c r="D66" s="236"/>
      <c r="E66" s="236"/>
      <c r="F66" s="219"/>
      <c r="G66" s="203"/>
      <c r="H66" s="203"/>
      <c r="I66" s="203"/>
      <c r="J66" s="203"/>
      <c r="K66" s="203"/>
    </row>
    <row r="67" spans="2:11" x14ac:dyDescent="0.25">
      <c r="B67" s="203"/>
      <c r="C67" s="203"/>
      <c r="D67" s="236"/>
      <c r="E67" s="236"/>
      <c r="F67" s="203"/>
      <c r="G67" s="203"/>
      <c r="H67" s="203"/>
      <c r="I67" s="203"/>
      <c r="J67" s="203"/>
      <c r="K67" s="203"/>
    </row>
    <row r="68" spans="2:11" x14ac:dyDescent="0.25">
      <c r="B68" s="203"/>
      <c r="C68" s="203"/>
      <c r="D68" s="236"/>
      <c r="E68" s="236"/>
      <c r="F68" s="203"/>
      <c r="G68" s="203"/>
      <c r="H68" s="203"/>
      <c r="I68" s="203"/>
      <c r="J68" s="203"/>
      <c r="K68" s="203"/>
    </row>
    <row r="69" spans="2:11" x14ac:dyDescent="0.25">
      <c r="B69" s="203"/>
      <c r="C69" s="203"/>
      <c r="D69" s="203"/>
      <c r="E69" s="203"/>
      <c r="F69" s="203"/>
      <c r="G69" s="203"/>
      <c r="H69" s="203"/>
      <c r="I69" s="203"/>
      <c r="J69" s="203"/>
      <c r="K69" s="203"/>
    </row>
    <row r="70" spans="2:11" x14ac:dyDescent="0.25">
      <c r="B70" s="203"/>
      <c r="C70" s="203"/>
      <c r="D70" s="203"/>
      <c r="E70" s="203"/>
      <c r="F70" s="203"/>
      <c r="G70" s="203"/>
      <c r="H70" s="203"/>
      <c r="I70" s="203"/>
      <c r="J70" s="203"/>
      <c r="K70" s="203"/>
    </row>
    <row r="71" spans="2:11" x14ac:dyDescent="0.25">
      <c r="B71" s="203"/>
      <c r="C71" s="203"/>
      <c r="D71" s="203"/>
      <c r="E71" s="203"/>
      <c r="F71" s="203"/>
      <c r="G71" s="203"/>
      <c r="H71" s="203"/>
      <c r="I71" s="203"/>
      <c r="J71" s="203"/>
      <c r="K71" s="203"/>
    </row>
    <row r="72" spans="2:11" x14ac:dyDescent="0.25">
      <c r="B72" s="203"/>
      <c r="C72" s="203"/>
      <c r="D72" s="203"/>
      <c r="E72" s="203"/>
      <c r="F72" s="203"/>
      <c r="G72" s="203"/>
      <c r="H72" s="203"/>
      <c r="I72" s="203"/>
      <c r="J72" s="203"/>
      <c r="K72" s="203"/>
    </row>
    <row r="73" spans="2:11" x14ac:dyDescent="0.25">
      <c r="B73" s="203"/>
      <c r="C73" s="203"/>
      <c r="D73" s="203"/>
      <c r="E73" s="203"/>
      <c r="F73" s="203"/>
      <c r="G73" s="203"/>
      <c r="H73" s="203"/>
      <c r="I73" s="203"/>
      <c r="J73" s="203"/>
      <c r="K73" s="203"/>
    </row>
    <row r="74" spans="2:11" x14ac:dyDescent="0.25">
      <c r="B74" s="203"/>
      <c r="C74" s="203"/>
      <c r="D74" s="203"/>
      <c r="E74" s="203"/>
      <c r="F74" s="203"/>
      <c r="G74" s="203"/>
      <c r="H74" s="203"/>
      <c r="I74" s="203"/>
      <c r="J74" s="203"/>
      <c r="K74" s="203"/>
    </row>
    <row r="75" spans="2:11" x14ac:dyDescent="0.25">
      <c r="B75" s="203"/>
      <c r="C75" s="203"/>
      <c r="D75" s="203"/>
      <c r="E75" s="203"/>
      <c r="F75" s="203"/>
      <c r="G75" s="203"/>
      <c r="H75" s="203"/>
      <c r="I75" s="203"/>
      <c r="J75" s="203"/>
      <c r="K75" s="203"/>
    </row>
    <row r="76" spans="2:11" x14ac:dyDescent="0.25">
      <c r="B76" s="203"/>
      <c r="C76" s="203"/>
      <c r="D76" s="203"/>
      <c r="E76" s="203"/>
      <c r="F76" s="203"/>
      <c r="G76" s="203"/>
      <c r="H76" s="203"/>
      <c r="I76" s="203"/>
      <c r="J76" s="203"/>
      <c r="K76" s="203"/>
    </row>
    <row r="77" spans="2:11" x14ac:dyDescent="0.25">
      <c r="B77" s="203"/>
      <c r="C77" s="203"/>
      <c r="D77" s="203"/>
      <c r="E77" s="203"/>
      <c r="F77" s="203"/>
      <c r="G77" s="203"/>
      <c r="H77" s="203"/>
      <c r="I77" s="203"/>
      <c r="J77" s="203"/>
      <c r="K77" s="203"/>
    </row>
    <row r="78" spans="2:11" x14ac:dyDescent="0.25">
      <c r="B78" s="203"/>
      <c r="C78" s="203"/>
      <c r="D78" s="203"/>
      <c r="E78" s="203"/>
      <c r="F78" s="203"/>
      <c r="G78" s="203"/>
      <c r="H78" s="203"/>
      <c r="I78" s="203"/>
      <c r="J78" s="203"/>
      <c r="K78" s="203"/>
    </row>
    <row r="79" spans="2:11" x14ac:dyDescent="0.25">
      <c r="B79" s="203"/>
      <c r="C79" s="203"/>
      <c r="D79" s="203"/>
      <c r="E79" s="203"/>
      <c r="F79" s="203"/>
      <c r="G79" s="203"/>
      <c r="H79" s="203"/>
      <c r="I79" s="203"/>
      <c r="J79" s="203"/>
      <c r="K79" s="203"/>
    </row>
  </sheetData>
  <sheetProtection sheet="1" objects="1" scenarios="1"/>
  <mergeCells count="50">
    <mergeCell ref="B48:C48"/>
    <mergeCell ref="B49:C49"/>
    <mergeCell ref="B44:C44"/>
    <mergeCell ref="B45:C45"/>
    <mergeCell ref="B62:C62"/>
    <mergeCell ref="B55:E55"/>
    <mergeCell ref="B56:E56"/>
    <mergeCell ref="D48:J48"/>
    <mergeCell ref="D49:J49"/>
    <mergeCell ref="B54:E54"/>
    <mergeCell ref="D46:J46"/>
    <mergeCell ref="D47:J47"/>
    <mergeCell ref="B47:C47"/>
    <mergeCell ref="B53:E53"/>
    <mergeCell ref="B46:C46"/>
    <mergeCell ref="B6:G6"/>
    <mergeCell ref="D16:H16"/>
    <mergeCell ref="D17:H17"/>
    <mergeCell ref="D19:H19"/>
    <mergeCell ref="D20:H20"/>
    <mergeCell ref="B63:C63"/>
    <mergeCell ref="B65:C65"/>
    <mergeCell ref="B57:E57"/>
    <mergeCell ref="B58:E58"/>
    <mergeCell ref="B13:J13"/>
    <mergeCell ref="B43:C43"/>
    <mergeCell ref="D22:H22"/>
    <mergeCell ref="B14:J14"/>
    <mergeCell ref="D15:H15"/>
    <mergeCell ref="D29:H29"/>
    <mergeCell ref="D30:H30"/>
    <mergeCell ref="D31:H31"/>
    <mergeCell ref="D23:H23"/>
    <mergeCell ref="D24:H24"/>
    <mergeCell ref="D36:H36"/>
    <mergeCell ref="B22:B27"/>
    <mergeCell ref="B29:B34"/>
    <mergeCell ref="D42:J42"/>
    <mergeCell ref="D25:H25"/>
    <mergeCell ref="D26:H26"/>
    <mergeCell ref="C16:C17"/>
    <mergeCell ref="B42:C42"/>
    <mergeCell ref="D27:H27"/>
    <mergeCell ref="D43:J43"/>
    <mergeCell ref="D44:J44"/>
    <mergeCell ref="D45:J45"/>
    <mergeCell ref="D32:H32"/>
    <mergeCell ref="D33:H33"/>
    <mergeCell ref="D34:H34"/>
    <mergeCell ref="D38:H38"/>
  </mergeCells>
  <conditionalFormatting sqref="C19:I19">
    <cfRule type="expression" dxfId="76" priority="18" stopIfTrue="1">
      <formula>$C$19&lt;&gt;""</formula>
    </cfRule>
  </conditionalFormatting>
  <conditionalFormatting sqref="C20:I20">
    <cfRule type="expression" dxfId="75" priority="17" stopIfTrue="1">
      <formula>$C$20&lt;&gt;""</formula>
    </cfRule>
  </conditionalFormatting>
  <conditionalFormatting sqref="C22:I22">
    <cfRule type="expression" dxfId="74" priority="19" stopIfTrue="1">
      <formula>$C$22&lt;&gt;""</formula>
    </cfRule>
  </conditionalFormatting>
  <conditionalFormatting sqref="C23:I23">
    <cfRule type="expression" dxfId="73" priority="54" stopIfTrue="1">
      <formula>$C$23&lt;&gt;""</formula>
    </cfRule>
  </conditionalFormatting>
  <conditionalFormatting sqref="C24:I24">
    <cfRule type="expression" dxfId="72" priority="53" stopIfTrue="1">
      <formula>$C$24&lt;&gt;""</formula>
    </cfRule>
  </conditionalFormatting>
  <conditionalFormatting sqref="C25:I25">
    <cfRule type="expression" dxfId="71" priority="52" stopIfTrue="1">
      <formula>$C$25&lt;&gt;""</formula>
    </cfRule>
  </conditionalFormatting>
  <conditionalFormatting sqref="C26:I26">
    <cfRule type="expression" dxfId="70" priority="51" stopIfTrue="1">
      <formula>$C$26&lt;&gt;""</formula>
    </cfRule>
  </conditionalFormatting>
  <conditionalFormatting sqref="C27:I27">
    <cfRule type="expression" dxfId="69" priority="50" stopIfTrue="1">
      <formula>$C$27&lt;&gt;""</formula>
    </cfRule>
  </conditionalFormatting>
  <conditionalFormatting sqref="C29:I29">
    <cfRule type="expression" dxfId="68" priority="27" stopIfTrue="1">
      <formula>$C$29&lt;&gt;""</formula>
    </cfRule>
  </conditionalFormatting>
  <conditionalFormatting sqref="C30:I30">
    <cfRule type="expression" dxfId="67" priority="26" stopIfTrue="1">
      <formula>$C$30&lt;&gt;""</formula>
    </cfRule>
  </conditionalFormatting>
  <conditionalFormatting sqref="C31:I31">
    <cfRule type="expression" dxfId="66" priority="25" stopIfTrue="1">
      <formula>$C$31&lt;&gt;""</formula>
    </cfRule>
  </conditionalFormatting>
  <conditionalFormatting sqref="C32:I32">
    <cfRule type="expression" dxfId="65" priority="24" stopIfTrue="1">
      <formula>$C$32&lt;&gt;""</formula>
    </cfRule>
  </conditionalFormatting>
  <conditionalFormatting sqref="C33:I33">
    <cfRule type="expression" dxfId="64" priority="23" stopIfTrue="1">
      <formula>$C$33&lt;&gt;""</formula>
    </cfRule>
  </conditionalFormatting>
  <conditionalFormatting sqref="C34:I34">
    <cfRule type="expression" dxfId="63" priority="22" stopIfTrue="1">
      <formula>$C$34&lt;&gt;""</formula>
    </cfRule>
  </conditionalFormatting>
  <conditionalFormatting sqref="C36:I36">
    <cfRule type="expression" dxfId="62" priority="21" stopIfTrue="1">
      <formula>$C$36&lt;&gt;""</formula>
    </cfRule>
  </conditionalFormatting>
  <conditionalFormatting sqref="C38:I38">
    <cfRule type="expression" dxfId="61" priority="20" stopIfTrue="1">
      <formula>$C$38&lt;&gt;""</formula>
    </cfRule>
  </conditionalFormatting>
  <conditionalFormatting sqref="J16">
    <cfRule type="expression" dxfId="60" priority="15" stopIfTrue="1">
      <formula>$J$16="OK"</formula>
    </cfRule>
  </conditionalFormatting>
  <conditionalFormatting sqref="J17">
    <cfRule type="expression" dxfId="59" priority="16" stopIfTrue="1">
      <formula>$J$17="OK"</formula>
    </cfRule>
  </conditionalFormatting>
  <conditionalFormatting sqref="J19:J20">
    <cfRule type="expression" dxfId="58" priority="32" stopIfTrue="1">
      <formula>$J19="OK"</formula>
    </cfRule>
  </conditionalFormatting>
  <conditionalFormatting sqref="J22:J23">
    <cfRule type="expression" dxfId="57" priority="34" stopIfTrue="1">
      <formula>$J22="OK"</formula>
    </cfRule>
  </conditionalFormatting>
  <conditionalFormatting sqref="J24">
    <cfRule type="expression" dxfId="56" priority="37" stopIfTrue="1">
      <formula>$J$24="OK"</formula>
    </cfRule>
  </conditionalFormatting>
  <conditionalFormatting sqref="J25:J27">
    <cfRule type="expression" dxfId="55" priority="31" stopIfTrue="1">
      <formula>$J25="OK"</formula>
    </cfRule>
  </conditionalFormatting>
  <conditionalFormatting sqref="J29:J34">
    <cfRule type="expression" dxfId="54" priority="30" stopIfTrue="1">
      <formula>$J29="OK"</formula>
    </cfRule>
  </conditionalFormatting>
  <conditionalFormatting sqref="J36">
    <cfRule type="expression" dxfId="53" priority="29" stopIfTrue="1">
      <formula>$J36="OK"</formula>
    </cfRule>
  </conditionalFormatting>
  <conditionalFormatting sqref="J38">
    <cfRule type="expression" dxfId="52" priority="28" stopIfTrue="1">
      <formula>$J38="OK"</formula>
    </cfRule>
  </conditionalFormatting>
  <dataValidations count="1">
    <dataValidation type="list" allowBlank="1" showInputMessage="1" showErrorMessage="1" sqref="B43:C49" xr:uid="{00000000-0002-0000-0300-000000000000}">
      <formula1>Form_List</formula1>
    </dataValidation>
  </dataValidations>
  <hyperlinks>
    <hyperlink ref="D16:H16" location="Grunddaten_1" display="Grunddaten_1" xr:uid="{00000000-0004-0000-0300-000000000000}"/>
    <hyperlink ref="D17:H17" location="Grunddaten_2" display="Grunddaten_2" xr:uid="{00000000-0004-0000-0300-000001000000}"/>
    <hyperlink ref="D19:H19" location="'INQ-A10.MELD'!A1" display="'INQ-A10.MELD'!A1" xr:uid="{00000000-0004-0000-0300-000002000000}"/>
    <hyperlink ref="D20:H20" location="'INQ-A20.MELD'!A1" display="'INQ-A20.MELD'!A1" xr:uid="{00000000-0004-0000-0300-000003000000}"/>
    <hyperlink ref="B16" location="Question_A1" display="A1 - A4" xr:uid="{00000000-0004-0000-0300-000004000000}"/>
    <hyperlink ref="B17" location="Question_B1" display="B1 - B6" xr:uid="{00000000-0004-0000-0300-000005000000}"/>
    <hyperlink ref="B19" location="Question_B2" display="B2" xr:uid="{00000000-0004-0000-0300-000006000000}"/>
    <hyperlink ref="B20" location="Question_B3" display="B3" xr:uid="{00000000-0004-0000-0300-000007000000}"/>
    <hyperlink ref="B22:B27" location="Question_B4" display="B4" xr:uid="{00000000-0004-0000-0300-000008000000}"/>
    <hyperlink ref="B29:B34" location="Question_B5" display="B5" xr:uid="{00000000-0004-0000-0300-000009000000}"/>
    <hyperlink ref="B36" location="Question_B4" display="B4" xr:uid="{00000000-0004-0000-0300-00000A000000}"/>
    <hyperlink ref="B38" location="Question_B6" display="B6" xr:uid="{00000000-0004-0000-0300-00000B000000}"/>
    <hyperlink ref="D22:H22" location="'INQ-A30.MELD'!A1" display="'INQ-A30.MELD'!A1" xr:uid="{00000000-0004-0000-0300-00000C000000}"/>
    <hyperlink ref="D29:H29" location="'INQ-A40.MELD'!A1" display="'INQ-A40.MELD'!A1" xr:uid="{00000000-0004-0000-0300-00000D000000}"/>
    <hyperlink ref="D36:H36" location="'INQ-A50.MELD'!A1" display="'INQ-A50.MELD'!A1" xr:uid="{00000000-0004-0000-0300-00000E000000}"/>
    <hyperlink ref="D38:H38" location="'INQ-A60.MELD'!A1" display="'INQ-A60.MELD'!A1" xr:uid="{00000000-0004-0000-0300-00000F000000}"/>
    <hyperlink ref="D23:H23" location="'INQ-A31.MELD'!A1" display="'INQ-A31.MELD'!A1" xr:uid="{00000000-0004-0000-0300-000010000000}"/>
    <hyperlink ref="D25:H25" location="'INQ-A33.MELD'!A1" display="'INQ-A33.MELD'!A1" xr:uid="{00000000-0004-0000-0300-000011000000}"/>
    <hyperlink ref="D26:H26" location="'INQ-A34.MELD'!A1" display="'INQ-A34.MELD'!A1" xr:uid="{00000000-0004-0000-0300-000012000000}"/>
    <hyperlink ref="D27:H27" location="'INQ-A35.MELD'!A1" display="'INQ-A35.MELD'!A1" xr:uid="{00000000-0004-0000-0300-000013000000}"/>
    <hyperlink ref="D30:H30" location="'INQ-A41.MELD'!A1" display="'INQ-A41.MELD'!A1" xr:uid="{00000000-0004-0000-0300-000014000000}"/>
    <hyperlink ref="D31:H31" location="'INQ-A42.MELD'!A1" display="'INQ-A42.MELD'!A1" xr:uid="{00000000-0004-0000-0300-000015000000}"/>
    <hyperlink ref="D32:H32" location="'INQ-A43.MELD'!A1" display="'INQ-A43.MELD'!A1" xr:uid="{00000000-0004-0000-0300-000016000000}"/>
    <hyperlink ref="D33:H33" location="'INQ-A44.MELD'!A1" display="'INQ-A44.MELD'!A1" xr:uid="{00000000-0004-0000-0300-000017000000}"/>
    <hyperlink ref="D34:H34" location="'INQ-A45.MELD'!A1" display="'INQ-A45.MELD'!A1" xr:uid="{00000000-0004-0000-0300-000018000000}"/>
    <hyperlink ref="D24:H24" location="'INQ-A32.MELD'!A1" display="'INQ-A32.MELD'!A1" xr:uid="{00000000-0004-0000-0300-000019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SNB vertraulich&C&D&RSeite &P]]></oddFooter>
  </headerFooter>
  <rowBreaks count="1" manualBreakCount="1">
    <brk id="4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51" width="4.6640625"/>
    <col min="2" max="2" customWidth="true" style="4" width="10.44140625"/>
    <col min="3" max="3" customWidth="true" style="4" width="54.6640625"/>
    <col min="4" max="4" customWidth="true" style="4" width="7.88671875"/>
    <col min="5" max="5" customWidth="true" style="4" width="4.6640625"/>
    <col min="6" max="6" customWidth="true" style="51" width="38.6640625"/>
    <col min="7" max="7" customWidth="true" style="181" width="38.6640625"/>
    <col min="8" max="8" customWidth="true" style="51" width="38.6640625"/>
    <col min="9" max="9" customWidth="true" style="51" width="4.6640625"/>
    <col min="10" max="10" customWidth="true" style="4" width="19.6640625"/>
    <col min="11" max="11" customWidth="true" hidden="true" style="4" width="16.6640625"/>
    <col min="12" max="12" style="4" width="9.109375"/>
    <col min="13" max="13" customWidth="true" style="4" width="17.88671875"/>
    <col min="14" max="14" customWidth="true" style="4" width="15.5546875"/>
    <col min="15" max="16384" style="4" width="9.109375"/>
  </cols>
  <sheetData>
    <row r="1" spans="2:10" ht="21" customHeight="1" x14ac:dyDescent="0.3">
      <c r="F1" s="560" t="s">
        <v>538</v>
      </c>
      <c r="G1" s="175"/>
      <c r="H1" s="409"/>
      <c r="I1" s="590" t="s">
        <v>1</v>
      </c>
      <c r="J1" s="169" t="s">
        <v>818</v>
      </c>
    </row>
    <row r="2" spans="2:10" ht="21" customHeight="1" x14ac:dyDescent="0.3">
      <c r="F2" s="591" t="s">
        <v>710</v>
      </c>
      <c r="G2" s="591"/>
      <c r="H2" s="409"/>
      <c r="I2" s="590" t="s">
        <v>1191</v>
      </c>
      <c r="J2" s="169" t="str">
        <f>Start!H3</f>
        <v>XXXXXX</v>
      </c>
    </row>
    <row r="3" spans="2:10" ht="21" customHeight="1" x14ac:dyDescent="0.3">
      <c r="F3" s="186" t="s">
        <v>1129</v>
      </c>
      <c r="G3" s="592"/>
      <c r="H3" s="409"/>
      <c r="I3" s="590" t="s">
        <v>3</v>
      </c>
      <c r="J3" s="170" t="str">
        <f>Start!H4</f>
        <v>TT.MM.JJJJ</v>
      </c>
    </row>
    <row r="4" spans="2:10" s="188" customFormat="1" ht="15.6" x14ac:dyDescent="0.3">
      <c r="F4" s="592"/>
      <c r="G4" s="592"/>
      <c r="H4" s="409"/>
      <c r="I4" s="590"/>
      <c r="J4" s="222"/>
    </row>
    <row r="5" spans="2:10" s="188" customFormat="1" ht="15.6" hidden="1" x14ac:dyDescent="0.3">
      <c r="F5" s="592"/>
      <c r="G5" s="592"/>
      <c r="H5" s="409"/>
      <c r="I5" s="590"/>
      <c r="J5" s="222"/>
    </row>
    <row r="6" spans="2:10" s="188" customFormat="1" ht="15.6" hidden="1" x14ac:dyDescent="0.3">
      <c r="F6" s="592"/>
      <c r="G6" s="592"/>
      <c r="H6" s="409"/>
      <c r="I6" s="590"/>
      <c r="J6" s="222"/>
    </row>
    <row r="7" spans="2:10" s="188" customFormat="1" ht="15.75" customHeight="1" x14ac:dyDescent="0.25">
      <c r="F7" s="810" t="s">
        <v>1335</v>
      </c>
      <c r="G7" s="811"/>
      <c r="H7" s="811"/>
      <c r="I7" s="811"/>
      <c r="J7" s="222"/>
    </row>
    <row r="8" spans="2:10" s="188" customFormat="1" ht="31.5" customHeight="1" x14ac:dyDescent="0.25">
      <c r="B8" s="306"/>
      <c r="F8" s="811"/>
      <c r="G8" s="811"/>
      <c r="H8" s="811"/>
      <c r="I8" s="811"/>
      <c r="J8" s="222"/>
    </row>
    <row r="9" spans="2:10" ht="22.5" hidden="1" customHeight="1" x14ac:dyDescent="0.25">
      <c r="B9" s="209"/>
      <c r="F9" s="310"/>
      <c r="G9" s="310"/>
      <c r="H9" s="310"/>
    </row>
    <row r="10" spans="2:10" hidden="1" x14ac:dyDescent="0.25">
      <c r="B10" s="209"/>
    </row>
    <row r="11" spans="2:10" ht="13.5" customHeight="1" x14ac:dyDescent="0.25">
      <c r="B11" s="307"/>
      <c r="C11" s="173"/>
      <c r="D11" s="16"/>
      <c r="E11" s="16"/>
      <c r="F11" s="329" t="s">
        <v>841</v>
      </c>
    </row>
    <row r="12" spans="2:10" s="51" customFormat="1" ht="21" customHeight="1" x14ac:dyDescent="0.25">
      <c r="B12" s="308"/>
      <c r="C12" s="173"/>
      <c r="D12" s="16"/>
      <c r="E12" s="6"/>
      <c r="F12" s="620" t="s">
        <v>1336</v>
      </c>
      <c r="G12" s="622"/>
      <c r="H12" s="673" t="s">
        <v>989</v>
      </c>
      <c r="I12" s="6"/>
    </row>
    <row r="13" spans="2:10" ht="21" customHeight="1" x14ac:dyDescent="0.25">
      <c r="C13" s="236"/>
      <c r="D13" s="16"/>
      <c r="E13" s="7"/>
      <c r="F13" s="807"/>
      <c r="G13" s="808"/>
      <c r="H13" s="809"/>
      <c r="I13" s="7"/>
    </row>
    <row r="14" spans="2:10" ht="12.75" hidden="1" customHeight="1" x14ac:dyDescent="0.25">
      <c r="B14" s="305"/>
      <c r="C14" s="305"/>
      <c r="D14" s="16"/>
      <c r="E14" s="7"/>
      <c r="F14" s="232"/>
      <c r="G14" s="239"/>
      <c r="H14" s="240"/>
      <c r="I14" s="7"/>
    </row>
    <row r="15" spans="2:10" s="51" customFormat="1" ht="41.25" customHeight="1" x14ac:dyDescent="0.25">
      <c r="B15" s="804" t="s">
        <v>1139</v>
      </c>
      <c r="C15" s="804"/>
      <c r="D15" s="16"/>
      <c r="E15" s="7"/>
      <c r="F15" s="241" t="s">
        <v>696</v>
      </c>
      <c r="G15" s="241" t="s">
        <v>697</v>
      </c>
      <c r="H15" s="241" t="s">
        <v>1081</v>
      </c>
      <c r="I15" s="7"/>
    </row>
    <row r="16" spans="2:10" x14ac:dyDescent="0.25">
      <c r="D16" s="16"/>
      <c r="E16" s="7"/>
      <c r="F16" s="805" t="s">
        <v>809</v>
      </c>
      <c r="G16" s="806"/>
      <c r="H16" s="610">
        <v>4.3</v>
      </c>
      <c r="I16" s="7"/>
    </row>
    <row r="17" spans="1:9" ht="36" customHeight="1" x14ac:dyDescent="0.25">
      <c r="A17" s="138"/>
      <c r="B17" s="61" t="s">
        <v>367</v>
      </c>
      <c r="C17" s="450" t="s">
        <v>711</v>
      </c>
      <c r="D17" s="447" t="s">
        <v>2</v>
      </c>
      <c r="E17" s="8"/>
      <c r="F17" s="60" t="s">
        <v>712</v>
      </c>
      <c r="G17" s="60" t="s">
        <v>713</v>
      </c>
      <c r="H17" s="60" t="s">
        <v>714</v>
      </c>
      <c r="I17" s="8"/>
    </row>
    <row r="18" spans="1:9" s="51" customFormat="1" ht="35.1" customHeight="1" thickBot="1" x14ac:dyDescent="0.3">
      <c r="A18" s="78"/>
      <c r="B18" s="104" t="s">
        <v>402</v>
      </c>
      <c r="C18" s="105"/>
      <c r="D18" s="106" t="s">
        <v>19</v>
      </c>
      <c r="E18" s="5"/>
      <c r="F18" s="309">
        <f>SUM(F19:F66)</f>
        <v>0</v>
      </c>
      <c r="G18" s="309">
        <f>SUM(G19:G66)</f>
        <v>0</v>
      </c>
      <c r="H18" s="309">
        <f>SUM(H19:H66)</f>
        <v>0</v>
      </c>
      <c r="I18" s="5"/>
    </row>
    <row r="19" spans="1:9" ht="15.9" customHeight="1" thickTop="1" x14ac:dyDescent="0.25">
      <c r="A19" s="78"/>
      <c r="B19" s="91" t="s">
        <v>402</v>
      </c>
      <c r="C19" s="103" t="s">
        <v>427</v>
      </c>
      <c r="D19" s="73" t="s">
        <v>138</v>
      </c>
      <c r="E19" s="5">
        <v>1</v>
      </c>
      <c r="F19" s="10"/>
      <c r="G19" s="10"/>
      <c r="H19" s="10"/>
      <c r="I19" s="5">
        <v>1</v>
      </c>
    </row>
    <row r="20" spans="1:9" s="334" customFormat="1" ht="15.9" customHeight="1" x14ac:dyDescent="0.25">
      <c r="A20" s="78"/>
      <c r="B20" s="91" t="s">
        <v>402</v>
      </c>
      <c r="C20" s="103" t="s">
        <v>331</v>
      </c>
      <c r="D20" s="73" t="s">
        <v>139</v>
      </c>
      <c r="E20" s="5">
        <v>2</v>
      </c>
      <c r="F20" s="10"/>
      <c r="G20" s="10"/>
      <c r="H20" s="10"/>
      <c r="I20" s="5">
        <v>2</v>
      </c>
    </row>
    <row r="21" spans="1:9" s="334" customFormat="1" ht="15.9" customHeight="1" x14ac:dyDescent="0.25">
      <c r="A21" s="78"/>
      <c r="B21" s="91" t="s">
        <v>402</v>
      </c>
      <c r="C21" s="103" t="s">
        <v>850</v>
      </c>
      <c r="D21" s="73" t="s">
        <v>140</v>
      </c>
      <c r="E21" s="5">
        <v>39</v>
      </c>
      <c r="F21" s="10"/>
      <c r="G21" s="10"/>
      <c r="H21" s="10"/>
      <c r="I21" s="5">
        <v>39</v>
      </c>
    </row>
    <row r="22" spans="1:9" s="334" customFormat="1" ht="15.9" customHeight="1" x14ac:dyDescent="0.25">
      <c r="A22" s="78"/>
      <c r="B22" s="91" t="s">
        <v>402</v>
      </c>
      <c r="C22" s="103" t="s">
        <v>20</v>
      </c>
      <c r="D22" s="73" t="s">
        <v>21</v>
      </c>
      <c r="E22" s="5">
        <v>3</v>
      </c>
      <c r="F22" s="10"/>
      <c r="G22" s="10"/>
      <c r="H22" s="10"/>
      <c r="I22" s="5">
        <v>3</v>
      </c>
    </row>
    <row r="23" spans="1:9" s="334" customFormat="1" ht="15.9" customHeight="1" x14ac:dyDescent="0.25">
      <c r="A23" s="78"/>
      <c r="B23" s="91" t="s">
        <v>402</v>
      </c>
      <c r="C23" s="103" t="s">
        <v>428</v>
      </c>
      <c r="D23" s="73" t="s">
        <v>141</v>
      </c>
      <c r="E23" s="5">
        <v>44</v>
      </c>
      <c r="F23" s="10"/>
      <c r="G23" s="10"/>
      <c r="H23" s="10"/>
      <c r="I23" s="5">
        <v>44</v>
      </c>
    </row>
    <row r="24" spans="1:9" s="334" customFormat="1" ht="15.9" customHeight="1" x14ac:dyDescent="0.25">
      <c r="A24" s="78"/>
      <c r="B24" s="91" t="s">
        <v>402</v>
      </c>
      <c r="C24" s="103" t="s">
        <v>22</v>
      </c>
      <c r="D24" s="73" t="s">
        <v>23</v>
      </c>
      <c r="E24" s="5">
        <v>4</v>
      </c>
      <c r="F24" s="10"/>
      <c r="G24" s="10"/>
      <c r="H24" s="10"/>
      <c r="I24" s="5">
        <v>4</v>
      </c>
    </row>
    <row r="25" spans="1:9" s="334" customFormat="1" ht="15.9" customHeight="1" x14ac:dyDescent="0.25">
      <c r="A25" s="78"/>
      <c r="B25" s="91" t="s">
        <v>402</v>
      </c>
      <c r="C25" s="333" t="s">
        <v>25</v>
      </c>
      <c r="D25" s="73" t="s">
        <v>26</v>
      </c>
      <c r="E25" s="5">
        <v>6</v>
      </c>
      <c r="F25" s="10"/>
      <c r="G25" s="10"/>
      <c r="H25" s="10"/>
      <c r="I25" s="5">
        <v>6</v>
      </c>
    </row>
    <row r="26" spans="1:9" s="334" customFormat="1" ht="15.9" customHeight="1" x14ac:dyDescent="0.25">
      <c r="A26" s="78"/>
      <c r="B26" s="91" t="s">
        <v>402</v>
      </c>
      <c r="C26" s="333" t="s">
        <v>359</v>
      </c>
      <c r="D26" s="96" t="s">
        <v>27</v>
      </c>
      <c r="E26" s="5">
        <v>5</v>
      </c>
      <c r="F26" s="10"/>
      <c r="G26" s="10"/>
      <c r="H26" s="10"/>
      <c r="I26" s="5">
        <v>5</v>
      </c>
    </row>
    <row r="27" spans="1:9" s="334" customFormat="1" ht="15.9" customHeight="1" x14ac:dyDescent="0.25">
      <c r="A27" s="78"/>
      <c r="B27" s="91" t="s">
        <v>402</v>
      </c>
      <c r="C27" s="333" t="s">
        <v>28</v>
      </c>
      <c r="D27" s="73" t="s">
        <v>29</v>
      </c>
      <c r="E27" s="5">
        <v>27</v>
      </c>
      <c r="F27" s="10"/>
      <c r="G27" s="10"/>
      <c r="H27" s="10"/>
      <c r="I27" s="5">
        <v>27</v>
      </c>
    </row>
    <row r="28" spans="1:9" s="334" customFormat="1" ht="15.9" customHeight="1" x14ac:dyDescent="0.25">
      <c r="A28" s="78"/>
      <c r="B28" s="91" t="s">
        <v>402</v>
      </c>
      <c r="C28" s="103" t="s">
        <v>934</v>
      </c>
      <c r="D28" s="73" t="s">
        <v>142</v>
      </c>
      <c r="E28" s="5">
        <v>50</v>
      </c>
      <c r="F28" s="10"/>
      <c r="G28" s="10"/>
      <c r="H28" s="10"/>
      <c r="I28" s="5">
        <v>50</v>
      </c>
    </row>
    <row r="29" spans="1:9" s="334" customFormat="1" ht="15.9" customHeight="1" x14ac:dyDescent="0.25">
      <c r="A29" s="78"/>
      <c r="B29" s="91" t="s">
        <v>402</v>
      </c>
      <c r="C29" s="333" t="s">
        <v>365</v>
      </c>
      <c r="D29" s="96" t="s">
        <v>58</v>
      </c>
      <c r="E29" s="5">
        <v>7</v>
      </c>
      <c r="F29" s="10"/>
      <c r="G29" s="10"/>
      <c r="H29" s="10"/>
      <c r="I29" s="5">
        <v>7</v>
      </c>
    </row>
    <row r="30" spans="1:9" s="334" customFormat="1" ht="15.9" customHeight="1" x14ac:dyDescent="0.25">
      <c r="A30" s="78"/>
      <c r="B30" s="91" t="s">
        <v>402</v>
      </c>
      <c r="C30" s="333" t="s">
        <v>361</v>
      </c>
      <c r="D30" s="96" t="s">
        <v>35</v>
      </c>
      <c r="E30" s="5">
        <v>8</v>
      </c>
      <c r="F30" s="10"/>
      <c r="G30" s="10"/>
      <c r="H30" s="10"/>
      <c r="I30" s="5">
        <v>8</v>
      </c>
    </row>
    <row r="31" spans="1:9" s="334" customFormat="1" ht="15.9" customHeight="1" x14ac:dyDescent="0.25">
      <c r="A31" s="78"/>
      <c r="B31" s="91" t="s">
        <v>402</v>
      </c>
      <c r="C31" s="103" t="s">
        <v>341</v>
      </c>
      <c r="D31" s="73" t="s">
        <v>143</v>
      </c>
      <c r="E31" s="5">
        <v>9</v>
      </c>
      <c r="F31" s="10"/>
      <c r="G31" s="10"/>
      <c r="H31" s="10"/>
      <c r="I31" s="5">
        <v>9</v>
      </c>
    </row>
    <row r="32" spans="1:9" s="334" customFormat="1" ht="15.9" customHeight="1" x14ac:dyDescent="0.25">
      <c r="A32" s="78"/>
      <c r="B32" s="91" t="s">
        <v>402</v>
      </c>
      <c r="C32" s="333" t="s">
        <v>32</v>
      </c>
      <c r="D32" s="73" t="s">
        <v>33</v>
      </c>
      <c r="E32" s="5">
        <v>10</v>
      </c>
      <c r="F32" s="10"/>
      <c r="G32" s="10"/>
      <c r="H32" s="10"/>
      <c r="I32" s="5">
        <v>10</v>
      </c>
    </row>
    <row r="33" spans="1:9" s="334" customFormat="1" ht="15.9" customHeight="1" x14ac:dyDescent="0.25">
      <c r="A33" s="78"/>
      <c r="B33" s="91" t="s">
        <v>402</v>
      </c>
      <c r="C33" s="103" t="s">
        <v>340</v>
      </c>
      <c r="D33" s="73" t="s">
        <v>144</v>
      </c>
      <c r="E33" s="5">
        <v>228</v>
      </c>
      <c r="F33" s="10"/>
      <c r="G33" s="10"/>
      <c r="H33" s="10"/>
      <c r="I33" s="5">
        <v>228</v>
      </c>
    </row>
    <row r="34" spans="1:9" s="334" customFormat="1" ht="15.9" customHeight="1" x14ac:dyDescent="0.25">
      <c r="A34" s="78"/>
      <c r="B34" s="91" t="s">
        <v>402</v>
      </c>
      <c r="C34" s="103" t="s">
        <v>429</v>
      </c>
      <c r="D34" s="73" t="s">
        <v>145</v>
      </c>
      <c r="E34" s="5">
        <v>34</v>
      </c>
      <c r="F34" s="10"/>
      <c r="G34" s="10"/>
      <c r="H34" s="10"/>
      <c r="I34" s="5">
        <v>34</v>
      </c>
    </row>
    <row r="35" spans="1:9" s="334" customFormat="1" ht="15.9" customHeight="1" x14ac:dyDescent="0.25">
      <c r="A35" s="78"/>
      <c r="B35" s="91" t="s">
        <v>402</v>
      </c>
      <c r="C35" s="103" t="s">
        <v>342</v>
      </c>
      <c r="D35" s="73" t="s">
        <v>146</v>
      </c>
      <c r="E35" s="5">
        <v>230</v>
      </c>
      <c r="F35" s="10"/>
      <c r="G35" s="10"/>
      <c r="H35" s="10"/>
      <c r="I35" s="5">
        <v>230</v>
      </c>
    </row>
    <row r="36" spans="1:9" ht="15.9" customHeight="1" x14ac:dyDescent="0.25">
      <c r="A36" s="78"/>
      <c r="B36" s="91" t="s">
        <v>402</v>
      </c>
      <c r="C36" s="101" t="s">
        <v>30</v>
      </c>
      <c r="D36" s="73" t="s">
        <v>31</v>
      </c>
      <c r="E36" s="5">
        <v>11</v>
      </c>
      <c r="F36" s="10"/>
      <c r="G36" s="10"/>
      <c r="H36" s="10"/>
      <c r="I36" s="5">
        <v>11</v>
      </c>
    </row>
    <row r="37" spans="1:9" ht="15.9" customHeight="1" x14ac:dyDescent="0.25">
      <c r="A37" s="78"/>
      <c r="B37" s="91" t="s">
        <v>402</v>
      </c>
      <c r="C37" s="101" t="s">
        <v>62</v>
      </c>
      <c r="D37" s="73" t="s">
        <v>63</v>
      </c>
      <c r="E37" s="5">
        <v>12</v>
      </c>
      <c r="F37" s="10"/>
      <c r="G37" s="10"/>
      <c r="H37" s="10"/>
      <c r="I37" s="5">
        <v>12</v>
      </c>
    </row>
    <row r="38" spans="1:9" ht="15.9" customHeight="1" x14ac:dyDescent="0.25">
      <c r="A38" s="78"/>
      <c r="B38" s="91" t="s">
        <v>402</v>
      </c>
      <c r="C38" s="101" t="s">
        <v>362</v>
      </c>
      <c r="D38" s="96" t="s">
        <v>36</v>
      </c>
      <c r="E38" s="5">
        <v>13</v>
      </c>
      <c r="F38" s="10"/>
      <c r="G38" s="10"/>
      <c r="H38" s="10"/>
      <c r="I38" s="5">
        <v>13</v>
      </c>
    </row>
    <row r="39" spans="1:9" ht="15.9" customHeight="1" x14ac:dyDescent="0.25">
      <c r="A39" s="78"/>
      <c r="B39" s="91" t="s">
        <v>402</v>
      </c>
      <c r="C39" s="100" t="s">
        <v>343</v>
      </c>
      <c r="D39" s="73" t="s">
        <v>147</v>
      </c>
      <c r="E39" s="5">
        <v>229</v>
      </c>
      <c r="F39" s="10"/>
      <c r="G39" s="10"/>
      <c r="H39" s="10"/>
      <c r="I39" s="5">
        <v>229</v>
      </c>
    </row>
    <row r="40" spans="1:9" ht="15.9" customHeight="1" x14ac:dyDescent="0.25">
      <c r="A40" s="78"/>
      <c r="B40" s="91" t="s">
        <v>402</v>
      </c>
      <c r="C40" s="101" t="s">
        <v>65</v>
      </c>
      <c r="D40" s="73" t="s">
        <v>66</v>
      </c>
      <c r="E40" s="5">
        <v>45</v>
      </c>
      <c r="F40" s="10"/>
      <c r="G40" s="10"/>
      <c r="H40" s="10"/>
      <c r="I40" s="5">
        <v>45</v>
      </c>
    </row>
    <row r="41" spans="1:9" ht="15.9" customHeight="1" x14ac:dyDescent="0.25">
      <c r="A41" s="78"/>
      <c r="B41" s="91" t="s">
        <v>402</v>
      </c>
      <c r="C41" s="101" t="s">
        <v>38</v>
      </c>
      <c r="D41" s="73" t="s">
        <v>39</v>
      </c>
      <c r="E41" s="5">
        <v>28</v>
      </c>
      <c r="F41" s="10"/>
      <c r="G41" s="10"/>
      <c r="H41" s="10"/>
      <c r="I41" s="5">
        <v>28</v>
      </c>
    </row>
    <row r="42" spans="1:9" ht="15.9" customHeight="1" x14ac:dyDescent="0.25">
      <c r="A42" s="78"/>
      <c r="B42" s="91" t="s">
        <v>402</v>
      </c>
      <c r="C42" s="101" t="s">
        <v>40</v>
      </c>
      <c r="D42" s="73" t="s">
        <v>41</v>
      </c>
      <c r="E42" s="5">
        <v>29</v>
      </c>
      <c r="F42" s="10"/>
      <c r="G42" s="10"/>
      <c r="H42" s="10"/>
      <c r="I42" s="5">
        <v>29</v>
      </c>
    </row>
    <row r="43" spans="1:9" ht="15.9" customHeight="1" x14ac:dyDescent="0.25">
      <c r="A43" s="78"/>
      <c r="B43" s="91" t="s">
        <v>402</v>
      </c>
      <c r="C43" s="101" t="s">
        <v>42</v>
      </c>
      <c r="D43" s="73" t="s">
        <v>43</v>
      </c>
      <c r="E43" s="5">
        <v>15</v>
      </c>
      <c r="F43" s="10"/>
      <c r="G43" s="10"/>
      <c r="H43" s="10"/>
      <c r="I43" s="5">
        <v>15</v>
      </c>
    </row>
    <row r="44" spans="1:9" ht="15.9" customHeight="1" x14ac:dyDescent="0.25">
      <c r="A44" s="78"/>
      <c r="B44" s="91" t="s">
        <v>402</v>
      </c>
      <c r="C44" s="101" t="s">
        <v>363</v>
      </c>
      <c r="D44" s="96" t="s">
        <v>46</v>
      </c>
      <c r="E44" s="5">
        <v>16</v>
      </c>
      <c r="F44" s="10"/>
      <c r="G44" s="10"/>
      <c r="H44" s="10"/>
      <c r="I44" s="5">
        <v>16</v>
      </c>
    </row>
    <row r="45" spans="1:9" ht="15.9" customHeight="1" x14ac:dyDescent="0.25">
      <c r="A45" s="78"/>
      <c r="B45" s="91" t="s">
        <v>402</v>
      </c>
      <c r="C45" s="512" t="s">
        <v>1263</v>
      </c>
      <c r="D45" s="73" t="s">
        <v>148</v>
      </c>
      <c r="E45" s="5">
        <v>47</v>
      </c>
      <c r="F45" s="10"/>
      <c r="G45" s="10"/>
      <c r="H45" s="10"/>
      <c r="I45" s="5">
        <v>47</v>
      </c>
    </row>
    <row r="46" spans="1:9" ht="15.9" customHeight="1" x14ac:dyDescent="0.25">
      <c r="A46" s="78"/>
      <c r="B46" s="91" t="s">
        <v>402</v>
      </c>
      <c r="C46" s="100" t="s">
        <v>430</v>
      </c>
      <c r="D46" s="73" t="s">
        <v>149</v>
      </c>
      <c r="E46" s="5">
        <v>41</v>
      </c>
      <c r="F46" s="10"/>
      <c r="G46" s="10"/>
      <c r="H46" s="10"/>
      <c r="I46" s="5">
        <v>41</v>
      </c>
    </row>
    <row r="47" spans="1:9" ht="15.9" customHeight="1" x14ac:dyDescent="0.25">
      <c r="A47" s="78"/>
      <c r="B47" s="91" t="s">
        <v>402</v>
      </c>
      <c r="C47" s="100" t="s">
        <v>431</v>
      </c>
      <c r="D47" s="73" t="s">
        <v>150</v>
      </c>
      <c r="E47" s="5">
        <v>236</v>
      </c>
      <c r="F47" s="10"/>
      <c r="G47" s="10"/>
      <c r="H47" s="10"/>
      <c r="I47" s="5">
        <v>236</v>
      </c>
    </row>
    <row r="48" spans="1:9" ht="15.9" customHeight="1" x14ac:dyDescent="0.25">
      <c r="A48" s="78"/>
      <c r="B48" s="91" t="s">
        <v>402</v>
      </c>
      <c r="C48" s="101" t="s">
        <v>47</v>
      </c>
      <c r="D48" s="73" t="s">
        <v>48</v>
      </c>
      <c r="E48" s="5">
        <v>18</v>
      </c>
      <c r="F48" s="10"/>
      <c r="G48" s="10"/>
      <c r="H48" s="10"/>
      <c r="I48" s="5">
        <v>18</v>
      </c>
    </row>
    <row r="49" spans="1:9" ht="15.9" customHeight="1" x14ac:dyDescent="0.25">
      <c r="A49" s="78"/>
      <c r="B49" s="91" t="s">
        <v>402</v>
      </c>
      <c r="C49" s="101" t="s">
        <v>366</v>
      </c>
      <c r="D49" s="96" t="s">
        <v>64</v>
      </c>
      <c r="E49" s="5">
        <v>19</v>
      </c>
      <c r="F49" s="10"/>
      <c r="G49" s="10"/>
      <c r="H49" s="10"/>
      <c r="I49" s="5">
        <v>19</v>
      </c>
    </row>
    <row r="50" spans="1:9" ht="15.9" customHeight="1" x14ac:dyDescent="0.25">
      <c r="A50" s="78"/>
      <c r="B50" s="91" t="s">
        <v>402</v>
      </c>
      <c r="C50" s="101" t="s">
        <v>49</v>
      </c>
      <c r="D50" s="73" t="s">
        <v>50</v>
      </c>
      <c r="E50" s="5">
        <v>20</v>
      </c>
      <c r="F50" s="10"/>
      <c r="G50" s="10"/>
      <c r="H50" s="10"/>
      <c r="I50" s="5">
        <v>20</v>
      </c>
    </row>
    <row r="51" spans="1:9" ht="15.9" customHeight="1" x14ac:dyDescent="0.25">
      <c r="A51" s="78"/>
      <c r="B51" s="91" t="s">
        <v>402</v>
      </c>
      <c r="C51" s="101" t="s">
        <v>51</v>
      </c>
      <c r="D51" s="73" t="s">
        <v>52</v>
      </c>
      <c r="E51" s="5">
        <v>21</v>
      </c>
      <c r="F51" s="10"/>
      <c r="G51" s="10"/>
      <c r="H51" s="10"/>
      <c r="I51" s="5">
        <v>21</v>
      </c>
    </row>
    <row r="52" spans="1:9" ht="15.9" customHeight="1" x14ac:dyDescent="0.25">
      <c r="A52" s="78"/>
      <c r="B52" s="91" t="s">
        <v>402</v>
      </c>
      <c r="C52" s="101" t="s">
        <v>364</v>
      </c>
      <c r="D52" s="96" t="s">
        <v>53</v>
      </c>
      <c r="E52" s="5">
        <v>22</v>
      </c>
      <c r="F52" s="10"/>
      <c r="G52" s="10"/>
      <c r="H52" s="10"/>
      <c r="I52" s="5">
        <v>22</v>
      </c>
    </row>
    <row r="53" spans="1:9" ht="15.9" customHeight="1" x14ac:dyDescent="0.25">
      <c r="A53" s="78"/>
      <c r="B53" s="91" t="s">
        <v>402</v>
      </c>
      <c r="C53" s="101" t="s">
        <v>54</v>
      </c>
      <c r="D53" s="73" t="s">
        <v>55</v>
      </c>
      <c r="E53" s="5">
        <v>23</v>
      </c>
      <c r="F53" s="10"/>
      <c r="G53" s="10"/>
      <c r="H53" s="10"/>
      <c r="I53" s="5">
        <v>23</v>
      </c>
    </row>
    <row r="54" spans="1:9" ht="15.9" customHeight="1" x14ac:dyDescent="0.25">
      <c r="A54" s="78"/>
      <c r="B54" s="91" t="s">
        <v>402</v>
      </c>
      <c r="C54" s="101" t="s">
        <v>1264</v>
      </c>
      <c r="D54" s="73" t="s">
        <v>67</v>
      </c>
      <c r="E54" s="5">
        <v>42</v>
      </c>
      <c r="F54" s="10"/>
      <c r="G54" s="10"/>
      <c r="H54" s="10"/>
      <c r="I54" s="5">
        <v>42</v>
      </c>
    </row>
    <row r="55" spans="1:9" ht="15.9" customHeight="1" x14ac:dyDescent="0.25">
      <c r="A55" s="78"/>
      <c r="B55" s="91" t="s">
        <v>402</v>
      </c>
      <c r="C55" s="100" t="s">
        <v>433</v>
      </c>
      <c r="D55" s="73" t="s">
        <v>152</v>
      </c>
      <c r="E55" s="5">
        <v>24</v>
      </c>
      <c r="F55" s="10"/>
      <c r="G55" s="10"/>
      <c r="H55" s="10"/>
      <c r="I55" s="5">
        <v>24</v>
      </c>
    </row>
    <row r="56" spans="1:9" ht="15.9" customHeight="1" x14ac:dyDescent="0.25">
      <c r="A56" s="78"/>
      <c r="B56" s="91" t="s">
        <v>402</v>
      </c>
      <c r="C56" s="101" t="s">
        <v>59</v>
      </c>
      <c r="D56" s="73" t="s">
        <v>60</v>
      </c>
      <c r="E56" s="5">
        <v>25</v>
      </c>
      <c r="F56" s="10"/>
      <c r="G56" s="10"/>
      <c r="H56" s="10"/>
      <c r="I56" s="5">
        <v>25</v>
      </c>
    </row>
    <row r="57" spans="1:9" ht="15.9" customHeight="1" x14ac:dyDescent="0.25">
      <c r="A57" s="78"/>
      <c r="B57" s="91" t="s">
        <v>402</v>
      </c>
      <c r="C57" s="100" t="s">
        <v>432</v>
      </c>
      <c r="D57" s="73" t="s">
        <v>151</v>
      </c>
      <c r="E57" s="5">
        <v>48</v>
      </c>
      <c r="F57" s="10"/>
      <c r="G57" s="10"/>
      <c r="H57" s="10"/>
      <c r="I57" s="5">
        <v>48</v>
      </c>
    </row>
    <row r="58" spans="1:9" ht="15.9" customHeight="1" x14ac:dyDescent="0.25">
      <c r="A58" s="78"/>
      <c r="B58" s="91" t="s">
        <v>402</v>
      </c>
      <c r="C58" s="101" t="s">
        <v>954</v>
      </c>
      <c r="D58" s="73" t="s">
        <v>57</v>
      </c>
      <c r="E58" s="5">
        <v>49</v>
      </c>
      <c r="F58" s="10"/>
      <c r="G58" s="10"/>
      <c r="H58" s="10"/>
      <c r="I58" s="5">
        <v>49</v>
      </c>
    </row>
    <row r="59" spans="1:9" ht="15.9" customHeight="1" x14ac:dyDescent="0.25">
      <c r="A59" s="78"/>
      <c r="B59" s="91" t="s">
        <v>402</v>
      </c>
      <c r="C59" s="101" t="s">
        <v>392</v>
      </c>
      <c r="D59" s="73" t="s">
        <v>56</v>
      </c>
      <c r="E59" s="5">
        <v>46</v>
      </c>
      <c r="F59" s="10"/>
      <c r="G59" s="10"/>
      <c r="H59" s="10"/>
      <c r="I59" s="5">
        <v>46</v>
      </c>
    </row>
    <row r="60" spans="1:9" ht="15.9" customHeight="1" x14ac:dyDescent="0.25">
      <c r="A60" s="78"/>
      <c r="B60" s="91" t="s">
        <v>402</v>
      </c>
      <c r="C60" s="101" t="s">
        <v>360</v>
      </c>
      <c r="D60" s="96" t="s">
        <v>34</v>
      </c>
      <c r="E60" s="5">
        <v>30</v>
      </c>
      <c r="F60" s="10"/>
      <c r="G60" s="10"/>
      <c r="H60" s="10"/>
      <c r="I60" s="5">
        <v>30</v>
      </c>
    </row>
    <row r="61" spans="1:9" ht="15.9" customHeight="1" x14ac:dyDescent="0.25">
      <c r="A61" s="78"/>
      <c r="B61" s="91" t="s">
        <v>402</v>
      </c>
      <c r="C61" s="101" t="s">
        <v>1265</v>
      </c>
      <c r="D61" s="73" t="s">
        <v>24</v>
      </c>
      <c r="E61" s="5">
        <v>31</v>
      </c>
      <c r="F61" s="10"/>
      <c r="G61" s="10"/>
      <c r="H61" s="10"/>
      <c r="I61" s="5">
        <v>31</v>
      </c>
    </row>
    <row r="62" spans="1:9" ht="15.9" customHeight="1" x14ac:dyDescent="0.25">
      <c r="A62" s="78"/>
      <c r="B62" s="91" t="s">
        <v>402</v>
      </c>
      <c r="C62" s="101" t="s">
        <v>68</v>
      </c>
      <c r="D62" s="73" t="s">
        <v>69</v>
      </c>
      <c r="E62" s="5">
        <v>32</v>
      </c>
      <c r="F62" s="10"/>
      <c r="G62" s="10"/>
      <c r="H62" s="10"/>
      <c r="I62" s="5">
        <v>32</v>
      </c>
    </row>
    <row r="63" spans="1:9" ht="15.9" customHeight="1" x14ac:dyDescent="0.25">
      <c r="A63" s="78"/>
      <c r="B63" s="91" t="s">
        <v>402</v>
      </c>
      <c r="C63" s="100" t="s">
        <v>434</v>
      </c>
      <c r="D63" s="73" t="s">
        <v>153</v>
      </c>
      <c r="E63" s="5">
        <v>43</v>
      </c>
      <c r="F63" s="64"/>
      <c r="G63" s="64"/>
      <c r="H63" s="64"/>
      <c r="I63" s="5">
        <v>43</v>
      </c>
    </row>
    <row r="64" spans="1:9" ht="15.9" customHeight="1" x14ac:dyDescent="0.25">
      <c r="A64" s="78"/>
      <c r="B64" s="91" t="s">
        <v>402</v>
      </c>
      <c r="C64" s="101" t="s">
        <v>44</v>
      </c>
      <c r="D64" s="73" t="s">
        <v>45</v>
      </c>
      <c r="E64" s="5">
        <v>33</v>
      </c>
      <c r="F64" s="64"/>
      <c r="G64" s="64"/>
      <c r="H64" s="64"/>
      <c r="I64" s="5">
        <v>33</v>
      </c>
    </row>
    <row r="65" spans="1:9" ht="15.9" customHeight="1" x14ac:dyDescent="0.25">
      <c r="A65" s="78"/>
      <c r="B65" s="91" t="s">
        <v>402</v>
      </c>
      <c r="C65" s="101" t="s">
        <v>955</v>
      </c>
      <c r="D65" s="96" t="s">
        <v>61</v>
      </c>
      <c r="E65" s="5">
        <v>35</v>
      </c>
      <c r="F65" s="10"/>
      <c r="G65" s="10"/>
      <c r="H65" s="10"/>
      <c r="I65" s="5">
        <v>35</v>
      </c>
    </row>
    <row r="66" spans="1:9" ht="15.9" customHeight="1" x14ac:dyDescent="0.25">
      <c r="A66" s="78"/>
      <c r="B66" s="91" t="s">
        <v>402</v>
      </c>
      <c r="C66" s="101" t="s">
        <v>956</v>
      </c>
      <c r="D66" s="73" t="s">
        <v>37</v>
      </c>
      <c r="E66" s="5">
        <v>36</v>
      </c>
      <c r="F66" s="10"/>
      <c r="G66" s="10"/>
      <c r="H66" s="10"/>
      <c r="I66" s="5">
        <v>36</v>
      </c>
    </row>
    <row r="67" spans="1:9" s="51" customFormat="1" ht="35.1" customHeight="1" thickBot="1" x14ac:dyDescent="0.3">
      <c r="A67" s="78"/>
      <c r="B67" s="108" t="s">
        <v>416</v>
      </c>
      <c r="C67" s="109"/>
      <c r="D67" s="110" t="s">
        <v>84</v>
      </c>
      <c r="E67" s="9"/>
      <c r="F67" s="309">
        <f>SUM(F68,F74)</f>
        <v>0</v>
      </c>
      <c r="G67" s="309">
        <f>SUM(G68,G74)</f>
        <v>0</v>
      </c>
      <c r="H67" s="309">
        <f>SUM(H68,H74)</f>
        <v>0</v>
      </c>
      <c r="I67" s="9"/>
    </row>
    <row r="68" spans="1:9" ht="35.1" customHeight="1" thickTop="1" thickBot="1" x14ac:dyDescent="0.3">
      <c r="A68" s="78"/>
      <c r="B68" s="111" t="s">
        <v>396</v>
      </c>
      <c r="C68" s="112"/>
      <c r="D68" s="113" t="s">
        <v>1130</v>
      </c>
      <c r="E68" s="5"/>
      <c r="F68" s="309">
        <f>SUM(F69:F73)</f>
        <v>0</v>
      </c>
      <c r="G68" s="309">
        <f>SUM(G69:G73)</f>
        <v>0</v>
      </c>
      <c r="H68" s="309">
        <f>SUM(H69:H73)</f>
        <v>0</v>
      </c>
      <c r="I68" s="5"/>
    </row>
    <row r="69" spans="1:9" ht="15.9" customHeight="1" thickTop="1" x14ac:dyDescent="0.25">
      <c r="A69" s="78"/>
      <c r="B69" s="91" t="s">
        <v>396</v>
      </c>
      <c r="C69" s="103" t="s">
        <v>70</v>
      </c>
      <c r="D69" s="73" t="s">
        <v>71</v>
      </c>
      <c r="E69" s="5">
        <v>103</v>
      </c>
      <c r="F69" s="10"/>
      <c r="G69" s="10"/>
      <c r="H69" s="10"/>
      <c r="I69" s="5">
        <v>103</v>
      </c>
    </row>
    <row r="70" spans="1:9" s="334" customFormat="1" ht="15.9" customHeight="1" x14ac:dyDescent="0.25">
      <c r="A70" s="78"/>
      <c r="B70" s="91" t="s">
        <v>396</v>
      </c>
      <c r="C70" s="103" t="s">
        <v>435</v>
      </c>
      <c r="D70" s="73" t="s">
        <v>154</v>
      </c>
      <c r="E70" s="5">
        <v>104</v>
      </c>
      <c r="F70" s="10"/>
      <c r="G70" s="10"/>
      <c r="H70" s="10"/>
      <c r="I70" s="5">
        <v>104</v>
      </c>
    </row>
    <row r="71" spans="1:9" s="334" customFormat="1" ht="15.9" customHeight="1" x14ac:dyDescent="0.25">
      <c r="A71" s="78"/>
      <c r="B71" s="91" t="s">
        <v>396</v>
      </c>
      <c r="C71" s="103" t="s">
        <v>851</v>
      </c>
      <c r="D71" s="73" t="s">
        <v>155</v>
      </c>
      <c r="E71" s="5">
        <v>126</v>
      </c>
      <c r="F71" s="10"/>
      <c r="G71" s="10"/>
      <c r="H71" s="10"/>
      <c r="I71" s="5">
        <v>126</v>
      </c>
    </row>
    <row r="72" spans="1:9" s="334" customFormat="1" ht="15.9" customHeight="1" x14ac:dyDescent="0.25">
      <c r="A72" s="78"/>
      <c r="B72" s="91" t="s">
        <v>396</v>
      </c>
      <c r="C72" s="103" t="s">
        <v>393</v>
      </c>
      <c r="D72" s="96" t="s">
        <v>73</v>
      </c>
      <c r="E72" s="5">
        <v>130</v>
      </c>
      <c r="F72" s="10"/>
      <c r="G72" s="10"/>
      <c r="H72" s="10"/>
      <c r="I72" s="5">
        <v>130</v>
      </c>
    </row>
    <row r="73" spans="1:9" ht="15.9" customHeight="1" x14ac:dyDescent="0.25">
      <c r="A73" s="78"/>
      <c r="B73" s="91" t="s">
        <v>396</v>
      </c>
      <c r="C73" s="100" t="s">
        <v>156</v>
      </c>
      <c r="D73" s="73" t="s">
        <v>157</v>
      </c>
      <c r="E73" s="5">
        <v>153</v>
      </c>
      <c r="F73" s="10"/>
      <c r="G73" s="10"/>
      <c r="H73" s="10"/>
      <c r="I73" s="5">
        <v>153</v>
      </c>
    </row>
    <row r="74" spans="1:9" ht="35.1" customHeight="1" thickBot="1" x14ac:dyDescent="0.3">
      <c r="A74" s="78"/>
      <c r="B74" s="119" t="s">
        <v>397</v>
      </c>
      <c r="C74" s="99"/>
      <c r="D74" s="172" t="s">
        <v>95</v>
      </c>
      <c r="E74" s="74"/>
      <c r="F74" s="309">
        <f>SUM(F75:F125)</f>
        <v>0</v>
      </c>
      <c r="G74" s="309">
        <f>SUM(G75:G125)</f>
        <v>0</v>
      </c>
      <c r="H74" s="309">
        <f>SUM(H75:H125)</f>
        <v>0</v>
      </c>
      <c r="I74" s="74"/>
    </row>
    <row r="75" spans="1:9" ht="15.9" customHeight="1" thickTop="1" x14ac:dyDescent="0.25">
      <c r="A75" s="78"/>
      <c r="B75" s="91" t="s">
        <v>397</v>
      </c>
      <c r="C75" s="100" t="s">
        <v>852</v>
      </c>
      <c r="D75" s="96" t="s">
        <v>158</v>
      </c>
      <c r="E75" s="5">
        <v>105</v>
      </c>
      <c r="F75" s="64"/>
      <c r="G75" s="64"/>
      <c r="H75" s="64"/>
      <c r="I75" s="5">
        <v>105</v>
      </c>
    </row>
    <row r="76" spans="1:9" s="334" customFormat="1" ht="15.9" customHeight="1" x14ac:dyDescent="0.25">
      <c r="A76" s="78"/>
      <c r="B76" s="91" t="s">
        <v>397</v>
      </c>
      <c r="C76" s="100" t="s">
        <v>445</v>
      </c>
      <c r="D76" s="73" t="s">
        <v>173</v>
      </c>
      <c r="E76" s="5">
        <v>106</v>
      </c>
      <c r="F76" s="64"/>
      <c r="G76" s="64"/>
      <c r="H76" s="64"/>
      <c r="I76" s="5">
        <v>106</v>
      </c>
    </row>
    <row r="77" spans="1:9" s="334" customFormat="1" ht="15.9" customHeight="1" x14ac:dyDescent="0.25">
      <c r="A77" s="78"/>
      <c r="B77" s="91" t="s">
        <v>397</v>
      </c>
      <c r="C77" s="100" t="s">
        <v>447</v>
      </c>
      <c r="D77" s="73" t="s">
        <v>175</v>
      </c>
      <c r="E77" s="5">
        <v>107</v>
      </c>
      <c r="F77" s="64"/>
      <c r="G77" s="64"/>
      <c r="H77" s="64"/>
      <c r="I77" s="5">
        <v>107</v>
      </c>
    </row>
    <row r="78" spans="1:9" s="334" customFormat="1" ht="15.9" customHeight="1" x14ac:dyDescent="0.25">
      <c r="A78" s="78"/>
      <c r="B78" s="91" t="s">
        <v>397</v>
      </c>
      <c r="C78" s="100" t="s">
        <v>436</v>
      </c>
      <c r="D78" s="73" t="s">
        <v>159</v>
      </c>
      <c r="E78" s="5">
        <v>108</v>
      </c>
      <c r="F78" s="64"/>
      <c r="G78" s="64"/>
      <c r="H78" s="64"/>
      <c r="I78" s="5">
        <v>108</v>
      </c>
    </row>
    <row r="79" spans="1:9" s="334" customFormat="1" ht="15.9" customHeight="1" x14ac:dyDescent="0.25">
      <c r="A79" s="78"/>
      <c r="B79" s="91" t="s">
        <v>397</v>
      </c>
      <c r="C79" s="100" t="s">
        <v>957</v>
      </c>
      <c r="D79" s="73" t="s">
        <v>160</v>
      </c>
      <c r="E79" s="5">
        <v>109</v>
      </c>
      <c r="F79" s="64"/>
      <c r="G79" s="64"/>
      <c r="H79" s="64"/>
      <c r="I79" s="5">
        <v>109</v>
      </c>
    </row>
    <row r="80" spans="1:9" s="334" customFormat="1" ht="15.9" customHeight="1" x14ac:dyDescent="0.25">
      <c r="A80" s="78"/>
      <c r="B80" s="91" t="s">
        <v>397</v>
      </c>
      <c r="C80" s="100" t="s">
        <v>853</v>
      </c>
      <c r="D80" s="96" t="s">
        <v>161</v>
      </c>
      <c r="E80" s="5">
        <v>175</v>
      </c>
      <c r="F80" s="64"/>
      <c r="G80" s="64"/>
      <c r="H80" s="64"/>
      <c r="I80" s="5">
        <v>175</v>
      </c>
    </row>
    <row r="81" spans="1:9" s="334" customFormat="1" ht="15.9" customHeight="1" x14ac:dyDescent="0.25">
      <c r="A81" s="78"/>
      <c r="B81" s="91" t="s">
        <v>397</v>
      </c>
      <c r="C81" s="100" t="s">
        <v>437</v>
      </c>
      <c r="D81" s="73" t="s">
        <v>162</v>
      </c>
      <c r="E81" s="5">
        <v>110</v>
      </c>
      <c r="F81" s="64"/>
      <c r="G81" s="64"/>
      <c r="H81" s="64"/>
      <c r="I81" s="5">
        <v>110</v>
      </c>
    </row>
    <row r="82" spans="1:9" s="334" customFormat="1" ht="15.9" customHeight="1" x14ac:dyDescent="0.25">
      <c r="A82" s="78"/>
      <c r="B82" s="91" t="s">
        <v>397</v>
      </c>
      <c r="C82" s="100" t="s">
        <v>438</v>
      </c>
      <c r="D82" s="73" t="s">
        <v>163</v>
      </c>
      <c r="E82" s="5">
        <v>111</v>
      </c>
      <c r="F82" s="64"/>
      <c r="G82" s="64"/>
      <c r="H82" s="64"/>
      <c r="I82" s="5">
        <v>111</v>
      </c>
    </row>
    <row r="83" spans="1:9" s="371" customFormat="1" ht="15.9" customHeight="1" x14ac:dyDescent="0.25">
      <c r="A83" s="78"/>
      <c r="B83" s="91" t="s">
        <v>397</v>
      </c>
      <c r="C83" s="100" t="s">
        <v>958</v>
      </c>
      <c r="D83" s="73" t="s">
        <v>170</v>
      </c>
      <c r="E83" s="5">
        <v>113</v>
      </c>
      <c r="F83" s="64"/>
      <c r="G83" s="64"/>
      <c r="H83" s="64"/>
      <c r="I83" s="5">
        <v>113</v>
      </c>
    </row>
    <row r="84" spans="1:9" s="334" customFormat="1" ht="15.9" customHeight="1" x14ac:dyDescent="0.25">
      <c r="A84" s="78"/>
      <c r="B84" s="91" t="s">
        <v>397</v>
      </c>
      <c r="C84" s="100" t="s">
        <v>444</v>
      </c>
      <c r="D84" s="73" t="s">
        <v>172</v>
      </c>
      <c r="E84" s="5">
        <v>112</v>
      </c>
      <c r="F84" s="64"/>
      <c r="G84" s="64"/>
      <c r="H84" s="64"/>
      <c r="I84" s="5">
        <v>112</v>
      </c>
    </row>
    <row r="85" spans="1:9" s="334" customFormat="1" ht="15.9" customHeight="1" x14ac:dyDescent="0.25">
      <c r="A85" s="78"/>
      <c r="B85" s="91" t="s">
        <v>397</v>
      </c>
      <c r="C85" s="100" t="s">
        <v>446</v>
      </c>
      <c r="D85" s="73" t="s">
        <v>174</v>
      </c>
      <c r="E85" s="5">
        <v>102</v>
      </c>
      <c r="F85" s="64"/>
      <c r="G85" s="64"/>
      <c r="H85" s="64"/>
      <c r="I85" s="5">
        <v>102</v>
      </c>
    </row>
    <row r="86" spans="1:9" s="334" customFormat="1" ht="15.9" customHeight="1" x14ac:dyDescent="0.25">
      <c r="A86" s="78"/>
      <c r="B86" s="91" t="s">
        <v>397</v>
      </c>
      <c r="C86" s="100" t="s">
        <v>448</v>
      </c>
      <c r="D86" s="73" t="s">
        <v>176</v>
      </c>
      <c r="E86" s="5">
        <v>114</v>
      </c>
      <c r="F86" s="64"/>
      <c r="G86" s="64"/>
      <c r="H86" s="64"/>
      <c r="I86" s="5">
        <v>114</v>
      </c>
    </row>
    <row r="87" spans="1:9" s="334" customFormat="1" ht="15.9" customHeight="1" x14ac:dyDescent="0.25">
      <c r="A87" s="78"/>
      <c r="B87" s="91" t="s">
        <v>397</v>
      </c>
      <c r="C87" s="100" t="s">
        <v>449</v>
      </c>
      <c r="D87" s="73" t="s">
        <v>177</v>
      </c>
      <c r="E87" s="5">
        <v>115</v>
      </c>
      <c r="F87" s="64"/>
      <c r="G87" s="64"/>
      <c r="H87" s="64"/>
      <c r="I87" s="5">
        <v>115</v>
      </c>
    </row>
    <row r="88" spans="1:9" s="334" customFormat="1" ht="15.9" customHeight="1" x14ac:dyDescent="0.25">
      <c r="A88" s="78"/>
      <c r="B88" s="91" t="s">
        <v>397</v>
      </c>
      <c r="C88" s="100" t="s">
        <v>450</v>
      </c>
      <c r="D88" s="73" t="s">
        <v>178</v>
      </c>
      <c r="E88" s="5">
        <v>116</v>
      </c>
      <c r="F88" s="64"/>
      <c r="G88" s="64"/>
      <c r="H88" s="64"/>
      <c r="I88" s="5">
        <v>116</v>
      </c>
    </row>
    <row r="89" spans="1:9" s="334" customFormat="1" ht="15.9" customHeight="1" x14ac:dyDescent="0.25">
      <c r="A89" s="78"/>
      <c r="B89" s="91" t="s">
        <v>397</v>
      </c>
      <c r="C89" s="100" t="s">
        <v>451</v>
      </c>
      <c r="D89" s="73" t="s">
        <v>179</v>
      </c>
      <c r="E89" s="5">
        <v>117</v>
      </c>
      <c r="F89" s="64"/>
      <c r="G89" s="64"/>
      <c r="H89" s="64"/>
      <c r="I89" s="5">
        <v>117</v>
      </c>
    </row>
    <row r="90" spans="1:9" s="334" customFormat="1" ht="15.9" customHeight="1" x14ac:dyDescent="0.25">
      <c r="A90" s="78"/>
      <c r="B90" s="91" t="s">
        <v>397</v>
      </c>
      <c r="C90" s="100" t="s">
        <v>452</v>
      </c>
      <c r="D90" s="73" t="s">
        <v>180</v>
      </c>
      <c r="E90" s="5">
        <v>118</v>
      </c>
      <c r="F90" s="64"/>
      <c r="G90" s="64"/>
      <c r="H90" s="64"/>
      <c r="I90" s="5">
        <v>118</v>
      </c>
    </row>
    <row r="91" spans="1:9" s="334" customFormat="1" ht="15.9" customHeight="1" x14ac:dyDescent="0.25">
      <c r="A91" s="78"/>
      <c r="B91" s="91" t="s">
        <v>397</v>
      </c>
      <c r="C91" s="100" t="s">
        <v>439</v>
      </c>
      <c r="D91" s="73" t="s">
        <v>164</v>
      </c>
      <c r="E91" s="5">
        <v>119</v>
      </c>
      <c r="F91" s="64"/>
      <c r="G91" s="64"/>
      <c r="H91" s="64"/>
      <c r="I91" s="5">
        <v>119</v>
      </c>
    </row>
    <row r="92" spans="1:9" s="334" customFormat="1" ht="15.9" customHeight="1" x14ac:dyDescent="0.25">
      <c r="A92" s="78"/>
      <c r="B92" s="91" t="s">
        <v>397</v>
      </c>
      <c r="C92" s="100" t="s">
        <v>440</v>
      </c>
      <c r="D92" s="73" t="s">
        <v>165</v>
      </c>
      <c r="E92" s="5">
        <v>120</v>
      </c>
      <c r="F92" s="64"/>
      <c r="G92" s="64"/>
      <c r="H92" s="64"/>
      <c r="I92" s="5">
        <v>120</v>
      </c>
    </row>
    <row r="93" spans="1:9" s="334" customFormat="1" ht="15.9" customHeight="1" x14ac:dyDescent="0.25">
      <c r="A93" s="78"/>
      <c r="B93" s="91" t="s">
        <v>397</v>
      </c>
      <c r="C93" s="100" t="s">
        <v>453</v>
      </c>
      <c r="D93" s="73" t="s">
        <v>181</v>
      </c>
      <c r="E93" s="5">
        <v>121</v>
      </c>
      <c r="F93" s="64"/>
      <c r="G93" s="64"/>
      <c r="H93" s="64"/>
      <c r="I93" s="5">
        <v>121</v>
      </c>
    </row>
    <row r="94" spans="1:9" s="334" customFormat="1" ht="15.9" customHeight="1" x14ac:dyDescent="0.25">
      <c r="A94" s="78"/>
      <c r="B94" s="91" t="s">
        <v>397</v>
      </c>
      <c r="C94" s="100" t="s">
        <v>854</v>
      </c>
      <c r="D94" s="96" t="s">
        <v>168</v>
      </c>
      <c r="E94" s="5">
        <v>122</v>
      </c>
      <c r="F94" s="64"/>
      <c r="G94" s="64"/>
      <c r="H94" s="64"/>
      <c r="I94" s="5">
        <v>122</v>
      </c>
    </row>
    <row r="95" spans="1:9" s="334" customFormat="1" ht="15.9" customHeight="1" x14ac:dyDescent="0.25">
      <c r="A95" s="78"/>
      <c r="B95" s="91" t="s">
        <v>397</v>
      </c>
      <c r="C95" s="100" t="s">
        <v>443</v>
      </c>
      <c r="D95" s="73" t="s">
        <v>169</v>
      </c>
      <c r="E95" s="5">
        <v>123</v>
      </c>
      <c r="F95" s="64"/>
      <c r="G95" s="64"/>
      <c r="H95" s="64"/>
      <c r="I95" s="5">
        <v>123</v>
      </c>
    </row>
    <row r="96" spans="1:9" s="334" customFormat="1" ht="15.9" customHeight="1" x14ac:dyDescent="0.25">
      <c r="A96" s="78"/>
      <c r="B96" s="91" t="s">
        <v>397</v>
      </c>
      <c r="C96" s="100" t="s">
        <v>855</v>
      </c>
      <c r="D96" s="96" t="s">
        <v>171</v>
      </c>
      <c r="E96" s="5">
        <v>155</v>
      </c>
      <c r="F96" s="64"/>
      <c r="G96" s="64"/>
      <c r="H96" s="64"/>
      <c r="I96" s="5">
        <v>155</v>
      </c>
    </row>
    <row r="97" spans="1:9" s="334" customFormat="1" ht="15.9" customHeight="1" x14ac:dyDescent="0.25">
      <c r="A97" s="78"/>
      <c r="B97" s="91" t="s">
        <v>397</v>
      </c>
      <c r="C97" s="100" t="s">
        <v>454</v>
      </c>
      <c r="D97" s="73" t="s">
        <v>182</v>
      </c>
      <c r="E97" s="5">
        <v>124</v>
      </c>
      <c r="F97" s="64"/>
      <c r="G97" s="64"/>
      <c r="H97" s="64"/>
      <c r="I97" s="5">
        <v>124</v>
      </c>
    </row>
    <row r="98" spans="1:9" s="334" customFormat="1" ht="15.9" customHeight="1" x14ac:dyDescent="0.25">
      <c r="A98" s="78"/>
      <c r="B98" s="91" t="s">
        <v>397</v>
      </c>
      <c r="C98" s="100" t="s">
        <v>345</v>
      </c>
      <c r="D98" s="73" t="s">
        <v>183</v>
      </c>
      <c r="E98" s="5">
        <v>125</v>
      </c>
      <c r="F98" s="64"/>
      <c r="G98" s="64"/>
      <c r="H98" s="64"/>
      <c r="I98" s="5">
        <v>125</v>
      </c>
    </row>
    <row r="99" spans="1:9" s="334" customFormat="1" ht="15.9" customHeight="1" x14ac:dyDescent="0.25">
      <c r="A99" s="78"/>
      <c r="B99" s="91" t="s">
        <v>397</v>
      </c>
      <c r="C99" s="100" t="s">
        <v>455</v>
      </c>
      <c r="D99" s="73" t="s">
        <v>184</v>
      </c>
      <c r="E99" s="5">
        <v>127</v>
      </c>
      <c r="F99" s="64"/>
      <c r="G99" s="64"/>
      <c r="H99" s="64"/>
      <c r="I99" s="5">
        <v>127</v>
      </c>
    </row>
    <row r="100" spans="1:9" s="334" customFormat="1" ht="15.9" customHeight="1" x14ac:dyDescent="0.25">
      <c r="A100" s="78"/>
      <c r="B100" s="91" t="s">
        <v>397</v>
      </c>
      <c r="C100" s="100" t="s">
        <v>456</v>
      </c>
      <c r="D100" s="73" t="s">
        <v>185</v>
      </c>
      <c r="E100" s="5">
        <v>128</v>
      </c>
      <c r="F100" s="64"/>
      <c r="G100" s="64"/>
      <c r="H100" s="64"/>
      <c r="I100" s="5">
        <v>128</v>
      </c>
    </row>
    <row r="101" spans="1:9" s="334" customFormat="1" ht="15.9" customHeight="1" x14ac:dyDescent="0.25">
      <c r="A101" s="78"/>
      <c r="B101" s="91" t="s">
        <v>397</v>
      </c>
      <c r="C101" s="100" t="s">
        <v>457</v>
      </c>
      <c r="D101" s="73" t="s">
        <v>186</v>
      </c>
      <c r="E101" s="5">
        <v>129</v>
      </c>
      <c r="F101" s="64"/>
      <c r="G101" s="64"/>
      <c r="H101" s="64"/>
      <c r="I101" s="5">
        <v>129</v>
      </c>
    </row>
    <row r="102" spans="1:9" s="334" customFormat="1" ht="15.9" customHeight="1" x14ac:dyDescent="0.25">
      <c r="A102" s="78"/>
      <c r="B102" s="91" t="s">
        <v>397</v>
      </c>
      <c r="C102" s="100" t="s">
        <v>458</v>
      </c>
      <c r="D102" s="73" t="s">
        <v>187</v>
      </c>
      <c r="E102" s="5">
        <v>131</v>
      </c>
      <c r="F102" s="64"/>
      <c r="G102" s="64"/>
      <c r="H102" s="64"/>
      <c r="I102" s="5">
        <v>131</v>
      </c>
    </row>
    <row r="103" spans="1:9" s="334" customFormat="1" ht="15.9" customHeight="1" x14ac:dyDescent="0.25">
      <c r="A103" s="78"/>
      <c r="B103" s="91" t="s">
        <v>397</v>
      </c>
      <c r="C103" s="100" t="s">
        <v>856</v>
      </c>
      <c r="D103" s="96" t="s">
        <v>188</v>
      </c>
      <c r="E103" s="5">
        <v>132</v>
      </c>
      <c r="F103" s="64"/>
      <c r="G103" s="64"/>
      <c r="H103" s="64"/>
      <c r="I103" s="5">
        <v>132</v>
      </c>
    </row>
    <row r="104" spans="1:9" s="334" customFormat="1" ht="15.9" customHeight="1" x14ac:dyDescent="0.25">
      <c r="A104" s="78"/>
      <c r="B104" s="91" t="s">
        <v>397</v>
      </c>
      <c r="C104" s="100" t="s">
        <v>459</v>
      </c>
      <c r="D104" s="73" t="s">
        <v>189</v>
      </c>
      <c r="E104" s="5">
        <v>133</v>
      </c>
      <c r="F104" s="64"/>
      <c r="G104" s="64"/>
      <c r="H104" s="64"/>
      <c r="I104" s="5">
        <v>133</v>
      </c>
    </row>
    <row r="105" spans="1:9" s="334" customFormat="1" ht="15.9" customHeight="1" x14ac:dyDescent="0.25">
      <c r="A105" s="78"/>
      <c r="B105" s="91" t="s">
        <v>397</v>
      </c>
      <c r="C105" s="100" t="s">
        <v>460</v>
      </c>
      <c r="D105" s="73" t="s">
        <v>190</v>
      </c>
      <c r="E105" s="5">
        <v>134</v>
      </c>
      <c r="F105" s="64"/>
      <c r="G105" s="64"/>
      <c r="H105" s="64"/>
      <c r="I105" s="5">
        <v>134</v>
      </c>
    </row>
    <row r="106" spans="1:9" s="334" customFormat="1" ht="15.9" customHeight="1" x14ac:dyDescent="0.25">
      <c r="A106" s="78"/>
      <c r="B106" s="91" t="s">
        <v>397</v>
      </c>
      <c r="C106" s="100" t="s">
        <v>461</v>
      </c>
      <c r="D106" s="73" t="s">
        <v>191</v>
      </c>
      <c r="E106" s="5">
        <v>135</v>
      </c>
      <c r="F106" s="64"/>
      <c r="G106" s="64"/>
      <c r="H106" s="64"/>
      <c r="I106" s="5">
        <v>135</v>
      </c>
    </row>
    <row r="107" spans="1:9" s="334" customFormat="1" ht="15.9" customHeight="1" x14ac:dyDescent="0.25">
      <c r="A107" s="78"/>
      <c r="B107" s="91" t="s">
        <v>397</v>
      </c>
      <c r="C107" s="100" t="s">
        <v>74</v>
      </c>
      <c r="D107" s="73" t="s">
        <v>75</v>
      </c>
      <c r="E107" s="5">
        <v>136</v>
      </c>
      <c r="F107" s="64"/>
      <c r="G107" s="64"/>
      <c r="H107" s="64"/>
      <c r="I107" s="5">
        <v>136</v>
      </c>
    </row>
    <row r="108" spans="1:9" s="334" customFormat="1" ht="15.9" customHeight="1" x14ac:dyDescent="0.25">
      <c r="A108" s="78"/>
      <c r="B108" s="91" t="s">
        <v>397</v>
      </c>
      <c r="C108" s="100" t="s">
        <v>462</v>
      </c>
      <c r="D108" s="73" t="s">
        <v>192</v>
      </c>
      <c r="E108" s="5">
        <v>138</v>
      </c>
      <c r="F108" s="64"/>
      <c r="G108" s="64"/>
      <c r="H108" s="64"/>
      <c r="I108" s="5">
        <v>138</v>
      </c>
    </row>
    <row r="109" spans="1:9" s="334" customFormat="1" ht="15.9" customHeight="1" x14ac:dyDescent="0.25">
      <c r="A109" s="78"/>
      <c r="B109" s="91" t="s">
        <v>397</v>
      </c>
      <c r="C109" s="100" t="s">
        <v>463</v>
      </c>
      <c r="D109" s="73" t="s">
        <v>193</v>
      </c>
      <c r="E109" s="5">
        <v>139</v>
      </c>
      <c r="F109" s="64"/>
      <c r="G109" s="64"/>
      <c r="H109" s="64"/>
      <c r="I109" s="5">
        <v>139</v>
      </c>
    </row>
    <row r="110" spans="1:9" s="334" customFormat="1" ht="15.9" customHeight="1" x14ac:dyDescent="0.25">
      <c r="A110" s="78"/>
      <c r="B110" s="91" t="s">
        <v>397</v>
      </c>
      <c r="C110" s="100" t="s">
        <v>464</v>
      </c>
      <c r="D110" s="73" t="s">
        <v>194</v>
      </c>
      <c r="E110" s="5">
        <v>141</v>
      </c>
      <c r="F110" s="64"/>
      <c r="G110" s="64"/>
      <c r="H110" s="64"/>
      <c r="I110" s="5">
        <v>141</v>
      </c>
    </row>
    <row r="111" spans="1:9" s="334" customFormat="1" ht="15.9" customHeight="1" x14ac:dyDescent="0.25">
      <c r="A111" s="78"/>
      <c r="B111" s="91" t="s">
        <v>397</v>
      </c>
      <c r="C111" s="100" t="s">
        <v>465</v>
      </c>
      <c r="D111" s="73" t="s">
        <v>195</v>
      </c>
      <c r="E111" s="5">
        <v>142</v>
      </c>
      <c r="F111" s="64"/>
      <c r="G111" s="64"/>
      <c r="H111" s="64"/>
      <c r="I111" s="5">
        <v>142</v>
      </c>
    </row>
    <row r="112" spans="1:9" s="334" customFormat="1" ht="15.9" customHeight="1" x14ac:dyDescent="0.25">
      <c r="A112" s="78"/>
      <c r="B112" s="91" t="s">
        <v>397</v>
      </c>
      <c r="C112" s="100" t="s">
        <v>857</v>
      </c>
      <c r="D112" s="96" t="s">
        <v>196</v>
      </c>
      <c r="E112" s="5">
        <v>143</v>
      </c>
      <c r="F112" s="64"/>
      <c r="G112" s="64"/>
      <c r="H112" s="64"/>
      <c r="I112" s="5">
        <v>143</v>
      </c>
    </row>
    <row r="113" spans="1:9" s="334" customFormat="1" ht="15.9" customHeight="1" x14ac:dyDescent="0.25">
      <c r="A113" s="78"/>
      <c r="B113" s="91" t="s">
        <v>397</v>
      </c>
      <c r="C113" s="100" t="s">
        <v>466</v>
      </c>
      <c r="D113" s="73" t="s">
        <v>197</v>
      </c>
      <c r="E113" s="5">
        <v>144</v>
      </c>
      <c r="F113" s="64"/>
      <c r="G113" s="64"/>
      <c r="H113" s="64"/>
      <c r="I113" s="5">
        <v>144</v>
      </c>
    </row>
    <row r="114" spans="1:9" s="334" customFormat="1" ht="15.9" customHeight="1" x14ac:dyDescent="0.25">
      <c r="A114" s="78"/>
      <c r="B114" s="91" t="s">
        <v>397</v>
      </c>
      <c r="C114" s="100" t="s">
        <v>467</v>
      </c>
      <c r="D114" s="73" t="s">
        <v>198</v>
      </c>
      <c r="E114" s="5">
        <v>145</v>
      </c>
      <c r="F114" s="64"/>
      <c r="G114" s="64"/>
      <c r="H114" s="64"/>
      <c r="I114" s="5">
        <v>145</v>
      </c>
    </row>
    <row r="115" spans="1:9" s="334" customFormat="1" ht="15.9" customHeight="1" x14ac:dyDescent="0.25">
      <c r="A115" s="78"/>
      <c r="B115" s="91" t="s">
        <v>397</v>
      </c>
      <c r="C115" s="100" t="s">
        <v>468</v>
      </c>
      <c r="D115" s="73" t="s">
        <v>199</v>
      </c>
      <c r="E115" s="5">
        <v>146</v>
      </c>
      <c r="F115" s="64"/>
      <c r="G115" s="64"/>
      <c r="H115" s="64"/>
      <c r="I115" s="5">
        <v>146</v>
      </c>
    </row>
    <row r="116" spans="1:9" s="334" customFormat="1" ht="15.9" customHeight="1" x14ac:dyDescent="0.25">
      <c r="A116" s="78"/>
      <c r="B116" s="91" t="s">
        <v>397</v>
      </c>
      <c r="C116" s="100" t="s">
        <v>858</v>
      </c>
      <c r="D116" s="96" t="s">
        <v>200</v>
      </c>
      <c r="E116" s="5">
        <v>140</v>
      </c>
      <c r="F116" s="64"/>
      <c r="G116" s="64"/>
      <c r="H116" s="64"/>
      <c r="I116" s="5">
        <v>140</v>
      </c>
    </row>
    <row r="117" spans="1:9" s="334" customFormat="1" ht="15.9" customHeight="1" x14ac:dyDescent="0.25">
      <c r="A117" s="78"/>
      <c r="B117" s="91" t="s">
        <v>397</v>
      </c>
      <c r="C117" s="100" t="s">
        <v>959</v>
      </c>
      <c r="D117" s="77" t="s">
        <v>76</v>
      </c>
      <c r="E117" s="5">
        <v>148</v>
      </c>
      <c r="F117" s="64"/>
      <c r="G117" s="64"/>
      <c r="H117" s="64"/>
      <c r="I117" s="5">
        <v>148</v>
      </c>
    </row>
    <row r="118" spans="1:9" s="334" customFormat="1" ht="15.9" customHeight="1" x14ac:dyDescent="0.25">
      <c r="A118" s="78"/>
      <c r="B118" s="91" t="s">
        <v>397</v>
      </c>
      <c r="C118" s="100" t="s">
        <v>469</v>
      </c>
      <c r="D118" s="73" t="s">
        <v>201</v>
      </c>
      <c r="E118" s="5">
        <v>147</v>
      </c>
      <c r="F118" s="64"/>
      <c r="G118" s="64"/>
      <c r="H118" s="64"/>
      <c r="I118" s="5">
        <v>147</v>
      </c>
    </row>
    <row r="119" spans="1:9" s="334" customFormat="1" ht="15.9" customHeight="1" x14ac:dyDescent="0.25">
      <c r="A119" s="78"/>
      <c r="B119" s="91" t="s">
        <v>397</v>
      </c>
      <c r="C119" s="100" t="s">
        <v>532</v>
      </c>
      <c r="D119" s="73" t="s">
        <v>531</v>
      </c>
      <c r="E119" s="5">
        <v>157</v>
      </c>
      <c r="F119" s="64"/>
      <c r="G119" s="64"/>
      <c r="H119" s="64"/>
      <c r="I119" s="5">
        <v>157</v>
      </c>
    </row>
    <row r="120" spans="1:9" s="334" customFormat="1" ht="15.9" customHeight="1" x14ac:dyDescent="0.25">
      <c r="A120" s="78"/>
      <c r="B120" s="91" t="s">
        <v>397</v>
      </c>
      <c r="C120" s="100" t="s">
        <v>1266</v>
      </c>
      <c r="D120" s="73" t="s">
        <v>202</v>
      </c>
      <c r="E120" s="5">
        <v>149</v>
      </c>
      <c r="F120" s="64"/>
      <c r="G120" s="64"/>
      <c r="H120" s="64"/>
      <c r="I120" s="5">
        <v>149</v>
      </c>
    </row>
    <row r="121" spans="1:9" s="334" customFormat="1" ht="15.9" customHeight="1" x14ac:dyDescent="0.25">
      <c r="A121" s="78"/>
      <c r="B121" s="91" t="s">
        <v>397</v>
      </c>
      <c r="C121" s="100" t="s">
        <v>859</v>
      </c>
      <c r="D121" s="96" t="s">
        <v>203</v>
      </c>
      <c r="E121" s="5">
        <v>150</v>
      </c>
      <c r="F121" s="64"/>
      <c r="G121" s="64"/>
      <c r="H121" s="64"/>
      <c r="I121" s="5">
        <v>150</v>
      </c>
    </row>
    <row r="122" spans="1:9" s="334" customFormat="1" ht="15.9" customHeight="1" x14ac:dyDescent="0.25">
      <c r="A122" s="78"/>
      <c r="B122" s="91" t="s">
        <v>397</v>
      </c>
      <c r="C122" s="100" t="s">
        <v>470</v>
      </c>
      <c r="D122" s="73" t="s">
        <v>204</v>
      </c>
      <c r="E122" s="5">
        <v>151</v>
      </c>
      <c r="F122" s="64"/>
      <c r="G122" s="64"/>
      <c r="H122" s="64"/>
      <c r="I122" s="5">
        <v>151</v>
      </c>
    </row>
    <row r="123" spans="1:9" s="334" customFormat="1" ht="15.9" customHeight="1" x14ac:dyDescent="0.25">
      <c r="A123" s="78"/>
      <c r="B123" s="91" t="s">
        <v>397</v>
      </c>
      <c r="C123" s="100" t="s">
        <v>442</v>
      </c>
      <c r="D123" s="73" t="s">
        <v>167</v>
      </c>
      <c r="E123" s="5">
        <v>152</v>
      </c>
      <c r="F123" s="64"/>
      <c r="G123" s="64"/>
      <c r="H123" s="64"/>
      <c r="I123" s="5">
        <v>152</v>
      </c>
    </row>
    <row r="124" spans="1:9" s="334" customFormat="1" ht="15.9" customHeight="1" x14ac:dyDescent="0.25">
      <c r="A124" s="78"/>
      <c r="B124" s="91" t="s">
        <v>397</v>
      </c>
      <c r="C124" s="100" t="s">
        <v>471</v>
      </c>
      <c r="D124" s="73" t="s">
        <v>205</v>
      </c>
      <c r="E124" s="5">
        <v>154</v>
      </c>
      <c r="F124" s="64"/>
      <c r="G124" s="64"/>
      <c r="H124" s="64"/>
      <c r="I124" s="5">
        <v>154</v>
      </c>
    </row>
    <row r="125" spans="1:9" ht="15.9" customHeight="1" x14ac:dyDescent="0.25">
      <c r="A125" s="78"/>
      <c r="B125" s="91" t="s">
        <v>397</v>
      </c>
      <c r="C125" s="100" t="s">
        <v>441</v>
      </c>
      <c r="D125" s="73" t="s">
        <v>166</v>
      </c>
      <c r="E125" s="5">
        <v>156</v>
      </c>
      <c r="F125" s="64"/>
      <c r="G125" s="64"/>
      <c r="H125" s="64"/>
      <c r="I125" s="5">
        <v>156</v>
      </c>
    </row>
    <row r="126" spans="1:9" s="51" customFormat="1" ht="35.1" customHeight="1" thickBot="1" x14ac:dyDescent="0.3">
      <c r="A126" s="78"/>
      <c r="B126" s="114" t="s">
        <v>403</v>
      </c>
      <c r="C126" s="109"/>
      <c r="D126" s="110" t="s">
        <v>119</v>
      </c>
      <c r="E126" s="9"/>
      <c r="F126" s="309">
        <f>SUM(F127,F131,F164)</f>
        <v>0</v>
      </c>
      <c r="G126" s="309">
        <f>SUM(G127,G131,G164)</f>
        <v>0</v>
      </c>
      <c r="H126" s="309">
        <f>SUM(H127,H131,H164)</f>
        <v>0</v>
      </c>
      <c r="I126" s="9"/>
    </row>
    <row r="127" spans="1:9" ht="35.1" customHeight="1" thickTop="1" thickBot="1" x14ac:dyDescent="0.3">
      <c r="A127" s="78"/>
      <c r="B127" s="111" t="s">
        <v>398</v>
      </c>
      <c r="C127" s="116"/>
      <c r="D127" s="117" t="s">
        <v>799</v>
      </c>
      <c r="E127" s="5"/>
      <c r="F127" s="309">
        <f>SUM(F128:F130)</f>
        <v>0</v>
      </c>
      <c r="G127" s="309">
        <f>SUM(G128:G130)</f>
        <v>0</v>
      </c>
      <c r="H127" s="309">
        <f>SUM(H128:H130)</f>
        <v>0</v>
      </c>
      <c r="I127" s="5"/>
    </row>
    <row r="128" spans="1:9" ht="15.9" customHeight="1" thickTop="1" x14ac:dyDescent="0.25">
      <c r="A128" s="78"/>
      <c r="B128" s="91" t="s">
        <v>398</v>
      </c>
      <c r="C128" s="103" t="s">
        <v>80</v>
      </c>
      <c r="D128" s="76" t="s">
        <v>81</v>
      </c>
      <c r="E128" s="5">
        <v>51</v>
      </c>
      <c r="F128" s="10"/>
      <c r="G128" s="10"/>
      <c r="H128" s="10"/>
      <c r="I128" s="5">
        <v>51</v>
      </c>
    </row>
    <row r="129" spans="1:9" ht="15.9" customHeight="1" x14ac:dyDescent="0.25">
      <c r="A129" s="78"/>
      <c r="B129" s="91" t="s">
        <v>398</v>
      </c>
      <c r="C129" s="100" t="s">
        <v>77</v>
      </c>
      <c r="D129" s="76" t="s">
        <v>78</v>
      </c>
      <c r="E129" s="5">
        <v>52</v>
      </c>
      <c r="F129" s="64"/>
      <c r="G129" s="64"/>
      <c r="H129" s="64"/>
      <c r="I129" s="5">
        <v>52</v>
      </c>
    </row>
    <row r="130" spans="1:9" ht="15.9" customHeight="1" x14ac:dyDescent="0.25">
      <c r="A130" s="78"/>
      <c r="B130" s="91" t="s">
        <v>398</v>
      </c>
      <c r="C130" s="100" t="s">
        <v>394</v>
      </c>
      <c r="D130" s="336" t="s">
        <v>79</v>
      </c>
      <c r="E130" s="5">
        <v>53</v>
      </c>
      <c r="F130" s="64"/>
      <c r="G130" s="64"/>
      <c r="H130" s="64"/>
      <c r="I130" s="5">
        <v>53</v>
      </c>
    </row>
    <row r="131" spans="1:9" ht="35.1" customHeight="1" thickBot="1" x14ac:dyDescent="0.3">
      <c r="A131" s="78"/>
      <c r="B131" s="119" t="s">
        <v>399</v>
      </c>
      <c r="C131" s="107"/>
      <c r="D131" s="118" t="s">
        <v>1131</v>
      </c>
      <c r="E131" s="5"/>
      <c r="F131" s="309">
        <f>SUM(F132:F163)</f>
        <v>0</v>
      </c>
      <c r="G131" s="309">
        <f>SUM(G132:G163)</f>
        <v>0</v>
      </c>
      <c r="H131" s="309">
        <f>SUM(H132:H163)</f>
        <v>0</v>
      </c>
      <c r="I131" s="5"/>
    </row>
    <row r="132" spans="1:9" ht="15.9" customHeight="1" thickTop="1" x14ac:dyDescent="0.25">
      <c r="A132" s="78"/>
      <c r="B132" s="91" t="s">
        <v>399</v>
      </c>
      <c r="C132" s="100" t="s">
        <v>349</v>
      </c>
      <c r="D132" s="76" t="s">
        <v>235</v>
      </c>
      <c r="E132" s="5">
        <v>101</v>
      </c>
      <c r="F132" s="64"/>
      <c r="G132" s="64"/>
      <c r="H132" s="64"/>
      <c r="I132" s="5">
        <v>101</v>
      </c>
    </row>
    <row r="133" spans="1:9" s="334" customFormat="1" ht="15.9" customHeight="1" x14ac:dyDescent="0.25">
      <c r="A133" s="78"/>
      <c r="B133" s="91" t="s">
        <v>399</v>
      </c>
      <c r="C133" s="103" t="s">
        <v>333</v>
      </c>
      <c r="D133" s="76" t="s">
        <v>208</v>
      </c>
      <c r="E133" s="5">
        <v>232</v>
      </c>
      <c r="F133" s="64"/>
      <c r="G133" s="64"/>
      <c r="H133" s="64"/>
      <c r="I133" s="5">
        <v>232</v>
      </c>
    </row>
    <row r="134" spans="1:9" s="334" customFormat="1" ht="15.9" customHeight="1" x14ac:dyDescent="0.25">
      <c r="A134" s="78"/>
      <c r="B134" s="91" t="s">
        <v>399</v>
      </c>
      <c r="C134" s="103" t="s">
        <v>332</v>
      </c>
      <c r="D134" s="76" t="s">
        <v>209</v>
      </c>
      <c r="E134" s="5">
        <v>81</v>
      </c>
      <c r="F134" s="64"/>
      <c r="G134" s="64"/>
      <c r="H134" s="64"/>
      <c r="I134" s="5">
        <v>81</v>
      </c>
    </row>
    <row r="135" spans="1:9" s="334" customFormat="1" ht="15.9" customHeight="1" x14ac:dyDescent="0.25">
      <c r="A135" s="78"/>
      <c r="B135" s="91" t="s">
        <v>399</v>
      </c>
      <c r="C135" s="103" t="s">
        <v>472</v>
      </c>
      <c r="D135" s="76" t="s">
        <v>210</v>
      </c>
      <c r="E135" s="5">
        <v>82</v>
      </c>
      <c r="F135" s="64"/>
      <c r="G135" s="64"/>
      <c r="H135" s="64"/>
      <c r="I135" s="5">
        <v>82</v>
      </c>
    </row>
    <row r="136" spans="1:9" s="334" customFormat="1" ht="15.9" customHeight="1" x14ac:dyDescent="0.25">
      <c r="A136" s="78"/>
      <c r="B136" s="91" t="s">
        <v>399</v>
      </c>
      <c r="C136" s="103" t="s">
        <v>337</v>
      </c>
      <c r="D136" s="76" t="s">
        <v>211</v>
      </c>
      <c r="E136" s="5">
        <v>83</v>
      </c>
      <c r="F136" s="64"/>
      <c r="G136" s="64"/>
      <c r="H136" s="64"/>
      <c r="I136" s="5">
        <v>83</v>
      </c>
    </row>
    <row r="137" spans="1:9" s="334" customFormat="1" ht="15.9" customHeight="1" x14ac:dyDescent="0.25">
      <c r="A137" s="78"/>
      <c r="B137" s="91" t="s">
        <v>399</v>
      </c>
      <c r="C137" s="103" t="s">
        <v>334</v>
      </c>
      <c r="D137" s="76" t="s">
        <v>212</v>
      </c>
      <c r="E137" s="5">
        <v>84</v>
      </c>
      <c r="F137" s="64"/>
      <c r="G137" s="64"/>
      <c r="H137" s="64"/>
      <c r="I137" s="5">
        <v>84</v>
      </c>
    </row>
    <row r="138" spans="1:9" s="334" customFormat="1" ht="15.9" customHeight="1" x14ac:dyDescent="0.25">
      <c r="A138" s="78"/>
      <c r="B138" s="91" t="s">
        <v>399</v>
      </c>
      <c r="C138" s="103" t="s">
        <v>338</v>
      </c>
      <c r="D138" s="76" t="s">
        <v>213</v>
      </c>
      <c r="E138" s="5">
        <v>56</v>
      </c>
      <c r="F138" s="64"/>
      <c r="G138" s="64"/>
      <c r="H138" s="64"/>
      <c r="I138" s="5">
        <v>56</v>
      </c>
    </row>
    <row r="139" spans="1:9" s="334" customFormat="1" ht="15.9" customHeight="1" x14ac:dyDescent="0.25">
      <c r="A139" s="78"/>
      <c r="B139" s="91" t="s">
        <v>399</v>
      </c>
      <c r="C139" s="103" t="s">
        <v>336</v>
      </c>
      <c r="D139" s="76" t="s">
        <v>214</v>
      </c>
      <c r="E139" s="5">
        <v>85</v>
      </c>
      <c r="F139" s="64"/>
      <c r="G139" s="64"/>
      <c r="H139" s="64"/>
      <c r="I139" s="5">
        <v>85</v>
      </c>
    </row>
    <row r="140" spans="1:9" s="334" customFormat="1" ht="15.9" customHeight="1" x14ac:dyDescent="0.25">
      <c r="A140" s="78"/>
      <c r="B140" s="91" t="s">
        <v>399</v>
      </c>
      <c r="C140" s="103" t="s">
        <v>534</v>
      </c>
      <c r="D140" s="76" t="s">
        <v>533</v>
      </c>
      <c r="E140" s="5">
        <v>77</v>
      </c>
      <c r="F140" s="64"/>
      <c r="G140" s="64"/>
      <c r="H140" s="64"/>
      <c r="I140" s="5">
        <v>77</v>
      </c>
    </row>
    <row r="141" spans="1:9" s="334" customFormat="1" ht="15.9" customHeight="1" x14ac:dyDescent="0.25">
      <c r="A141" s="78"/>
      <c r="B141" s="91" t="s">
        <v>399</v>
      </c>
      <c r="C141" s="103" t="s">
        <v>348</v>
      </c>
      <c r="D141" s="76" t="s">
        <v>215</v>
      </c>
      <c r="E141" s="5">
        <v>234</v>
      </c>
      <c r="F141" s="64"/>
      <c r="G141" s="64"/>
      <c r="H141" s="64"/>
      <c r="I141" s="5">
        <v>234</v>
      </c>
    </row>
    <row r="142" spans="1:9" s="334" customFormat="1" ht="15.9" customHeight="1" x14ac:dyDescent="0.25">
      <c r="A142" s="78"/>
      <c r="B142" s="91" t="s">
        <v>399</v>
      </c>
      <c r="C142" s="103" t="s">
        <v>474</v>
      </c>
      <c r="D142" s="76" t="s">
        <v>217</v>
      </c>
      <c r="E142" s="5">
        <v>60</v>
      </c>
      <c r="F142" s="64"/>
      <c r="G142" s="64"/>
      <c r="H142" s="64"/>
      <c r="I142" s="5">
        <v>60</v>
      </c>
    </row>
    <row r="143" spans="1:9" s="334" customFormat="1" ht="15.9" customHeight="1" x14ac:dyDescent="0.25">
      <c r="A143" s="78"/>
      <c r="B143" s="91" t="s">
        <v>399</v>
      </c>
      <c r="C143" s="103" t="s">
        <v>536</v>
      </c>
      <c r="D143" s="76" t="s">
        <v>535</v>
      </c>
      <c r="E143" s="5">
        <v>79</v>
      </c>
      <c r="F143" s="64"/>
      <c r="G143" s="64"/>
      <c r="H143" s="64"/>
      <c r="I143" s="5">
        <v>79</v>
      </c>
    </row>
    <row r="144" spans="1:9" s="334" customFormat="1" ht="15.9" customHeight="1" x14ac:dyDescent="0.25">
      <c r="A144" s="78"/>
      <c r="B144" s="91" t="s">
        <v>399</v>
      </c>
      <c r="C144" s="103" t="s">
        <v>339</v>
      </c>
      <c r="D144" s="76" t="s">
        <v>219</v>
      </c>
      <c r="E144" s="5">
        <v>87</v>
      </c>
      <c r="F144" s="64"/>
      <c r="G144" s="64"/>
      <c r="H144" s="64"/>
      <c r="I144" s="5">
        <v>87</v>
      </c>
    </row>
    <row r="145" spans="1:9" s="334" customFormat="1" ht="15.9" customHeight="1" x14ac:dyDescent="0.25">
      <c r="A145" s="78"/>
      <c r="B145" s="91" t="s">
        <v>399</v>
      </c>
      <c r="C145" s="103" t="s">
        <v>476</v>
      </c>
      <c r="D145" s="76" t="s">
        <v>220</v>
      </c>
      <c r="E145" s="5">
        <v>88</v>
      </c>
      <c r="F145" s="64"/>
      <c r="G145" s="64"/>
      <c r="H145" s="64"/>
      <c r="I145" s="5">
        <v>88</v>
      </c>
    </row>
    <row r="146" spans="1:9" s="334" customFormat="1" ht="15.9" customHeight="1" x14ac:dyDescent="0.25">
      <c r="A146" s="78"/>
      <c r="B146" s="91" t="s">
        <v>399</v>
      </c>
      <c r="C146" s="103" t="s">
        <v>477</v>
      </c>
      <c r="D146" s="76" t="s">
        <v>221</v>
      </c>
      <c r="E146" s="5">
        <v>62</v>
      </c>
      <c r="F146" s="64"/>
      <c r="G146" s="64"/>
      <c r="H146" s="64"/>
      <c r="I146" s="5">
        <v>62</v>
      </c>
    </row>
    <row r="147" spans="1:9" s="334" customFormat="1" ht="15.9" customHeight="1" x14ac:dyDescent="0.25">
      <c r="A147" s="78"/>
      <c r="B147" s="91" t="s">
        <v>399</v>
      </c>
      <c r="C147" s="103" t="s">
        <v>863</v>
      </c>
      <c r="D147" s="98" t="s">
        <v>222</v>
      </c>
      <c r="E147" s="5">
        <v>89</v>
      </c>
      <c r="F147" s="64"/>
      <c r="G147" s="64"/>
      <c r="H147" s="64"/>
      <c r="I147" s="5">
        <v>89</v>
      </c>
    </row>
    <row r="148" spans="1:9" s="334" customFormat="1" ht="15.9" customHeight="1" x14ac:dyDescent="0.25">
      <c r="A148" s="78"/>
      <c r="B148" s="91" t="s">
        <v>399</v>
      </c>
      <c r="C148" s="103" t="s">
        <v>478</v>
      </c>
      <c r="D148" s="76" t="s">
        <v>223</v>
      </c>
      <c r="E148" s="5">
        <v>64</v>
      </c>
      <c r="F148" s="64"/>
      <c r="G148" s="64"/>
      <c r="H148" s="64"/>
      <c r="I148" s="5">
        <v>64</v>
      </c>
    </row>
    <row r="149" spans="1:9" s="334" customFormat="1" ht="15.9" customHeight="1" x14ac:dyDescent="0.25">
      <c r="A149" s="78"/>
      <c r="B149" s="91" t="s">
        <v>399</v>
      </c>
      <c r="C149" s="103" t="s">
        <v>479</v>
      </c>
      <c r="D149" s="76" t="s">
        <v>224</v>
      </c>
      <c r="E149" s="5">
        <v>90</v>
      </c>
      <c r="F149" s="64"/>
      <c r="G149" s="64"/>
      <c r="H149" s="64"/>
      <c r="I149" s="5">
        <v>90</v>
      </c>
    </row>
    <row r="150" spans="1:9" s="334" customFormat="1" ht="15.9" customHeight="1" x14ac:dyDescent="0.25">
      <c r="A150" s="78"/>
      <c r="B150" s="91" t="s">
        <v>399</v>
      </c>
      <c r="C150" s="103" t="s">
        <v>860</v>
      </c>
      <c r="D150" s="98" t="s">
        <v>225</v>
      </c>
      <c r="E150" s="5">
        <v>67</v>
      </c>
      <c r="F150" s="64"/>
      <c r="G150" s="64"/>
      <c r="H150" s="64"/>
      <c r="I150" s="5">
        <v>67</v>
      </c>
    </row>
    <row r="151" spans="1:9" s="334" customFormat="1" ht="15.9" customHeight="1" x14ac:dyDescent="0.25">
      <c r="A151" s="78"/>
      <c r="B151" s="91" t="s">
        <v>399</v>
      </c>
      <c r="C151" s="103" t="s">
        <v>480</v>
      </c>
      <c r="D151" s="76" t="s">
        <v>226</v>
      </c>
      <c r="E151" s="5">
        <v>91</v>
      </c>
      <c r="F151" s="64"/>
      <c r="G151" s="64"/>
      <c r="H151" s="64"/>
      <c r="I151" s="5">
        <v>91</v>
      </c>
    </row>
    <row r="152" spans="1:9" s="334" customFormat="1" ht="15.9" customHeight="1" x14ac:dyDescent="0.25">
      <c r="A152" s="78"/>
      <c r="B152" s="91" t="s">
        <v>399</v>
      </c>
      <c r="C152" s="103" t="s">
        <v>473</v>
      </c>
      <c r="D152" s="76" t="s">
        <v>216</v>
      </c>
      <c r="E152" s="5">
        <v>86</v>
      </c>
      <c r="F152" s="64"/>
      <c r="G152" s="64"/>
      <c r="H152" s="64"/>
      <c r="I152" s="5">
        <v>86</v>
      </c>
    </row>
    <row r="153" spans="1:9" s="334" customFormat="1" ht="15.9" customHeight="1" x14ac:dyDescent="0.25">
      <c r="A153" s="78"/>
      <c r="B153" s="91" t="s">
        <v>399</v>
      </c>
      <c r="C153" s="103" t="s">
        <v>475</v>
      </c>
      <c r="D153" s="76" t="s">
        <v>218</v>
      </c>
      <c r="E153" s="5">
        <v>92</v>
      </c>
      <c r="F153" s="64"/>
      <c r="G153" s="64"/>
      <c r="H153" s="64"/>
      <c r="I153" s="5">
        <v>92</v>
      </c>
    </row>
    <row r="154" spans="1:9" s="334" customFormat="1" ht="15.9" customHeight="1" x14ac:dyDescent="0.25">
      <c r="A154" s="78"/>
      <c r="B154" s="91" t="s">
        <v>399</v>
      </c>
      <c r="C154" s="103" t="s">
        <v>82</v>
      </c>
      <c r="D154" s="76" t="s">
        <v>83</v>
      </c>
      <c r="E154" s="5">
        <v>69</v>
      </c>
      <c r="F154" s="64"/>
      <c r="G154" s="64"/>
      <c r="H154" s="64"/>
      <c r="I154" s="5">
        <v>69</v>
      </c>
    </row>
    <row r="155" spans="1:9" s="334" customFormat="1" ht="15.9" customHeight="1" x14ac:dyDescent="0.25">
      <c r="A155" s="78"/>
      <c r="B155" s="91" t="s">
        <v>399</v>
      </c>
      <c r="C155" s="103" t="s">
        <v>346</v>
      </c>
      <c r="D155" s="76" t="s">
        <v>227</v>
      </c>
      <c r="E155" s="5">
        <v>233</v>
      </c>
      <c r="F155" s="64"/>
      <c r="G155" s="64"/>
      <c r="H155" s="64"/>
      <c r="I155" s="5">
        <v>233</v>
      </c>
    </row>
    <row r="156" spans="1:9" s="334" customFormat="1" ht="15.9" customHeight="1" x14ac:dyDescent="0.25">
      <c r="A156" s="78"/>
      <c r="B156" s="91" t="s">
        <v>399</v>
      </c>
      <c r="C156" s="103" t="s">
        <v>861</v>
      </c>
      <c r="D156" s="98" t="s">
        <v>228</v>
      </c>
      <c r="E156" s="5">
        <v>70</v>
      </c>
      <c r="F156" s="64"/>
      <c r="G156" s="64"/>
      <c r="H156" s="64"/>
      <c r="I156" s="5">
        <v>70</v>
      </c>
    </row>
    <row r="157" spans="1:9" s="334" customFormat="1" ht="15.9" customHeight="1" x14ac:dyDescent="0.25">
      <c r="A157" s="78"/>
      <c r="B157" s="91" t="s">
        <v>399</v>
      </c>
      <c r="C157" s="103" t="s">
        <v>862</v>
      </c>
      <c r="D157" s="98" t="s">
        <v>229</v>
      </c>
      <c r="E157" s="5">
        <v>71</v>
      </c>
      <c r="F157" s="64"/>
      <c r="G157" s="64"/>
      <c r="H157" s="64"/>
      <c r="I157" s="5">
        <v>71</v>
      </c>
    </row>
    <row r="158" spans="1:9" s="334" customFormat="1" ht="15.9" customHeight="1" x14ac:dyDescent="0.25">
      <c r="A158" s="78"/>
      <c r="B158" s="91" t="s">
        <v>399</v>
      </c>
      <c r="C158" s="103" t="s">
        <v>481</v>
      </c>
      <c r="D158" s="76" t="s">
        <v>230</v>
      </c>
      <c r="E158" s="5">
        <v>94</v>
      </c>
      <c r="F158" s="64"/>
      <c r="G158" s="64"/>
      <c r="H158" s="64"/>
      <c r="I158" s="5">
        <v>94</v>
      </c>
    </row>
    <row r="159" spans="1:9" s="334" customFormat="1" ht="15.9" customHeight="1" x14ac:dyDescent="0.25">
      <c r="A159" s="78"/>
      <c r="B159" s="91" t="s">
        <v>399</v>
      </c>
      <c r="C159" s="103" t="s">
        <v>864</v>
      </c>
      <c r="D159" s="76" t="s">
        <v>231</v>
      </c>
      <c r="E159" s="5">
        <v>95</v>
      </c>
      <c r="F159" s="64"/>
      <c r="G159" s="64"/>
      <c r="H159" s="64"/>
      <c r="I159" s="5">
        <v>95</v>
      </c>
    </row>
    <row r="160" spans="1:9" s="334" customFormat="1" ht="15.9" customHeight="1" x14ac:dyDescent="0.25">
      <c r="A160" s="78"/>
      <c r="B160" s="91" t="s">
        <v>399</v>
      </c>
      <c r="C160" s="103" t="s">
        <v>865</v>
      </c>
      <c r="D160" s="372" t="s">
        <v>537</v>
      </c>
      <c r="E160" s="5">
        <v>78</v>
      </c>
      <c r="F160" s="64"/>
      <c r="G160" s="64"/>
      <c r="H160" s="64"/>
      <c r="I160" s="5">
        <v>78</v>
      </c>
    </row>
    <row r="161" spans="1:9" s="334" customFormat="1" ht="15.9" customHeight="1" x14ac:dyDescent="0.25">
      <c r="A161" s="78"/>
      <c r="B161" s="91" t="s">
        <v>399</v>
      </c>
      <c r="C161" s="103" t="s">
        <v>866</v>
      </c>
      <c r="D161" s="98" t="s">
        <v>232</v>
      </c>
      <c r="E161" s="5">
        <v>96</v>
      </c>
      <c r="F161" s="64"/>
      <c r="G161" s="64"/>
      <c r="H161" s="64"/>
      <c r="I161" s="5">
        <v>96</v>
      </c>
    </row>
    <row r="162" spans="1:9" s="334" customFormat="1" ht="15.9" customHeight="1" x14ac:dyDescent="0.25">
      <c r="A162" s="78"/>
      <c r="B162" s="91" t="s">
        <v>399</v>
      </c>
      <c r="C162" s="103" t="s">
        <v>482</v>
      </c>
      <c r="D162" s="76" t="s">
        <v>233</v>
      </c>
      <c r="E162" s="5">
        <v>97</v>
      </c>
      <c r="F162" s="64"/>
      <c r="G162" s="64"/>
      <c r="H162" s="64"/>
      <c r="I162" s="5">
        <v>97</v>
      </c>
    </row>
    <row r="163" spans="1:9" s="364" customFormat="1" ht="15.9" customHeight="1" x14ac:dyDescent="0.25">
      <c r="A163" s="78"/>
      <c r="B163" s="91" t="s">
        <v>399</v>
      </c>
      <c r="C163" s="103" t="s">
        <v>960</v>
      </c>
      <c r="D163" s="76" t="s">
        <v>234</v>
      </c>
      <c r="E163" s="5">
        <v>98</v>
      </c>
      <c r="F163" s="64"/>
      <c r="G163" s="64"/>
      <c r="H163" s="64"/>
      <c r="I163" s="5">
        <v>98</v>
      </c>
    </row>
    <row r="164" spans="1:9" ht="35.1" customHeight="1" thickBot="1" x14ac:dyDescent="0.3">
      <c r="A164" s="78"/>
      <c r="B164" s="119" t="s">
        <v>400</v>
      </c>
      <c r="C164" s="107"/>
      <c r="D164" s="118" t="s">
        <v>1132</v>
      </c>
      <c r="E164" s="5"/>
      <c r="F164" s="309">
        <f>SUM(F165:F177)</f>
        <v>0</v>
      </c>
      <c r="G164" s="309">
        <f>SUM(G165:G177)</f>
        <v>0</v>
      </c>
      <c r="H164" s="309">
        <f>SUM(H165:H177)</f>
        <v>0</v>
      </c>
      <c r="I164" s="5"/>
    </row>
    <row r="165" spans="1:9" ht="15.9" customHeight="1" thickTop="1" x14ac:dyDescent="0.25">
      <c r="A165" s="78"/>
      <c r="B165" s="91" t="s">
        <v>400</v>
      </c>
      <c r="C165" s="103" t="s">
        <v>85</v>
      </c>
      <c r="D165" s="65" t="s">
        <v>86</v>
      </c>
      <c r="E165" s="5">
        <v>55</v>
      </c>
      <c r="F165" s="64"/>
      <c r="G165" s="64"/>
      <c r="H165" s="64"/>
      <c r="I165" s="5">
        <v>55</v>
      </c>
    </row>
    <row r="166" spans="1:9" s="334" customFormat="1" ht="15.9" customHeight="1" x14ac:dyDescent="0.25">
      <c r="A166" s="78"/>
      <c r="B166" s="91" t="s">
        <v>400</v>
      </c>
      <c r="C166" s="103" t="s">
        <v>483</v>
      </c>
      <c r="D166" s="65" t="s">
        <v>236</v>
      </c>
      <c r="E166" s="5">
        <v>57</v>
      </c>
      <c r="F166" s="64"/>
      <c r="G166" s="64"/>
      <c r="H166" s="64"/>
      <c r="I166" s="5">
        <v>57</v>
      </c>
    </row>
    <row r="167" spans="1:9" s="334" customFormat="1" ht="15.9" customHeight="1" x14ac:dyDescent="0.25">
      <c r="A167" s="78"/>
      <c r="B167" s="91" t="s">
        <v>400</v>
      </c>
      <c r="C167" s="103" t="s">
        <v>87</v>
      </c>
      <c r="D167" s="65" t="s">
        <v>88</v>
      </c>
      <c r="E167" s="5">
        <v>58</v>
      </c>
      <c r="F167" s="64"/>
      <c r="G167" s="64"/>
      <c r="H167" s="64"/>
      <c r="I167" s="5">
        <v>58</v>
      </c>
    </row>
    <row r="168" spans="1:9" s="334" customFormat="1" ht="15.9" customHeight="1" x14ac:dyDescent="0.25">
      <c r="A168" s="78"/>
      <c r="B168" s="91" t="s">
        <v>400</v>
      </c>
      <c r="C168" s="103" t="s">
        <v>89</v>
      </c>
      <c r="D168" s="65" t="s">
        <v>90</v>
      </c>
      <c r="E168" s="5">
        <v>59</v>
      </c>
      <c r="F168" s="64"/>
      <c r="G168" s="64"/>
      <c r="H168" s="64"/>
      <c r="I168" s="5">
        <v>59</v>
      </c>
    </row>
    <row r="169" spans="1:9" s="334" customFormat="1" ht="15.9" customHeight="1" x14ac:dyDescent="0.25">
      <c r="A169" s="78"/>
      <c r="B169" s="91" t="s">
        <v>400</v>
      </c>
      <c r="C169" s="103" t="s">
        <v>867</v>
      </c>
      <c r="D169" s="97" t="s">
        <v>238</v>
      </c>
      <c r="E169" s="5">
        <v>61</v>
      </c>
      <c r="F169" s="64"/>
      <c r="G169" s="64"/>
      <c r="H169" s="64"/>
      <c r="I169" s="5">
        <v>61</v>
      </c>
    </row>
    <row r="170" spans="1:9" s="334" customFormat="1" ht="15.9" customHeight="1" x14ac:dyDescent="0.25">
      <c r="A170" s="78"/>
      <c r="B170" s="91" t="s">
        <v>400</v>
      </c>
      <c r="C170" s="103" t="s">
        <v>953</v>
      </c>
      <c r="D170" s="65" t="s">
        <v>239</v>
      </c>
      <c r="E170" s="5">
        <v>63</v>
      </c>
      <c r="F170" s="64"/>
      <c r="G170" s="64"/>
      <c r="H170" s="64"/>
      <c r="I170" s="5">
        <v>63</v>
      </c>
    </row>
    <row r="171" spans="1:9" s="334" customFormat="1" ht="15.9" customHeight="1" x14ac:dyDescent="0.25">
      <c r="A171" s="78"/>
      <c r="B171" s="91" t="s">
        <v>400</v>
      </c>
      <c r="C171" s="103" t="s">
        <v>485</v>
      </c>
      <c r="D171" s="65" t="s">
        <v>240</v>
      </c>
      <c r="E171" s="5">
        <v>65</v>
      </c>
      <c r="F171" s="64"/>
      <c r="G171" s="64"/>
      <c r="H171" s="64"/>
      <c r="I171" s="5">
        <v>65</v>
      </c>
    </row>
    <row r="172" spans="1:9" s="334" customFormat="1" ht="15.9" customHeight="1" x14ac:dyDescent="0.25">
      <c r="A172" s="78"/>
      <c r="B172" s="91" t="s">
        <v>400</v>
      </c>
      <c r="C172" s="103" t="s">
        <v>484</v>
      </c>
      <c r="D172" s="65" t="s">
        <v>237</v>
      </c>
      <c r="E172" s="5">
        <v>68</v>
      </c>
      <c r="F172" s="64"/>
      <c r="G172" s="64"/>
      <c r="H172" s="64"/>
      <c r="I172" s="5">
        <v>68</v>
      </c>
    </row>
    <row r="173" spans="1:9" s="334" customFormat="1" ht="15.9" customHeight="1" x14ac:dyDescent="0.25">
      <c r="A173" s="78"/>
      <c r="B173" s="91" t="s">
        <v>400</v>
      </c>
      <c r="C173" s="103" t="s">
        <v>486</v>
      </c>
      <c r="D173" s="65" t="s">
        <v>241</v>
      </c>
      <c r="E173" s="5">
        <v>72</v>
      </c>
      <c r="F173" s="64"/>
      <c r="G173" s="64"/>
      <c r="H173" s="64"/>
      <c r="I173" s="5">
        <v>72</v>
      </c>
    </row>
    <row r="174" spans="1:9" ht="15.9" customHeight="1" x14ac:dyDescent="0.25">
      <c r="A174" s="78"/>
      <c r="B174" s="91" t="s">
        <v>400</v>
      </c>
      <c r="C174" s="100" t="s">
        <v>487</v>
      </c>
      <c r="D174" s="65" t="s">
        <v>242</v>
      </c>
      <c r="E174" s="5">
        <v>73</v>
      </c>
      <c r="F174" s="64"/>
      <c r="G174" s="64"/>
      <c r="H174" s="64"/>
      <c r="I174" s="5">
        <v>73</v>
      </c>
    </row>
    <row r="175" spans="1:9" ht="15.9" customHeight="1" x14ac:dyDescent="0.25">
      <c r="A175" s="78"/>
      <c r="B175" s="91" t="s">
        <v>400</v>
      </c>
      <c r="C175" s="100" t="s">
        <v>488</v>
      </c>
      <c r="D175" s="65" t="s">
        <v>243</v>
      </c>
      <c r="E175" s="5">
        <v>74</v>
      </c>
      <c r="F175" s="10"/>
      <c r="G175" s="10"/>
      <c r="H175" s="10"/>
      <c r="I175" s="5">
        <v>74</v>
      </c>
    </row>
    <row r="176" spans="1:9" ht="15.9" customHeight="1" x14ac:dyDescent="0.25">
      <c r="A176" s="78"/>
      <c r="B176" s="91" t="s">
        <v>400</v>
      </c>
      <c r="C176" s="100" t="s">
        <v>91</v>
      </c>
      <c r="D176" s="65" t="s">
        <v>92</v>
      </c>
      <c r="E176" s="5">
        <v>75</v>
      </c>
      <c r="F176" s="10"/>
      <c r="G176" s="10"/>
      <c r="H176" s="10"/>
      <c r="I176" s="5">
        <v>75</v>
      </c>
    </row>
    <row r="177" spans="1:9" ht="15.9" customHeight="1" x14ac:dyDescent="0.25">
      <c r="A177" s="78"/>
      <c r="B177" s="91" t="s">
        <v>400</v>
      </c>
      <c r="C177" s="100" t="s">
        <v>93</v>
      </c>
      <c r="D177" s="65" t="s">
        <v>94</v>
      </c>
      <c r="E177" s="5">
        <v>76</v>
      </c>
      <c r="F177" s="10"/>
      <c r="G177" s="10"/>
      <c r="H177" s="10"/>
      <c r="I177" s="5">
        <v>76</v>
      </c>
    </row>
    <row r="178" spans="1:9" s="51" customFormat="1" ht="35.1" customHeight="1" thickBot="1" x14ac:dyDescent="0.3">
      <c r="A178" s="78"/>
      <c r="B178" s="114" t="s">
        <v>404</v>
      </c>
      <c r="C178" s="109"/>
      <c r="D178" s="110" t="s">
        <v>1074</v>
      </c>
      <c r="E178" s="9"/>
      <c r="F178" s="309">
        <f>SUM(F179,F196)</f>
        <v>0</v>
      </c>
      <c r="G178" s="309">
        <f>SUM(G179,G196)</f>
        <v>0</v>
      </c>
      <c r="H178" s="309">
        <f>SUM(H179,H196)</f>
        <v>0</v>
      </c>
      <c r="I178" s="9"/>
    </row>
    <row r="179" spans="1:9" ht="35.1" customHeight="1" thickTop="1" thickBot="1" x14ac:dyDescent="0.3">
      <c r="A179" s="78"/>
      <c r="B179" s="111" t="s">
        <v>401</v>
      </c>
      <c r="C179" s="116"/>
      <c r="D179" s="117" t="s">
        <v>1133</v>
      </c>
      <c r="E179" s="5"/>
      <c r="F179" s="309">
        <f>SUM(F180:F195)</f>
        <v>0</v>
      </c>
      <c r="G179" s="309">
        <f>SUM(G180:G195)</f>
        <v>0</v>
      </c>
      <c r="H179" s="309">
        <f>SUM(H180:H195)</f>
        <v>0</v>
      </c>
      <c r="I179" s="5"/>
    </row>
    <row r="180" spans="1:9" ht="15.9" customHeight="1" thickTop="1" x14ac:dyDescent="0.25">
      <c r="A180" s="78"/>
      <c r="B180" s="91" t="s">
        <v>401</v>
      </c>
      <c r="C180" s="171" t="s">
        <v>493</v>
      </c>
      <c r="D180" s="65" t="s">
        <v>252</v>
      </c>
      <c r="E180" s="5">
        <v>37</v>
      </c>
      <c r="F180" s="64"/>
      <c r="G180" s="64"/>
      <c r="H180" s="64"/>
      <c r="I180" s="5">
        <v>37</v>
      </c>
    </row>
    <row r="181" spans="1:9" ht="15.9" customHeight="1" x14ac:dyDescent="0.25">
      <c r="A181" s="78"/>
      <c r="B181" s="91" t="s">
        <v>401</v>
      </c>
      <c r="C181" s="102" t="s">
        <v>494</v>
      </c>
      <c r="D181" s="65" t="s">
        <v>253</v>
      </c>
      <c r="E181" s="5">
        <v>38</v>
      </c>
      <c r="F181" s="64"/>
      <c r="G181" s="64"/>
      <c r="H181" s="64"/>
      <c r="I181" s="5">
        <v>38</v>
      </c>
    </row>
    <row r="182" spans="1:9" s="334" customFormat="1" ht="15.9" customHeight="1" x14ac:dyDescent="0.25">
      <c r="A182" s="78"/>
      <c r="B182" s="91" t="s">
        <v>401</v>
      </c>
      <c r="C182" s="171" t="s">
        <v>335</v>
      </c>
      <c r="D182" s="65" t="s">
        <v>244</v>
      </c>
      <c r="E182" s="5">
        <v>172</v>
      </c>
      <c r="F182" s="64"/>
      <c r="G182" s="64"/>
      <c r="H182" s="64"/>
      <c r="I182" s="5">
        <v>172</v>
      </c>
    </row>
    <row r="183" spans="1:9" s="334" customFormat="1" ht="15.9" customHeight="1" x14ac:dyDescent="0.25">
      <c r="A183" s="78"/>
      <c r="B183" s="91" t="s">
        <v>401</v>
      </c>
      <c r="C183" s="171" t="s">
        <v>495</v>
      </c>
      <c r="D183" s="65" t="s">
        <v>254</v>
      </c>
      <c r="E183" s="5">
        <v>40</v>
      </c>
      <c r="F183" s="64"/>
      <c r="G183" s="64"/>
      <c r="H183" s="64"/>
      <c r="I183" s="5">
        <v>40</v>
      </c>
    </row>
    <row r="184" spans="1:9" s="334" customFormat="1" ht="15.9" customHeight="1" x14ac:dyDescent="0.25">
      <c r="A184" s="78"/>
      <c r="B184" s="91" t="s">
        <v>401</v>
      </c>
      <c r="C184" s="171" t="s">
        <v>489</v>
      </c>
      <c r="D184" s="65" t="s">
        <v>245</v>
      </c>
      <c r="E184" s="5">
        <v>181</v>
      </c>
      <c r="F184" s="64"/>
      <c r="G184" s="64"/>
      <c r="H184" s="64"/>
      <c r="I184" s="5">
        <v>181</v>
      </c>
    </row>
    <row r="185" spans="1:9" s="334" customFormat="1" ht="15.9" customHeight="1" x14ac:dyDescent="0.25">
      <c r="A185" s="78"/>
      <c r="B185" s="91" t="s">
        <v>401</v>
      </c>
      <c r="C185" s="103" t="s">
        <v>96</v>
      </c>
      <c r="D185" s="65" t="s">
        <v>97</v>
      </c>
      <c r="E185" s="5">
        <v>183</v>
      </c>
      <c r="F185" s="64"/>
      <c r="G185" s="64"/>
      <c r="H185" s="64"/>
      <c r="I185" s="5">
        <v>183</v>
      </c>
    </row>
    <row r="186" spans="1:9" s="334" customFormat="1" ht="15.9" customHeight="1" x14ac:dyDescent="0.25">
      <c r="A186" s="78"/>
      <c r="B186" s="91" t="s">
        <v>401</v>
      </c>
      <c r="C186" s="171" t="s">
        <v>868</v>
      </c>
      <c r="D186" s="97" t="s">
        <v>251</v>
      </c>
      <c r="E186" s="5">
        <v>185</v>
      </c>
      <c r="F186" s="64"/>
      <c r="G186" s="64"/>
      <c r="H186" s="64"/>
      <c r="I186" s="5">
        <v>185</v>
      </c>
    </row>
    <row r="187" spans="1:9" s="334" customFormat="1" ht="15.9" customHeight="1" x14ac:dyDescent="0.25">
      <c r="A187" s="78"/>
      <c r="B187" s="91" t="s">
        <v>401</v>
      </c>
      <c r="C187" s="171" t="s">
        <v>496</v>
      </c>
      <c r="D187" s="65" t="s">
        <v>255</v>
      </c>
      <c r="E187" s="5">
        <v>186</v>
      </c>
      <c r="F187" s="64"/>
      <c r="G187" s="64"/>
      <c r="H187" s="64"/>
      <c r="I187" s="5">
        <v>186</v>
      </c>
    </row>
    <row r="188" spans="1:9" s="334" customFormat="1" ht="15.9" customHeight="1" x14ac:dyDescent="0.25">
      <c r="A188" s="78"/>
      <c r="B188" s="91" t="s">
        <v>401</v>
      </c>
      <c r="C188" s="171" t="s">
        <v>491</v>
      </c>
      <c r="D188" s="65" t="s">
        <v>248</v>
      </c>
      <c r="E188" s="5">
        <v>188</v>
      </c>
      <c r="F188" s="64"/>
      <c r="G188" s="64"/>
      <c r="H188" s="64"/>
      <c r="I188" s="5">
        <v>188</v>
      </c>
    </row>
    <row r="189" spans="1:9" s="334" customFormat="1" ht="15.9" customHeight="1" x14ac:dyDescent="0.25">
      <c r="A189" s="78"/>
      <c r="B189" s="91" t="s">
        <v>401</v>
      </c>
      <c r="C189" s="171" t="s">
        <v>490</v>
      </c>
      <c r="D189" s="65" t="s">
        <v>246</v>
      </c>
      <c r="E189" s="5">
        <v>189</v>
      </c>
      <c r="F189" s="64"/>
      <c r="G189" s="64"/>
      <c r="H189" s="64"/>
      <c r="I189" s="5">
        <v>189</v>
      </c>
    </row>
    <row r="190" spans="1:9" s="334" customFormat="1" ht="15.9" customHeight="1" x14ac:dyDescent="0.25">
      <c r="A190" s="78"/>
      <c r="B190" s="91" t="s">
        <v>401</v>
      </c>
      <c r="C190" s="171" t="s">
        <v>344</v>
      </c>
      <c r="D190" s="65" t="s">
        <v>256</v>
      </c>
      <c r="E190" s="5">
        <v>193</v>
      </c>
      <c r="F190" s="64"/>
      <c r="G190" s="64"/>
      <c r="H190" s="64"/>
      <c r="I190" s="5">
        <v>193</v>
      </c>
    </row>
    <row r="191" spans="1:9" s="334" customFormat="1" ht="15.9" customHeight="1" x14ac:dyDescent="0.25">
      <c r="A191" s="78"/>
      <c r="B191" s="91" t="s">
        <v>401</v>
      </c>
      <c r="C191" s="171" t="s">
        <v>869</v>
      </c>
      <c r="D191" s="97" t="s">
        <v>247</v>
      </c>
      <c r="E191" s="5">
        <v>201</v>
      </c>
      <c r="F191" s="64"/>
      <c r="G191" s="64"/>
      <c r="H191" s="64"/>
      <c r="I191" s="5">
        <v>201</v>
      </c>
    </row>
    <row r="192" spans="1:9" s="371" customFormat="1" ht="15.9" customHeight="1" x14ac:dyDescent="0.25">
      <c r="A192" s="78"/>
      <c r="B192" s="91" t="s">
        <v>401</v>
      </c>
      <c r="C192" s="171" t="s">
        <v>961</v>
      </c>
      <c r="D192" s="97" t="s">
        <v>257</v>
      </c>
      <c r="E192" s="5">
        <v>218</v>
      </c>
      <c r="F192" s="64"/>
      <c r="G192" s="64"/>
      <c r="H192" s="64"/>
      <c r="I192" s="5">
        <v>218</v>
      </c>
    </row>
    <row r="193" spans="1:9" s="334" customFormat="1" ht="15.9" customHeight="1" x14ac:dyDescent="0.25">
      <c r="A193" s="78"/>
      <c r="B193" s="91" t="s">
        <v>401</v>
      </c>
      <c r="C193" s="171" t="s">
        <v>492</v>
      </c>
      <c r="D193" s="65" t="s">
        <v>249</v>
      </c>
      <c r="E193" s="5">
        <v>204</v>
      </c>
      <c r="F193" s="64"/>
      <c r="G193" s="64"/>
      <c r="H193" s="64"/>
      <c r="I193" s="5">
        <v>204</v>
      </c>
    </row>
    <row r="194" spans="1:9" s="334" customFormat="1" ht="15.9" customHeight="1" x14ac:dyDescent="0.25">
      <c r="A194" s="78"/>
      <c r="B194" s="91" t="s">
        <v>401</v>
      </c>
      <c r="C194" s="171" t="s">
        <v>870</v>
      </c>
      <c r="D194" s="65" t="s">
        <v>258</v>
      </c>
      <c r="E194" s="5">
        <v>207</v>
      </c>
      <c r="F194" s="64"/>
      <c r="G194" s="64"/>
      <c r="H194" s="64"/>
      <c r="I194" s="5">
        <v>207</v>
      </c>
    </row>
    <row r="195" spans="1:9" s="334" customFormat="1" ht="15.9" customHeight="1" x14ac:dyDescent="0.25">
      <c r="A195" s="78"/>
      <c r="B195" s="91" t="s">
        <v>401</v>
      </c>
      <c r="C195" s="171" t="s">
        <v>871</v>
      </c>
      <c r="D195" s="97" t="s">
        <v>250</v>
      </c>
      <c r="E195" s="5">
        <v>211</v>
      </c>
      <c r="F195" s="64"/>
      <c r="G195" s="64"/>
      <c r="H195" s="64"/>
      <c r="I195" s="5">
        <v>211</v>
      </c>
    </row>
    <row r="196" spans="1:9" ht="35.1" customHeight="1" thickBot="1" x14ac:dyDescent="0.3">
      <c r="A196" s="78"/>
      <c r="B196" s="119" t="s">
        <v>409</v>
      </c>
      <c r="C196" s="120"/>
      <c r="D196" s="118" t="s">
        <v>1134</v>
      </c>
      <c r="E196" s="5"/>
      <c r="F196" s="309">
        <f>SUM(F197:F229)</f>
        <v>0</v>
      </c>
      <c r="G196" s="309">
        <f>SUM(G197:G229)</f>
        <v>0</v>
      </c>
      <c r="H196" s="309">
        <f>SUM(H197:H229)</f>
        <v>0</v>
      </c>
      <c r="I196" s="5"/>
    </row>
    <row r="197" spans="1:9" ht="15.9" customHeight="1" thickTop="1" x14ac:dyDescent="0.25">
      <c r="A197" s="78"/>
      <c r="B197" s="91" t="s">
        <v>409</v>
      </c>
      <c r="C197" s="103" t="s">
        <v>497</v>
      </c>
      <c r="D197" s="65" t="s">
        <v>259</v>
      </c>
      <c r="E197" s="5">
        <v>171</v>
      </c>
      <c r="F197" s="10"/>
      <c r="G197" s="10"/>
      <c r="H197" s="10"/>
      <c r="I197" s="5">
        <v>171</v>
      </c>
    </row>
    <row r="198" spans="1:9" s="334" customFormat="1" ht="15.9" customHeight="1" x14ac:dyDescent="0.25">
      <c r="A198" s="78"/>
      <c r="B198" s="91" t="s">
        <v>409</v>
      </c>
      <c r="C198" s="103" t="s">
        <v>498</v>
      </c>
      <c r="D198" s="65" t="s">
        <v>260</v>
      </c>
      <c r="E198" s="5">
        <v>173</v>
      </c>
      <c r="F198" s="10"/>
      <c r="G198" s="10"/>
      <c r="H198" s="10"/>
      <c r="I198" s="5">
        <v>173</v>
      </c>
    </row>
    <row r="199" spans="1:9" s="334" customFormat="1" ht="15.9" customHeight="1" x14ac:dyDescent="0.25">
      <c r="A199" s="78"/>
      <c r="B199" s="91" t="s">
        <v>409</v>
      </c>
      <c r="C199" s="103" t="s">
        <v>499</v>
      </c>
      <c r="D199" s="65" t="s">
        <v>261</v>
      </c>
      <c r="E199" s="5">
        <v>174</v>
      </c>
      <c r="F199" s="10"/>
      <c r="G199" s="10"/>
      <c r="H199" s="10"/>
      <c r="I199" s="5">
        <v>174</v>
      </c>
    </row>
    <row r="200" spans="1:9" s="334" customFormat="1" ht="15.9" customHeight="1" x14ac:dyDescent="0.25">
      <c r="A200" s="78"/>
      <c r="B200" s="91" t="s">
        <v>409</v>
      </c>
      <c r="C200" s="103" t="s">
        <v>963</v>
      </c>
      <c r="D200" s="65" t="s">
        <v>262</v>
      </c>
      <c r="E200" s="5">
        <v>176</v>
      </c>
      <c r="F200" s="10"/>
      <c r="G200" s="10"/>
      <c r="H200" s="10"/>
      <c r="I200" s="5">
        <v>176</v>
      </c>
    </row>
    <row r="201" spans="1:9" s="334" customFormat="1" ht="15.9" customHeight="1" x14ac:dyDescent="0.25">
      <c r="A201" s="78"/>
      <c r="B201" s="91" t="s">
        <v>409</v>
      </c>
      <c r="C201" s="103" t="s">
        <v>99</v>
      </c>
      <c r="D201" s="65" t="s">
        <v>100</v>
      </c>
      <c r="E201" s="5">
        <v>177</v>
      </c>
      <c r="F201" s="10"/>
      <c r="G201" s="10"/>
      <c r="H201" s="10"/>
      <c r="I201" s="5">
        <v>177</v>
      </c>
    </row>
    <row r="202" spans="1:9" s="334" customFormat="1" ht="15.9" customHeight="1" x14ac:dyDescent="0.25">
      <c r="A202" s="78"/>
      <c r="B202" s="91" t="s">
        <v>409</v>
      </c>
      <c r="C202" s="103" t="s">
        <v>964</v>
      </c>
      <c r="D202" s="65" t="s">
        <v>101</v>
      </c>
      <c r="E202" s="5">
        <v>178</v>
      </c>
      <c r="F202" s="10"/>
      <c r="G202" s="10"/>
      <c r="H202" s="10"/>
      <c r="I202" s="5">
        <v>178</v>
      </c>
    </row>
    <row r="203" spans="1:9" s="334" customFormat="1" ht="15.9" customHeight="1" x14ac:dyDescent="0.25">
      <c r="A203" s="78"/>
      <c r="B203" s="91" t="s">
        <v>409</v>
      </c>
      <c r="C203" s="103" t="s">
        <v>369</v>
      </c>
      <c r="D203" s="97" t="s">
        <v>102</v>
      </c>
      <c r="E203" s="5">
        <v>179</v>
      </c>
      <c r="F203" s="10"/>
      <c r="G203" s="10"/>
      <c r="H203" s="10"/>
      <c r="I203" s="5">
        <v>179</v>
      </c>
    </row>
    <row r="204" spans="1:9" s="334" customFormat="1" ht="15.9" customHeight="1" x14ac:dyDescent="0.25">
      <c r="A204" s="78"/>
      <c r="B204" s="91" t="s">
        <v>409</v>
      </c>
      <c r="C204" s="103" t="s">
        <v>103</v>
      </c>
      <c r="D204" s="65" t="s">
        <v>104</v>
      </c>
      <c r="E204" s="5">
        <v>180</v>
      </c>
      <c r="F204" s="10"/>
      <c r="G204" s="10"/>
      <c r="H204" s="10"/>
      <c r="I204" s="5">
        <v>180</v>
      </c>
    </row>
    <row r="205" spans="1:9" s="436" customFormat="1" ht="15.9" customHeight="1" x14ac:dyDescent="0.25">
      <c r="A205" s="78"/>
      <c r="B205" s="91" t="s">
        <v>409</v>
      </c>
      <c r="C205" s="171" t="s">
        <v>962</v>
      </c>
      <c r="D205" s="65" t="s">
        <v>98</v>
      </c>
      <c r="E205" s="5">
        <v>182</v>
      </c>
      <c r="F205" s="64"/>
      <c r="G205" s="64"/>
      <c r="H205" s="64"/>
      <c r="I205" s="5">
        <v>182</v>
      </c>
    </row>
    <row r="206" spans="1:9" s="334" customFormat="1" ht="15.9" customHeight="1" x14ac:dyDescent="0.25">
      <c r="A206" s="78"/>
      <c r="B206" s="91" t="s">
        <v>409</v>
      </c>
      <c r="C206" s="103" t="s">
        <v>105</v>
      </c>
      <c r="D206" s="65" t="s">
        <v>106</v>
      </c>
      <c r="E206" s="5">
        <v>184</v>
      </c>
      <c r="F206" s="10"/>
      <c r="G206" s="10"/>
      <c r="H206" s="10"/>
      <c r="I206" s="5">
        <v>184</v>
      </c>
    </row>
    <row r="207" spans="1:9" s="334" customFormat="1" ht="15.9" customHeight="1" x14ac:dyDescent="0.25">
      <c r="A207" s="78"/>
      <c r="B207" s="91" t="s">
        <v>409</v>
      </c>
      <c r="C207" s="103" t="s">
        <v>500</v>
      </c>
      <c r="D207" s="65" t="s">
        <v>263</v>
      </c>
      <c r="E207" s="5">
        <v>187</v>
      </c>
      <c r="F207" s="10"/>
      <c r="G207" s="10"/>
      <c r="H207" s="10"/>
      <c r="I207" s="5">
        <v>187</v>
      </c>
    </row>
    <row r="208" spans="1:9" s="334" customFormat="1" ht="15.9" customHeight="1" x14ac:dyDescent="0.25">
      <c r="A208" s="78"/>
      <c r="B208" s="91" t="s">
        <v>409</v>
      </c>
      <c r="C208" s="103" t="s">
        <v>501</v>
      </c>
      <c r="D208" s="65" t="s">
        <v>264</v>
      </c>
      <c r="E208" s="5">
        <v>213</v>
      </c>
      <c r="F208" s="10"/>
      <c r="G208" s="10"/>
      <c r="H208" s="10"/>
      <c r="I208" s="5">
        <v>213</v>
      </c>
    </row>
    <row r="209" spans="1:9" s="334" customFormat="1" ht="15.9" customHeight="1" x14ac:dyDescent="0.25">
      <c r="A209" s="78"/>
      <c r="B209" s="91" t="s">
        <v>409</v>
      </c>
      <c r="C209" s="103" t="s">
        <v>970</v>
      </c>
      <c r="D209" s="65" t="s">
        <v>266</v>
      </c>
      <c r="E209" s="5">
        <v>214</v>
      </c>
      <c r="F209" s="10"/>
      <c r="G209" s="10"/>
      <c r="H209" s="10"/>
      <c r="I209" s="5">
        <v>214</v>
      </c>
    </row>
    <row r="210" spans="1:9" s="334" customFormat="1" ht="15.9" customHeight="1" x14ac:dyDescent="0.25">
      <c r="A210" s="78"/>
      <c r="B210" s="91" t="s">
        <v>409</v>
      </c>
      <c r="C210" s="103" t="s">
        <v>502</v>
      </c>
      <c r="D210" s="65" t="s">
        <v>265</v>
      </c>
      <c r="E210" s="5">
        <v>190</v>
      </c>
      <c r="F210" s="10"/>
      <c r="G210" s="10"/>
      <c r="H210" s="10"/>
      <c r="I210" s="5">
        <v>190</v>
      </c>
    </row>
    <row r="211" spans="1:9" s="334" customFormat="1" ht="15.9" customHeight="1" x14ac:dyDescent="0.25">
      <c r="A211" s="78"/>
      <c r="B211" s="91" t="s">
        <v>409</v>
      </c>
      <c r="C211" s="103" t="s">
        <v>965</v>
      </c>
      <c r="D211" s="65" t="s">
        <v>107</v>
      </c>
      <c r="E211" s="5">
        <v>191</v>
      </c>
      <c r="F211" s="10"/>
      <c r="G211" s="10"/>
      <c r="H211" s="10"/>
      <c r="I211" s="5">
        <v>191</v>
      </c>
    </row>
    <row r="212" spans="1:9" s="334" customFormat="1" ht="15.9" customHeight="1" x14ac:dyDescent="0.25">
      <c r="A212" s="78"/>
      <c r="B212" s="91" t="s">
        <v>409</v>
      </c>
      <c r="C212" s="103" t="s">
        <v>503</v>
      </c>
      <c r="D212" s="65" t="s">
        <v>267</v>
      </c>
      <c r="E212" s="5">
        <v>192</v>
      </c>
      <c r="F212" s="10"/>
      <c r="G212" s="10"/>
      <c r="H212" s="10"/>
      <c r="I212" s="5">
        <v>192</v>
      </c>
    </row>
    <row r="213" spans="1:9" s="334" customFormat="1" ht="15.9" customHeight="1" x14ac:dyDescent="0.25">
      <c r="A213" s="78"/>
      <c r="B213" s="91" t="s">
        <v>409</v>
      </c>
      <c r="C213" s="103" t="s">
        <v>504</v>
      </c>
      <c r="D213" s="65" t="s">
        <v>268</v>
      </c>
      <c r="E213" s="5">
        <v>194</v>
      </c>
      <c r="F213" s="10"/>
      <c r="G213" s="10"/>
      <c r="H213" s="10"/>
      <c r="I213" s="5">
        <v>194</v>
      </c>
    </row>
    <row r="214" spans="1:9" s="334" customFormat="1" ht="15.9" customHeight="1" x14ac:dyDescent="0.25">
      <c r="A214" s="78"/>
      <c r="B214" s="91" t="s">
        <v>409</v>
      </c>
      <c r="C214" s="103" t="s">
        <v>370</v>
      </c>
      <c r="D214" s="97" t="s">
        <v>108</v>
      </c>
      <c r="E214" s="5">
        <v>195</v>
      </c>
      <c r="F214" s="10"/>
      <c r="G214" s="10"/>
      <c r="H214" s="10"/>
      <c r="I214" s="5">
        <v>195</v>
      </c>
    </row>
    <row r="215" spans="1:9" s="334" customFormat="1" ht="15.9" customHeight="1" x14ac:dyDescent="0.25">
      <c r="A215" s="78"/>
      <c r="B215" s="91" t="s">
        <v>409</v>
      </c>
      <c r="C215" s="103" t="s">
        <v>347</v>
      </c>
      <c r="D215" s="65" t="s">
        <v>269</v>
      </c>
      <c r="E215" s="5">
        <v>196</v>
      </c>
      <c r="F215" s="10"/>
      <c r="G215" s="10"/>
      <c r="H215" s="10"/>
      <c r="I215" s="5">
        <v>196</v>
      </c>
    </row>
    <row r="216" spans="1:9" s="334" customFormat="1" ht="15.9" customHeight="1" x14ac:dyDescent="0.25">
      <c r="A216" s="78"/>
      <c r="B216" s="91" t="s">
        <v>409</v>
      </c>
      <c r="C216" s="103" t="s">
        <v>505</v>
      </c>
      <c r="D216" s="65" t="s">
        <v>270</v>
      </c>
      <c r="E216" s="5">
        <v>197</v>
      </c>
      <c r="F216" s="10"/>
      <c r="G216" s="10"/>
      <c r="H216" s="10"/>
      <c r="I216" s="5">
        <v>197</v>
      </c>
    </row>
    <row r="217" spans="1:9" s="334" customFormat="1" ht="15.9" customHeight="1" x14ac:dyDescent="0.25">
      <c r="A217" s="78"/>
      <c r="B217" s="91" t="s">
        <v>409</v>
      </c>
      <c r="C217" s="103" t="s">
        <v>506</v>
      </c>
      <c r="D217" s="65" t="s">
        <v>271</v>
      </c>
      <c r="E217" s="5">
        <v>198</v>
      </c>
      <c r="F217" s="10"/>
      <c r="G217" s="10"/>
      <c r="H217" s="10"/>
      <c r="I217" s="5">
        <v>198</v>
      </c>
    </row>
    <row r="218" spans="1:9" s="334" customFormat="1" ht="15.9" customHeight="1" x14ac:dyDescent="0.25">
      <c r="A218" s="78"/>
      <c r="B218" s="91" t="s">
        <v>409</v>
      </c>
      <c r="C218" s="103" t="s">
        <v>507</v>
      </c>
      <c r="D218" s="65" t="s">
        <v>272</v>
      </c>
      <c r="E218" s="5">
        <v>199</v>
      </c>
      <c r="F218" s="10"/>
      <c r="G218" s="10"/>
      <c r="H218" s="10"/>
      <c r="I218" s="5">
        <v>199</v>
      </c>
    </row>
    <row r="219" spans="1:9" s="334" customFormat="1" ht="15.9" customHeight="1" x14ac:dyDescent="0.25">
      <c r="A219" s="78"/>
      <c r="B219" s="91" t="s">
        <v>409</v>
      </c>
      <c r="C219" s="103" t="s">
        <v>508</v>
      </c>
      <c r="D219" s="65" t="s">
        <v>273</v>
      </c>
      <c r="E219" s="5">
        <v>202</v>
      </c>
      <c r="F219" s="10"/>
      <c r="G219" s="10"/>
      <c r="H219" s="10"/>
      <c r="I219" s="5">
        <v>202</v>
      </c>
    </row>
    <row r="220" spans="1:9" ht="15.9" customHeight="1" x14ac:dyDescent="0.25">
      <c r="A220" s="78"/>
      <c r="B220" s="91" t="s">
        <v>409</v>
      </c>
      <c r="C220" s="100" t="s">
        <v>109</v>
      </c>
      <c r="D220" s="65" t="s">
        <v>110</v>
      </c>
      <c r="E220" s="5">
        <v>203</v>
      </c>
      <c r="F220" s="10"/>
      <c r="G220" s="10"/>
      <c r="H220" s="10"/>
      <c r="I220" s="5">
        <v>203</v>
      </c>
    </row>
    <row r="221" spans="1:9" ht="15.9" customHeight="1" x14ac:dyDescent="0.25">
      <c r="A221" s="78"/>
      <c r="B221" s="91" t="s">
        <v>409</v>
      </c>
      <c r="C221" s="100" t="s">
        <v>111</v>
      </c>
      <c r="D221" s="65" t="s">
        <v>112</v>
      </c>
      <c r="E221" s="5">
        <v>205</v>
      </c>
      <c r="F221" s="10"/>
      <c r="G221" s="10"/>
      <c r="H221" s="10"/>
      <c r="I221" s="5">
        <v>205</v>
      </c>
    </row>
    <row r="222" spans="1:9" ht="15.9" customHeight="1" x14ac:dyDescent="0.25">
      <c r="A222" s="78"/>
      <c r="B222" s="91" t="s">
        <v>409</v>
      </c>
      <c r="C222" s="100" t="s">
        <v>509</v>
      </c>
      <c r="D222" s="65" t="s">
        <v>274</v>
      </c>
      <c r="E222" s="5">
        <v>206</v>
      </c>
      <c r="F222" s="64"/>
      <c r="G222" s="64"/>
      <c r="H222" s="64"/>
      <c r="I222" s="5">
        <v>206</v>
      </c>
    </row>
    <row r="223" spans="1:9" ht="15.9" customHeight="1" x14ac:dyDescent="0.25">
      <c r="A223" s="78"/>
      <c r="B223" s="91" t="s">
        <v>409</v>
      </c>
      <c r="C223" s="100" t="s">
        <v>510</v>
      </c>
      <c r="D223" s="65" t="s">
        <v>275</v>
      </c>
      <c r="E223" s="5">
        <v>215</v>
      </c>
      <c r="F223" s="64"/>
      <c r="G223" s="64"/>
      <c r="H223" s="64"/>
      <c r="I223" s="5">
        <v>215</v>
      </c>
    </row>
    <row r="224" spans="1:9" ht="15.9" customHeight="1" x14ac:dyDescent="0.25">
      <c r="A224" s="78"/>
      <c r="B224" s="91" t="s">
        <v>409</v>
      </c>
      <c r="C224" s="100" t="s">
        <v>395</v>
      </c>
      <c r="D224" s="97" t="s">
        <v>113</v>
      </c>
      <c r="E224" s="5">
        <v>208</v>
      </c>
      <c r="F224" s="10"/>
      <c r="G224" s="10"/>
      <c r="H224" s="10"/>
      <c r="I224" s="5">
        <v>208</v>
      </c>
    </row>
    <row r="225" spans="1:9" ht="15.9" customHeight="1" x14ac:dyDescent="0.25">
      <c r="A225" s="78"/>
      <c r="B225" s="91" t="s">
        <v>409</v>
      </c>
      <c r="C225" s="100" t="s">
        <v>114</v>
      </c>
      <c r="D225" s="65" t="s">
        <v>115</v>
      </c>
      <c r="E225" s="5">
        <v>209</v>
      </c>
      <c r="F225" s="10"/>
      <c r="G225" s="10"/>
      <c r="H225" s="10"/>
      <c r="I225" s="5">
        <v>209</v>
      </c>
    </row>
    <row r="226" spans="1:9" ht="15.9" customHeight="1" x14ac:dyDescent="0.25">
      <c r="A226" s="78"/>
      <c r="B226" s="91" t="s">
        <v>409</v>
      </c>
      <c r="C226" s="100" t="s">
        <v>881</v>
      </c>
      <c r="D226" s="97" t="s">
        <v>276</v>
      </c>
      <c r="E226" s="5">
        <v>231</v>
      </c>
      <c r="F226" s="64"/>
      <c r="G226" s="64"/>
      <c r="H226" s="64"/>
      <c r="I226" s="5">
        <v>231</v>
      </c>
    </row>
    <row r="227" spans="1:9" ht="15.9" customHeight="1" x14ac:dyDescent="0.25">
      <c r="A227" s="78"/>
      <c r="B227" s="91" t="s">
        <v>409</v>
      </c>
      <c r="C227" s="100" t="s">
        <v>511</v>
      </c>
      <c r="D227" s="65" t="s">
        <v>277</v>
      </c>
      <c r="E227" s="5">
        <v>216</v>
      </c>
      <c r="F227" s="10"/>
      <c r="G227" s="10"/>
      <c r="H227" s="10"/>
      <c r="I227" s="5">
        <v>216</v>
      </c>
    </row>
    <row r="228" spans="1:9" ht="15.9" customHeight="1" x14ac:dyDescent="0.25">
      <c r="A228" s="78"/>
      <c r="B228" s="91" t="s">
        <v>409</v>
      </c>
      <c r="C228" s="100" t="s">
        <v>512</v>
      </c>
      <c r="D228" s="65" t="s">
        <v>278</v>
      </c>
      <c r="E228" s="5">
        <v>217</v>
      </c>
      <c r="F228" s="10"/>
      <c r="G228" s="10"/>
      <c r="H228" s="10"/>
      <c r="I228" s="5">
        <v>217</v>
      </c>
    </row>
    <row r="229" spans="1:9" ht="15.9" customHeight="1" x14ac:dyDescent="0.25">
      <c r="A229" s="78"/>
      <c r="B229" s="91" t="s">
        <v>409</v>
      </c>
      <c r="C229" s="100" t="s">
        <v>513</v>
      </c>
      <c r="D229" s="65" t="s">
        <v>279</v>
      </c>
      <c r="E229" s="5">
        <v>212</v>
      </c>
      <c r="F229" s="64"/>
      <c r="G229" s="64"/>
      <c r="H229" s="64"/>
      <c r="I229" s="5">
        <v>212</v>
      </c>
    </row>
    <row r="230" spans="1:9" s="51" customFormat="1" ht="35.1" customHeight="1" thickBot="1" x14ac:dyDescent="0.3">
      <c r="A230" s="78"/>
      <c r="B230" s="114" t="s">
        <v>1076</v>
      </c>
      <c r="C230" s="115"/>
      <c r="D230" s="110" t="s">
        <v>1075</v>
      </c>
      <c r="E230" s="9"/>
      <c r="F230" s="309">
        <f>SUM(F231:F263)</f>
        <v>0</v>
      </c>
      <c r="G230" s="309">
        <f>SUM(G231:G263)</f>
        <v>0</v>
      </c>
      <c r="H230" s="309">
        <f>SUM(H231:H263)</f>
        <v>0</v>
      </c>
      <c r="I230" s="9"/>
    </row>
    <row r="231" spans="1:9" ht="15.9" customHeight="1" thickTop="1" x14ac:dyDescent="0.25">
      <c r="A231" s="78"/>
      <c r="B231" s="91" t="s">
        <v>1076</v>
      </c>
      <c r="C231" s="103" t="s">
        <v>282</v>
      </c>
      <c r="D231" s="65" t="s">
        <v>283</v>
      </c>
      <c r="E231" s="5">
        <v>237</v>
      </c>
      <c r="F231" s="10"/>
      <c r="G231" s="10"/>
      <c r="H231" s="10"/>
      <c r="I231" s="5">
        <v>237</v>
      </c>
    </row>
    <row r="232" spans="1:9" s="334" customFormat="1" ht="15.9" customHeight="1" x14ac:dyDescent="0.25">
      <c r="A232" s="78"/>
      <c r="B232" s="91" t="s">
        <v>529</v>
      </c>
      <c r="C232" s="100" t="s">
        <v>314</v>
      </c>
      <c r="D232" s="65" t="s">
        <v>315</v>
      </c>
      <c r="E232" s="5">
        <v>238</v>
      </c>
      <c r="F232" s="10"/>
      <c r="G232" s="10"/>
      <c r="H232" s="10"/>
      <c r="I232" s="5">
        <v>238</v>
      </c>
    </row>
    <row r="233" spans="1:9" s="334" customFormat="1" ht="15.9" customHeight="1" x14ac:dyDescent="0.25">
      <c r="A233" s="78"/>
      <c r="B233" s="91" t="s">
        <v>529</v>
      </c>
      <c r="C233" s="100" t="s">
        <v>116</v>
      </c>
      <c r="D233" s="65" t="s">
        <v>117</v>
      </c>
      <c r="E233" s="5">
        <v>224</v>
      </c>
      <c r="F233" s="10"/>
      <c r="G233" s="10"/>
      <c r="H233" s="10"/>
      <c r="I233" s="5">
        <v>224</v>
      </c>
    </row>
    <row r="234" spans="1:9" s="334" customFormat="1" ht="15.9" customHeight="1" x14ac:dyDescent="0.25">
      <c r="A234" s="78"/>
      <c r="B234" s="91" t="s">
        <v>529</v>
      </c>
      <c r="C234" s="100" t="s">
        <v>316</v>
      </c>
      <c r="D234" s="65" t="s">
        <v>317</v>
      </c>
      <c r="E234" s="5">
        <v>240</v>
      </c>
      <c r="F234" s="10"/>
      <c r="G234" s="10"/>
      <c r="H234" s="10"/>
      <c r="I234" s="5">
        <v>240</v>
      </c>
    </row>
    <row r="235" spans="1:9" s="334" customFormat="1" ht="15.9" customHeight="1" x14ac:dyDescent="0.25">
      <c r="A235" s="78"/>
      <c r="B235" s="91" t="s">
        <v>529</v>
      </c>
      <c r="C235" s="100" t="s">
        <v>968</v>
      </c>
      <c r="D235" s="277" t="s">
        <v>305</v>
      </c>
      <c r="E235" s="5">
        <v>241</v>
      </c>
      <c r="F235" s="10"/>
      <c r="G235" s="10"/>
      <c r="H235" s="10"/>
      <c r="I235" s="5">
        <v>241</v>
      </c>
    </row>
    <row r="236" spans="1:9" s="334" customFormat="1" ht="15.9" customHeight="1" x14ac:dyDescent="0.25">
      <c r="A236" s="78"/>
      <c r="B236" s="91" t="s">
        <v>529</v>
      </c>
      <c r="C236" s="100" t="s">
        <v>294</v>
      </c>
      <c r="D236" s="65" t="s">
        <v>295</v>
      </c>
      <c r="E236" s="5">
        <v>242</v>
      </c>
      <c r="F236" s="10"/>
      <c r="G236" s="10"/>
      <c r="H236" s="10"/>
      <c r="I236" s="5">
        <v>242</v>
      </c>
    </row>
    <row r="237" spans="1:9" s="334" customFormat="1" ht="15.9" customHeight="1" x14ac:dyDescent="0.25">
      <c r="A237" s="78"/>
      <c r="B237" s="91" t="s">
        <v>529</v>
      </c>
      <c r="C237" s="100" t="s">
        <v>872</v>
      </c>
      <c r="D237" s="97" t="s">
        <v>301</v>
      </c>
      <c r="E237" s="5">
        <v>243</v>
      </c>
      <c r="F237" s="10"/>
      <c r="G237" s="10"/>
      <c r="H237" s="10"/>
      <c r="I237" s="5">
        <v>243</v>
      </c>
    </row>
    <row r="238" spans="1:9" s="334" customFormat="1" ht="15.9" customHeight="1" x14ac:dyDescent="0.25">
      <c r="A238" s="78"/>
      <c r="B238" s="91" t="s">
        <v>529</v>
      </c>
      <c r="C238" s="100" t="s">
        <v>969</v>
      </c>
      <c r="D238" s="97" t="s">
        <v>320</v>
      </c>
      <c r="E238" s="5">
        <v>244</v>
      </c>
      <c r="F238" s="10"/>
      <c r="G238" s="10"/>
      <c r="H238" s="10"/>
      <c r="I238" s="5">
        <v>244</v>
      </c>
    </row>
    <row r="239" spans="1:9" s="334" customFormat="1" ht="15.9" customHeight="1" x14ac:dyDescent="0.25">
      <c r="A239" s="78"/>
      <c r="B239" s="91" t="s">
        <v>529</v>
      </c>
      <c r="C239" s="100" t="s">
        <v>887</v>
      </c>
      <c r="D239" s="97" t="s">
        <v>296</v>
      </c>
      <c r="E239" s="5">
        <v>245</v>
      </c>
      <c r="F239" s="10"/>
      <c r="G239" s="10"/>
      <c r="H239" s="10"/>
      <c r="I239" s="5">
        <v>245</v>
      </c>
    </row>
    <row r="240" spans="1:9" s="334" customFormat="1" ht="15.9" customHeight="1" x14ac:dyDescent="0.25">
      <c r="A240" s="78"/>
      <c r="B240" s="91" t="s">
        <v>529</v>
      </c>
      <c r="C240" s="100" t="s">
        <v>284</v>
      </c>
      <c r="D240" s="65" t="s">
        <v>285</v>
      </c>
      <c r="E240" s="5">
        <v>246</v>
      </c>
      <c r="F240" s="10"/>
      <c r="G240" s="10"/>
      <c r="H240" s="10"/>
      <c r="I240" s="5">
        <v>246</v>
      </c>
    </row>
    <row r="241" spans="1:9" s="334" customFormat="1" ht="15.9" customHeight="1" x14ac:dyDescent="0.25">
      <c r="A241" s="78"/>
      <c r="B241" s="91" t="s">
        <v>529</v>
      </c>
      <c r="C241" s="100" t="s">
        <v>874</v>
      </c>
      <c r="D241" s="65" t="s">
        <v>291</v>
      </c>
      <c r="E241" s="5">
        <v>247</v>
      </c>
      <c r="F241" s="10"/>
      <c r="G241" s="10"/>
      <c r="H241" s="10"/>
      <c r="I241" s="5">
        <v>247</v>
      </c>
    </row>
    <row r="242" spans="1:9" s="334" customFormat="1" ht="15.9" customHeight="1" x14ac:dyDescent="0.25">
      <c r="A242" s="78"/>
      <c r="B242" s="91" t="s">
        <v>529</v>
      </c>
      <c r="C242" s="100" t="s">
        <v>297</v>
      </c>
      <c r="D242" s="65" t="s">
        <v>298</v>
      </c>
      <c r="E242" s="5">
        <v>248</v>
      </c>
      <c r="F242" s="10"/>
      <c r="G242" s="10"/>
      <c r="H242" s="10"/>
      <c r="I242" s="5">
        <v>248</v>
      </c>
    </row>
    <row r="243" spans="1:9" s="334" customFormat="1" ht="15.9" customHeight="1" x14ac:dyDescent="0.25">
      <c r="A243" s="78"/>
      <c r="B243" s="91" t="s">
        <v>529</v>
      </c>
      <c r="C243" s="365" t="s">
        <v>966</v>
      </c>
      <c r="D243" s="97" t="s">
        <v>286</v>
      </c>
      <c r="E243" s="5">
        <v>249</v>
      </c>
      <c r="F243" s="10"/>
      <c r="G243" s="10"/>
      <c r="H243" s="10"/>
      <c r="I243" s="5">
        <v>249</v>
      </c>
    </row>
    <row r="244" spans="1:9" s="334" customFormat="1" ht="15.9" customHeight="1" x14ac:dyDescent="0.25">
      <c r="A244" s="78"/>
      <c r="B244" s="91" t="s">
        <v>529</v>
      </c>
      <c r="C244" s="100" t="s">
        <v>287</v>
      </c>
      <c r="D244" s="65" t="s">
        <v>288</v>
      </c>
      <c r="E244" s="5">
        <v>275</v>
      </c>
      <c r="F244" s="10"/>
      <c r="G244" s="10"/>
      <c r="H244" s="10"/>
      <c r="I244" s="5">
        <v>275</v>
      </c>
    </row>
    <row r="245" spans="1:9" s="334" customFormat="1" ht="15.9" customHeight="1" x14ac:dyDescent="0.25">
      <c r="A245" s="78"/>
      <c r="B245" s="91" t="s">
        <v>529</v>
      </c>
      <c r="C245" s="100" t="s">
        <v>299</v>
      </c>
      <c r="D245" s="65" t="s">
        <v>300</v>
      </c>
      <c r="E245" s="5">
        <v>276</v>
      </c>
      <c r="F245" s="10"/>
      <c r="G245" s="10"/>
      <c r="H245" s="10"/>
      <c r="I245" s="5">
        <v>276</v>
      </c>
    </row>
    <row r="246" spans="1:9" s="334" customFormat="1" ht="15.9" customHeight="1" x14ac:dyDescent="0.25">
      <c r="A246" s="78"/>
      <c r="B246" s="91" t="s">
        <v>529</v>
      </c>
      <c r="C246" s="100" t="s">
        <v>302</v>
      </c>
      <c r="D246" s="65" t="s">
        <v>303</v>
      </c>
      <c r="E246" s="5">
        <v>277</v>
      </c>
      <c r="F246" s="10"/>
      <c r="G246" s="10"/>
      <c r="H246" s="10"/>
      <c r="I246" s="5">
        <v>277</v>
      </c>
    </row>
    <row r="247" spans="1:9" s="334" customFormat="1" ht="15.9" customHeight="1" x14ac:dyDescent="0.25">
      <c r="A247" s="78"/>
      <c r="B247" s="91" t="s">
        <v>529</v>
      </c>
      <c r="C247" s="100" t="s">
        <v>886</v>
      </c>
      <c r="D247" s="97" t="s">
        <v>304</v>
      </c>
      <c r="E247" s="5">
        <v>278</v>
      </c>
      <c r="F247" s="10"/>
      <c r="G247" s="10"/>
      <c r="H247" s="10"/>
      <c r="I247" s="5">
        <v>278</v>
      </c>
    </row>
    <row r="248" spans="1:9" s="334" customFormat="1" ht="15.9" customHeight="1" x14ac:dyDescent="0.25">
      <c r="A248" s="78"/>
      <c r="B248" s="91" t="s">
        <v>529</v>
      </c>
      <c r="C248" s="100" t="s">
        <v>371</v>
      </c>
      <c r="D248" s="97" t="s">
        <v>118</v>
      </c>
      <c r="E248" s="5">
        <v>225</v>
      </c>
      <c r="F248" s="10"/>
      <c r="G248" s="10"/>
      <c r="H248" s="10"/>
      <c r="I248" s="5">
        <v>225</v>
      </c>
    </row>
    <row r="249" spans="1:9" s="334" customFormat="1" ht="15.9" customHeight="1" x14ac:dyDescent="0.25">
      <c r="A249" s="78"/>
      <c r="B249" s="91" t="s">
        <v>529</v>
      </c>
      <c r="C249" s="100" t="s">
        <v>306</v>
      </c>
      <c r="D249" s="65" t="s">
        <v>307</v>
      </c>
      <c r="E249" s="5">
        <v>255</v>
      </c>
      <c r="F249" s="10"/>
      <c r="G249" s="10"/>
      <c r="H249" s="10"/>
      <c r="I249" s="5">
        <v>255</v>
      </c>
    </row>
    <row r="250" spans="1:9" s="334" customFormat="1" ht="15.9" customHeight="1" x14ac:dyDescent="0.25">
      <c r="A250" s="78"/>
      <c r="B250" s="91" t="s">
        <v>529</v>
      </c>
      <c r="C250" s="100" t="s">
        <v>885</v>
      </c>
      <c r="D250" s="97" t="s">
        <v>309</v>
      </c>
      <c r="E250" s="5">
        <v>256</v>
      </c>
      <c r="F250" s="10"/>
      <c r="G250" s="10"/>
      <c r="H250" s="10"/>
      <c r="I250" s="5">
        <v>256</v>
      </c>
    </row>
    <row r="251" spans="1:9" s="334" customFormat="1" ht="15.9" customHeight="1" x14ac:dyDescent="0.25">
      <c r="A251" s="78"/>
      <c r="B251" s="91" t="s">
        <v>529</v>
      </c>
      <c r="C251" s="100" t="s">
        <v>292</v>
      </c>
      <c r="D251" s="65" t="s">
        <v>293</v>
      </c>
      <c r="E251" s="5">
        <v>257</v>
      </c>
      <c r="F251" s="10"/>
      <c r="G251" s="10"/>
      <c r="H251" s="10"/>
      <c r="I251" s="5">
        <v>257</v>
      </c>
    </row>
    <row r="252" spans="1:9" s="334" customFormat="1" ht="15.9" customHeight="1" x14ac:dyDescent="0.25">
      <c r="A252" s="78"/>
      <c r="B252" s="91" t="s">
        <v>529</v>
      </c>
      <c r="C252" s="100" t="s">
        <v>310</v>
      </c>
      <c r="D252" s="65" t="s">
        <v>311</v>
      </c>
      <c r="E252" s="5">
        <v>258</v>
      </c>
      <c r="F252" s="10"/>
      <c r="G252" s="10"/>
      <c r="H252" s="10"/>
      <c r="I252" s="5">
        <v>258</v>
      </c>
    </row>
    <row r="253" spans="1:9" s="334" customFormat="1" ht="15.9" customHeight="1" x14ac:dyDescent="0.25">
      <c r="A253" s="78"/>
      <c r="B253" s="91" t="s">
        <v>529</v>
      </c>
      <c r="C253" s="100" t="s">
        <v>877</v>
      </c>
      <c r="D253" s="97" t="s">
        <v>312</v>
      </c>
      <c r="E253" s="373">
        <v>235</v>
      </c>
      <c r="F253" s="10"/>
      <c r="G253" s="10"/>
      <c r="H253" s="10"/>
      <c r="I253" s="373">
        <v>235</v>
      </c>
    </row>
    <row r="254" spans="1:9" s="334" customFormat="1" ht="15.9" customHeight="1" x14ac:dyDescent="0.25">
      <c r="A254" s="78"/>
      <c r="B254" s="91" t="s">
        <v>529</v>
      </c>
      <c r="C254" s="100" t="s">
        <v>884</v>
      </c>
      <c r="D254" s="97" t="s">
        <v>313</v>
      </c>
      <c r="E254" s="5">
        <v>260</v>
      </c>
      <c r="F254" s="10"/>
      <c r="G254" s="10"/>
      <c r="H254" s="10"/>
      <c r="I254" s="5">
        <v>260</v>
      </c>
    </row>
    <row r="255" spans="1:9" s="334" customFormat="1" ht="15.9" customHeight="1" x14ac:dyDescent="0.25">
      <c r="A255" s="78"/>
      <c r="B255" s="91" t="s">
        <v>529</v>
      </c>
      <c r="C255" s="100" t="s">
        <v>883</v>
      </c>
      <c r="D255" s="97" t="s">
        <v>321</v>
      </c>
      <c r="E255" s="5">
        <v>261</v>
      </c>
      <c r="F255" s="10"/>
      <c r="G255" s="10"/>
      <c r="H255" s="10"/>
      <c r="I255" s="5">
        <v>261</v>
      </c>
    </row>
    <row r="256" spans="1:9" s="334" customFormat="1" ht="15.9" customHeight="1" x14ac:dyDescent="0.25">
      <c r="A256" s="78"/>
      <c r="B256" s="91" t="s">
        <v>529</v>
      </c>
      <c r="C256" s="100" t="s">
        <v>328</v>
      </c>
      <c r="D256" s="65" t="s">
        <v>329</v>
      </c>
      <c r="E256" s="5">
        <v>262</v>
      </c>
      <c r="F256" s="10"/>
      <c r="G256" s="10"/>
      <c r="H256" s="10"/>
      <c r="I256" s="5">
        <v>262</v>
      </c>
    </row>
    <row r="257" spans="1:15" s="334" customFormat="1" ht="15.9" customHeight="1" x14ac:dyDescent="0.25">
      <c r="A257" s="78"/>
      <c r="B257" s="91" t="s">
        <v>529</v>
      </c>
      <c r="C257" s="100" t="s">
        <v>318</v>
      </c>
      <c r="D257" s="65" t="s">
        <v>319</v>
      </c>
      <c r="E257" s="5">
        <v>263</v>
      </c>
      <c r="F257" s="10"/>
      <c r="G257" s="10"/>
      <c r="H257" s="10"/>
      <c r="I257" s="5">
        <v>263</v>
      </c>
    </row>
    <row r="258" spans="1:15" s="334" customFormat="1" ht="15.9" customHeight="1" x14ac:dyDescent="0.25">
      <c r="A258" s="78"/>
      <c r="B258" s="91" t="s">
        <v>529</v>
      </c>
      <c r="C258" s="100" t="s">
        <v>879</v>
      </c>
      <c r="D258" s="65" t="s">
        <v>308</v>
      </c>
      <c r="E258" s="5">
        <v>264</v>
      </c>
      <c r="F258" s="10"/>
      <c r="G258" s="10"/>
      <c r="H258" s="10"/>
      <c r="I258" s="5">
        <v>264</v>
      </c>
    </row>
    <row r="259" spans="1:15" s="334" customFormat="1" ht="15.9" customHeight="1" x14ac:dyDescent="0.25">
      <c r="A259" s="78"/>
      <c r="B259" s="91" t="s">
        <v>529</v>
      </c>
      <c r="C259" s="100" t="s">
        <v>322</v>
      </c>
      <c r="D259" s="65" t="s">
        <v>323</v>
      </c>
      <c r="E259" s="5">
        <v>265</v>
      </c>
      <c r="F259" s="10"/>
      <c r="G259" s="10"/>
      <c r="H259" s="10"/>
      <c r="I259" s="5">
        <v>265</v>
      </c>
    </row>
    <row r="260" spans="1:15" s="334" customFormat="1" ht="15.9" customHeight="1" x14ac:dyDescent="0.25">
      <c r="A260" s="78"/>
      <c r="B260" s="91" t="s">
        <v>529</v>
      </c>
      <c r="C260" s="100" t="s">
        <v>324</v>
      </c>
      <c r="D260" s="65" t="s">
        <v>325</v>
      </c>
      <c r="E260" s="5">
        <v>266</v>
      </c>
      <c r="F260" s="10"/>
      <c r="G260" s="10"/>
      <c r="H260" s="10"/>
      <c r="I260" s="5">
        <v>266</v>
      </c>
    </row>
    <row r="261" spans="1:15" s="334" customFormat="1" ht="15.9" customHeight="1" x14ac:dyDescent="0.25">
      <c r="A261" s="78"/>
      <c r="B261" s="91" t="s">
        <v>529</v>
      </c>
      <c r="C261" s="100" t="s">
        <v>326</v>
      </c>
      <c r="D261" s="65" t="s">
        <v>327</v>
      </c>
      <c r="E261" s="5">
        <v>267</v>
      </c>
      <c r="F261" s="10"/>
      <c r="G261" s="10"/>
      <c r="H261" s="10"/>
      <c r="I261" s="5">
        <v>267</v>
      </c>
    </row>
    <row r="262" spans="1:15" s="334" customFormat="1" ht="15.9" customHeight="1" x14ac:dyDescent="0.25">
      <c r="A262" s="78"/>
      <c r="B262" s="91" t="s">
        <v>529</v>
      </c>
      <c r="C262" s="100" t="s">
        <v>882</v>
      </c>
      <c r="D262" s="97" t="s">
        <v>330</v>
      </c>
      <c r="E262" s="5">
        <v>268</v>
      </c>
      <c r="F262" s="10"/>
      <c r="G262" s="10"/>
      <c r="H262" s="10"/>
      <c r="I262" s="5">
        <v>268</v>
      </c>
    </row>
    <row r="263" spans="1:15" ht="15.9" customHeight="1" x14ac:dyDescent="0.25">
      <c r="A263" s="78"/>
      <c r="B263" s="91" t="s">
        <v>529</v>
      </c>
      <c r="C263" s="100" t="s">
        <v>289</v>
      </c>
      <c r="D263" s="65" t="s">
        <v>290</v>
      </c>
      <c r="E263" s="5">
        <v>269</v>
      </c>
      <c r="F263" s="10"/>
      <c r="G263" s="10"/>
      <c r="H263" s="10"/>
      <c r="I263" s="5">
        <v>269</v>
      </c>
    </row>
    <row r="264" spans="1:15" s="11" customFormat="1" ht="0.9" customHeight="1" x14ac:dyDescent="0.25">
      <c r="A264" s="51"/>
      <c r="C264" s="75"/>
      <c r="G264" s="1"/>
      <c r="H264" s="1"/>
      <c r="I264" s="335"/>
    </row>
    <row r="265" spans="1:15" s="11" customFormat="1" ht="0.9" customHeight="1" x14ac:dyDescent="0.25">
      <c r="A265" s="51"/>
      <c r="G265" s="1"/>
      <c r="H265" s="1"/>
      <c r="I265" s="335"/>
    </row>
    <row r="266" spans="1:15" s="404" customFormat="1" ht="27" customHeight="1" thickBot="1" x14ac:dyDescent="0.3">
      <c r="B266" s="66"/>
      <c r="C266" s="62" t="s">
        <v>358</v>
      </c>
      <c r="D266" s="63" t="s">
        <v>1149</v>
      </c>
      <c r="E266" s="5">
        <v>250</v>
      </c>
      <c r="F266" s="59">
        <f>SUM(F18,F67,F126,F178,F230)</f>
        <v>0</v>
      </c>
      <c r="G266" s="59">
        <f>SUM(G18,G67,G126,G178,G230)</f>
        <v>0</v>
      </c>
      <c r="H266" s="59">
        <f>SUM(H18,H67,H126,H178,H230)</f>
        <v>0</v>
      </c>
      <c r="I266" s="5">
        <v>250</v>
      </c>
    </row>
    <row r="267" spans="1:15" s="404" customFormat="1" ht="27" hidden="1" customHeight="1" thickTop="1" x14ac:dyDescent="0.25">
      <c r="A267" s="409"/>
      <c r="B267" s="66"/>
      <c r="C267" s="416" t="s">
        <v>1077</v>
      </c>
      <c r="D267" s="415" t="s">
        <v>1080</v>
      </c>
      <c r="E267" s="5">
        <v>252</v>
      </c>
      <c r="F267" s="386"/>
      <c r="G267" s="386"/>
      <c r="H267" s="386"/>
      <c r="I267" s="5">
        <v>252</v>
      </c>
      <c r="K267" s="449"/>
    </row>
    <row r="268" spans="1:15" ht="27" customHeight="1" thickTop="1" thickBot="1" x14ac:dyDescent="0.3">
      <c r="B268" s="66"/>
      <c r="C268" s="62" t="s">
        <v>1078</v>
      </c>
      <c r="D268" s="63" t="s">
        <v>1079</v>
      </c>
      <c r="E268" s="5">
        <v>270</v>
      </c>
      <c r="F268" s="59">
        <f>SUM(F266,F267)</f>
        <v>0</v>
      </c>
      <c r="G268" s="59">
        <f>SUM(G266,G267)</f>
        <v>0</v>
      </c>
      <c r="H268" s="59">
        <f>SUM(H266,H267)</f>
        <v>0</v>
      </c>
      <c r="I268" s="5">
        <v>270</v>
      </c>
      <c r="L268" s="404"/>
      <c r="M268" s="404"/>
      <c r="N268" s="404"/>
      <c r="O268" s="404"/>
    </row>
    <row r="269" spans="1:15" s="223" customFormat="1" ht="35.25" hidden="1" customHeight="1" thickTop="1" x14ac:dyDescent="0.25">
      <c r="L269" s="404"/>
      <c r="M269" s="404"/>
      <c r="N269" s="404"/>
      <c r="O269" s="404"/>
    </row>
    <row r="270" spans="1:15" s="223" customFormat="1" ht="31.5" hidden="1" customHeight="1" x14ac:dyDescent="0.25">
      <c r="L270" s="404"/>
      <c r="M270" s="404"/>
      <c r="N270" s="404"/>
      <c r="O270" s="404"/>
    </row>
    <row r="271" spans="1:15" s="223" customFormat="1" ht="31.5" hidden="1" customHeight="1" x14ac:dyDescent="0.25">
      <c r="L271" s="404"/>
      <c r="M271" s="404"/>
      <c r="N271" s="404"/>
      <c r="O271" s="404"/>
    </row>
    <row r="272" spans="1:15" s="223" customFormat="1" ht="31.5" hidden="1" customHeight="1" x14ac:dyDescent="0.25">
      <c r="L272" s="404"/>
      <c r="M272" s="404"/>
      <c r="N272" s="404"/>
      <c r="O272" s="404"/>
    </row>
    <row r="273" spans="3:15" s="223" customFormat="1" ht="27" hidden="1" customHeight="1" x14ac:dyDescent="0.25">
      <c r="L273" s="404"/>
      <c r="M273" s="404"/>
      <c r="N273" s="404"/>
      <c r="O273" s="404"/>
    </row>
    <row r="274" spans="3:15" ht="6" customHeight="1" thickTop="1" x14ac:dyDescent="0.25">
      <c r="C274" s="17"/>
      <c r="D274" s="17"/>
      <c r="E274" s="17"/>
      <c r="F274" s="17"/>
      <c r="G274" s="17"/>
      <c r="H274" s="17"/>
      <c r="I274" s="17"/>
      <c r="L274" s="404"/>
      <c r="M274" s="404"/>
      <c r="N274" s="404"/>
      <c r="O274" s="404"/>
    </row>
    <row r="275" spans="3:15" ht="19.5" customHeight="1" x14ac:dyDescent="0.25">
      <c r="C275" s="176" t="s">
        <v>1002</v>
      </c>
      <c r="I275" s="51" t="s">
        <v>368</v>
      </c>
      <c r="L275" s="404"/>
      <c r="M275" s="404"/>
      <c r="N275" s="404"/>
      <c r="O275" s="404"/>
    </row>
    <row r="277" spans="3:15" hidden="1" x14ac:dyDescent="0.25">
      <c r="F277" s="409"/>
      <c r="G277" s="409"/>
      <c r="H277" s="409"/>
    </row>
    <row r="278" spans="3:15" s="51" customFormat="1" hidden="1" x14ac:dyDescent="0.25">
      <c r="F278" s="409"/>
      <c r="G278" s="409"/>
      <c r="H278" s="409"/>
    </row>
    <row r="279" spans="3:15" hidden="1" x14ac:dyDescent="0.25">
      <c r="F279" s="12"/>
      <c r="G279" s="12"/>
    </row>
    <row r="280" spans="3:15" hidden="1" x14ac:dyDescent="0.25">
      <c r="I280" s="15"/>
    </row>
    <row r="281" spans="3:15" hidden="1" x14ac:dyDescent="0.25"/>
    <row r="282" spans="3:15" hidden="1" x14ac:dyDescent="0.25"/>
    <row r="283" spans="3:15" x14ac:dyDescent="0.25">
      <c r="C283" s="19" t="str">
        <f>"Version: "&amp;C318</f>
        <v>Version: 1.00.D0</v>
      </c>
    </row>
    <row r="284" spans="3:15" x14ac:dyDescent="0.25">
      <c r="C284" s="142" t="s">
        <v>821</v>
      </c>
      <c r="D284" s="51"/>
    </row>
    <row r="285" spans="3:15" x14ac:dyDescent="0.25">
      <c r="C285" s="92" t="s">
        <v>417</v>
      </c>
      <c r="D285" s="92"/>
      <c r="E285" s="143"/>
      <c r="F285" s="140" t="str">
        <f>IF(MIN(F18:F268)&lt;0,"ERROR","")</f>
        <v/>
      </c>
      <c r="G285" s="182" t="str">
        <f>IF(MIN(G18:G268)&lt;0,"ERROR","")</f>
        <v/>
      </c>
      <c r="H285" s="182" t="str">
        <f>IF(MIN(H18:H268)&lt;0,"ERROR","")</f>
        <v/>
      </c>
    </row>
    <row r="286" spans="3:15" s="259" customFormat="1" x14ac:dyDescent="0.25">
      <c r="C286" s="144" t="s">
        <v>820</v>
      </c>
      <c r="D286" s="144"/>
      <c r="E286" s="155"/>
      <c r="F286" s="182" t="str">
        <f>IF(MAX(F19:F66,F69:F73,F75:F125,F128:F130,F132:F163,F165:F177,F180:F195,F197:F229,F231:F263)&gt;100000,"Warnung","")</f>
        <v/>
      </c>
      <c r="G286" s="182" t="str">
        <f>IF(MAX(G19:G66,G69:G73,G75:G125,G128:G130,G132:G163,G165:G177,G180:G195,G197:G229,G231:G263)&gt;100000,"Warnung","")</f>
        <v/>
      </c>
      <c r="H286" s="182" t="str">
        <f>IF(MAX(H19:H66,H69:H73,H75:H125,H128:H130,H132:H163,H165:H177,H180:H195,H197:H229,H231:H263)&gt;100000,"Warnung","")</f>
        <v/>
      </c>
    </row>
    <row r="287" spans="3:15" s="259" customFormat="1" x14ac:dyDescent="0.25">
      <c r="C287" s="158"/>
    </row>
    <row r="288" spans="3:15" s="259" customFormat="1" x14ac:dyDescent="0.25"/>
    <row r="289" spans="3:5" s="259" customFormat="1" x14ac:dyDescent="0.25">
      <c r="C289" s="158"/>
      <c r="D289" s="158"/>
      <c r="E289" s="158"/>
    </row>
    <row r="290" spans="3:5" s="259" customFormat="1" x14ac:dyDescent="0.25">
      <c r="C290" s="158"/>
      <c r="D290" s="158"/>
      <c r="E290" s="158"/>
    </row>
    <row r="291" spans="3:5" s="259" customFormat="1" x14ac:dyDescent="0.25"/>
    <row r="292" spans="3:5" s="259" customFormat="1" x14ac:dyDescent="0.25"/>
    <row r="306" spans="1:8" x14ac:dyDescent="0.25">
      <c r="A306" s="304"/>
    </row>
    <row r="307" spans="1:8" hidden="1" x14ac:dyDescent="0.25">
      <c r="C307" s="4" t="s">
        <v>803</v>
      </c>
      <c r="D307" s="4">
        <f>SUM(F307:H307)</f>
        <v>0</v>
      </c>
      <c r="F307" s="277">
        <f>COUNTA(F19:F66,F69:F73,F75:F125,F128:F130,F132:F163,F165:F177,F180:F195,F197:F229,F231:F263)</f>
        <v>0</v>
      </c>
      <c r="G307" s="277">
        <f>COUNTA(G19:G66,G69:G73,G75:G125,G128:G130,G132:G163,G165:G177,G180:G195,G197:G229,G231:G263)</f>
        <v>0</v>
      </c>
      <c r="H307" s="277">
        <f>COUNTA(H19:H66,H69:H73,H75:H125,H128:H130,H132:H163,H165:H177,H180:H195,H197:H229,H231:H263)</f>
        <v>0</v>
      </c>
    </row>
    <row r="308" spans="1:8" hidden="1" x14ac:dyDescent="0.25">
      <c r="C308" s="4" t="s">
        <v>840</v>
      </c>
      <c r="F308" s="327" t="b">
        <f>Metadata!$D$38</f>
        <v>0</v>
      </c>
    </row>
    <row r="309" spans="1:8" hidden="1" x14ac:dyDescent="0.25"/>
    <row r="315" spans="1:8" x14ac:dyDescent="0.25">
      <c r="B315" s="225" t="s">
        <v>5</v>
      </c>
      <c r="C315" s="226" t="str">
        <f>J2</f>
        <v>XXXXXX</v>
      </c>
    </row>
    <row r="316" spans="1:8" x14ac:dyDescent="0.25">
      <c r="B316" s="86"/>
      <c r="C316" s="227" t="str">
        <f>J1</f>
        <v>INQ10</v>
      </c>
    </row>
    <row r="317" spans="1:8" x14ac:dyDescent="0.25">
      <c r="B317" s="86"/>
      <c r="C317" s="228" t="str">
        <f>J3</f>
        <v>TT.MM.JJJJ</v>
      </c>
    </row>
    <row r="318" spans="1:8" x14ac:dyDescent="0.25">
      <c r="B318" s="86"/>
      <c r="C318" s="229" t="s">
        <v>372</v>
      </c>
    </row>
    <row r="319" spans="1:8" x14ac:dyDescent="0.25">
      <c r="B319" s="86"/>
      <c r="C319" s="227" t="str">
        <f>F17</f>
        <v>Kol. 01</v>
      </c>
    </row>
    <row r="320" spans="1:8" x14ac:dyDescent="0.25">
      <c r="B320" s="86"/>
      <c r="C320" s="230">
        <f>COUNTIF(F18:K286,"ERROR")</f>
        <v>0</v>
      </c>
    </row>
    <row r="321" spans="2:3" x14ac:dyDescent="0.25">
      <c r="B321" s="184"/>
      <c r="C321" s="231">
        <f>COUNTIF(F285:AK292,"WARNUNG")</f>
        <v>0</v>
      </c>
    </row>
  </sheetData>
  <sheetProtection sheet="1" autoFilter="0"/>
  <autoFilter ref="B17:C263" xr:uid="{00000000-0009-0000-0000-000004000000}"/>
  <mergeCells count="5">
    <mergeCell ref="B15:C15"/>
    <mergeCell ref="F16:G16"/>
    <mergeCell ref="F12:G13"/>
    <mergeCell ref="H12:H13"/>
    <mergeCell ref="F7:I8"/>
  </mergeCells>
  <conditionalFormatting sqref="F11">
    <cfRule type="expression" dxfId="51" priority="1164" stopIfTrue="1">
      <formula>$F$308=TRUE</formula>
    </cfRule>
  </conditionalFormatting>
  <conditionalFormatting sqref="F18:H268">
    <cfRule type="expression" dxfId="50" priority="971" stopIfTrue="1">
      <formula>$F$308=TRUE</formula>
    </cfRule>
  </conditionalFormatting>
  <hyperlinks>
    <hyperlink ref="F16" location="Note_01" display="1.*" xr:uid="{00000000-0004-0000-0400-000000000000}"/>
    <hyperlink ref="H16" location="Notes!Note_4.3" display="Notes!Note_4.3" xr:uid="{00000000-0004-0000-0400-000001000000}"/>
    <hyperlink ref="F16:G16" location="Notes!Note_4.1_4.2" display="4.1, 4.2" xr:uid="{00000000-0004-0000-0400-000002000000}"/>
    <hyperlink ref="D65" location="Erläuterungen!Note_4.3" display="GB" xr:uid="{00000000-0004-0000-0400-000003000000}"/>
    <hyperlink ref="D49" location="CNTR_NO" display="NO" xr:uid="{00000000-0004-0000-0400-000004000000}"/>
    <hyperlink ref="D26" location="CNTR_DE" display="DE" xr:uid="{00000000-0004-0000-0400-000005000000}"/>
    <hyperlink ref="D60" location="CNTR_DE" display="ES" xr:uid="{00000000-0004-0000-0400-000006000000}"/>
    <hyperlink ref="D30" location="CNTR_FR" display="FR" xr:uid="{00000000-0004-0000-0400-000007000000}"/>
    <hyperlink ref="D38" location="CNTR_IT" display="IT" xr:uid="{00000000-0004-0000-0400-000008000000}"/>
    <hyperlink ref="D44" location="CNTR_MT" display="MT" xr:uid="{00000000-0004-0000-0400-000009000000}"/>
    <hyperlink ref="D52" location="CNTR_PT" display="PT" xr:uid="{00000000-0004-0000-0400-00000A000000}"/>
    <hyperlink ref="D29" location="CNTR_FI" display="FI" xr:uid="{00000000-0004-0000-0400-00000B000000}"/>
    <hyperlink ref="D130" location="CNTR_US" display="US" xr:uid="{00000000-0004-0000-0400-00000C000000}"/>
    <hyperlink ref="D263" location="CNTR_NZ" display="NZ" xr:uid="{00000000-0004-0000-0400-00000D000000}"/>
    <hyperlink ref="D203" location="CNTR_IN" display="IN" xr:uid="{00000000-0004-0000-0400-00000E000000}"/>
    <hyperlink ref="D214" location="CNTR_IN" display="MY" xr:uid="{00000000-0004-0000-0400-00000F000000}"/>
    <hyperlink ref="D224" location="CNTR_MY" display="TW" xr:uid="{00000000-0004-0000-0400-000010000000}"/>
    <hyperlink ref="D72" location="CNTR_TW" display="MA" xr:uid="{00000000-0004-0000-0400-000011000000}"/>
    <hyperlink ref="D75" location="CNTR_AO" display="AO" xr:uid="{00000000-0004-0000-0400-000012000000}"/>
    <hyperlink ref="D80" location="CNTR_IO" display="IO" xr:uid="{00000000-0004-0000-0400-000013000000}"/>
    <hyperlink ref="D94" location="CNTR_IO" display="KM" xr:uid="{00000000-0004-0000-0400-000014000000}"/>
    <hyperlink ref="D96" location="CNTR_KM" display="CD" xr:uid="{00000000-0004-0000-0400-000015000000}"/>
    <hyperlink ref="D103" location="CNTR_CD" display="MU" xr:uid="{00000000-0004-0000-0400-000016000000}"/>
    <hyperlink ref="D112" location="CNTR_MU" display="SC" xr:uid="{00000000-0004-0000-0400-000017000000}"/>
    <hyperlink ref="D116" location="CNTR_SC" display="SH" xr:uid="{00000000-0004-0000-0400-000018000000}"/>
    <hyperlink ref="D121" location="CNTR_SH" display="TZ" xr:uid="{00000000-0004-0000-0400-000019000000}"/>
    <hyperlink ref="D147" location="CNTR_TZ" display="GD" xr:uid="{00000000-0004-0000-0400-00001A000000}"/>
    <hyperlink ref="D150" location="CNTR_GD" display="HN" xr:uid="{00000000-0004-0000-0400-00001B000000}"/>
    <hyperlink ref="D156" location="CNTR_HN" display="NI" xr:uid="{00000000-0004-0000-0400-00001C000000}"/>
    <hyperlink ref="D157" location="CNTR_NI" display="PA" xr:uid="{00000000-0004-0000-0400-00001D000000}"/>
    <hyperlink ref="D169" location="CNTR_PA" display="EC" xr:uid="{00000000-0004-0000-0400-00001E000000}"/>
    <hyperlink ref="D186" location="CNTR_YE" display="YE" xr:uid="{00000000-0004-0000-0400-00001F000000}"/>
    <hyperlink ref="D191" location="CNTR_OM" display="OM" xr:uid="{00000000-0004-0000-0400-000020000000}"/>
    <hyperlink ref="D195" location="CNTR_OM" display="AE" xr:uid="{00000000-0004-0000-0400-000021000000}"/>
    <hyperlink ref="D226" location="CNTR_AE" display="TL" xr:uid="{00000000-0004-0000-0400-000022000000}"/>
    <hyperlink ref="D237" location="CNTR_TL" display="FM" xr:uid="{00000000-0004-0000-0400-000023000000}"/>
    <hyperlink ref="D248" location="CNTR_NZ" display="NZ" xr:uid="{00000000-0004-0000-0400-000024000000}"/>
    <hyperlink ref="D253" location="CNTR_PG" display="PG" xr:uid="{00000000-0004-0000-0400-000025000000}"/>
    <hyperlink ref="D262" location="CNTR_WF" display="WF" xr:uid="{00000000-0004-0000-0400-000026000000}"/>
    <hyperlink ref="D255" location="CNTR_SB" display="SB" xr:uid="{00000000-0004-0000-0400-000027000000}"/>
    <hyperlink ref="D254" location="CNTR_PN" display="PN" xr:uid="{00000000-0004-0000-0400-000028000000}"/>
    <hyperlink ref="D250" location="CNTR_MP" display="MP" xr:uid="{00000000-0004-0000-0400-000029000000}"/>
    <hyperlink ref="D247" location="CNTR_NC" display="NC" xr:uid="{00000000-0004-0000-0400-00002A000000}"/>
    <hyperlink ref="D239" location="CNTR_NC" display="PF" xr:uid="{00000000-0004-0000-0400-00002B000000}"/>
    <hyperlink ref="D161" location="CNTR_PF" display="VC" xr:uid="{00000000-0004-0000-0400-00002C000000}"/>
    <hyperlink ref="D238" location="CNTR_VC" display="TF" xr:uid="{00000000-0004-0000-0400-00002D000000}"/>
    <hyperlink ref="D243" location="CNTR_UM" display="UM" xr:uid="{00000000-0004-0000-0400-00002E000000}"/>
    <hyperlink ref="D160" location="CNTR_SX" display="SX" xr:uid="{00000000-0004-0000-0400-00002F000000}"/>
    <hyperlink ref="D192" location="CNTR_PS" display="PS" xr:uid="{00000000-0004-0000-0400-000030000000}"/>
  </hyperlinks>
  <pageMargins left="0.59055118110236227" right="0.59055118110236227" top="0.59055118110236227" bottom="0.59055118110236227" header="0.31496062992125984" footer="0.31496062992125984"/>
  <pageSetup paperSize="9" scale="53" fitToWidth="2" fitToHeight="2" orientation="landscape" r:id="rId1"/>
  <headerFooter>
    <oddFooter><![CDATA[&L&"Arial,Fett"SNB vertraulich&C&D&RSeite &P]]></oddFooter>
  </headerFooter>
  <rowBreaks count="6" manualBreakCount="6">
    <brk id="50" min="5" max="11" man="1"/>
    <brk id="91" min="5" max="11" man="1"/>
    <brk id="125" min="5" max="11" man="1"/>
    <brk id="163" min="5" max="11" man="1"/>
    <brk id="195" min="5" max="10" man="1"/>
    <brk id="229" min="5"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190" width="4.6640625"/>
    <col min="2" max="2" customWidth="true" style="190" width="10.44140625"/>
    <col min="3" max="3" customWidth="true" style="190" width="54.6640625"/>
    <col min="4" max="4" customWidth="true" style="190" width="7.88671875"/>
    <col min="5" max="5" customWidth="true" style="190" width="4.6640625"/>
    <col min="6" max="8" customWidth="true" style="190" width="38.6640625"/>
    <col min="9" max="9" customWidth="true" style="190" width="4.6640625"/>
    <col min="10" max="10" customWidth="true" style="190" width="19.6640625"/>
    <col min="11" max="11" customWidth="true" hidden="true" style="190" width="16.6640625"/>
    <col min="12" max="16384" style="190" width="9.109375"/>
  </cols>
  <sheetData>
    <row r="1" spans="2:10" ht="21" customHeight="1" x14ac:dyDescent="0.3">
      <c r="F1" s="193" t="s">
        <v>538</v>
      </c>
      <c r="G1" s="175"/>
      <c r="I1" s="15" t="s">
        <v>1</v>
      </c>
      <c r="J1" s="192" t="s">
        <v>817</v>
      </c>
    </row>
    <row r="2" spans="2:10" ht="21" customHeight="1" x14ac:dyDescent="0.3">
      <c r="F2" s="2" t="s">
        <v>716</v>
      </c>
      <c r="G2" s="2"/>
      <c r="I2" s="15" t="s">
        <v>1191</v>
      </c>
      <c r="J2" s="192" t="str">
        <f>Start!H3</f>
        <v>XXXXXX</v>
      </c>
    </row>
    <row r="3" spans="2:10" ht="21" customHeight="1" x14ac:dyDescent="0.3">
      <c r="F3" s="183" t="s">
        <v>1129</v>
      </c>
      <c r="G3" s="20"/>
      <c r="I3" s="15" t="s">
        <v>3</v>
      </c>
      <c r="J3" s="191" t="str">
        <f>Start!H4</f>
        <v>TT.MM.JJJJ</v>
      </c>
    </row>
    <row r="4" spans="2:10" ht="15.6" x14ac:dyDescent="0.3">
      <c r="F4" s="20"/>
      <c r="G4" s="20"/>
      <c r="I4" s="15"/>
      <c r="J4" s="222"/>
    </row>
    <row r="5" spans="2:10" ht="15.6" hidden="1" x14ac:dyDescent="0.3">
      <c r="F5" s="20"/>
      <c r="G5" s="20"/>
      <c r="I5" s="15"/>
      <c r="J5" s="222"/>
    </row>
    <row r="6" spans="2:10" ht="15.6" hidden="1" x14ac:dyDescent="0.3">
      <c r="F6" s="20"/>
      <c r="G6" s="20"/>
      <c r="I6" s="15"/>
      <c r="J6" s="222"/>
    </row>
    <row r="7" spans="2:10" ht="15.75" hidden="1" customHeight="1" x14ac:dyDescent="0.25">
      <c r="G7" s="310"/>
      <c r="H7" s="310"/>
      <c r="I7" s="15"/>
      <c r="J7" s="222"/>
    </row>
    <row r="8" spans="2:10" ht="12.75" customHeight="1" x14ac:dyDescent="0.25">
      <c r="B8" s="307"/>
      <c r="F8" s="812" t="s">
        <v>1337</v>
      </c>
      <c r="G8" s="812"/>
      <c r="H8" s="812"/>
      <c r="I8" s="15"/>
      <c r="J8" s="222"/>
    </row>
    <row r="9" spans="2:10" ht="12.75" customHeight="1" x14ac:dyDescent="0.25">
      <c r="B9" s="306"/>
      <c r="F9" s="812"/>
      <c r="G9" s="812"/>
      <c r="H9" s="812"/>
    </row>
    <row r="10" spans="2:10" ht="12.75" customHeight="1" x14ac:dyDescent="0.25">
      <c r="B10" s="307"/>
      <c r="F10" s="812"/>
      <c r="G10" s="812"/>
      <c r="H10" s="812"/>
    </row>
    <row r="11" spans="2:10" x14ac:dyDescent="0.25">
      <c r="B11" s="308"/>
      <c r="D11" s="16"/>
      <c r="E11" s="16"/>
      <c r="F11" s="329" t="s">
        <v>841</v>
      </c>
    </row>
    <row r="12" spans="2:10" ht="28.5" customHeight="1" x14ac:dyDescent="0.25">
      <c r="B12" s="185"/>
      <c r="D12" s="16"/>
      <c r="E12" s="6"/>
      <c r="F12" s="620" t="s">
        <v>1009</v>
      </c>
      <c r="G12" s="622"/>
      <c r="H12" s="673" t="s">
        <v>990</v>
      </c>
      <c r="I12" s="6"/>
    </row>
    <row r="13" spans="2:10" ht="33" customHeight="1" x14ac:dyDescent="0.25">
      <c r="B13" s="1"/>
      <c r="C13" s="1"/>
      <c r="D13" s="16"/>
      <c r="E13" s="7"/>
      <c r="F13" s="807"/>
      <c r="G13" s="808"/>
      <c r="H13" s="809"/>
      <c r="I13" s="7"/>
    </row>
    <row r="14" spans="2:10" ht="9.75" hidden="1" customHeight="1" x14ac:dyDescent="0.25">
      <c r="B14" s="305"/>
      <c r="C14" s="305"/>
      <c r="D14" s="16"/>
      <c r="E14" s="7"/>
      <c r="F14" s="232"/>
      <c r="G14" s="239"/>
      <c r="H14" s="240"/>
      <c r="I14" s="7"/>
    </row>
    <row r="15" spans="2:10" ht="41.25" customHeight="1" x14ac:dyDescent="0.25">
      <c r="B15" s="804" t="s">
        <v>1140</v>
      </c>
      <c r="C15" s="804"/>
      <c r="D15" s="16"/>
      <c r="E15" s="7"/>
      <c r="F15" s="241" t="s">
        <v>717</v>
      </c>
      <c r="G15" s="241" t="s">
        <v>718</v>
      </c>
      <c r="H15" s="241" t="s">
        <v>1082</v>
      </c>
      <c r="I15" s="7"/>
    </row>
    <row r="16" spans="2:10" x14ac:dyDescent="0.25">
      <c r="D16" s="16"/>
      <c r="E16" s="7"/>
      <c r="F16" s="805" t="s">
        <v>810</v>
      </c>
      <c r="G16" s="806"/>
      <c r="H16" s="610">
        <v>5.3</v>
      </c>
      <c r="I16" s="7"/>
    </row>
    <row r="17" spans="1:16" ht="36" customHeight="1" x14ac:dyDescent="0.25">
      <c r="A17" s="138"/>
      <c r="B17" s="61" t="s">
        <v>367</v>
      </c>
      <c r="C17" s="450" t="s">
        <v>733</v>
      </c>
      <c r="D17" s="447" t="s">
        <v>2</v>
      </c>
      <c r="E17" s="8"/>
      <c r="F17" s="60" t="s">
        <v>712</v>
      </c>
      <c r="G17" s="60" t="s">
        <v>713</v>
      </c>
      <c r="H17" s="60" t="s">
        <v>714</v>
      </c>
      <c r="I17" s="8"/>
    </row>
    <row r="18" spans="1:16" ht="35.1" customHeight="1" thickBot="1" x14ac:dyDescent="0.3">
      <c r="A18" s="78"/>
      <c r="B18" s="104" t="s">
        <v>402</v>
      </c>
      <c r="C18" s="105"/>
      <c r="D18" s="106" t="s">
        <v>19</v>
      </c>
      <c r="E18" s="5"/>
      <c r="F18" s="309">
        <f>SUM(F19:F66)</f>
        <v>0</v>
      </c>
      <c r="G18" s="309">
        <f>SUM(G19:G66)</f>
        <v>0</v>
      </c>
      <c r="H18" s="309">
        <f>SUM(H19:H66)</f>
        <v>0</v>
      </c>
      <c r="I18" s="5"/>
      <c r="J18" s="364"/>
      <c r="K18" s="364"/>
      <c r="M18" s="364"/>
      <c r="N18" s="364"/>
      <c r="O18" s="364"/>
      <c r="P18" s="364"/>
    </row>
    <row r="19" spans="1:16" ht="15.9" customHeight="1" thickTop="1" x14ac:dyDescent="0.25">
      <c r="A19" s="78"/>
      <c r="B19" s="91" t="s">
        <v>402</v>
      </c>
      <c r="C19" s="103" t="s">
        <v>427</v>
      </c>
      <c r="D19" s="73" t="s">
        <v>138</v>
      </c>
      <c r="E19" s="5">
        <v>1</v>
      </c>
      <c r="F19" s="10"/>
      <c r="G19" s="10"/>
      <c r="H19" s="10"/>
      <c r="I19" s="5">
        <v>1</v>
      </c>
      <c r="J19" s="364"/>
      <c r="K19" s="364"/>
      <c r="L19" s="364"/>
      <c r="M19" s="364"/>
      <c r="N19" s="364"/>
      <c r="O19" s="364"/>
      <c r="P19" s="364"/>
    </row>
    <row r="20" spans="1:16" s="334" customFormat="1" ht="15.9" customHeight="1" x14ac:dyDescent="0.25">
      <c r="A20" s="78"/>
      <c r="B20" s="91" t="s">
        <v>402</v>
      </c>
      <c r="C20" s="103" t="s">
        <v>331</v>
      </c>
      <c r="D20" s="73" t="s">
        <v>139</v>
      </c>
      <c r="E20" s="5">
        <v>2</v>
      </c>
      <c r="F20" s="10"/>
      <c r="G20" s="10"/>
      <c r="H20" s="10"/>
      <c r="I20" s="5">
        <v>2</v>
      </c>
      <c r="J20" s="364"/>
      <c r="K20" s="364"/>
      <c r="L20" s="364"/>
      <c r="M20" s="364"/>
      <c r="N20" s="364"/>
      <c r="O20" s="364"/>
      <c r="P20" s="364"/>
    </row>
    <row r="21" spans="1:16" s="334" customFormat="1" ht="15.9" customHeight="1" x14ac:dyDescent="0.25">
      <c r="A21" s="78"/>
      <c r="B21" s="91" t="s">
        <v>402</v>
      </c>
      <c r="C21" s="103" t="s">
        <v>850</v>
      </c>
      <c r="D21" s="73" t="s">
        <v>140</v>
      </c>
      <c r="E21" s="5">
        <v>39</v>
      </c>
      <c r="F21" s="10"/>
      <c r="G21" s="10"/>
      <c r="H21" s="10"/>
      <c r="I21" s="5">
        <v>39</v>
      </c>
      <c r="J21" s="364"/>
      <c r="K21" s="364"/>
      <c r="L21" s="364"/>
      <c r="M21" s="364"/>
      <c r="N21" s="364"/>
      <c r="O21" s="364"/>
      <c r="P21" s="364"/>
    </row>
    <row r="22" spans="1:16" s="334" customFormat="1" ht="15.9" customHeight="1" x14ac:dyDescent="0.25">
      <c r="A22" s="78"/>
      <c r="B22" s="91" t="s">
        <v>402</v>
      </c>
      <c r="C22" s="103" t="s">
        <v>20</v>
      </c>
      <c r="D22" s="73" t="s">
        <v>21</v>
      </c>
      <c r="E22" s="5">
        <v>3</v>
      </c>
      <c r="F22" s="10"/>
      <c r="G22" s="10"/>
      <c r="H22" s="10"/>
      <c r="I22" s="5">
        <v>3</v>
      </c>
      <c r="J22" s="364"/>
      <c r="K22" s="364"/>
    </row>
    <row r="23" spans="1:16" s="334" customFormat="1" ht="15.9" customHeight="1" x14ac:dyDescent="0.25">
      <c r="A23" s="78"/>
      <c r="B23" s="91" t="s">
        <v>402</v>
      </c>
      <c r="C23" s="103" t="s">
        <v>428</v>
      </c>
      <c r="D23" s="73" t="s">
        <v>141</v>
      </c>
      <c r="E23" s="5">
        <v>44</v>
      </c>
      <c r="F23" s="10"/>
      <c r="G23" s="10"/>
      <c r="H23" s="10"/>
      <c r="I23" s="5">
        <v>44</v>
      </c>
      <c r="J23" s="364"/>
      <c r="K23" s="364"/>
    </row>
    <row r="24" spans="1:16" s="334" customFormat="1" ht="15.9" customHeight="1" x14ac:dyDescent="0.25">
      <c r="A24" s="78"/>
      <c r="B24" s="91" t="s">
        <v>402</v>
      </c>
      <c r="C24" s="103" t="s">
        <v>22</v>
      </c>
      <c r="D24" s="73" t="s">
        <v>23</v>
      </c>
      <c r="E24" s="5">
        <v>4</v>
      </c>
      <c r="F24" s="10"/>
      <c r="G24" s="10"/>
      <c r="H24" s="10"/>
      <c r="I24" s="5">
        <v>4</v>
      </c>
    </row>
    <row r="25" spans="1:16" s="334" customFormat="1" ht="15.9" customHeight="1" x14ac:dyDescent="0.25">
      <c r="A25" s="78"/>
      <c r="B25" s="91" t="s">
        <v>402</v>
      </c>
      <c r="C25" s="333" t="s">
        <v>25</v>
      </c>
      <c r="D25" s="73" t="s">
        <v>26</v>
      </c>
      <c r="E25" s="5">
        <v>6</v>
      </c>
      <c r="F25" s="10"/>
      <c r="G25" s="10"/>
      <c r="H25" s="10"/>
      <c r="I25" s="5">
        <v>6</v>
      </c>
    </row>
    <row r="26" spans="1:16" s="334" customFormat="1" ht="15.9" customHeight="1" x14ac:dyDescent="0.25">
      <c r="A26" s="78"/>
      <c r="B26" s="91" t="s">
        <v>402</v>
      </c>
      <c r="C26" s="333" t="s">
        <v>359</v>
      </c>
      <c r="D26" s="96" t="s">
        <v>27</v>
      </c>
      <c r="E26" s="5">
        <v>5</v>
      </c>
      <c r="F26" s="10"/>
      <c r="G26" s="10"/>
      <c r="H26" s="10"/>
      <c r="I26" s="5">
        <v>5</v>
      </c>
    </row>
    <row r="27" spans="1:16" s="334" customFormat="1" ht="15.9" customHeight="1" x14ac:dyDescent="0.25">
      <c r="A27" s="78"/>
      <c r="B27" s="91" t="s">
        <v>402</v>
      </c>
      <c r="C27" s="333" t="s">
        <v>28</v>
      </c>
      <c r="D27" s="73" t="s">
        <v>29</v>
      </c>
      <c r="E27" s="5">
        <v>27</v>
      </c>
      <c r="F27" s="10"/>
      <c r="G27" s="10"/>
      <c r="H27" s="10"/>
      <c r="I27" s="5">
        <v>27</v>
      </c>
    </row>
    <row r="28" spans="1:16" s="334" customFormat="1" ht="15.9" customHeight="1" x14ac:dyDescent="0.25">
      <c r="A28" s="78"/>
      <c r="B28" s="91" t="s">
        <v>402</v>
      </c>
      <c r="C28" s="103" t="s">
        <v>934</v>
      </c>
      <c r="D28" s="73" t="s">
        <v>142</v>
      </c>
      <c r="E28" s="5">
        <v>50</v>
      </c>
      <c r="F28" s="10"/>
      <c r="G28" s="10"/>
      <c r="H28" s="10"/>
      <c r="I28" s="5">
        <v>50</v>
      </c>
    </row>
    <row r="29" spans="1:16" s="334" customFormat="1" ht="15.9" customHeight="1" x14ac:dyDescent="0.25">
      <c r="A29" s="78"/>
      <c r="B29" s="91" t="s">
        <v>402</v>
      </c>
      <c r="C29" s="333" t="s">
        <v>365</v>
      </c>
      <c r="D29" s="96" t="s">
        <v>58</v>
      </c>
      <c r="E29" s="5">
        <v>7</v>
      </c>
      <c r="F29" s="10"/>
      <c r="G29" s="10"/>
      <c r="H29" s="10"/>
      <c r="I29" s="5">
        <v>7</v>
      </c>
    </row>
    <row r="30" spans="1:16" s="334" customFormat="1" ht="15.9" customHeight="1" x14ac:dyDescent="0.25">
      <c r="A30" s="78"/>
      <c r="B30" s="91" t="s">
        <v>402</v>
      </c>
      <c r="C30" s="333" t="s">
        <v>361</v>
      </c>
      <c r="D30" s="96" t="s">
        <v>35</v>
      </c>
      <c r="E30" s="5">
        <v>8</v>
      </c>
      <c r="F30" s="10"/>
      <c r="G30" s="10"/>
      <c r="H30" s="10"/>
      <c r="I30" s="5">
        <v>8</v>
      </c>
    </row>
    <row r="31" spans="1:16" s="334" customFormat="1" ht="15.9" customHeight="1" x14ac:dyDescent="0.25">
      <c r="A31" s="78"/>
      <c r="B31" s="91" t="s">
        <v>402</v>
      </c>
      <c r="C31" s="103" t="s">
        <v>341</v>
      </c>
      <c r="D31" s="73" t="s">
        <v>143</v>
      </c>
      <c r="E31" s="5">
        <v>9</v>
      </c>
      <c r="F31" s="10"/>
      <c r="G31" s="10"/>
      <c r="H31" s="10"/>
      <c r="I31" s="5">
        <v>9</v>
      </c>
    </row>
    <row r="32" spans="1:16" s="334" customFormat="1" ht="15.9" customHeight="1" x14ac:dyDescent="0.25">
      <c r="A32" s="78"/>
      <c r="B32" s="91" t="s">
        <v>402</v>
      </c>
      <c r="C32" s="333" t="s">
        <v>32</v>
      </c>
      <c r="D32" s="73" t="s">
        <v>33</v>
      </c>
      <c r="E32" s="5">
        <v>10</v>
      </c>
      <c r="F32" s="10"/>
      <c r="G32" s="10"/>
      <c r="H32" s="10"/>
      <c r="I32" s="5">
        <v>10</v>
      </c>
    </row>
    <row r="33" spans="1:9" s="334" customFormat="1" ht="15.9" customHeight="1" x14ac:dyDescent="0.25">
      <c r="A33" s="78"/>
      <c r="B33" s="91" t="s">
        <v>402</v>
      </c>
      <c r="C33" s="103" t="s">
        <v>340</v>
      </c>
      <c r="D33" s="73" t="s">
        <v>144</v>
      </c>
      <c r="E33" s="5">
        <v>228</v>
      </c>
      <c r="F33" s="10"/>
      <c r="G33" s="10"/>
      <c r="H33" s="10"/>
      <c r="I33" s="5">
        <v>228</v>
      </c>
    </row>
    <row r="34" spans="1:9" s="334" customFormat="1" ht="15.9" customHeight="1" x14ac:dyDescent="0.25">
      <c r="A34" s="78"/>
      <c r="B34" s="91" t="s">
        <v>402</v>
      </c>
      <c r="C34" s="103" t="s">
        <v>429</v>
      </c>
      <c r="D34" s="73" t="s">
        <v>145</v>
      </c>
      <c r="E34" s="5">
        <v>34</v>
      </c>
      <c r="F34" s="10"/>
      <c r="G34" s="10"/>
      <c r="H34" s="10"/>
      <c r="I34" s="5">
        <v>34</v>
      </c>
    </row>
    <row r="35" spans="1:9" s="334" customFormat="1" ht="15.9" customHeight="1" x14ac:dyDescent="0.25">
      <c r="A35" s="78"/>
      <c r="B35" s="91" t="s">
        <v>402</v>
      </c>
      <c r="C35" s="103" t="s">
        <v>342</v>
      </c>
      <c r="D35" s="73" t="s">
        <v>146</v>
      </c>
      <c r="E35" s="5">
        <v>230</v>
      </c>
      <c r="F35" s="10"/>
      <c r="G35" s="10"/>
      <c r="H35" s="10"/>
      <c r="I35" s="5">
        <v>230</v>
      </c>
    </row>
    <row r="36" spans="1:9" ht="15.9" customHeight="1" x14ac:dyDescent="0.25">
      <c r="A36" s="78"/>
      <c r="B36" s="91" t="s">
        <v>402</v>
      </c>
      <c r="C36" s="101" t="s">
        <v>30</v>
      </c>
      <c r="D36" s="73" t="s">
        <v>31</v>
      </c>
      <c r="E36" s="5">
        <v>11</v>
      </c>
      <c r="F36" s="10"/>
      <c r="G36" s="10"/>
      <c r="H36" s="10"/>
      <c r="I36" s="5">
        <v>11</v>
      </c>
    </row>
    <row r="37" spans="1:9" ht="15.9" customHeight="1" x14ac:dyDescent="0.25">
      <c r="A37" s="78"/>
      <c r="B37" s="91" t="s">
        <v>402</v>
      </c>
      <c r="C37" s="101" t="s">
        <v>62</v>
      </c>
      <c r="D37" s="73" t="s">
        <v>63</v>
      </c>
      <c r="E37" s="5">
        <v>12</v>
      </c>
      <c r="F37" s="10"/>
      <c r="G37" s="10"/>
      <c r="H37" s="10"/>
      <c r="I37" s="5">
        <v>12</v>
      </c>
    </row>
    <row r="38" spans="1:9" ht="15.9" customHeight="1" x14ac:dyDescent="0.25">
      <c r="A38" s="78"/>
      <c r="B38" s="91" t="s">
        <v>402</v>
      </c>
      <c r="C38" s="101" t="s">
        <v>362</v>
      </c>
      <c r="D38" s="96" t="s">
        <v>36</v>
      </c>
      <c r="E38" s="5">
        <v>13</v>
      </c>
      <c r="F38" s="10"/>
      <c r="G38" s="10"/>
      <c r="H38" s="10"/>
      <c r="I38" s="5">
        <v>13</v>
      </c>
    </row>
    <row r="39" spans="1:9" ht="15.9" customHeight="1" x14ac:dyDescent="0.25">
      <c r="A39" s="78"/>
      <c r="B39" s="91" t="s">
        <v>402</v>
      </c>
      <c r="C39" s="100" t="s">
        <v>343</v>
      </c>
      <c r="D39" s="73" t="s">
        <v>147</v>
      </c>
      <c r="E39" s="5">
        <v>229</v>
      </c>
      <c r="F39" s="10"/>
      <c r="G39" s="10"/>
      <c r="H39" s="10"/>
      <c r="I39" s="5">
        <v>229</v>
      </c>
    </row>
    <row r="40" spans="1:9" ht="15.9" customHeight="1" x14ac:dyDescent="0.25">
      <c r="A40" s="78"/>
      <c r="B40" s="91" t="s">
        <v>402</v>
      </c>
      <c r="C40" s="101" t="s">
        <v>65</v>
      </c>
      <c r="D40" s="73" t="s">
        <v>66</v>
      </c>
      <c r="E40" s="5">
        <v>45</v>
      </c>
      <c r="F40" s="10"/>
      <c r="G40" s="10"/>
      <c r="H40" s="10"/>
      <c r="I40" s="5">
        <v>45</v>
      </c>
    </row>
    <row r="41" spans="1:9" ht="15.9" customHeight="1" x14ac:dyDescent="0.25">
      <c r="A41" s="78"/>
      <c r="B41" s="91" t="s">
        <v>402</v>
      </c>
      <c r="C41" s="101" t="s">
        <v>38</v>
      </c>
      <c r="D41" s="73" t="s">
        <v>39</v>
      </c>
      <c r="E41" s="5">
        <v>28</v>
      </c>
      <c r="F41" s="10"/>
      <c r="G41" s="10"/>
      <c r="H41" s="10"/>
      <c r="I41" s="5">
        <v>28</v>
      </c>
    </row>
    <row r="42" spans="1:9" ht="15.9" customHeight="1" x14ac:dyDescent="0.25">
      <c r="A42" s="78"/>
      <c r="B42" s="91" t="s">
        <v>402</v>
      </c>
      <c r="C42" s="101" t="s">
        <v>40</v>
      </c>
      <c r="D42" s="73" t="s">
        <v>41</v>
      </c>
      <c r="E42" s="5">
        <v>29</v>
      </c>
      <c r="F42" s="10"/>
      <c r="G42" s="10"/>
      <c r="H42" s="10"/>
      <c r="I42" s="5">
        <v>29</v>
      </c>
    </row>
    <row r="43" spans="1:9" ht="15.9" customHeight="1" x14ac:dyDescent="0.25">
      <c r="A43" s="78"/>
      <c r="B43" s="91" t="s">
        <v>402</v>
      </c>
      <c r="C43" s="101" t="s">
        <v>42</v>
      </c>
      <c r="D43" s="73" t="s">
        <v>43</v>
      </c>
      <c r="E43" s="5">
        <v>15</v>
      </c>
      <c r="F43" s="10"/>
      <c r="G43" s="10"/>
      <c r="H43" s="10"/>
      <c r="I43" s="5">
        <v>15</v>
      </c>
    </row>
    <row r="44" spans="1:9" ht="15.9" customHeight="1" x14ac:dyDescent="0.25">
      <c r="A44" s="78"/>
      <c r="B44" s="91" t="s">
        <v>402</v>
      </c>
      <c r="C44" s="101" t="s">
        <v>363</v>
      </c>
      <c r="D44" s="96" t="s">
        <v>46</v>
      </c>
      <c r="E44" s="5">
        <v>16</v>
      </c>
      <c r="F44" s="10"/>
      <c r="G44" s="10"/>
      <c r="H44" s="10"/>
      <c r="I44" s="5">
        <v>16</v>
      </c>
    </row>
    <row r="45" spans="1:9" ht="15.9" customHeight="1" x14ac:dyDescent="0.25">
      <c r="A45" s="78"/>
      <c r="B45" s="91" t="s">
        <v>402</v>
      </c>
      <c r="C45" s="512" t="s">
        <v>1263</v>
      </c>
      <c r="D45" s="73" t="s">
        <v>148</v>
      </c>
      <c r="E45" s="5">
        <v>47</v>
      </c>
      <c r="F45" s="10"/>
      <c r="G45" s="10"/>
      <c r="H45" s="10"/>
      <c r="I45" s="5">
        <v>47</v>
      </c>
    </row>
    <row r="46" spans="1:9" ht="15.9" customHeight="1" x14ac:dyDescent="0.25">
      <c r="A46" s="78"/>
      <c r="B46" s="91" t="s">
        <v>402</v>
      </c>
      <c r="C46" s="100" t="s">
        <v>430</v>
      </c>
      <c r="D46" s="73" t="s">
        <v>149</v>
      </c>
      <c r="E46" s="5">
        <v>41</v>
      </c>
      <c r="F46" s="10"/>
      <c r="G46" s="10"/>
      <c r="H46" s="10"/>
      <c r="I46" s="5">
        <v>41</v>
      </c>
    </row>
    <row r="47" spans="1:9" ht="15.9" customHeight="1" x14ac:dyDescent="0.25">
      <c r="A47" s="78"/>
      <c r="B47" s="91" t="s">
        <v>402</v>
      </c>
      <c r="C47" s="100" t="s">
        <v>431</v>
      </c>
      <c r="D47" s="73" t="s">
        <v>150</v>
      </c>
      <c r="E47" s="5">
        <v>236</v>
      </c>
      <c r="F47" s="10"/>
      <c r="G47" s="10"/>
      <c r="H47" s="10"/>
      <c r="I47" s="5">
        <v>236</v>
      </c>
    </row>
    <row r="48" spans="1:9" ht="15.9" customHeight="1" x14ac:dyDescent="0.25">
      <c r="A48" s="78"/>
      <c r="B48" s="91" t="s">
        <v>402</v>
      </c>
      <c r="C48" s="101" t="s">
        <v>47</v>
      </c>
      <c r="D48" s="73" t="s">
        <v>48</v>
      </c>
      <c r="E48" s="5">
        <v>18</v>
      </c>
      <c r="F48" s="10"/>
      <c r="G48" s="10"/>
      <c r="H48" s="10"/>
      <c r="I48" s="5">
        <v>18</v>
      </c>
    </row>
    <row r="49" spans="1:9" ht="15.9" customHeight="1" x14ac:dyDescent="0.25">
      <c r="A49" s="78"/>
      <c r="B49" s="91" t="s">
        <v>402</v>
      </c>
      <c r="C49" s="101" t="s">
        <v>366</v>
      </c>
      <c r="D49" s="96" t="s">
        <v>64</v>
      </c>
      <c r="E49" s="5">
        <v>19</v>
      </c>
      <c r="F49" s="10"/>
      <c r="G49" s="10"/>
      <c r="H49" s="10"/>
      <c r="I49" s="5">
        <v>19</v>
      </c>
    </row>
    <row r="50" spans="1:9" ht="15.9" customHeight="1" x14ac:dyDescent="0.25">
      <c r="A50" s="78"/>
      <c r="B50" s="91" t="s">
        <v>402</v>
      </c>
      <c r="C50" s="101" t="s">
        <v>49</v>
      </c>
      <c r="D50" s="73" t="s">
        <v>50</v>
      </c>
      <c r="E50" s="5">
        <v>20</v>
      </c>
      <c r="F50" s="10"/>
      <c r="G50" s="10"/>
      <c r="H50" s="10"/>
      <c r="I50" s="5">
        <v>20</v>
      </c>
    </row>
    <row r="51" spans="1:9" ht="15.9" customHeight="1" x14ac:dyDescent="0.25">
      <c r="A51" s="78"/>
      <c r="B51" s="91" t="s">
        <v>402</v>
      </c>
      <c r="C51" s="101" t="s">
        <v>51</v>
      </c>
      <c r="D51" s="73" t="s">
        <v>52</v>
      </c>
      <c r="E51" s="5">
        <v>21</v>
      </c>
      <c r="F51" s="10"/>
      <c r="G51" s="10"/>
      <c r="H51" s="10"/>
      <c r="I51" s="5">
        <v>21</v>
      </c>
    </row>
    <row r="52" spans="1:9" ht="15.9" customHeight="1" x14ac:dyDescent="0.25">
      <c r="A52" s="78"/>
      <c r="B52" s="91" t="s">
        <v>402</v>
      </c>
      <c r="C52" s="101" t="s">
        <v>364</v>
      </c>
      <c r="D52" s="96" t="s">
        <v>53</v>
      </c>
      <c r="E52" s="5">
        <v>22</v>
      </c>
      <c r="F52" s="10"/>
      <c r="G52" s="10"/>
      <c r="H52" s="10"/>
      <c r="I52" s="5">
        <v>22</v>
      </c>
    </row>
    <row r="53" spans="1:9" ht="15.9" customHeight="1" x14ac:dyDescent="0.25">
      <c r="A53" s="78"/>
      <c r="B53" s="91" t="s">
        <v>402</v>
      </c>
      <c r="C53" s="101" t="s">
        <v>54</v>
      </c>
      <c r="D53" s="73" t="s">
        <v>55</v>
      </c>
      <c r="E53" s="5">
        <v>23</v>
      </c>
      <c r="F53" s="10"/>
      <c r="G53" s="10"/>
      <c r="H53" s="10"/>
      <c r="I53" s="5">
        <v>23</v>
      </c>
    </row>
    <row r="54" spans="1:9" ht="15.9" customHeight="1" x14ac:dyDescent="0.25">
      <c r="A54" s="78"/>
      <c r="B54" s="91" t="s">
        <v>402</v>
      </c>
      <c r="C54" s="101" t="s">
        <v>1264</v>
      </c>
      <c r="D54" s="73" t="s">
        <v>67</v>
      </c>
      <c r="E54" s="5">
        <v>42</v>
      </c>
      <c r="F54" s="10"/>
      <c r="G54" s="10"/>
      <c r="H54" s="10"/>
      <c r="I54" s="5">
        <v>42</v>
      </c>
    </row>
    <row r="55" spans="1:9" ht="15.9" customHeight="1" x14ac:dyDescent="0.25">
      <c r="A55" s="78"/>
      <c r="B55" s="91" t="s">
        <v>402</v>
      </c>
      <c r="C55" s="100" t="s">
        <v>433</v>
      </c>
      <c r="D55" s="73" t="s">
        <v>152</v>
      </c>
      <c r="E55" s="5">
        <v>24</v>
      </c>
      <c r="F55" s="10"/>
      <c r="G55" s="10"/>
      <c r="H55" s="10"/>
      <c r="I55" s="5">
        <v>24</v>
      </c>
    </row>
    <row r="56" spans="1:9" ht="15.9" customHeight="1" x14ac:dyDescent="0.25">
      <c r="A56" s="78"/>
      <c r="B56" s="91" t="s">
        <v>402</v>
      </c>
      <c r="C56" s="101" t="s">
        <v>59</v>
      </c>
      <c r="D56" s="73" t="s">
        <v>60</v>
      </c>
      <c r="E56" s="5">
        <v>25</v>
      </c>
      <c r="F56" s="10"/>
      <c r="G56" s="10"/>
      <c r="H56" s="10"/>
      <c r="I56" s="5">
        <v>25</v>
      </c>
    </row>
    <row r="57" spans="1:9" ht="15.9" customHeight="1" x14ac:dyDescent="0.25">
      <c r="A57" s="78"/>
      <c r="B57" s="91" t="s">
        <v>402</v>
      </c>
      <c r="C57" s="100" t="s">
        <v>432</v>
      </c>
      <c r="D57" s="73" t="s">
        <v>151</v>
      </c>
      <c r="E57" s="5">
        <v>48</v>
      </c>
      <c r="F57" s="10"/>
      <c r="G57" s="10"/>
      <c r="H57" s="10"/>
      <c r="I57" s="5">
        <v>48</v>
      </c>
    </row>
    <row r="58" spans="1:9" ht="15.9" customHeight="1" x14ac:dyDescent="0.25">
      <c r="A58" s="78"/>
      <c r="B58" s="91" t="s">
        <v>402</v>
      </c>
      <c r="C58" s="101" t="s">
        <v>954</v>
      </c>
      <c r="D58" s="73" t="s">
        <v>57</v>
      </c>
      <c r="E58" s="5">
        <v>49</v>
      </c>
      <c r="F58" s="10"/>
      <c r="G58" s="10"/>
      <c r="H58" s="10"/>
      <c r="I58" s="5">
        <v>49</v>
      </c>
    </row>
    <row r="59" spans="1:9" ht="15.9" customHeight="1" x14ac:dyDescent="0.25">
      <c r="A59" s="78"/>
      <c r="B59" s="91" t="s">
        <v>402</v>
      </c>
      <c r="C59" s="101" t="s">
        <v>392</v>
      </c>
      <c r="D59" s="73" t="s">
        <v>56</v>
      </c>
      <c r="E59" s="5">
        <v>46</v>
      </c>
      <c r="F59" s="10"/>
      <c r="G59" s="10"/>
      <c r="H59" s="10"/>
      <c r="I59" s="5">
        <v>46</v>
      </c>
    </row>
    <row r="60" spans="1:9" ht="15.9" customHeight="1" x14ac:dyDescent="0.25">
      <c r="A60" s="78"/>
      <c r="B60" s="91" t="s">
        <v>402</v>
      </c>
      <c r="C60" s="101" t="s">
        <v>360</v>
      </c>
      <c r="D60" s="96" t="s">
        <v>34</v>
      </c>
      <c r="E60" s="5">
        <v>30</v>
      </c>
      <c r="F60" s="10"/>
      <c r="G60" s="10"/>
      <c r="H60" s="10"/>
      <c r="I60" s="5">
        <v>30</v>
      </c>
    </row>
    <row r="61" spans="1:9" ht="15.9" customHeight="1" x14ac:dyDescent="0.25">
      <c r="A61" s="78"/>
      <c r="B61" s="91" t="s">
        <v>402</v>
      </c>
      <c r="C61" s="101" t="s">
        <v>1265</v>
      </c>
      <c r="D61" s="73" t="s">
        <v>24</v>
      </c>
      <c r="E61" s="5">
        <v>31</v>
      </c>
      <c r="F61" s="10"/>
      <c r="G61" s="10"/>
      <c r="H61" s="10"/>
      <c r="I61" s="5">
        <v>31</v>
      </c>
    </row>
    <row r="62" spans="1:9" ht="15.9" customHeight="1" x14ac:dyDescent="0.25">
      <c r="A62" s="78"/>
      <c r="B62" s="91" t="s">
        <v>402</v>
      </c>
      <c r="C62" s="101" t="s">
        <v>68</v>
      </c>
      <c r="D62" s="73" t="s">
        <v>69</v>
      </c>
      <c r="E62" s="5">
        <v>32</v>
      </c>
      <c r="F62" s="10"/>
      <c r="G62" s="10"/>
      <c r="H62" s="10"/>
      <c r="I62" s="5">
        <v>32</v>
      </c>
    </row>
    <row r="63" spans="1:9" ht="15.9" customHeight="1" x14ac:dyDescent="0.25">
      <c r="A63" s="78"/>
      <c r="B63" s="91" t="s">
        <v>402</v>
      </c>
      <c r="C63" s="100" t="s">
        <v>434</v>
      </c>
      <c r="D63" s="73" t="s">
        <v>153</v>
      </c>
      <c r="E63" s="5">
        <v>43</v>
      </c>
      <c r="F63" s="64"/>
      <c r="G63" s="64"/>
      <c r="H63" s="64"/>
      <c r="I63" s="5">
        <v>43</v>
      </c>
    </row>
    <row r="64" spans="1:9" ht="15.9" customHeight="1" x14ac:dyDescent="0.25">
      <c r="A64" s="78"/>
      <c r="B64" s="91" t="s">
        <v>402</v>
      </c>
      <c r="C64" s="101" t="s">
        <v>44</v>
      </c>
      <c r="D64" s="73" t="s">
        <v>45</v>
      </c>
      <c r="E64" s="5">
        <v>33</v>
      </c>
      <c r="F64" s="64"/>
      <c r="G64" s="64"/>
      <c r="H64" s="64"/>
      <c r="I64" s="5">
        <v>33</v>
      </c>
    </row>
    <row r="65" spans="1:9" ht="15.9" customHeight="1" x14ac:dyDescent="0.25">
      <c r="A65" s="78"/>
      <c r="B65" s="91" t="s">
        <v>402</v>
      </c>
      <c r="C65" s="101" t="s">
        <v>955</v>
      </c>
      <c r="D65" s="96" t="s">
        <v>61</v>
      </c>
      <c r="E65" s="5">
        <v>35</v>
      </c>
      <c r="F65" s="10"/>
      <c r="G65" s="10"/>
      <c r="H65" s="10"/>
      <c r="I65" s="5">
        <v>35</v>
      </c>
    </row>
    <row r="66" spans="1:9" ht="15.9" customHeight="1" x14ac:dyDescent="0.25">
      <c r="A66" s="78"/>
      <c r="B66" s="91" t="s">
        <v>402</v>
      </c>
      <c r="C66" s="101" t="s">
        <v>956</v>
      </c>
      <c r="D66" s="73" t="s">
        <v>37</v>
      </c>
      <c r="E66" s="5">
        <v>36</v>
      </c>
      <c r="F66" s="10"/>
      <c r="G66" s="10"/>
      <c r="H66" s="10"/>
      <c r="I66" s="5">
        <v>36</v>
      </c>
    </row>
    <row r="67" spans="1:9" ht="35.1" customHeight="1" thickBot="1" x14ac:dyDescent="0.3">
      <c r="A67" s="78"/>
      <c r="B67" s="108" t="s">
        <v>416</v>
      </c>
      <c r="C67" s="109"/>
      <c r="D67" s="110" t="s">
        <v>84</v>
      </c>
      <c r="E67" s="9"/>
      <c r="F67" s="309">
        <f>SUM(F68,F74)</f>
        <v>0</v>
      </c>
      <c r="G67" s="309">
        <f>SUM(G68,G74)</f>
        <v>0</v>
      </c>
      <c r="H67" s="309">
        <f>SUM(H68,H74)</f>
        <v>0</v>
      </c>
      <c r="I67" s="9"/>
    </row>
    <row r="68" spans="1:9" ht="35.1" customHeight="1" thickTop="1" thickBot="1" x14ac:dyDescent="0.3">
      <c r="A68" s="78"/>
      <c r="B68" s="111" t="s">
        <v>396</v>
      </c>
      <c r="C68" s="112"/>
      <c r="D68" s="113" t="s">
        <v>1130</v>
      </c>
      <c r="E68" s="5"/>
      <c r="F68" s="309">
        <f>SUM(F69:F73)</f>
        <v>0</v>
      </c>
      <c r="G68" s="309">
        <f>SUM(G69:G73)</f>
        <v>0</v>
      </c>
      <c r="H68" s="309">
        <f>SUM(H69:H73)</f>
        <v>0</v>
      </c>
      <c r="I68" s="5"/>
    </row>
    <row r="69" spans="1:9" ht="15.9" customHeight="1" thickTop="1" x14ac:dyDescent="0.25">
      <c r="A69" s="78"/>
      <c r="B69" s="91" t="s">
        <v>396</v>
      </c>
      <c r="C69" s="103" t="s">
        <v>70</v>
      </c>
      <c r="D69" s="73" t="s">
        <v>71</v>
      </c>
      <c r="E69" s="5">
        <v>103</v>
      </c>
      <c r="F69" s="10"/>
      <c r="G69" s="10"/>
      <c r="H69" s="10"/>
      <c r="I69" s="5">
        <v>103</v>
      </c>
    </row>
    <row r="70" spans="1:9" s="334" customFormat="1" ht="15.9" customHeight="1" x14ac:dyDescent="0.25">
      <c r="A70" s="78"/>
      <c r="B70" s="91" t="s">
        <v>396</v>
      </c>
      <c r="C70" s="103" t="s">
        <v>435</v>
      </c>
      <c r="D70" s="73" t="s">
        <v>154</v>
      </c>
      <c r="E70" s="5">
        <v>104</v>
      </c>
      <c r="F70" s="10"/>
      <c r="G70" s="10"/>
      <c r="H70" s="10"/>
      <c r="I70" s="5">
        <v>104</v>
      </c>
    </row>
    <row r="71" spans="1:9" s="334" customFormat="1" ht="15.9" customHeight="1" x14ac:dyDescent="0.25">
      <c r="A71" s="78"/>
      <c r="B71" s="91" t="s">
        <v>396</v>
      </c>
      <c r="C71" s="103" t="s">
        <v>851</v>
      </c>
      <c r="D71" s="73" t="s">
        <v>155</v>
      </c>
      <c r="E71" s="5">
        <v>126</v>
      </c>
      <c r="F71" s="10"/>
      <c r="G71" s="10"/>
      <c r="H71" s="10"/>
      <c r="I71" s="5">
        <v>126</v>
      </c>
    </row>
    <row r="72" spans="1:9" s="334" customFormat="1" ht="15.9" customHeight="1" x14ac:dyDescent="0.25">
      <c r="A72" s="78"/>
      <c r="B72" s="91" t="s">
        <v>396</v>
      </c>
      <c r="C72" s="103" t="s">
        <v>393</v>
      </c>
      <c r="D72" s="96" t="s">
        <v>73</v>
      </c>
      <c r="E72" s="5">
        <v>130</v>
      </c>
      <c r="F72" s="10"/>
      <c r="G72" s="10"/>
      <c r="H72" s="10"/>
      <c r="I72" s="5">
        <v>130</v>
      </c>
    </row>
    <row r="73" spans="1:9" ht="15.9" customHeight="1" x14ac:dyDescent="0.25">
      <c r="A73" s="78"/>
      <c r="B73" s="91" t="s">
        <v>396</v>
      </c>
      <c r="C73" s="100" t="s">
        <v>156</v>
      </c>
      <c r="D73" s="73" t="s">
        <v>157</v>
      </c>
      <c r="E73" s="5">
        <v>153</v>
      </c>
      <c r="F73" s="10"/>
      <c r="G73" s="10"/>
      <c r="H73" s="10"/>
      <c r="I73" s="5">
        <v>153</v>
      </c>
    </row>
    <row r="74" spans="1:9" ht="35.1" customHeight="1" thickBot="1" x14ac:dyDescent="0.3">
      <c r="A74" s="78"/>
      <c r="B74" s="119" t="s">
        <v>397</v>
      </c>
      <c r="C74" s="99"/>
      <c r="D74" s="172" t="s">
        <v>95</v>
      </c>
      <c r="E74" s="74"/>
      <c r="F74" s="309">
        <f>SUM(F75:F125)</f>
        <v>0</v>
      </c>
      <c r="G74" s="309">
        <f>SUM(G75:G125)</f>
        <v>0</v>
      </c>
      <c r="H74" s="309">
        <f>SUM(H75:H125)</f>
        <v>0</v>
      </c>
      <c r="I74" s="74"/>
    </row>
    <row r="75" spans="1:9" ht="15.9" customHeight="1" thickTop="1" x14ac:dyDescent="0.25">
      <c r="A75" s="78"/>
      <c r="B75" s="91" t="s">
        <v>397</v>
      </c>
      <c r="C75" s="100" t="s">
        <v>852</v>
      </c>
      <c r="D75" s="96" t="s">
        <v>158</v>
      </c>
      <c r="E75" s="5">
        <v>105</v>
      </c>
      <c r="F75" s="64"/>
      <c r="G75" s="64"/>
      <c r="H75" s="64"/>
      <c r="I75" s="5">
        <v>105</v>
      </c>
    </row>
    <row r="76" spans="1:9" s="334" customFormat="1" ht="15.9" customHeight="1" x14ac:dyDescent="0.25">
      <c r="A76" s="78"/>
      <c r="B76" s="91" t="s">
        <v>397</v>
      </c>
      <c r="C76" s="100" t="s">
        <v>445</v>
      </c>
      <c r="D76" s="73" t="s">
        <v>173</v>
      </c>
      <c r="E76" s="5">
        <v>106</v>
      </c>
      <c r="F76" s="64"/>
      <c r="G76" s="64"/>
      <c r="H76" s="64"/>
      <c r="I76" s="5">
        <v>106</v>
      </c>
    </row>
    <row r="77" spans="1:9" s="334" customFormat="1" ht="15.9" customHeight="1" x14ac:dyDescent="0.25">
      <c r="A77" s="78"/>
      <c r="B77" s="91" t="s">
        <v>397</v>
      </c>
      <c r="C77" s="100" t="s">
        <v>447</v>
      </c>
      <c r="D77" s="73" t="s">
        <v>175</v>
      </c>
      <c r="E77" s="5">
        <v>107</v>
      </c>
      <c r="F77" s="64"/>
      <c r="G77" s="64"/>
      <c r="H77" s="64"/>
      <c r="I77" s="5">
        <v>107</v>
      </c>
    </row>
    <row r="78" spans="1:9" s="334" customFormat="1" ht="15.9" customHeight="1" x14ac:dyDescent="0.25">
      <c r="A78" s="78"/>
      <c r="B78" s="91" t="s">
        <v>397</v>
      </c>
      <c r="C78" s="100" t="s">
        <v>436</v>
      </c>
      <c r="D78" s="73" t="s">
        <v>159</v>
      </c>
      <c r="E78" s="5">
        <v>108</v>
      </c>
      <c r="F78" s="64"/>
      <c r="G78" s="64"/>
      <c r="H78" s="64"/>
      <c r="I78" s="5">
        <v>108</v>
      </c>
    </row>
    <row r="79" spans="1:9" s="334" customFormat="1" ht="15.9" customHeight="1" x14ac:dyDescent="0.25">
      <c r="A79" s="78"/>
      <c r="B79" s="91" t="s">
        <v>397</v>
      </c>
      <c r="C79" s="100" t="s">
        <v>957</v>
      </c>
      <c r="D79" s="73" t="s">
        <v>160</v>
      </c>
      <c r="E79" s="5">
        <v>109</v>
      </c>
      <c r="F79" s="64"/>
      <c r="G79" s="64"/>
      <c r="H79" s="64"/>
      <c r="I79" s="5">
        <v>109</v>
      </c>
    </row>
    <row r="80" spans="1:9" s="334" customFormat="1" ht="15.9" customHeight="1" x14ac:dyDescent="0.25">
      <c r="A80" s="78"/>
      <c r="B80" s="91" t="s">
        <v>397</v>
      </c>
      <c r="C80" s="100" t="s">
        <v>853</v>
      </c>
      <c r="D80" s="96" t="s">
        <v>161</v>
      </c>
      <c r="E80" s="5">
        <v>175</v>
      </c>
      <c r="F80" s="64"/>
      <c r="G80" s="64"/>
      <c r="H80" s="64"/>
      <c r="I80" s="5">
        <v>175</v>
      </c>
    </row>
    <row r="81" spans="1:9" s="334" customFormat="1" ht="15.9" customHeight="1" x14ac:dyDescent="0.25">
      <c r="A81" s="78"/>
      <c r="B81" s="91" t="s">
        <v>397</v>
      </c>
      <c r="C81" s="100" t="s">
        <v>437</v>
      </c>
      <c r="D81" s="73" t="s">
        <v>162</v>
      </c>
      <c r="E81" s="5">
        <v>110</v>
      </c>
      <c r="F81" s="64"/>
      <c r="G81" s="64"/>
      <c r="H81" s="64"/>
      <c r="I81" s="5">
        <v>110</v>
      </c>
    </row>
    <row r="82" spans="1:9" s="334" customFormat="1" ht="15.9" customHeight="1" x14ac:dyDescent="0.25">
      <c r="A82" s="78"/>
      <c r="B82" s="91" t="s">
        <v>397</v>
      </c>
      <c r="C82" s="100" t="s">
        <v>438</v>
      </c>
      <c r="D82" s="73" t="s">
        <v>163</v>
      </c>
      <c r="E82" s="5">
        <v>111</v>
      </c>
      <c r="F82" s="64"/>
      <c r="G82" s="64"/>
      <c r="H82" s="64"/>
      <c r="I82" s="5">
        <v>111</v>
      </c>
    </row>
    <row r="83" spans="1:9" s="334" customFormat="1" ht="15.9" customHeight="1" x14ac:dyDescent="0.25">
      <c r="A83" s="78"/>
      <c r="B83" s="91" t="s">
        <v>397</v>
      </c>
      <c r="C83" s="100" t="s">
        <v>958</v>
      </c>
      <c r="D83" s="73" t="s">
        <v>170</v>
      </c>
      <c r="E83" s="5">
        <v>113</v>
      </c>
      <c r="F83" s="64"/>
      <c r="G83" s="64"/>
      <c r="H83" s="64"/>
      <c r="I83" s="5">
        <v>113</v>
      </c>
    </row>
    <row r="84" spans="1:9" s="334" customFormat="1" ht="15.9" customHeight="1" x14ac:dyDescent="0.25">
      <c r="A84" s="78"/>
      <c r="B84" s="91" t="s">
        <v>397</v>
      </c>
      <c r="C84" s="100" t="s">
        <v>444</v>
      </c>
      <c r="D84" s="73" t="s">
        <v>172</v>
      </c>
      <c r="E84" s="5">
        <v>112</v>
      </c>
      <c r="F84" s="64"/>
      <c r="G84" s="64"/>
      <c r="H84" s="64"/>
      <c r="I84" s="5">
        <v>112</v>
      </c>
    </row>
    <row r="85" spans="1:9" s="334" customFormat="1" ht="15.9" customHeight="1" x14ac:dyDescent="0.25">
      <c r="A85" s="78"/>
      <c r="B85" s="91" t="s">
        <v>397</v>
      </c>
      <c r="C85" s="100" t="s">
        <v>446</v>
      </c>
      <c r="D85" s="73" t="s">
        <v>174</v>
      </c>
      <c r="E85" s="5">
        <v>102</v>
      </c>
      <c r="F85" s="64"/>
      <c r="G85" s="64"/>
      <c r="H85" s="64"/>
      <c r="I85" s="5">
        <v>102</v>
      </c>
    </row>
    <row r="86" spans="1:9" s="334" customFormat="1" ht="15.9" customHeight="1" x14ac:dyDescent="0.25">
      <c r="A86" s="78"/>
      <c r="B86" s="91" t="s">
        <v>397</v>
      </c>
      <c r="C86" s="100" t="s">
        <v>448</v>
      </c>
      <c r="D86" s="73" t="s">
        <v>176</v>
      </c>
      <c r="E86" s="5">
        <v>114</v>
      </c>
      <c r="F86" s="64"/>
      <c r="G86" s="64"/>
      <c r="H86" s="64"/>
      <c r="I86" s="5">
        <v>114</v>
      </c>
    </row>
    <row r="87" spans="1:9" s="334" customFormat="1" ht="15.9" customHeight="1" x14ac:dyDescent="0.25">
      <c r="A87" s="78"/>
      <c r="B87" s="91" t="s">
        <v>397</v>
      </c>
      <c r="C87" s="100" t="s">
        <v>449</v>
      </c>
      <c r="D87" s="73" t="s">
        <v>177</v>
      </c>
      <c r="E87" s="5">
        <v>115</v>
      </c>
      <c r="F87" s="64"/>
      <c r="G87" s="64"/>
      <c r="H87" s="64"/>
      <c r="I87" s="5">
        <v>115</v>
      </c>
    </row>
    <row r="88" spans="1:9" s="334" customFormat="1" ht="15.9" customHeight="1" x14ac:dyDescent="0.25">
      <c r="A88" s="78"/>
      <c r="B88" s="91" t="s">
        <v>397</v>
      </c>
      <c r="C88" s="100" t="s">
        <v>450</v>
      </c>
      <c r="D88" s="73" t="s">
        <v>178</v>
      </c>
      <c r="E88" s="5">
        <v>116</v>
      </c>
      <c r="F88" s="64"/>
      <c r="G88" s="64"/>
      <c r="H88" s="64"/>
      <c r="I88" s="5">
        <v>116</v>
      </c>
    </row>
    <row r="89" spans="1:9" s="334" customFormat="1" ht="15.9" customHeight="1" x14ac:dyDescent="0.25">
      <c r="A89" s="78"/>
      <c r="B89" s="91" t="s">
        <v>397</v>
      </c>
      <c r="C89" s="100" t="s">
        <v>451</v>
      </c>
      <c r="D89" s="73" t="s">
        <v>179</v>
      </c>
      <c r="E89" s="5">
        <v>117</v>
      </c>
      <c r="F89" s="64"/>
      <c r="G89" s="64"/>
      <c r="H89" s="64"/>
      <c r="I89" s="5">
        <v>117</v>
      </c>
    </row>
    <row r="90" spans="1:9" s="334" customFormat="1" ht="15.9" customHeight="1" x14ac:dyDescent="0.25">
      <c r="A90" s="78"/>
      <c r="B90" s="91" t="s">
        <v>397</v>
      </c>
      <c r="C90" s="100" t="s">
        <v>452</v>
      </c>
      <c r="D90" s="73" t="s">
        <v>180</v>
      </c>
      <c r="E90" s="5">
        <v>118</v>
      </c>
      <c r="F90" s="64"/>
      <c r="G90" s="64"/>
      <c r="H90" s="64"/>
      <c r="I90" s="5">
        <v>118</v>
      </c>
    </row>
    <row r="91" spans="1:9" s="334" customFormat="1" ht="15.9" customHeight="1" x14ac:dyDescent="0.25">
      <c r="A91" s="78"/>
      <c r="B91" s="91" t="s">
        <v>397</v>
      </c>
      <c r="C91" s="100" t="s">
        <v>439</v>
      </c>
      <c r="D91" s="73" t="s">
        <v>164</v>
      </c>
      <c r="E91" s="5">
        <v>119</v>
      </c>
      <c r="F91" s="64"/>
      <c r="G91" s="64"/>
      <c r="H91" s="64"/>
      <c r="I91" s="5">
        <v>119</v>
      </c>
    </row>
    <row r="92" spans="1:9" s="334" customFormat="1" ht="15.9" customHeight="1" x14ac:dyDescent="0.25">
      <c r="A92" s="78"/>
      <c r="B92" s="91" t="s">
        <v>397</v>
      </c>
      <c r="C92" s="100" t="s">
        <v>440</v>
      </c>
      <c r="D92" s="73" t="s">
        <v>165</v>
      </c>
      <c r="E92" s="5">
        <v>120</v>
      </c>
      <c r="F92" s="64"/>
      <c r="G92" s="64"/>
      <c r="H92" s="64"/>
      <c r="I92" s="5">
        <v>120</v>
      </c>
    </row>
    <row r="93" spans="1:9" s="334" customFormat="1" ht="15.9" customHeight="1" x14ac:dyDescent="0.25">
      <c r="A93" s="78"/>
      <c r="B93" s="91" t="s">
        <v>397</v>
      </c>
      <c r="C93" s="100" t="s">
        <v>453</v>
      </c>
      <c r="D93" s="73" t="s">
        <v>181</v>
      </c>
      <c r="E93" s="5">
        <v>121</v>
      </c>
      <c r="F93" s="64"/>
      <c r="G93" s="64"/>
      <c r="H93" s="64"/>
      <c r="I93" s="5">
        <v>121</v>
      </c>
    </row>
    <row r="94" spans="1:9" s="334" customFormat="1" ht="15.9" customHeight="1" x14ac:dyDescent="0.25">
      <c r="A94" s="78"/>
      <c r="B94" s="91" t="s">
        <v>397</v>
      </c>
      <c r="C94" s="100" t="s">
        <v>854</v>
      </c>
      <c r="D94" s="96" t="s">
        <v>168</v>
      </c>
      <c r="E94" s="5">
        <v>122</v>
      </c>
      <c r="F94" s="64"/>
      <c r="G94" s="64"/>
      <c r="H94" s="64"/>
      <c r="I94" s="5">
        <v>122</v>
      </c>
    </row>
    <row r="95" spans="1:9" s="334" customFormat="1" ht="15.9" customHeight="1" x14ac:dyDescent="0.25">
      <c r="A95" s="78"/>
      <c r="B95" s="91" t="s">
        <v>397</v>
      </c>
      <c r="C95" s="100" t="s">
        <v>443</v>
      </c>
      <c r="D95" s="73" t="s">
        <v>169</v>
      </c>
      <c r="E95" s="5">
        <v>123</v>
      </c>
      <c r="F95" s="64"/>
      <c r="G95" s="64"/>
      <c r="H95" s="64"/>
      <c r="I95" s="5">
        <v>123</v>
      </c>
    </row>
    <row r="96" spans="1:9" s="334" customFormat="1" ht="15.9" customHeight="1" x14ac:dyDescent="0.25">
      <c r="A96" s="78"/>
      <c r="B96" s="91" t="s">
        <v>397</v>
      </c>
      <c r="C96" s="100" t="s">
        <v>855</v>
      </c>
      <c r="D96" s="96" t="s">
        <v>171</v>
      </c>
      <c r="E96" s="5">
        <v>155</v>
      </c>
      <c r="F96" s="64"/>
      <c r="G96" s="64"/>
      <c r="H96" s="64"/>
      <c r="I96" s="5">
        <v>155</v>
      </c>
    </row>
    <row r="97" spans="1:9" s="334" customFormat="1" ht="15.9" customHeight="1" x14ac:dyDescent="0.25">
      <c r="A97" s="78"/>
      <c r="B97" s="91" t="s">
        <v>397</v>
      </c>
      <c r="C97" s="100" t="s">
        <v>454</v>
      </c>
      <c r="D97" s="73" t="s">
        <v>182</v>
      </c>
      <c r="E97" s="5">
        <v>124</v>
      </c>
      <c r="F97" s="64"/>
      <c r="G97" s="64"/>
      <c r="H97" s="64"/>
      <c r="I97" s="5">
        <v>124</v>
      </c>
    </row>
    <row r="98" spans="1:9" s="334" customFormat="1" ht="15.9" customHeight="1" x14ac:dyDescent="0.25">
      <c r="A98" s="78"/>
      <c r="B98" s="91" t="s">
        <v>397</v>
      </c>
      <c r="C98" s="100" t="s">
        <v>345</v>
      </c>
      <c r="D98" s="73" t="s">
        <v>183</v>
      </c>
      <c r="E98" s="5">
        <v>125</v>
      </c>
      <c r="F98" s="64"/>
      <c r="G98" s="64"/>
      <c r="H98" s="64"/>
      <c r="I98" s="5">
        <v>125</v>
      </c>
    </row>
    <row r="99" spans="1:9" s="334" customFormat="1" ht="15.9" customHeight="1" x14ac:dyDescent="0.25">
      <c r="A99" s="78"/>
      <c r="B99" s="91" t="s">
        <v>397</v>
      </c>
      <c r="C99" s="100" t="s">
        <v>455</v>
      </c>
      <c r="D99" s="73" t="s">
        <v>184</v>
      </c>
      <c r="E99" s="5">
        <v>127</v>
      </c>
      <c r="F99" s="64"/>
      <c r="G99" s="64"/>
      <c r="H99" s="64"/>
      <c r="I99" s="5">
        <v>127</v>
      </c>
    </row>
    <row r="100" spans="1:9" s="334" customFormat="1" ht="15.9" customHeight="1" x14ac:dyDescent="0.25">
      <c r="A100" s="78"/>
      <c r="B100" s="91" t="s">
        <v>397</v>
      </c>
      <c r="C100" s="100" t="s">
        <v>456</v>
      </c>
      <c r="D100" s="73" t="s">
        <v>185</v>
      </c>
      <c r="E100" s="5">
        <v>128</v>
      </c>
      <c r="F100" s="64"/>
      <c r="G100" s="64"/>
      <c r="H100" s="64"/>
      <c r="I100" s="5">
        <v>128</v>
      </c>
    </row>
    <row r="101" spans="1:9" s="334" customFormat="1" ht="15.9" customHeight="1" x14ac:dyDescent="0.25">
      <c r="A101" s="78"/>
      <c r="B101" s="91" t="s">
        <v>397</v>
      </c>
      <c r="C101" s="100" t="s">
        <v>457</v>
      </c>
      <c r="D101" s="73" t="s">
        <v>186</v>
      </c>
      <c r="E101" s="5">
        <v>129</v>
      </c>
      <c r="F101" s="64"/>
      <c r="G101" s="64"/>
      <c r="H101" s="64"/>
      <c r="I101" s="5">
        <v>129</v>
      </c>
    </row>
    <row r="102" spans="1:9" s="334" customFormat="1" ht="15.9" customHeight="1" x14ac:dyDescent="0.25">
      <c r="A102" s="78"/>
      <c r="B102" s="91" t="s">
        <v>397</v>
      </c>
      <c r="C102" s="100" t="s">
        <v>458</v>
      </c>
      <c r="D102" s="73" t="s">
        <v>187</v>
      </c>
      <c r="E102" s="5">
        <v>131</v>
      </c>
      <c r="F102" s="64"/>
      <c r="G102" s="64"/>
      <c r="H102" s="64"/>
      <c r="I102" s="5">
        <v>131</v>
      </c>
    </row>
    <row r="103" spans="1:9" s="334" customFormat="1" ht="15.9" customHeight="1" x14ac:dyDescent="0.25">
      <c r="A103" s="78"/>
      <c r="B103" s="91" t="s">
        <v>397</v>
      </c>
      <c r="C103" s="100" t="s">
        <v>856</v>
      </c>
      <c r="D103" s="96" t="s">
        <v>188</v>
      </c>
      <c r="E103" s="5">
        <v>132</v>
      </c>
      <c r="F103" s="64"/>
      <c r="G103" s="64"/>
      <c r="H103" s="64"/>
      <c r="I103" s="5">
        <v>132</v>
      </c>
    </row>
    <row r="104" spans="1:9" s="334" customFormat="1" ht="15.9" customHeight="1" x14ac:dyDescent="0.25">
      <c r="A104" s="78"/>
      <c r="B104" s="91" t="s">
        <v>397</v>
      </c>
      <c r="C104" s="100" t="s">
        <v>459</v>
      </c>
      <c r="D104" s="73" t="s">
        <v>189</v>
      </c>
      <c r="E104" s="5">
        <v>133</v>
      </c>
      <c r="F104" s="64"/>
      <c r="G104" s="64"/>
      <c r="H104" s="64"/>
      <c r="I104" s="5">
        <v>133</v>
      </c>
    </row>
    <row r="105" spans="1:9" s="334" customFormat="1" ht="15.9" customHeight="1" x14ac:dyDescent="0.25">
      <c r="A105" s="78"/>
      <c r="B105" s="91" t="s">
        <v>397</v>
      </c>
      <c r="C105" s="100" t="s">
        <v>460</v>
      </c>
      <c r="D105" s="73" t="s">
        <v>190</v>
      </c>
      <c r="E105" s="5">
        <v>134</v>
      </c>
      <c r="F105" s="64"/>
      <c r="G105" s="64"/>
      <c r="H105" s="64"/>
      <c r="I105" s="5">
        <v>134</v>
      </c>
    </row>
    <row r="106" spans="1:9" s="334" customFormat="1" ht="15.9" customHeight="1" x14ac:dyDescent="0.25">
      <c r="A106" s="78"/>
      <c r="B106" s="91" t="s">
        <v>397</v>
      </c>
      <c r="C106" s="100" t="s">
        <v>461</v>
      </c>
      <c r="D106" s="73" t="s">
        <v>191</v>
      </c>
      <c r="E106" s="5">
        <v>135</v>
      </c>
      <c r="F106" s="64"/>
      <c r="G106" s="64"/>
      <c r="H106" s="64"/>
      <c r="I106" s="5">
        <v>135</v>
      </c>
    </row>
    <row r="107" spans="1:9" s="334" customFormat="1" ht="15.9" customHeight="1" x14ac:dyDescent="0.25">
      <c r="A107" s="78"/>
      <c r="B107" s="91" t="s">
        <v>397</v>
      </c>
      <c r="C107" s="100" t="s">
        <v>74</v>
      </c>
      <c r="D107" s="73" t="s">
        <v>75</v>
      </c>
      <c r="E107" s="5">
        <v>136</v>
      </c>
      <c r="F107" s="64"/>
      <c r="G107" s="64"/>
      <c r="H107" s="64"/>
      <c r="I107" s="5">
        <v>136</v>
      </c>
    </row>
    <row r="108" spans="1:9" s="334" customFormat="1" ht="15.9" customHeight="1" x14ac:dyDescent="0.25">
      <c r="A108" s="78"/>
      <c r="B108" s="91" t="s">
        <v>397</v>
      </c>
      <c r="C108" s="100" t="s">
        <v>462</v>
      </c>
      <c r="D108" s="73" t="s">
        <v>192</v>
      </c>
      <c r="E108" s="5">
        <v>138</v>
      </c>
      <c r="F108" s="64"/>
      <c r="G108" s="64"/>
      <c r="H108" s="64"/>
      <c r="I108" s="5">
        <v>138</v>
      </c>
    </row>
    <row r="109" spans="1:9" s="334" customFormat="1" ht="15.9" customHeight="1" x14ac:dyDescent="0.25">
      <c r="A109" s="78"/>
      <c r="B109" s="91" t="s">
        <v>397</v>
      </c>
      <c r="C109" s="100" t="s">
        <v>463</v>
      </c>
      <c r="D109" s="73" t="s">
        <v>193</v>
      </c>
      <c r="E109" s="5">
        <v>139</v>
      </c>
      <c r="F109" s="64"/>
      <c r="G109" s="64"/>
      <c r="H109" s="64"/>
      <c r="I109" s="5">
        <v>139</v>
      </c>
    </row>
    <row r="110" spans="1:9" s="334" customFormat="1" ht="15.9" customHeight="1" x14ac:dyDescent="0.25">
      <c r="A110" s="78"/>
      <c r="B110" s="91" t="s">
        <v>397</v>
      </c>
      <c r="C110" s="100" t="s">
        <v>464</v>
      </c>
      <c r="D110" s="73" t="s">
        <v>194</v>
      </c>
      <c r="E110" s="5">
        <v>141</v>
      </c>
      <c r="F110" s="64"/>
      <c r="G110" s="64"/>
      <c r="H110" s="64"/>
      <c r="I110" s="5">
        <v>141</v>
      </c>
    </row>
    <row r="111" spans="1:9" s="334" customFormat="1" ht="15.9" customHeight="1" x14ac:dyDescent="0.25">
      <c r="A111" s="78"/>
      <c r="B111" s="91" t="s">
        <v>397</v>
      </c>
      <c r="C111" s="100" t="s">
        <v>465</v>
      </c>
      <c r="D111" s="73" t="s">
        <v>195</v>
      </c>
      <c r="E111" s="5">
        <v>142</v>
      </c>
      <c r="F111" s="64"/>
      <c r="G111" s="64"/>
      <c r="H111" s="64"/>
      <c r="I111" s="5">
        <v>142</v>
      </c>
    </row>
    <row r="112" spans="1:9" s="334" customFormat="1" ht="15.9" customHeight="1" x14ac:dyDescent="0.25">
      <c r="A112" s="78"/>
      <c r="B112" s="91" t="s">
        <v>397</v>
      </c>
      <c r="C112" s="100" t="s">
        <v>857</v>
      </c>
      <c r="D112" s="96" t="s">
        <v>196</v>
      </c>
      <c r="E112" s="5">
        <v>143</v>
      </c>
      <c r="F112" s="64"/>
      <c r="G112" s="64"/>
      <c r="H112" s="64"/>
      <c r="I112" s="5">
        <v>143</v>
      </c>
    </row>
    <row r="113" spans="1:9" s="334" customFormat="1" ht="15.9" customHeight="1" x14ac:dyDescent="0.25">
      <c r="A113" s="78"/>
      <c r="B113" s="91" t="s">
        <v>397</v>
      </c>
      <c r="C113" s="100" t="s">
        <v>466</v>
      </c>
      <c r="D113" s="73" t="s">
        <v>197</v>
      </c>
      <c r="E113" s="5">
        <v>144</v>
      </c>
      <c r="F113" s="64"/>
      <c r="G113" s="64"/>
      <c r="H113" s="64"/>
      <c r="I113" s="5">
        <v>144</v>
      </c>
    </row>
    <row r="114" spans="1:9" s="334" customFormat="1" ht="15.9" customHeight="1" x14ac:dyDescent="0.25">
      <c r="A114" s="78"/>
      <c r="B114" s="91" t="s">
        <v>397</v>
      </c>
      <c r="C114" s="100" t="s">
        <v>467</v>
      </c>
      <c r="D114" s="73" t="s">
        <v>198</v>
      </c>
      <c r="E114" s="5">
        <v>145</v>
      </c>
      <c r="F114" s="64"/>
      <c r="G114" s="64"/>
      <c r="H114" s="64"/>
      <c r="I114" s="5">
        <v>145</v>
      </c>
    </row>
    <row r="115" spans="1:9" s="334" customFormat="1" ht="15.9" customHeight="1" x14ac:dyDescent="0.25">
      <c r="A115" s="78"/>
      <c r="B115" s="91" t="s">
        <v>397</v>
      </c>
      <c r="C115" s="100" t="s">
        <v>468</v>
      </c>
      <c r="D115" s="73" t="s">
        <v>199</v>
      </c>
      <c r="E115" s="5">
        <v>146</v>
      </c>
      <c r="F115" s="64"/>
      <c r="G115" s="64"/>
      <c r="H115" s="64"/>
      <c r="I115" s="5">
        <v>146</v>
      </c>
    </row>
    <row r="116" spans="1:9" s="334" customFormat="1" ht="15.9" customHeight="1" x14ac:dyDescent="0.25">
      <c r="A116" s="78"/>
      <c r="B116" s="91" t="s">
        <v>397</v>
      </c>
      <c r="C116" s="100" t="s">
        <v>858</v>
      </c>
      <c r="D116" s="96" t="s">
        <v>200</v>
      </c>
      <c r="E116" s="5">
        <v>140</v>
      </c>
      <c r="F116" s="64"/>
      <c r="G116" s="64"/>
      <c r="H116" s="64"/>
      <c r="I116" s="5">
        <v>140</v>
      </c>
    </row>
    <row r="117" spans="1:9" s="334" customFormat="1" ht="15.9" customHeight="1" x14ac:dyDescent="0.25">
      <c r="A117" s="78"/>
      <c r="B117" s="91" t="s">
        <v>397</v>
      </c>
      <c r="C117" s="100" t="s">
        <v>959</v>
      </c>
      <c r="D117" s="77" t="s">
        <v>76</v>
      </c>
      <c r="E117" s="5">
        <v>148</v>
      </c>
      <c r="F117" s="64"/>
      <c r="G117" s="64"/>
      <c r="H117" s="64"/>
      <c r="I117" s="5">
        <v>148</v>
      </c>
    </row>
    <row r="118" spans="1:9" s="334" customFormat="1" ht="15.9" customHeight="1" x14ac:dyDescent="0.25">
      <c r="A118" s="78"/>
      <c r="B118" s="91" t="s">
        <v>397</v>
      </c>
      <c r="C118" s="100" t="s">
        <v>469</v>
      </c>
      <c r="D118" s="73" t="s">
        <v>201</v>
      </c>
      <c r="E118" s="5">
        <v>147</v>
      </c>
      <c r="F118" s="64"/>
      <c r="G118" s="64"/>
      <c r="H118" s="64"/>
      <c r="I118" s="5">
        <v>147</v>
      </c>
    </row>
    <row r="119" spans="1:9" s="334" customFormat="1" ht="15.9" customHeight="1" x14ac:dyDescent="0.25">
      <c r="A119" s="78"/>
      <c r="B119" s="91" t="s">
        <v>397</v>
      </c>
      <c r="C119" s="100" t="s">
        <v>532</v>
      </c>
      <c r="D119" s="73" t="s">
        <v>531</v>
      </c>
      <c r="E119" s="5">
        <v>157</v>
      </c>
      <c r="F119" s="64"/>
      <c r="G119" s="64"/>
      <c r="H119" s="64"/>
      <c r="I119" s="5">
        <v>157</v>
      </c>
    </row>
    <row r="120" spans="1:9" s="334" customFormat="1" ht="15.9" customHeight="1" x14ac:dyDescent="0.25">
      <c r="A120" s="78"/>
      <c r="B120" s="91" t="s">
        <v>397</v>
      </c>
      <c r="C120" s="100" t="s">
        <v>1266</v>
      </c>
      <c r="D120" s="73" t="s">
        <v>202</v>
      </c>
      <c r="E120" s="5">
        <v>149</v>
      </c>
      <c r="F120" s="64"/>
      <c r="G120" s="64"/>
      <c r="H120" s="64"/>
      <c r="I120" s="5">
        <v>149</v>
      </c>
    </row>
    <row r="121" spans="1:9" s="334" customFormat="1" ht="15.9" customHeight="1" x14ac:dyDescent="0.25">
      <c r="A121" s="78"/>
      <c r="B121" s="91" t="s">
        <v>397</v>
      </c>
      <c r="C121" s="100" t="s">
        <v>859</v>
      </c>
      <c r="D121" s="96" t="s">
        <v>203</v>
      </c>
      <c r="E121" s="5">
        <v>150</v>
      </c>
      <c r="F121" s="64"/>
      <c r="G121" s="64"/>
      <c r="H121" s="64"/>
      <c r="I121" s="5">
        <v>150</v>
      </c>
    </row>
    <row r="122" spans="1:9" s="334" customFormat="1" ht="15.9" customHeight="1" x14ac:dyDescent="0.25">
      <c r="A122" s="78"/>
      <c r="B122" s="91" t="s">
        <v>397</v>
      </c>
      <c r="C122" s="100" t="s">
        <v>470</v>
      </c>
      <c r="D122" s="73" t="s">
        <v>204</v>
      </c>
      <c r="E122" s="5">
        <v>151</v>
      </c>
      <c r="F122" s="64"/>
      <c r="G122" s="64"/>
      <c r="H122" s="64"/>
      <c r="I122" s="5">
        <v>151</v>
      </c>
    </row>
    <row r="123" spans="1:9" s="334" customFormat="1" ht="15.9" customHeight="1" x14ac:dyDescent="0.25">
      <c r="A123" s="78"/>
      <c r="B123" s="91" t="s">
        <v>397</v>
      </c>
      <c r="C123" s="100" t="s">
        <v>442</v>
      </c>
      <c r="D123" s="73" t="s">
        <v>167</v>
      </c>
      <c r="E123" s="5">
        <v>152</v>
      </c>
      <c r="F123" s="64"/>
      <c r="G123" s="64"/>
      <c r="H123" s="64"/>
      <c r="I123" s="5">
        <v>152</v>
      </c>
    </row>
    <row r="124" spans="1:9" s="334" customFormat="1" ht="15.9" customHeight="1" x14ac:dyDescent="0.25">
      <c r="A124" s="78"/>
      <c r="B124" s="91" t="s">
        <v>397</v>
      </c>
      <c r="C124" s="100" t="s">
        <v>471</v>
      </c>
      <c r="D124" s="73" t="s">
        <v>205</v>
      </c>
      <c r="E124" s="5">
        <v>154</v>
      </c>
      <c r="F124" s="64"/>
      <c r="G124" s="64"/>
      <c r="H124" s="64"/>
      <c r="I124" s="5">
        <v>154</v>
      </c>
    </row>
    <row r="125" spans="1:9" ht="15.9" customHeight="1" x14ac:dyDescent="0.25">
      <c r="A125" s="78"/>
      <c r="B125" s="91" t="s">
        <v>397</v>
      </c>
      <c r="C125" s="100" t="s">
        <v>441</v>
      </c>
      <c r="D125" s="73" t="s">
        <v>166</v>
      </c>
      <c r="E125" s="5">
        <v>156</v>
      </c>
      <c r="F125" s="64"/>
      <c r="G125" s="64"/>
      <c r="H125" s="64"/>
      <c r="I125" s="5">
        <v>156</v>
      </c>
    </row>
    <row r="126" spans="1:9" ht="35.1" customHeight="1" thickBot="1" x14ac:dyDescent="0.3">
      <c r="A126" s="78"/>
      <c r="B126" s="114" t="s">
        <v>403</v>
      </c>
      <c r="C126" s="109"/>
      <c r="D126" s="110" t="s">
        <v>119</v>
      </c>
      <c r="E126" s="9"/>
      <c r="F126" s="309">
        <f>SUM(F127,F131,F164)</f>
        <v>0</v>
      </c>
      <c r="G126" s="309">
        <f>SUM(G127,G131,G164)</f>
        <v>0</v>
      </c>
      <c r="H126" s="309">
        <f>SUM(H127,H131,H164)</f>
        <v>0</v>
      </c>
      <c r="I126" s="9"/>
    </row>
    <row r="127" spans="1:9" ht="35.1" customHeight="1" thickTop="1" thickBot="1" x14ac:dyDescent="0.3">
      <c r="A127" s="78"/>
      <c r="B127" s="111" t="s">
        <v>398</v>
      </c>
      <c r="C127" s="116"/>
      <c r="D127" s="117" t="s">
        <v>799</v>
      </c>
      <c r="E127" s="5"/>
      <c r="F127" s="309">
        <f>SUM(F128:F130)</f>
        <v>0</v>
      </c>
      <c r="G127" s="309">
        <f>SUM(G128:G130)</f>
        <v>0</v>
      </c>
      <c r="H127" s="309">
        <f>SUM(H128:H130)</f>
        <v>0</v>
      </c>
      <c r="I127" s="5"/>
    </row>
    <row r="128" spans="1:9" ht="15.9" customHeight="1" thickTop="1" x14ac:dyDescent="0.25">
      <c r="A128" s="78"/>
      <c r="B128" s="91" t="s">
        <v>398</v>
      </c>
      <c r="C128" s="103" t="s">
        <v>80</v>
      </c>
      <c r="D128" s="76" t="s">
        <v>81</v>
      </c>
      <c r="E128" s="5">
        <v>51</v>
      </c>
      <c r="F128" s="10"/>
      <c r="G128" s="10"/>
      <c r="H128" s="10"/>
      <c r="I128" s="5">
        <v>51</v>
      </c>
    </row>
    <row r="129" spans="1:9" ht="15.9" customHeight="1" x14ac:dyDescent="0.25">
      <c r="A129" s="78"/>
      <c r="B129" s="91" t="s">
        <v>398</v>
      </c>
      <c r="C129" s="100" t="s">
        <v>77</v>
      </c>
      <c r="D129" s="76" t="s">
        <v>78</v>
      </c>
      <c r="E129" s="5">
        <v>52</v>
      </c>
      <c r="F129" s="64"/>
      <c r="G129" s="64"/>
      <c r="H129" s="64"/>
      <c r="I129" s="5">
        <v>52</v>
      </c>
    </row>
    <row r="130" spans="1:9" ht="15.9" customHeight="1" x14ac:dyDescent="0.25">
      <c r="A130" s="78"/>
      <c r="B130" s="91" t="s">
        <v>398</v>
      </c>
      <c r="C130" s="100" t="s">
        <v>394</v>
      </c>
      <c r="D130" s="336" t="s">
        <v>79</v>
      </c>
      <c r="E130" s="5">
        <v>53</v>
      </c>
      <c r="F130" s="64"/>
      <c r="G130" s="64"/>
      <c r="H130" s="64"/>
      <c r="I130" s="5">
        <v>53</v>
      </c>
    </row>
    <row r="131" spans="1:9" ht="35.1" customHeight="1" thickBot="1" x14ac:dyDescent="0.3">
      <c r="A131" s="78"/>
      <c r="B131" s="119" t="s">
        <v>399</v>
      </c>
      <c r="C131" s="107"/>
      <c r="D131" s="118" t="s">
        <v>1131</v>
      </c>
      <c r="E131" s="5"/>
      <c r="F131" s="309">
        <f>SUM(F132:F163)</f>
        <v>0</v>
      </c>
      <c r="G131" s="309">
        <f>SUM(G132:G163)</f>
        <v>0</v>
      </c>
      <c r="H131" s="309">
        <f>SUM(H132:H163)</f>
        <v>0</v>
      </c>
      <c r="I131" s="5"/>
    </row>
    <row r="132" spans="1:9" ht="15.9" customHeight="1" thickTop="1" x14ac:dyDescent="0.25">
      <c r="A132" s="78"/>
      <c r="B132" s="91" t="s">
        <v>399</v>
      </c>
      <c r="C132" s="100" t="s">
        <v>349</v>
      </c>
      <c r="D132" s="76" t="s">
        <v>235</v>
      </c>
      <c r="E132" s="5">
        <v>101</v>
      </c>
      <c r="F132" s="64"/>
      <c r="G132" s="64"/>
      <c r="H132" s="64"/>
      <c r="I132" s="5">
        <v>101</v>
      </c>
    </row>
    <row r="133" spans="1:9" s="334" customFormat="1" ht="15.9" customHeight="1" x14ac:dyDescent="0.25">
      <c r="A133" s="78"/>
      <c r="B133" s="91" t="s">
        <v>399</v>
      </c>
      <c r="C133" s="103" t="s">
        <v>333</v>
      </c>
      <c r="D133" s="76" t="s">
        <v>208</v>
      </c>
      <c r="E133" s="5">
        <v>232</v>
      </c>
      <c r="F133" s="64"/>
      <c r="G133" s="64"/>
      <c r="H133" s="64"/>
      <c r="I133" s="5">
        <v>232</v>
      </c>
    </row>
    <row r="134" spans="1:9" s="334" customFormat="1" ht="15.9" customHeight="1" x14ac:dyDescent="0.25">
      <c r="A134" s="78"/>
      <c r="B134" s="91" t="s">
        <v>399</v>
      </c>
      <c r="C134" s="103" t="s">
        <v>332</v>
      </c>
      <c r="D134" s="76" t="s">
        <v>209</v>
      </c>
      <c r="E134" s="5">
        <v>81</v>
      </c>
      <c r="F134" s="64"/>
      <c r="G134" s="64"/>
      <c r="H134" s="64"/>
      <c r="I134" s="5">
        <v>81</v>
      </c>
    </row>
    <row r="135" spans="1:9" s="334" customFormat="1" ht="15.9" customHeight="1" x14ac:dyDescent="0.25">
      <c r="A135" s="78"/>
      <c r="B135" s="91" t="s">
        <v>399</v>
      </c>
      <c r="C135" s="103" t="s">
        <v>472</v>
      </c>
      <c r="D135" s="76" t="s">
        <v>210</v>
      </c>
      <c r="E135" s="5">
        <v>82</v>
      </c>
      <c r="F135" s="64"/>
      <c r="G135" s="64"/>
      <c r="H135" s="64"/>
      <c r="I135" s="5">
        <v>82</v>
      </c>
    </row>
    <row r="136" spans="1:9" s="334" customFormat="1" ht="15.9" customHeight="1" x14ac:dyDescent="0.25">
      <c r="A136" s="78"/>
      <c r="B136" s="91" t="s">
        <v>399</v>
      </c>
      <c r="C136" s="103" t="s">
        <v>337</v>
      </c>
      <c r="D136" s="76" t="s">
        <v>211</v>
      </c>
      <c r="E136" s="5">
        <v>83</v>
      </c>
      <c r="F136" s="64"/>
      <c r="G136" s="64"/>
      <c r="H136" s="64"/>
      <c r="I136" s="5">
        <v>83</v>
      </c>
    </row>
    <row r="137" spans="1:9" s="334" customFormat="1" ht="15.9" customHeight="1" x14ac:dyDescent="0.25">
      <c r="A137" s="78"/>
      <c r="B137" s="91" t="s">
        <v>399</v>
      </c>
      <c r="C137" s="103" t="s">
        <v>334</v>
      </c>
      <c r="D137" s="76" t="s">
        <v>212</v>
      </c>
      <c r="E137" s="5">
        <v>84</v>
      </c>
      <c r="F137" s="64"/>
      <c r="G137" s="64"/>
      <c r="H137" s="64"/>
      <c r="I137" s="5">
        <v>84</v>
      </c>
    </row>
    <row r="138" spans="1:9" s="334" customFormat="1" ht="15.9" customHeight="1" x14ac:dyDescent="0.25">
      <c r="A138" s="78"/>
      <c r="B138" s="91" t="s">
        <v>399</v>
      </c>
      <c r="C138" s="103" t="s">
        <v>338</v>
      </c>
      <c r="D138" s="76" t="s">
        <v>213</v>
      </c>
      <c r="E138" s="5">
        <v>56</v>
      </c>
      <c r="F138" s="64"/>
      <c r="G138" s="64"/>
      <c r="H138" s="64"/>
      <c r="I138" s="5">
        <v>56</v>
      </c>
    </row>
    <row r="139" spans="1:9" s="334" customFormat="1" ht="15.9" customHeight="1" x14ac:dyDescent="0.25">
      <c r="A139" s="78"/>
      <c r="B139" s="91" t="s">
        <v>399</v>
      </c>
      <c r="C139" s="103" t="s">
        <v>336</v>
      </c>
      <c r="D139" s="76" t="s">
        <v>214</v>
      </c>
      <c r="E139" s="5">
        <v>85</v>
      </c>
      <c r="F139" s="64"/>
      <c r="G139" s="64"/>
      <c r="H139" s="64"/>
      <c r="I139" s="5">
        <v>85</v>
      </c>
    </row>
    <row r="140" spans="1:9" s="334" customFormat="1" ht="15.9" customHeight="1" x14ac:dyDescent="0.25">
      <c r="A140" s="78"/>
      <c r="B140" s="91" t="s">
        <v>399</v>
      </c>
      <c r="C140" s="103" t="s">
        <v>534</v>
      </c>
      <c r="D140" s="76" t="s">
        <v>533</v>
      </c>
      <c r="E140" s="5">
        <v>77</v>
      </c>
      <c r="F140" s="64"/>
      <c r="G140" s="64"/>
      <c r="H140" s="64"/>
      <c r="I140" s="5">
        <v>77</v>
      </c>
    </row>
    <row r="141" spans="1:9" s="334" customFormat="1" ht="15.9" customHeight="1" x14ac:dyDescent="0.25">
      <c r="A141" s="78"/>
      <c r="B141" s="91" t="s">
        <v>399</v>
      </c>
      <c r="C141" s="103" t="s">
        <v>348</v>
      </c>
      <c r="D141" s="76" t="s">
        <v>215</v>
      </c>
      <c r="E141" s="5">
        <v>234</v>
      </c>
      <c r="F141" s="64"/>
      <c r="G141" s="64"/>
      <c r="H141" s="64"/>
      <c r="I141" s="5">
        <v>234</v>
      </c>
    </row>
    <row r="142" spans="1:9" s="334" customFormat="1" ht="15.9" customHeight="1" x14ac:dyDescent="0.25">
      <c r="A142" s="78"/>
      <c r="B142" s="91" t="s">
        <v>399</v>
      </c>
      <c r="C142" s="103" t="s">
        <v>474</v>
      </c>
      <c r="D142" s="76" t="s">
        <v>217</v>
      </c>
      <c r="E142" s="5">
        <v>60</v>
      </c>
      <c r="F142" s="64"/>
      <c r="G142" s="64"/>
      <c r="H142" s="64"/>
      <c r="I142" s="5">
        <v>60</v>
      </c>
    </row>
    <row r="143" spans="1:9" s="334" customFormat="1" ht="15.9" customHeight="1" x14ac:dyDescent="0.25">
      <c r="A143" s="78"/>
      <c r="B143" s="91" t="s">
        <v>399</v>
      </c>
      <c r="C143" s="103" t="s">
        <v>536</v>
      </c>
      <c r="D143" s="76" t="s">
        <v>535</v>
      </c>
      <c r="E143" s="5">
        <v>79</v>
      </c>
      <c r="F143" s="64"/>
      <c r="G143" s="64"/>
      <c r="H143" s="64"/>
      <c r="I143" s="5">
        <v>79</v>
      </c>
    </row>
    <row r="144" spans="1:9" s="334" customFormat="1" ht="15.9" customHeight="1" x14ac:dyDescent="0.25">
      <c r="A144" s="78"/>
      <c r="B144" s="91" t="s">
        <v>399</v>
      </c>
      <c r="C144" s="103" t="s">
        <v>339</v>
      </c>
      <c r="D144" s="76" t="s">
        <v>219</v>
      </c>
      <c r="E144" s="5">
        <v>87</v>
      </c>
      <c r="F144" s="64"/>
      <c r="G144" s="64"/>
      <c r="H144" s="64"/>
      <c r="I144" s="5">
        <v>87</v>
      </c>
    </row>
    <row r="145" spans="1:9" s="334" customFormat="1" ht="15.9" customHeight="1" x14ac:dyDescent="0.25">
      <c r="A145" s="78"/>
      <c r="B145" s="91" t="s">
        <v>399</v>
      </c>
      <c r="C145" s="103" t="s">
        <v>476</v>
      </c>
      <c r="D145" s="76" t="s">
        <v>220</v>
      </c>
      <c r="E145" s="5">
        <v>88</v>
      </c>
      <c r="F145" s="64"/>
      <c r="G145" s="64"/>
      <c r="H145" s="64"/>
      <c r="I145" s="5">
        <v>88</v>
      </c>
    </row>
    <row r="146" spans="1:9" s="334" customFormat="1" ht="15.9" customHeight="1" x14ac:dyDescent="0.25">
      <c r="A146" s="78"/>
      <c r="B146" s="91" t="s">
        <v>399</v>
      </c>
      <c r="C146" s="103" t="s">
        <v>477</v>
      </c>
      <c r="D146" s="76" t="s">
        <v>221</v>
      </c>
      <c r="E146" s="5">
        <v>62</v>
      </c>
      <c r="F146" s="64"/>
      <c r="G146" s="64"/>
      <c r="H146" s="64"/>
      <c r="I146" s="5">
        <v>62</v>
      </c>
    </row>
    <row r="147" spans="1:9" s="334" customFormat="1" ht="15.9" customHeight="1" x14ac:dyDescent="0.25">
      <c r="A147" s="78"/>
      <c r="B147" s="91" t="s">
        <v>399</v>
      </c>
      <c r="C147" s="103" t="s">
        <v>863</v>
      </c>
      <c r="D147" s="98" t="s">
        <v>222</v>
      </c>
      <c r="E147" s="5">
        <v>89</v>
      </c>
      <c r="F147" s="64"/>
      <c r="G147" s="64"/>
      <c r="H147" s="64"/>
      <c r="I147" s="5">
        <v>89</v>
      </c>
    </row>
    <row r="148" spans="1:9" s="334" customFormat="1" ht="15.9" customHeight="1" x14ac:dyDescent="0.25">
      <c r="A148" s="78"/>
      <c r="B148" s="91" t="s">
        <v>399</v>
      </c>
      <c r="C148" s="103" t="s">
        <v>478</v>
      </c>
      <c r="D148" s="76" t="s">
        <v>223</v>
      </c>
      <c r="E148" s="5">
        <v>64</v>
      </c>
      <c r="F148" s="64"/>
      <c r="G148" s="64"/>
      <c r="H148" s="64"/>
      <c r="I148" s="5">
        <v>64</v>
      </c>
    </row>
    <row r="149" spans="1:9" s="334" customFormat="1" ht="15.9" customHeight="1" x14ac:dyDescent="0.25">
      <c r="A149" s="78"/>
      <c r="B149" s="91" t="s">
        <v>399</v>
      </c>
      <c r="C149" s="103" t="s">
        <v>479</v>
      </c>
      <c r="D149" s="76" t="s">
        <v>224</v>
      </c>
      <c r="E149" s="5">
        <v>90</v>
      </c>
      <c r="F149" s="64"/>
      <c r="G149" s="64"/>
      <c r="H149" s="64"/>
      <c r="I149" s="5">
        <v>90</v>
      </c>
    </row>
    <row r="150" spans="1:9" s="334" customFormat="1" ht="15.9" customHeight="1" x14ac:dyDescent="0.25">
      <c r="A150" s="78"/>
      <c r="B150" s="91" t="s">
        <v>399</v>
      </c>
      <c r="C150" s="103" t="s">
        <v>860</v>
      </c>
      <c r="D150" s="98" t="s">
        <v>225</v>
      </c>
      <c r="E150" s="5">
        <v>67</v>
      </c>
      <c r="F150" s="64"/>
      <c r="G150" s="64"/>
      <c r="H150" s="64"/>
      <c r="I150" s="5">
        <v>67</v>
      </c>
    </row>
    <row r="151" spans="1:9" s="334" customFormat="1" ht="15.9" customHeight="1" x14ac:dyDescent="0.25">
      <c r="A151" s="78"/>
      <c r="B151" s="91" t="s">
        <v>399</v>
      </c>
      <c r="C151" s="103" t="s">
        <v>480</v>
      </c>
      <c r="D151" s="76" t="s">
        <v>226</v>
      </c>
      <c r="E151" s="5">
        <v>91</v>
      </c>
      <c r="F151" s="64"/>
      <c r="G151" s="64"/>
      <c r="H151" s="64"/>
      <c r="I151" s="5">
        <v>91</v>
      </c>
    </row>
    <row r="152" spans="1:9" s="334" customFormat="1" ht="15.9" customHeight="1" x14ac:dyDescent="0.25">
      <c r="A152" s="78"/>
      <c r="B152" s="91" t="s">
        <v>399</v>
      </c>
      <c r="C152" s="103" t="s">
        <v>473</v>
      </c>
      <c r="D152" s="76" t="s">
        <v>216</v>
      </c>
      <c r="E152" s="5">
        <v>86</v>
      </c>
      <c r="F152" s="64"/>
      <c r="G152" s="64"/>
      <c r="H152" s="64"/>
      <c r="I152" s="5">
        <v>86</v>
      </c>
    </row>
    <row r="153" spans="1:9" s="334" customFormat="1" ht="15.9" customHeight="1" x14ac:dyDescent="0.25">
      <c r="A153" s="78"/>
      <c r="B153" s="91" t="s">
        <v>399</v>
      </c>
      <c r="C153" s="103" t="s">
        <v>475</v>
      </c>
      <c r="D153" s="76" t="s">
        <v>218</v>
      </c>
      <c r="E153" s="5">
        <v>92</v>
      </c>
      <c r="F153" s="64"/>
      <c r="G153" s="64"/>
      <c r="H153" s="64"/>
      <c r="I153" s="5">
        <v>92</v>
      </c>
    </row>
    <row r="154" spans="1:9" s="334" customFormat="1" ht="15.9" customHeight="1" x14ac:dyDescent="0.25">
      <c r="A154" s="78"/>
      <c r="B154" s="91" t="s">
        <v>399</v>
      </c>
      <c r="C154" s="103" t="s">
        <v>82</v>
      </c>
      <c r="D154" s="76" t="s">
        <v>83</v>
      </c>
      <c r="E154" s="5">
        <v>69</v>
      </c>
      <c r="F154" s="64"/>
      <c r="G154" s="64"/>
      <c r="H154" s="64"/>
      <c r="I154" s="5">
        <v>69</v>
      </c>
    </row>
    <row r="155" spans="1:9" s="334" customFormat="1" ht="15.9" customHeight="1" x14ac:dyDescent="0.25">
      <c r="A155" s="78"/>
      <c r="B155" s="91" t="s">
        <v>399</v>
      </c>
      <c r="C155" s="103" t="s">
        <v>346</v>
      </c>
      <c r="D155" s="76" t="s">
        <v>227</v>
      </c>
      <c r="E155" s="5">
        <v>233</v>
      </c>
      <c r="F155" s="64"/>
      <c r="G155" s="64"/>
      <c r="H155" s="64"/>
      <c r="I155" s="5">
        <v>233</v>
      </c>
    </row>
    <row r="156" spans="1:9" s="334" customFormat="1" ht="15.9" customHeight="1" x14ac:dyDescent="0.25">
      <c r="A156" s="78"/>
      <c r="B156" s="91" t="s">
        <v>399</v>
      </c>
      <c r="C156" s="103" t="s">
        <v>861</v>
      </c>
      <c r="D156" s="98" t="s">
        <v>228</v>
      </c>
      <c r="E156" s="5">
        <v>70</v>
      </c>
      <c r="F156" s="64"/>
      <c r="G156" s="64"/>
      <c r="H156" s="64"/>
      <c r="I156" s="5">
        <v>70</v>
      </c>
    </row>
    <row r="157" spans="1:9" s="334" customFormat="1" ht="15.9" customHeight="1" x14ac:dyDescent="0.25">
      <c r="A157" s="78"/>
      <c r="B157" s="91" t="s">
        <v>399</v>
      </c>
      <c r="C157" s="103" t="s">
        <v>862</v>
      </c>
      <c r="D157" s="98" t="s">
        <v>229</v>
      </c>
      <c r="E157" s="5">
        <v>71</v>
      </c>
      <c r="F157" s="64"/>
      <c r="G157" s="64"/>
      <c r="H157" s="64"/>
      <c r="I157" s="5">
        <v>71</v>
      </c>
    </row>
    <row r="158" spans="1:9" s="334" customFormat="1" ht="15.9" customHeight="1" x14ac:dyDescent="0.25">
      <c r="A158" s="78"/>
      <c r="B158" s="91" t="s">
        <v>399</v>
      </c>
      <c r="C158" s="103" t="s">
        <v>481</v>
      </c>
      <c r="D158" s="76" t="s">
        <v>230</v>
      </c>
      <c r="E158" s="5">
        <v>94</v>
      </c>
      <c r="F158" s="64"/>
      <c r="G158" s="64"/>
      <c r="H158" s="64"/>
      <c r="I158" s="5">
        <v>94</v>
      </c>
    </row>
    <row r="159" spans="1:9" s="334" customFormat="1" ht="15.9" customHeight="1" x14ac:dyDescent="0.25">
      <c r="A159" s="78"/>
      <c r="B159" s="91" t="s">
        <v>399</v>
      </c>
      <c r="C159" s="103" t="s">
        <v>864</v>
      </c>
      <c r="D159" s="76" t="s">
        <v>231</v>
      </c>
      <c r="E159" s="5">
        <v>95</v>
      </c>
      <c r="F159" s="64"/>
      <c r="G159" s="64"/>
      <c r="H159" s="64"/>
      <c r="I159" s="5">
        <v>95</v>
      </c>
    </row>
    <row r="160" spans="1:9" s="334" customFormat="1" ht="15.9" customHeight="1" x14ac:dyDescent="0.25">
      <c r="A160" s="78"/>
      <c r="B160" s="91" t="s">
        <v>399</v>
      </c>
      <c r="C160" s="103" t="s">
        <v>865</v>
      </c>
      <c r="D160" s="372" t="s">
        <v>537</v>
      </c>
      <c r="E160" s="5">
        <v>78</v>
      </c>
      <c r="F160" s="64"/>
      <c r="G160" s="64"/>
      <c r="H160" s="64"/>
      <c r="I160" s="5">
        <v>78</v>
      </c>
    </row>
    <row r="161" spans="1:9" s="334" customFormat="1" ht="15.9" customHeight="1" x14ac:dyDescent="0.25">
      <c r="A161" s="78"/>
      <c r="B161" s="91" t="s">
        <v>399</v>
      </c>
      <c r="C161" s="103" t="s">
        <v>866</v>
      </c>
      <c r="D161" s="98" t="s">
        <v>232</v>
      </c>
      <c r="E161" s="5">
        <v>96</v>
      </c>
      <c r="F161" s="64"/>
      <c r="G161" s="64"/>
      <c r="H161" s="64"/>
      <c r="I161" s="5">
        <v>96</v>
      </c>
    </row>
    <row r="162" spans="1:9" s="334" customFormat="1" ht="15.9" customHeight="1" x14ac:dyDescent="0.25">
      <c r="A162" s="78"/>
      <c r="B162" s="91" t="s">
        <v>399</v>
      </c>
      <c r="C162" s="103" t="s">
        <v>482</v>
      </c>
      <c r="D162" s="76" t="s">
        <v>233</v>
      </c>
      <c r="E162" s="5">
        <v>97</v>
      </c>
      <c r="F162" s="64"/>
      <c r="G162" s="64"/>
      <c r="H162" s="64"/>
      <c r="I162" s="5">
        <v>97</v>
      </c>
    </row>
    <row r="163" spans="1:9" s="334" customFormat="1" ht="15.9" customHeight="1" x14ac:dyDescent="0.25">
      <c r="A163" s="78"/>
      <c r="B163" s="91" t="s">
        <v>399</v>
      </c>
      <c r="C163" s="103" t="s">
        <v>960</v>
      </c>
      <c r="D163" s="76" t="s">
        <v>234</v>
      </c>
      <c r="E163" s="5">
        <v>98</v>
      </c>
      <c r="F163" s="64"/>
      <c r="G163" s="64"/>
      <c r="H163" s="64"/>
      <c r="I163" s="5">
        <v>98</v>
      </c>
    </row>
    <row r="164" spans="1:9" ht="35.1" customHeight="1" thickBot="1" x14ac:dyDescent="0.3">
      <c r="A164" s="78"/>
      <c r="B164" s="119" t="s">
        <v>400</v>
      </c>
      <c r="C164" s="107"/>
      <c r="D164" s="118" t="s">
        <v>1132</v>
      </c>
      <c r="E164" s="5"/>
      <c r="F164" s="309">
        <f>SUM(F165:F177)</f>
        <v>0</v>
      </c>
      <c r="G164" s="309">
        <f>SUM(G165:G177)</f>
        <v>0</v>
      </c>
      <c r="H164" s="309">
        <f>SUM(H165:H177)</f>
        <v>0</v>
      </c>
      <c r="I164" s="5"/>
    </row>
    <row r="165" spans="1:9" ht="15.9" customHeight="1" thickTop="1" x14ac:dyDescent="0.25">
      <c r="A165" s="78"/>
      <c r="B165" s="91" t="s">
        <v>400</v>
      </c>
      <c r="C165" s="103" t="s">
        <v>85</v>
      </c>
      <c r="D165" s="65" t="s">
        <v>86</v>
      </c>
      <c r="E165" s="5">
        <v>55</v>
      </c>
      <c r="F165" s="64"/>
      <c r="G165" s="64"/>
      <c r="H165" s="64"/>
      <c r="I165" s="5">
        <v>55</v>
      </c>
    </row>
    <row r="166" spans="1:9" s="334" customFormat="1" ht="15.9" customHeight="1" x14ac:dyDescent="0.25">
      <c r="A166" s="78"/>
      <c r="B166" s="91" t="s">
        <v>400</v>
      </c>
      <c r="C166" s="103" t="s">
        <v>483</v>
      </c>
      <c r="D166" s="65" t="s">
        <v>236</v>
      </c>
      <c r="E166" s="5">
        <v>57</v>
      </c>
      <c r="F166" s="64"/>
      <c r="G166" s="64"/>
      <c r="H166" s="64"/>
      <c r="I166" s="5">
        <v>57</v>
      </c>
    </row>
    <row r="167" spans="1:9" s="334" customFormat="1" ht="15.9" customHeight="1" x14ac:dyDescent="0.25">
      <c r="A167" s="78"/>
      <c r="B167" s="91" t="s">
        <v>400</v>
      </c>
      <c r="C167" s="103" t="s">
        <v>87</v>
      </c>
      <c r="D167" s="65" t="s">
        <v>88</v>
      </c>
      <c r="E167" s="5">
        <v>58</v>
      </c>
      <c r="F167" s="64"/>
      <c r="G167" s="64"/>
      <c r="H167" s="64"/>
      <c r="I167" s="5">
        <v>58</v>
      </c>
    </row>
    <row r="168" spans="1:9" s="334" customFormat="1" ht="15.9" customHeight="1" x14ac:dyDescent="0.25">
      <c r="A168" s="78"/>
      <c r="B168" s="91" t="s">
        <v>400</v>
      </c>
      <c r="C168" s="103" t="s">
        <v>89</v>
      </c>
      <c r="D168" s="65" t="s">
        <v>90</v>
      </c>
      <c r="E168" s="5">
        <v>59</v>
      </c>
      <c r="F168" s="64"/>
      <c r="G168" s="64"/>
      <c r="H168" s="64"/>
      <c r="I168" s="5">
        <v>59</v>
      </c>
    </row>
    <row r="169" spans="1:9" s="334" customFormat="1" ht="15.9" customHeight="1" x14ac:dyDescent="0.25">
      <c r="A169" s="78"/>
      <c r="B169" s="91" t="s">
        <v>400</v>
      </c>
      <c r="C169" s="103" t="s">
        <v>867</v>
      </c>
      <c r="D169" s="97" t="s">
        <v>238</v>
      </c>
      <c r="E169" s="5">
        <v>61</v>
      </c>
      <c r="F169" s="64"/>
      <c r="G169" s="64"/>
      <c r="H169" s="64"/>
      <c r="I169" s="5">
        <v>61</v>
      </c>
    </row>
    <row r="170" spans="1:9" s="334" customFormat="1" ht="15.9" customHeight="1" x14ac:dyDescent="0.25">
      <c r="A170" s="78"/>
      <c r="B170" s="91" t="s">
        <v>400</v>
      </c>
      <c r="C170" s="103" t="s">
        <v>953</v>
      </c>
      <c r="D170" s="65" t="s">
        <v>239</v>
      </c>
      <c r="E170" s="5">
        <v>63</v>
      </c>
      <c r="F170" s="64"/>
      <c r="G170" s="64"/>
      <c r="H170" s="64"/>
      <c r="I170" s="5">
        <v>63</v>
      </c>
    </row>
    <row r="171" spans="1:9" s="334" customFormat="1" ht="15.9" customHeight="1" x14ac:dyDescent="0.25">
      <c r="A171" s="78"/>
      <c r="B171" s="91" t="s">
        <v>400</v>
      </c>
      <c r="C171" s="103" t="s">
        <v>485</v>
      </c>
      <c r="D171" s="65" t="s">
        <v>240</v>
      </c>
      <c r="E171" s="5">
        <v>65</v>
      </c>
      <c r="F171" s="64"/>
      <c r="G171" s="64"/>
      <c r="H171" s="64"/>
      <c r="I171" s="5">
        <v>65</v>
      </c>
    </row>
    <row r="172" spans="1:9" s="334" customFormat="1" ht="15.9" customHeight="1" x14ac:dyDescent="0.25">
      <c r="A172" s="78"/>
      <c r="B172" s="91" t="s">
        <v>400</v>
      </c>
      <c r="C172" s="103" t="s">
        <v>484</v>
      </c>
      <c r="D172" s="65" t="s">
        <v>237</v>
      </c>
      <c r="E172" s="5">
        <v>68</v>
      </c>
      <c r="F172" s="64"/>
      <c r="G172" s="64"/>
      <c r="H172" s="64"/>
      <c r="I172" s="5">
        <v>68</v>
      </c>
    </row>
    <row r="173" spans="1:9" s="334" customFormat="1" ht="15.9" customHeight="1" x14ac:dyDescent="0.25">
      <c r="A173" s="78"/>
      <c r="B173" s="91" t="s">
        <v>400</v>
      </c>
      <c r="C173" s="103" t="s">
        <v>486</v>
      </c>
      <c r="D173" s="65" t="s">
        <v>241</v>
      </c>
      <c r="E173" s="5">
        <v>72</v>
      </c>
      <c r="F173" s="64"/>
      <c r="G173" s="64"/>
      <c r="H173" s="64"/>
      <c r="I173" s="5">
        <v>72</v>
      </c>
    </row>
    <row r="174" spans="1:9" ht="15.9" customHeight="1" x14ac:dyDescent="0.25">
      <c r="A174" s="78"/>
      <c r="B174" s="91" t="s">
        <v>400</v>
      </c>
      <c r="C174" s="100" t="s">
        <v>487</v>
      </c>
      <c r="D174" s="65" t="s">
        <v>242</v>
      </c>
      <c r="E174" s="5">
        <v>73</v>
      </c>
      <c r="F174" s="64"/>
      <c r="G174" s="64"/>
      <c r="H174" s="64"/>
      <c r="I174" s="5">
        <v>73</v>
      </c>
    </row>
    <row r="175" spans="1:9" ht="15.9" customHeight="1" x14ac:dyDescent="0.25">
      <c r="A175" s="78"/>
      <c r="B175" s="91" t="s">
        <v>400</v>
      </c>
      <c r="C175" s="100" t="s">
        <v>488</v>
      </c>
      <c r="D175" s="65" t="s">
        <v>243</v>
      </c>
      <c r="E175" s="5">
        <v>74</v>
      </c>
      <c r="F175" s="10"/>
      <c r="G175" s="10"/>
      <c r="H175" s="10"/>
      <c r="I175" s="5">
        <v>74</v>
      </c>
    </row>
    <row r="176" spans="1:9" ht="15.9" customHeight="1" x14ac:dyDescent="0.25">
      <c r="A176" s="78"/>
      <c r="B176" s="91" t="s">
        <v>400</v>
      </c>
      <c r="C176" s="100" t="s">
        <v>91</v>
      </c>
      <c r="D176" s="65" t="s">
        <v>92</v>
      </c>
      <c r="E176" s="5">
        <v>75</v>
      </c>
      <c r="F176" s="10"/>
      <c r="G176" s="10"/>
      <c r="H176" s="10"/>
      <c r="I176" s="5">
        <v>75</v>
      </c>
    </row>
    <row r="177" spans="1:9" ht="15.9" customHeight="1" x14ac:dyDescent="0.25">
      <c r="A177" s="78"/>
      <c r="B177" s="91" t="s">
        <v>400</v>
      </c>
      <c r="C177" s="100" t="s">
        <v>93</v>
      </c>
      <c r="D177" s="65" t="s">
        <v>94</v>
      </c>
      <c r="E177" s="5">
        <v>76</v>
      </c>
      <c r="F177" s="10"/>
      <c r="G177" s="10"/>
      <c r="H177" s="10"/>
      <c r="I177" s="5">
        <v>76</v>
      </c>
    </row>
    <row r="178" spans="1:9" ht="35.1" customHeight="1" thickBot="1" x14ac:dyDescent="0.3">
      <c r="A178" s="78"/>
      <c r="B178" s="114" t="s">
        <v>404</v>
      </c>
      <c r="C178" s="109"/>
      <c r="D178" s="110" t="s">
        <v>1074</v>
      </c>
      <c r="E178" s="9"/>
      <c r="F178" s="309">
        <f>SUM(F179,F196)</f>
        <v>0</v>
      </c>
      <c r="G178" s="309">
        <f>SUM(G179,G196)</f>
        <v>0</v>
      </c>
      <c r="H178" s="309">
        <f>SUM(H179,H196)</f>
        <v>0</v>
      </c>
      <c r="I178" s="9"/>
    </row>
    <row r="179" spans="1:9" ht="35.1" customHeight="1" thickTop="1" thickBot="1" x14ac:dyDescent="0.3">
      <c r="A179" s="78"/>
      <c r="B179" s="111" t="s">
        <v>401</v>
      </c>
      <c r="C179" s="116"/>
      <c r="D179" s="117" t="s">
        <v>1133</v>
      </c>
      <c r="E179" s="5"/>
      <c r="F179" s="309">
        <f>SUM(F180:F195)</f>
        <v>0</v>
      </c>
      <c r="G179" s="309">
        <f>SUM(G180:G195)</f>
        <v>0</v>
      </c>
      <c r="H179" s="309">
        <f>SUM(H180:H195)</f>
        <v>0</v>
      </c>
      <c r="I179" s="5"/>
    </row>
    <row r="180" spans="1:9" ht="15.9" customHeight="1" thickTop="1" x14ac:dyDescent="0.25">
      <c r="A180" s="78"/>
      <c r="B180" s="91" t="s">
        <v>401</v>
      </c>
      <c r="C180" s="171" t="s">
        <v>493</v>
      </c>
      <c r="D180" s="65" t="s">
        <v>252</v>
      </c>
      <c r="E180" s="5">
        <v>37</v>
      </c>
      <c r="F180" s="64"/>
      <c r="G180" s="64"/>
      <c r="H180" s="64"/>
      <c r="I180" s="5">
        <v>37</v>
      </c>
    </row>
    <row r="181" spans="1:9" ht="15.9" customHeight="1" x14ac:dyDescent="0.25">
      <c r="A181" s="78"/>
      <c r="B181" s="91" t="s">
        <v>401</v>
      </c>
      <c r="C181" s="102" t="s">
        <v>494</v>
      </c>
      <c r="D181" s="65" t="s">
        <v>253</v>
      </c>
      <c r="E181" s="5">
        <v>38</v>
      </c>
      <c r="F181" s="64"/>
      <c r="G181" s="64"/>
      <c r="H181" s="64"/>
      <c r="I181" s="5">
        <v>38</v>
      </c>
    </row>
    <row r="182" spans="1:9" s="334" customFormat="1" ht="15.9" customHeight="1" x14ac:dyDescent="0.25">
      <c r="A182" s="78"/>
      <c r="B182" s="91" t="s">
        <v>401</v>
      </c>
      <c r="C182" s="171" t="s">
        <v>335</v>
      </c>
      <c r="D182" s="65" t="s">
        <v>244</v>
      </c>
      <c r="E182" s="5">
        <v>172</v>
      </c>
      <c r="F182" s="64"/>
      <c r="G182" s="64"/>
      <c r="H182" s="64"/>
      <c r="I182" s="5">
        <v>172</v>
      </c>
    </row>
    <row r="183" spans="1:9" s="334" customFormat="1" ht="15.9" customHeight="1" x14ac:dyDescent="0.25">
      <c r="A183" s="78"/>
      <c r="B183" s="91" t="s">
        <v>401</v>
      </c>
      <c r="C183" s="171" t="s">
        <v>495</v>
      </c>
      <c r="D183" s="65" t="s">
        <v>254</v>
      </c>
      <c r="E183" s="5">
        <v>40</v>
      </c>
      <c r="F183" s="64"/>
      <c r="G183" s="64"/>
      <c r="H183" s="64"/>
      <c r="I183" s="5">
        <v>40</v>
      </c>
    </row>
    <row r="184" spans="1:9" s="334" customFormat="1" ht="15.9" customHeight="1" x14ac:dyDescent="0.25">
      <c r="A184" s="78"/>
      <c r="B184" s="91" t="s">
        <v>401</v>
      </c>
      <c r="C184" s="171" t="s">
        <v>489</v>
      </c>
      <c r="D184" s="65" t="s">
        <v>245</v>
      </c>
      <c r="E184" s="5">
        <v>181</v>
      </c>
      <c r="F184" s="64"/>
      <c r="G184" s="64"/>
      <c r="H184" s="64"/>
      <c r="I184" s="5">
        <v>181</v>
      </c>
    </row>
    <row r="185" spans="1:9" s="334" customFormat="1" ht="15.9" customHeight="1" x14ac:dyDescent="0.25">
      <c r="A185" s="78"/>
      <c r="B185" s="91" t="s">
        <v>401</v>
      </c>
      <c r="C185" s="103" t="s">
        <v>96</v>
      </c>
      <c r="D185" s="65" t="s">
        <v>97</v>
      </c>
      <c r="E185" s="5">
        <v>183</v>
      </c>
      <c r="F185" s="64"/>
      <c r="G185" s="64"/>
      <c r="H185" s="64"/>
      <c r="I185" s="5">
        <v>183</v>
      </c>
    </row>
    <row r="186" spans="1:9" s="334" customFormat="1" ht="15.9" customHeight="1" x14ac:dyDescent="0.25">
      <c r="A186" s="78"/>
      <c r="B186" s="91" t="s">
        <v>401</v>
      </c>
      <c r="C186" s="171" t="s">
        <v>868</v>
      </c>
      <c r="D186" s="97" t="s">
        <v>251</v>
      </c>
      <c r="E186" s="5">
        <v>185</v>
      </c>
      <c r="F186" s="64"/>
      <c r="G186" s="64"/>
      <c r="H186" s="64"/>
      <c r="I186" s="5">
        <v>185</v>
      </c>
    </row>
    <row r="187" spans="1:9" s="334" customFormat="1" ht="15.9" customHeight="1" x14ac:dyDescent="0.25">
      <c r="A187" s="78"/>
      <c r="B187" s="91" t="s">
        <v>401</v>
      </c>
      <c r="C187" s="171" t="s">
        <v>496</v>
      </c>
      <c r="D187" s="65" t="s">
        <v>255</v>
      </c>
      <c r="E187" s="5">
        <v>186</v>
      </c>
      <c r="F187" s="64"/>
      <c r="G187" s="64"/>
      <c r="H187" s="64"/>
      <c r="I187" s="5">
        <v>186</v>
      </c>
    </row>
    <row r="188" spans="1:9" s="334" customFormat="1" ht="15.9" customHeight="1" x14ac:dyDescent="0.25">
      <c r="A188" s="78"/>
      <c r="B188" s="91" t="s">
        <v>401</v>
      </c>
      <c r="C188" s="171" t="s">
        <v>491</v>
      </c>
      <c r="D188" s="65" t="s">
        <v>248</v>
      </c>
      <c r="E188" s="5">
        <v>188</v>
      </c>
      <c r="F188" s="64"/>
      <c r="G188" s="64"/>
      <c r="H188" s="64"/>
      <c r="I188" s="5">
        <v>188</v>
      </c>
    </row>
    <row r="189" spans="1:9" s="334" customFormat="1" ht="15.9" customHeight="1" x14ac:dyDescent="0.25">
      <c r="A189" s="78"/>
      <c r="B189" s="91" t="s">
        <v>401</v>
      </c>
      <c r="C189" s="171" t="s">
        <v>490</v>
      </c>
      <c r="D189" s="65" t="s">
        <v>246</v>
      </c>
      <c r="E189" s="5">
        <v>189</v>
      </c>
      <c r="F189" s="64"/>
      <c r="G189" s="64"/>
      <c r="H189" s="64"/>
      <c r="I189" s="5">
        <v>189</v>
      </c>
    </row>
    <row r="190" spans="1:9" s="334" customFormat="1" ht="15.9" customHeight="1" x14ac:dyDescent="0.25">
      <c r="A190" s="78"/>
      <c r="B190" s="91" t="s">
        <v>401</v>
      </c>
      <c r="C190" s="171" t="s">
        <v>344</v>
      </c>
      <c r="D190" s="65" t="s">
        <v>256</v>
      </c>
      <c r="E190" s="5">
        <v>193</v>
      </c>
      <c r="F190" s="64"/>
      <c r="G190" s="64"/>
      <c r="H190" s="64"/>
      <c r="I190" s="5">
        <v>193</v>
      </c>
    </row>
    <row r="191" spans="1:9" s="334" customFormat="1" ht="15.9" customHeight="1" x14ac:dyDescent="0.25">
      <c r="A191" s="78"/>
      <c r="B191" s="91" t="s">
        <v>401</v>
      </c>
      <c r="C191" s="171" t="s">
        <v>869</v>
      </c>
      <c r="D191" s="97" t="s">
        <v>247</v>
      </c>
      <c r="E191" s="5">
        <v>201</v>
      </c>
      <c r="F191" s="64"/>
      <c r="G191" s="64"/>
      <c r="H191" s="64"/>
      <c r="I191" s="5">
        <v>201</v>
      </c>
    </row>
    <row r="192" spans="1:9" s="334" customFormat="1" ht="15.9" customHeight="1" x14ac:dyDescent="0.25">
      <c r="A192" s="78"/>
      <c r="B192" s="91" t="s">
        <v>401</v>
      </c>
      <c r="C192" s="171" t="s">
        <v>961</v>
      </c>
      <c r="D192" s="97" t="s">
        <v>257</v>
      </c>
      <c r="E192" s="5">
        <v>218</v>
      </c>
      <c r="F192" s="64"/>
      <c r="G192" s="64"/>
      <c r="H192" s="64"/>
      <c r="I192" s="5">
        <v>218</v>
      </c>
    </row>
    <row r="193" spans="1:9" s="334" customFormat="1" ht="15.9" customHeight="1" x14ac:dyDescent="0.25">
      <c r="A193" s="78"/>
      <c r="B193" s="91" t="s">
        <v>401</v>
      </c>
      <c r="C193" s="171" t="s">
        <v>492</v>
      </c>
      <c r="D193" s="65" t="s">
        <v>249</v>
      </c>
      <c r="E193" s="5">
        <v>204</v>
      </c>
      <c r="F193" s="64"/>
      <c r="G193" s="64"/>
      <c r="H193" s="64"/>
      <c r="I193" s="5">
        <v>204</v>
      </c>
    </row>
    <row r="194" spans="1:9" s="334" customFormat="1" ht="15.9" customHeight="1" x14ac:dyDescent="0.25">
      <c r="A194" s="78"/>
      <c r="B194" s="91" t="s">
        <v>401</v>
      </c>
      <c r="C194" s="171" t="s">
        <v>870</v>
      </c>
      <c r="D194" s="65" t="s">
        <v>258</v>
      </c>
      <c r="E194" s="5">
        <v>207</v>
      </c>
      <c r="F194" s="64"/>
      <c r="G194" s="64"/>
      <c r="H194" s="64"/>
      <c r="I194" s="5">
        <v>207</v>
      </c>
    </row>
    <row r="195" spans="1:9" s="334" customFormat="1" ht="15.9" customHeight="1" x14ac:dyDescent="0.25">
      <c r="A195" s="78"/>
      <c r="B195" s="91" t="s">
        <v>401</v>
      </c>
      <c r="C195" s="171" t="s">
        <v>871</v>
      </c>
      <c r="D195" s="97" t="s">
        <v>250</v>
      </c>
      <c r="E195" s="5">
        <v>211</v>
      </c>
      <c r="F195" s="64"/>
      <c r="G195" s="64"/>
      <c r="H195" s="64"/>
      <c r="I195" s="5">
        <v>211</v>
      </c>
    </row>
    <row r="196" spans="1:9" ht="35.1" customHeight="1" thickBot="1" x14ac:dyDescent="0.3">
      <c r="A196" s="78"/>
      <c r="B196" s="119" t="s">
        <v>409</v>
      </c>
      <c r="C196" s="120"/>
      <c r="D196" s="118" t="s">
        <v>1134</v>
      </c>
      <c r="E196" s="5"/>
      <c r="F196" s="309">
        <f>SUM(F197:F229)</f>
        <v>0</v>
      </c>
      <c r="G196" s="309">
        <f>SUM(G197:G229)</f>
        <v>0</v>
      </c>
      <c r="H196" s="309">
        <f>SUM(H197:H229)</f>
        <v>0</v>
      </c>
      <c r="I196" s="5"/>
    </row>
    <row r="197" spans="1:9" ht="15.9" customHeight="1" thickTop="1" x14ac:dyDescent="0.25">
      <c r="A197" s="78"/>
      <c r="B197" s="91" t="s">
        <v>409</v>
      </c>
      <c r="C197" s="103" t="s">
        <v>497</v>
      </c>
      <c r="D197" s="65" t="s">
        <v>259</v>
      </c>
      <c r="E197" s="5">
        <v>171</v>
      </c>
      <c r="F197" s="10"/>
      <c r="G197" s="10"/>
      <c r="H197" s="10"/>
      <c r="I197" s="5">
        <v>171</v>
      </c>
    </row>
    <row r="198" spans="1:9" s="334" customFormat="1" ht="15.9" customHeight="1" x14ac:dyDescent="0.25">
      <c r="A198" s="78"/>
      <c r="B198" s="91" t="s">
        <v>409</v>
      </c>
      <c r="C198" s="103" t="s">
        <v>498</v>
      </c>
      <c r="D198" s="65" t="s">
        <v>260</v>
      </c>
      <c r="E198" s="5">
        <v>173</v>
      </c>
      <c r="F198" s="10"/>
      <c r="G198" s="10"/>
      <c r="H198" s="10"/>
      <c r="I198" s="5">
        <v>173</v>
      </c>
    </row>
    <row r="199" spans="1:9" s="334" customFormat="1" ht="15.9" customHeight="1" x14ac:dyDescent="0.25">
      <c r="A199" s="78"/>
      <c r="B199" s="91" t="s">
        <v>409</v>
      </c>
      <c r="C199" s="103" t="s">
        <v>499</v>
      </c>
      <c r="D199" s="65" t="s">
        <v>261</v>
      </c>
      <c r="E199" s="5">
        <v>174</v>
      </c>
      <c r="F199" s="10"/>
      <c r="G199" s="10"/>
      <c r="H199" s="10"/>
      <c r="I199" s="5">
        <v>174</v>
      </c>
    </row>
    <row r="200" spans="1:9" s="334" customFormat="1" ht="15.9" customHeight="1" x14ac:dyDescent="0.25">
      <c r="A200" s="78"/>
      <c r="B200" s="91" t="s">
        <v>409</v>
      </c>
      <c r="C200" s="103" t="s">
        <v>963</v>
      </c>
      <c r="D200" s="65" t="s">
        <v>262</v>
      </c>
      <c r="E200" s="5">
        <v>176</v>
      </c>
      <c r="F200" s="10"/>
      <c r="G200" s="10"/>
      <c r="H200" s="10"/>
      <c r="I200" s="5">
        <v>176</v>
      </c>
    </row>
    <row r="201" spans="1:9" s="334" customFormat="1" ht="15.9" customHeight="1" x14ac:dyDescent="0.25">
      <c r="A201" s="78"/>
      <c r="B201" s="91" t="s">
        <v>409</v>
      </c>
      <c r="C201" s="103" t="s">
        <v>99</v>
      </c>
      <c r="D201" s="65" t="s">
        <v>100</v>
      </c>
      <c r="E201" s="5">
        <v>177</v>
      </c>
      <c r="F201" s="10"/>
      <c r="G201" s="10"/>
      <c r="H201" s="10"/>
      <c r="I201" s="5">
        <v>177</v>
      </c>
    </row>
    <row r="202" spans="1:9" s="334" customFormat="1" ht="15.9" customHeight="1" x14ac:dyDescent="0.25">
      <c r="A202" s="78"/>
      <c r="B202" s="91" t="s">
        <v>409</v>
      </c>
      <c r="C202" s="103" t="s">
        <v>964</v>
      </c>
      <c r="D202" s="65" t="s">
        <v>101</v>
      </c>
      <c r="E202" s="5">
        <v>178</v>
      </c>
      <c r="F202" s="10"/>
      <c r="G202" s="10"/>
      <c r="H202" s="10"/>
      <c r="I202" s="5">
        <v>178</v>
      </c>
    </row>
    <row r="203" spans="1:9" s="334" customFormat="1" ht="15.9" customHeight="1" x14ac:dyDescent="0.25">
      <c r="A203" s="78"/>
      <c r="B203" s="91" t="s">
        <v>409</v>
      </c>
      <c r="C203" s="103" t="s">
        <v>369</v>
      </c>
      <c r="D203" s="97" t="s">
        <v>102</v>
      </c>
      <c r="E203" s="5">
        <v>179</v>
      </c>
      <c r="F203" s="10"/>
      <c r="G203" s="10"/>
      <c r="H203" s="10"/>
      <c r="I203" s="5">
        <v>179</v>
      </c>
    </row>
    <row r="204" spans="1:9" s="334" customFormat="1" ht="15.9" customHeight="1" x14ac:dyDescent="0.25">
      <c r="A204" s="78"/>
      <c r="B204" s="91" t="s">
        <v>409</v>
      </c>
      <c r="C204" s="103" t="s">
        <v>103</v>
      </c>
      <c r="D204" s="65" t="s">
        <v>104</v>
      </c>
      <c r="E204" s="5">
        <v>180</v>
      </c>
      <c r="F204" s="10"/>
      <c r="G204" s="10"/>
      <c r="H204" s="10"/>
      <c r="I204" s="5">
        <v>180</v>
      </c>
    </row>
    <row r="205" spans="1:9" s="436" customFormat="1" ht="15.9" customHeight="1" x14ac:dyDescent="0.25">
      <c r="A205" s="78"/>
      <c r="B205" s="91" t="s">
        <v>409</v>
      </c>
      <c r="C205" s="171" t="s">
        <v>962</v>
      </c>
      <c r="D205" s="65" t="s">
        <v>98</v>
      </c>
      <c r="E205" s="5">
        <v>182</v>
      </c>
      <c r="F205" s="64"/>
      <c r="G205" s="64"/>
      <c r="H205" s="64"/>
      <c r="I205" s="5">
        <v>182</v>
      </c>
    </row>
    <row r="206" spans="1:9" s="334" customFormat="1" ht="15.9" customHeight="1" x14ac:dyDescent="0.25">
      <c r="A206" s="78"/>
      <c r="B206" s="91" t="s">
        <v>409</v>
      </c>
      <c r="C206" s="103" t="s">
        <v>105</v>
      </c>
      <c r="D206" s="65" t="s">
        <v>106</v>
      </c>
      <c r="E206" s="5">
        <v>184</v>
      </c>
      <c r="F206" s="10"/>
      <c r="G206" s="10"/>
      <c r="H206" s="10"/>
      <c r="I206" s="5">
        <v>184</v>
      </c>
    </row>
    <row r="207" spans="1:9" s="334" customFormat="1" ht="15.9" customHeight="1" x14ac:dyDescent="0.25">
      <c r="A207" s="78"/>
      <c r="B207" s="91" t="s">
        <v>409</v>
      </c>
      <c r="C207" s="103" t="s">
        <v>500</v>
      </c>
      <c r="D207" s="65" t="s">
        <v>263</v>
      </c>
      <c r="E207" s="5">
        <v>187</v>
      </c>
      <c r="F207" s="10"/>
      <c r="G207" s="10"/>
      <c r="H207" s="10"/>
      <c r="I207" s="5">
        <v>187</v>
      </c>
    </row>
    <row r="208" spans="1:9" s="334" customFormat="1" ht="15.9" customHeight="1" x14ac:dyDescent="0.25">
      <c r="A208" s="78"/>
      <c r="B208" s="91" t="s">
        <v>409</v>
      </c>
      <c r="C208" s="103" t="s">
        <v>501</v>
      </c>
      <c r="D208" s="65" t="s">
        <v>264</v>
      </c>
      <c r="E208" s="5">
        <v>213</v>
      </c>
      <c r="F208" s="10"/>
      <c r="G208" s="10"/>
      <c r="H208" s="10"/>
      <c r="I208" s="5">
        <v>213</v>
      </c>
    </row>
    <row r="209" spans="1:9" s="334" customFormat="1" ht="15.9" customHeight="1" x14ac:dyDescent="0.25">
      <c r="A209" s="78"/>
      <c r="B209" s="91" t="s">
        <v>409</v>
      </c>
      <c r="C209" s="103" t="s">
        <v>970</v>
      </c>
      <c r="D209" s="65" t="s">
        <v>266</v>
      </c>
      <c r="E209" s="5">
        <v>214</v>
      </c>
      <c r="F209" s="10"/>
      <c r="G209" s="10"/>
      <c r="H209" s="10"/>
      <c r="I209" s="5">
        <v>214</v>
      </c>
    </row>
    <row r="210" spans="1:9" s="334" customFormat="1" ht="15.9" customHeight="1" x14ac:dyDescent="0.25">
      <c r="A210" s="78"/>
      <c r="B210" s="91" t="s">
        <v>409</v>
      </c>
      <c r="C210" s="103" t="s">
        <v>502</v>
      </c>
      <c r="D210" s="65" t="s">
        <v>265</v>
      </c>
      <c r="E210" s="5">
        <v>190</v>
      </c>
      <c r="F210" s="10"/>
      <c r="G210" s="10"/>
      <c r="H210" s="10"/>
      <c r="I210" s="5">
        <v>190</v>
      </c>
    </row>
    <row r="211" spans="1:9" s="334" customFormat="1" ht="15.9" customHeight="1" x14ac:dyDescent="0.25">
      <c r="A211" s="78"/>
      <c r="B211" s="91" t="s">
        <v>409</v>
      </c>
      <c r="C211" s="103" t="s">
        <v>965</v>
      </c>
      <c r="D211" s="65" t="s">
        <v>107</v>
      </c>
      <c r="E211" s="5">
        <v>191</v>
      </c>
      <c r="F211" s="10"/>
      <c r="G211" s="10"/>
      <c r="H211" s="10"/>
      <c r="I211" s="5">
        <v>191</v>
      </c>
    </row>
    <row r="212" spans="1:9" s="334" customFormat="1" ht="15.9" customHeight="1" x14ac:dyDescent="0.25">
      <c r="A212" s="78"/>
      <c r="B212" s="91" t="s">
        <v>409</v>
      </c>
      <c r="C212" s="103" t="s">
        <v>503</v>
      </c>
      <c r="D212" s="65" t="s">
        <v>267</v>
      </c>
      <c r="E212" s="5">
        <v>192</v>
      </c>
      <c r="F212" s="10"/>
      <c r="G212" s="10"/>
      <c r="H212" s="10"/>
      <c r="I212" s="5">
        <v>192</v>
      </c>
    </row>
    <row r="213" spans="1:9" s="334" customFormat="1" ht="15.9" customHeight="1" x14ac:dyDescent="0.25">
      <c r="A213" s="78"/>
      <c r="B213" s="91" t="s">
        <v>409</v>
      </c>
      <c r="C213" s="103" t="s">
        <v>504</v>
      </c>
      <c r="D213" s="65" t="s">
        <v>268</v>
      </c>
      <c r="E213" s="5">
        <v>194</v>
      </c>
      <c r="F213" s="10"/>
      <c r="G213" s="10"/>
      <c r="H213" s="10"/>
      <c r="I213" s="5">
        <v>194</v>
      </c>
    </row>
    <row r="214" spans="1:9" s="334" customFormat="1" ht="15.9" customHeight="1" x14ac:dyDescent="0.25">
      <c r="A214" s="78"/>
      <c r="B214" s="91" t="s">
        <v>409</v>
      </c>
      <c r="C214" s="103" t="s">
        <v>370</v>
      </c>
      <c r="D214" s="97" t="s">
        <v>108</v>
      </c>
      <c r="E214" s="5">
        <v>195</v>
      </c>
      <c r="F214" s="10"/>
      <c r="G214" s="10"/>
      <c r="H214" s="10"/>
      <c r="I214" s="5">
        <v>195</v>
      </c>
    </row>
    <row r="215" spans="1:9" s="334" customFormat="1" ht="15.9" customHeight="1" x14ac:dyDescent="0.25">
      <c r="A215" s="78"/>
      <c r="B215" s="91" t="s">
        <v>409</v>
      </c>
      <c r="C215" s="103" t="s">
        <v>347</v>
      </c>
      <c r="D215" s="65" t="s">
        <v>269</v>
      </c>
      <c r="E215" s="5">
        <v>196</v>
      </c>
      <c r="F215" s="10"/>
      <c r="G215" s="10"/>
      <c r="H215" s="10"/>
      <c r="I215" s="5">
        <v>196</v>
      </c>
    </row>
    <row r="216" spans="1:9" s="334" customFormat="1" ht="15.9" customHeight="1" x14ac:dyDescent="0.25">
      <c r="A216" s="78"/>
      <c r="B216" s="91" t="s">
        <v>409</v>
      </c>
      <c r="C216" s="103" t="s">
        <v>505</v>
      </c>
      <c r="D216" s="65" t="s">
        <v>270</v>
      </c>
      <c r="E216" s="5">
        <v>197</v>
      </c>
      <c r="F216" s="10"/>
      <c r="G216" s="10"/>
      <c r="H216" s="10"/>
      <c r="I216" s="5">
        <v>197</v>
      </c>
    </row>
    <row r="217" spans="1:9" s="334" customFormat="1" ht="15.9" customHeight="1" x14ac:dyDescent="0.25">
      <c r="A217" s="78"/>
      <c r="B217" s="91" t="s">
        <v>409</v>
      </c>
      <c r="C217" s="103" t="s">
        <v>506</v>
      </c>
      <c r="D217" s="65" t="s">
        <v>271</v>
      </c>
      <c r="E217" s="5">
        <v>198</v>
      </c>
      <c r="F217" s="10"/>
      <c r="G217" s="10"/>
      <c r="H217" s="10"/>
      <c r="I217" s="5">
        <v>198</v>
      </c>
    </row>
    <row r="218" spans="1:9" s="334" customFormat="1" ht="15.9" customHeight="1" x14ac:dyDescent="0.25">
      <c r="A218" s="78"/>
      <c r="B218" s="91" t="s">
        <v>409</v>
      </c>
      <c r="C218" s="103" t="s">
        <v>507</v>
      </c>
      <c r="D218" s="65" t="s">
        <v>272</v>
      </c>
      <c r="E218" s="5">
        <v>199</v>
      </c>
      <c r="F218" s="10"/>
      <c r="G218" s="10"/>
      <c r="H218" s="10"/>
      <c r="I218" s="5">
        <v>199</v>
      </c>
    </row>
    <row r="219" spans="1:9" s="334" customFormat="1" ht="15.9" customHeight="1" x14ac:dyDescent="0.25">
      <c r="A219" s="78"/>
      <c r="B219" s="91" t="s">
        <v>409</v>
      </c>
      <c r="C219" s="103" t="s">
        <v>508</v>
      </c>
      <c r="D219" s="65" t="s">
        <v>273</v>
      </c>
      <c r="E219" s="5">
        <v>202</v>
      </c>
      <c r="F219" s="10"/>
      <c r="G219" s="10"/>
      <c r="H219" s="10"/>
      <c r="I219" s="5">
        <v>202</v>
      </c>
    </row>
    <row r="220" spans="1:9" ht="15.9" customHeight="1" x14ac:dyDescent="0.25">
      <c r="A220" s="78"/>
      <c r="B220" s="91" t="s">
        <v>409</v>
      </c>
      <c r="C220" s="100" t="s">
        <v>109</v>
      </c>
      <c r="D220" s="65" t="s">
        <v>110</v>
      </c>
      <c r="E220" s="5">
        <v>203</v>
      </c>
      <c r="F220" s="10"/>
      <c r="G220" s="10"/>
      <c r="H220" s="10"/>
      <c r="I220" s="5">
        <v>203</v>
      </c>
    </row>
    <row r="221" spans="1:9" ht="15.9" customHeight="1" x14ac:dyDescent="0.25">
      <c r="A221" s="78"/>
      <c r="B221" s="91" t="s">
        <v>409</v>
      </c>
      <c r="C221" s="100" t="s">
        <v>111</v>
      </c>
      <c r="D221" s="65" t="s">
        <v>112</v>
      </c>
      <c r="E221" s="5">
        <v>205</v>
      </c>
      <c r="F221" s="10"/>
      <c r="G221" s="10"/>
      <c r="H221" s="10"/>
      <c r="I221" s="5">
        <v>205</v>
      </c>
    </row>
    <row r="222" spans="1:9" ht="15.9" customHeight="1" x14ac:dyDescent="0.25">
      <c r="A222" s="78"/>
      <c r="B222" s="91" t="s">
        <v>409</v>
      </c>
      <c r="C222" s="100" t="s">
        <v>509</v>
      </c>
      <c r="D222" s="65" t="s">
        <v>274</v>
      </c>
      <c r="E222" s="5">
        <v>206</v>
      </c>
      <c r="F222" s="64"/>
      <c r="G222" s="64"/>
      <c r="H222" s="64"/>
      <c r="I222" s="5">
        <v>206</v>
      </c>
    </row>
    <row r="223" spans="1:9" ht="15.9" customHeight="1" x14ac:dyDescent="0.25">
      <c r="A223" s="78"/>
      <c r="B223" s="91" t="s">
        <v>409</v>
      </c>
      <c r="C223" s="100" t="s">
        <v>510</v>
      </c>
      <c r="D223" s="65" t="s">
        <v>275</v>
      </c>
      <c r="E223" s="5">
        <v>215</v>
      </c>
      <c r="F223" s="64"/>
      <c r="G223" s="64"/>
      <c r="H223" s="64"/>
      <c r="I223" s="5">
        <v>215</v>
      </c>
    </row>
    <row r="224" spans="1:9" ht="15.9" customHeight="1" x14ac:dyDescent="0.25">
      <c r="A224" s="78"/>
      <c r="B224" s="91" t="s">
        <v>409</v>
      </c>
      <c r="C224" s="100" t="s">
        <v>395</v>
      </c>
      <c r="D224" s="97" t="s">
        <v>113</v>
      </c>
      <c r="E224" s="5">
        <v>208</v>
      </c>
      <c r="F224" s="10"/>
      <c r="G224" s="10"/>
      <c r="H224" s="10"/>
      <c r="I224" s="5">
        <v>208</v>
      </c>
    </row>
    <row r="225" spans="1:9" ht="15.9" customHeight="1" x14ac:dyDescent="0.25">
      <c r="A225" s="78"/>
      <c r="B225" s="91" t="s">
        <v>409</v>
      </c>
      <c r="C225" s="100" t="s">
        <v>114</v>
      </c>
      <c r="D225" s="65" t="s">
        <v>115</v>
      </c>
      <c r="E225" s="5">
        <v>209</v>
      </c>
      <c r="F225" s="10"/>
      <c r="G225" s="10"/>
      <c r="H225" s="10"/>
      <c r="I225" s="5">
        <v>209</v>
      </c>
    </row>
    <row r="226" spans="1:9" ht="15.9" customHeight="1" x14ac:dyDescent="0.25">
      <c r="A226" s="78"/>
      <c r="B226" s="91" t="s">
        <v>409</v>
      </c>
      <c r="C226" s="100" t="s">
        <v>881</v>
      </c>
      <c r="D226" s="97" t="s">
        <v>276</v>
      </c>
      <c r="E226" s="5">
        <v>231</v>
      </c>
      <c r="F226" s="64"/>
      <c r="G226" s="64"/>
      <c r="H226" s="64"/>
      <c r="I226" s="5">
        <v>231</v>
      </c>
    </row>
    <row r="227" spans="1:9" ht="15.9" customHeight="1" x14ac:dyDescent="0.25">
      <c r="A227" s="78"/>
      <c r="B227" s="91" t="s">
        <v>409</v>
      </c>
      <c r="C227" s="100" t="s">
        <v>511</v>
      </c>
      <c r="D227" s="65" t="s">
        <v>277</v>
      </c>
      <c r="E227" s="5">
        <v>216</v>
      </c>
      <c r="F227" s="10"/>
      <c r="G227" s="10"/>
      <c r="H227" s="10"/>
      <c r="I227" s="5">
        <v>216</v>
      </c>
    </row>
    <row r="228" spans="1:9" ht="15.9" customHeight="1" x14ac:dyDescent="0.25">
      <c r="A228" s="78"/>
      <c r="B228" s="91" t="s">
        <v>409</v>
      </c>
      <c r="C228" s="100" t="s">
        <v>512</v>
      </c>
      <c r="D228" s="65" t="s">
        <v>278</v>
      </c>
      <c r="E228" s="5">
        <v>217</v>
      </c>
      <c r="F228" s="10"/>
      <c r="G228" s="10"/>
      <c r="H228" s="10"/>
      <c r="I228" s="5">
        <v>217</v>
      </c>
    </row>
    <row r="229" spans="1:9" ht="15.9" customHeight="1" x14ac:dyDescent="0.25">
      <c r="A229" s="78"/>
      <c r="B229" s="91" t="s">
        <v>409</v>
      </c>
      <c r="C229" s="100" t="s">
        <v>513</v>
      </c>
      <c r="D229" s="65" t="s">
        <v>279</v>
      </c>
      <c r="E229" s="5">
        <v>212</v>
      </c>
      <c r="F229" s="64"/>
      <c r="G229" s="64"/>
      <c r="H229" s="64"/>
      <c r="I229" s="5">
        <v>212</v>
      </c>
    </row>
    <row r="230" spans="1:9" ht="35.1" customHeight="1" thickBot="1" x14ac:dyDescent="0.3">
      <c r="A230" s="78"/>
      <c r="B230" s="114" t="s">
        <v>1076</v>
      </c>
      <c r="C230" s="115"/>
      <c r="D230" s="110" t="s">
        <v>1075</v>
      </c>
      <c r="E230" s="9"/>
      <c r="F230" s="309">
        <f>SUM(F231:F263)</f>
        <v>0</v>
      </c>
      <c r="G230" s="309">
        <f>SUM(G231:G263)</f>
        <v>0</v>
      </c>
      <c r="H230" s="309">
        <f>SUM(H231:H263)</f>
        <v>0</v>
      </c>
      <c r="I230" s="9"/>
    </row>
    <row r="231" spans="1:9" ht="15.9" customHeight="1" thickTop="1" x14ac:dyDescent="0.25">
      <c r="A231" s="78"/>
      <c r="B231" s="91" t="s">
        <v>1076</v>
      </c>
      <c r="C231" s="103" t="s">
        <v>282</v>
      </c>
      <c r="D231" s="65" t="s">
        <v>283</v>
      </c>
      <c r="E231" s="5">
        <v>237</v>
      </c>
      <c r="F231" s="10"/>
      <c r="G231" s="10"/>
      <c r="H231" s="10"/>
      <c r="I231" s="5">
        <v>237</v>
      </c>
    </row>
    <row r="232" spans="1:9" s="334" customFormat="1" ht="15.9" customHeight="1" x14ac:dyDescent="0.25">
      <c r="A232" s="78"/>
      <c r="B232" s="91" t="s">
        <v>529</v>
      </c>
      <c r="C232" s="100" t="s">
        <v>314</v>
      </c>
      <c r="D232" s="65" t="s">
        <v>315</v>
      </c>
      <c r="E232" s="5">
        <v>238</v>
      </c>
      <c r="F232" s="10"/>
      <c r="G232" s="10"/>
      <c r="H232" s="10"/>
      <c r="I232" s="5">
        <v>238</v>
      </c>
    </row>
    <row r="233" spans="1:9" s="334" customFormat="1" ht="15.9" customHeight="1" x14ac:dyDescent="0.25">
      <c r="A233" s="78"/>
      <c r="B233" s="91" t="s">
        <v>529</v>
      </c>
      <c r="C233" s="100" t="s">
        <v>116</v>
      </c>
      <c r="D233" s="65" t="s">
        <v>117</v>
      </c>
      <c r="E233" s="5">
        <v>224</v>
      </c>
      <c r="F233" s="10"/>
      <c r="G233" s="10"/>
      <c r="H233" s="10"/>
      <c r="I233" s="5">
        <v>224</v>
      </c>
    </row>
    <row r="234" spans="1:9" s="334" customFormat="1" ht="15.9" customHeight="1" x14ac:dyDescent="0.25">
      <c r="A234" s="78"/>
      <c r="B234" s="91" t="s">
        <v>529</v>
      </c>
      <c r="C234" s="100" t="s">
        <v>316</v>
      </c>
      <c r="D234" s="65" t="s">
        <v>317</v>
      </c>
      <c r="E234" s="5">
        <v>240</v>
      </c>
      <c r="F234" s="10"/>
      <c r="G234" s="10"/>
      <c r="H234" s="10"/>
      <c r="I234" s="5">
        <v>240</v>
      </c>
    </row>
    <row r="235" spans="1:9" s="334" customFormat="1" ht="15.9" customHeight="1" x14ac:dyDescent="0.25">
      <c r="A235" s="78"/>
      <c r="B235" s="91" t="s">
        <v>529</v>
      </c>
      <c r="C235" s="100" t="s">
        <v>968</v>
      </c>
      <c r="D235" s="277" t="s">
        <v>305</v>
      </c>
      <c r="E235" s="5">
        <v>241</v>
      </c>
      <c r="F235" s="10"/>
      <c r="G235" s="10"/>
      <c r="H235" s="10"/>
      <c r="I235" s="5">
        <v>241</v>
      </c>
    </row>
    <row r="236" spans="1:9" s="334" customFormat="1" ht="15.9" customHeight="1" x14ac:dyDescent="0.25">
      <c r="A236" s="78"/>
      <c r="B236" s="91" t="s">
        <v>529</v>
      </c>
      <c r="C236" s="100" t="s">
        <v>294</v>
      </c>
      <c r="D236" s="65" t="s">
        <v>295</v>
      </c>
      <c r="E236" s="5">
        <v>242</v>
      </c>
      <c r="F236" s="10"/>
      <c r="G236" s="10"/>
      <c r="H236" s="10"/>
      <c r="I236" s="5">
        <v>242</v>
      </c>
    </row>
    <row r="237" spans="1:9" s="334" customFormat="1" ht="15.9" customHeight="1" x14ac:dyDescent="0.25">
      <c r="A237" s="78"/>
      <c r="B237" s="91" t="s">
        <v>529</v>
      </c>
      <c r="C237" s="100" t="s">
        <v>872</v>
      </c>
      <c r="D237" s="97" t="s">
        <v>301</v>
      </c>
      <c r="E237" s="5">
        <v>243</v>
      </c>
      <c r="F237" s="10"/>
      <c r="G237" s="10"/>
      <c r="H237" s="10"/>
      <c r="I237" s="5">
        <v>243</v>
      </c>
    </row>
    <row r="238" spans="1:9" s="334" customFormat="1" ht="15.9" customHeight="1" x14ac:dyDescent="0.25">
      <c r="A238" s="78"/>
      <c r="B238" s="91" t="s">
        <v>529</v>
      </c>
      <c r="C238" s="100" t="s">
        <v>969</v>
      </c>
      <c r="D238" s="97" t="s">
        <v>320</v>
      </c>
      <c r="E238" s="5">
        <v>244</v>
      </c>
      <c r="F238" s="10"/>
      <c r="G238" s="10"/>
      <c r="H238" s="10"/>
      <c r="I238" s="5">
        <v>244</v>
      </c>
    </row>
    <row r="239" spans="1:9" s="334" customFormat="1" ht="15.9" customHeight="1" x14ac:dyDescent="0.25">
      <c r="A239" s="78"/>
      <c r="B239" s="91" t="s">
        <v>529</v>
      </c>
      <c r="C239" s="100" t="s">
        <v>887</v>
      </c>
      <c r="D239" s="97" t="s">
        <v>296</v>
      </c>
      <c r="E239" s="5">
        <v>245</v>
      </c>
      <c r="F239" s="10"/>
      <c r="G239" s="10"/>
      <c r="H239" s="10"/>
      <c r="I239" s="5">
        <v>245</v>
      </c>
    </row>
    <row r="240" spans="1:9" s="334" customFormat="1" ht="15.9" customHeight="1" x14ac:dyDescent="0.25">
      <c r="A240" s="78"/>
      <c r="B240" s="91" t="s">
        <v>529</v>
      </c>
      <c r="C240" s="100" t="s">
        <v>284</v>
      </c>
      <c r="D240" s="65" t="s">
        <v>285</v>
      </c>
      <c r="E240" s="5">
        <v>246</v>
      </c>
      <c r="F240" s="10"/>
      <c r="G240" s="10"/>
      <c r="H240" s="10"/>
      <c r="I240" s="5">
        <v>246</v>
      </c>
    </row>
    <row r="241" spans="1:9" s="334" customFormat="1" ht="15.9" customHeight="1" x14ac:dyDescent="0.25">
      <c r="A241" s="78"/>
      <c r="B241" s="91" t="s">
        <v>529</v>
      </c>
      <c r="C241" s="100" t="s">
        <v>874</v>
      </c>
      <c r="D241" s="65" t="s">
        <v>291</v>
      </c>
      <c r="E241" s="5">
        <v>247</v>
      </c>
      <c r="F241" s="10"/>
      <c r="G241" s="10"/>
      <c r="H241" s="10"/>
      <c r="I241" s="5">
        <v>247</v>
      </c>
    </row>
    <row r="242" spans="1:9" s="334" customFormat="1" ht="15.9" customHeight="1" x14ac:dyDescent="0.25">
      <c r="A242" s="78"/>
      <c r="B242" s="91" t="s">
        <v>529</v>
      </c>
      <c r="C242" s="100" t="s">
        <v>297</v>
      </c>
      <c r="D242" s="65" t="s">
        <v>298</v>
      </c>
      <c r="E242" s="5">
        <v>248</v>
      </c>
      <c r="F242" s="10"/>
      <c r="G242" s="10"/>
      <c r="H242" s="10"/>
      <c r="I242" s="5">
        <v>248</v>
      </c>
    </row>
    <row r="243" spans="1:9" s="334" customFormat="1" ht="15.9" customHeight="1" x14ac:dyDescent="0.25">
      <c r="A243" s="78"/>
      <c r="B243" s="91" t="s">
        <v>529</v>
      </c>
      <c r="C243" s="365" t="s">
        <v>966</v>
      </c>
      <c r="D243" s="97" t="s">
        <v>286</v>
      </c>
      <c r="E243" s="5">
        <v>249</v>
      </c>
      <c r="F243" s="10"/>
      <c r="G243" s="10"/>
      <c r="H243" s="10"/>
      <c r="I243" s="5">
        <v>249</v>
      </c>
    </row>
    <row r="244" spans="1:9" s="334" customFormat="1" ht="15.9" customHeight="1" x14ac:dyDescent="0.25">
      <c r="A244" s="78"/>
      <c r="B244" s="91" t="s">
        <v>529</v>
      </c>
      <c r="C244" s="100" t="s">
        <v>287</v>
      </c>
      <c r="D244" s="65" t="s">
        <v>288</v>
      </c>
      <c r="E244" s="5">
        <v>275</v>
      </c>
      <c r="F244" s="10"/>
      <c r="G244" s="10"/>
      <c r="H244" s="10"/>
      <c r="I244" s="5">
        <v>275</v>
      </c>
    </row>
    <row r="245" spans="1:9" s="334" customFormat="1" ht="15.9" customHeight="1" x14ac:dyDescent="0.25">
      <c r="A245" s="78"/>
      <c r="B245" s="91" t="s">
        <v>529</v>
      </c>
      <c r="C245" s="100" t="s">
        <v>299</v>
      </c>
      <c r="D245" s="65" t="s">
        <v>300</v>
      </c>
      <c r="E245" s="5">
        <v>276</v>
      </c>
      <c r="F245" s="10"/>
      <c r="G245" s="10"/>
      <c r="H245" s="10"/>
      <c r="I245" s="5">
        <v>276</v>
      </c>
    </row>
    <row r="246" spans="1:9" s="334" customFormat="1" ht="15.9" customHeight="1" x14ac:dyDescent="0.25">
      <c r="A246" s="78"/>
      <c r="B246" s="91" t="s">
        <v>529</v>
      </c>
      <c r="C246" s="100" t="s">
        <v>302</v>
      </c>
      <c r="D246" s="65" t="s">
        <v>303</v>
      </c>
      <c r="E246" s="5">
        <v>277</v>
      </c>
      <c r="F246" s="10"/>
      <c r="G246" s="10"/>
      <c r="H246" s="10"/>
      <c r="I246" s="5">
        <v>277</v>
      </c>
    </row>
    <row r="247" spans="1:9" s="334" customFormat="1" ht="15.9" customHeight="1" x14ac:dyDescent="0.25">
      <c r="A247" s="78"/>
      <c r="B247" s="91" t="s">
        <v>529</v>
      </c>
      <c r="C247" s="100" t="s">
        <v>886</v>
      </c>
      <c r="D247" s="97" t="s">
        <v>304</v>
      </c>
      <c r="E247" s="5">
        <v>278</v>
      </c>
      <c r="F247" s="10"/>
      <c r="G247" s="10"/>
      <c r="H247" s="10"/>
      <c r="I247" s="5">
        <v>278</v>
      </c>
    </row>
    <row r="248" spans="1:9" s="334" customFormat="1" ht="15.9" customHeight="1" x14ac:dyDescent="0.25">
      <c r="A248" s="78"/>
      <c r="B248" s="91" t="s">
        <v>529</v>
      </c>
      <c r="C248" s="100" t="s">
        <v>371</v>
      </c>
      <c r="D248" s="97" t="s">
        <v>118</v>
      </c>
      <c r="E248" s="5">
        <v>225</v>
      </c>
      <c r="F248" s="10"/>
      <c r="G248" s="10"/>
      <c r="H248" s="10"/>
      <c r="I248" s="5">
        <v>225</v>
      </c>
    </row>
    <row r="249" spans="1:9" s="334" customFormat="1" ht="15.9" customHeight="1" x14ac:dyDescent="0.25">
      <c r="A249" s="78"/>
      <c r="B249" s="91" t="s">
        <v>529</v>
      </c>
      <c r="C249" s="100" t="s">
        <v>306</v>
      </c>
      <c r="D249" s="65" t="s">
        <v>307</v>
      </c>
      <c r="E249" s="5">
        <v>255</v>
      </c>
      <c r="F249" s="10"/>
      <c r="G249" s="10"/>
      <c r="H249" s="10"/>
      <c r="I249" s="5">
        <v>255</v>
      </c>
    </row>
    <row r="250" spans="1:9" s="334" customFormat="1" ht="15.9" customHeight="1" x14ac:dyDescent="0.25">
      <c r="A250" s="78"/>
      <c r="B250" s="91" t="s">
        <v>529</v>
      </c>
      <c r="C250" s="100" t="s">
        <v>885</v>
      </c>
      <c r="D250" s="97" t="s">
        <v>309</v>
      </c>
      <c r="E250" s="5">
        <v>256</v>
      </c>
      <c r="F250" s="10"/>
      <c r="G250" s="10"/>
      <c r="H250" s="10"/>
      <c r="I250" s="5">
        <v>256</v>
      </c>
    </row>
    <row r="251" spans="1:9" s="334" customFormat="1" ht="15.9" customHeight="1" x14ac:dyDescent="0.25">
      <c r="A251" s="78"/>
      <c r="B251" s="91" t="s">
        <v>529</v>
      </c>
      <c r="C251" s="100" t="s">
        <v>292</v>
      </c>
      <c r="D251" s="65" t="s">
        <v>293</v>
      </c>
      <c r="E251" s="5">
        <v>257</v>
      </c>
      <c r="F251" s="10"/>
      <c r="G251" s="10"/>
      <c r="H251" s="10"/>
      <c r="I251" s="5">
        <v>257</v>
      </c>
    </row>
    <row r="252" spans="1:9" s="334" customFormat="1" ht="15.9" customHeight="1" x14ac:dyDescent="0.25">
      <c r="A252" s="78"/>
      <c r="B252" s="91" t="s">
        <v>529</v>
      </c>
      <c r="C252" s="100" t="s">
        <v>310</v>
      </c>
      <c r="D252" s="65" t="s">
        <v>311</v>
      </c>
      <c r="E252" s="5">
        <v>258</v>
      </c>
      <c r="F252" s="10"/>
      <c r="G252" s="10"/>
      <c r="H252" s="10"/>
      <c r="I252" s="5">
        <v>258</v>
      </c>
    </row>
    <row r="253" spans="1:9" s="334" customFormat="1" ht="15.9" customHeight="1" x14ac:dyDescent="0.25">
      <c r="A253" s="78"/>
      <c r="B253" s="91" t="s">
        <v>529</v>
      </c>
      <c r="C253" s="100" t="s">
        <v>877</v>
      </c>
      <c r="D253" s="97" t="s">
        <v>312</v>
      </c>
      <c r="E253" s="373">
        <v>235</v>
      </c>
      <c r="F253" s="10"/>
      <c r="G253" s="10"/>
      <c r="H253" s="10"/>
      <c r="I253" s="373">
        <v>235</v>
      </c>
    </row>
    <row r="254" spans="1:9" s="334" customFormat="1" ht="15.9" customHeight="1" x14ac:dyDescent="0.25">
      <c r="A254" s="78"/>
      <c r="B254" s="91" t="s">
        <v>529</v>
      </c>
      <c r="C254" s="100" t="s">
        <v>884</v>
      </c>
      <c r="D254" s="97" t="s">
        <v>313</v>
      </c>
      <c r="E254" s="5">
        <v>260</v>
      </c>
      <c r="F254" s="10"/>
      <c r="G254" s="10"/>
      <c r="H254" s="10"/>
      <c r="I254" s="5">
        <v>260</v>
      </c>
    </row>
    <row r="255" spans="1:9" s="334" customFormat="1" ht="15.9" customHeight="1" x14ac:dyDescent="0.25">
      <c r="A255" s="78"/>
      <c r="B255" s="91" t="s">
        <v>529</v>
      </c>
      <c r="C255" s="100" t="s">
        <v>883</v>
      </c>
      <c r="D255" s="97" t="s">
        <v>321</v>
      </c>
      <c r="E255" s="5">
        <v>261</v>
      </c>
      <c r="F255" s="10"/>
      <c r="G255" s="10"/>
      <c r="H255" s="10"/>
      <c r="I255" s="5">
        <v>261</v>
      </c>
    </row>
    <row r="256" spans="1:9" s="334" customFormat="1" ht="15.9" customHeight="1" x14ac:dyDescent="0.25">
      <c r="A256" s="78"/>
      <c r="B256" s="91" t="s">
        <v>529</v>
      </c>
      <c r="C256" s="100" t="s">
        <v>328</v>
      </c>
      <c r="D256" s="65" t="s">
        <v>329</v>
      </c>
      <c r="E256" s="5">
        <v>262</v>
      </c>
      <c r="F256" s="10"/>
      <c r="G256" s="10"/>
      <c r="H256" s="10"/>
      <c r="I256" s="5">
        <v>262</v>
      </c>
    </row>
    <row r="257" spans="1:15" s="334" customFormat="1" ht="15.9" customHeight="1" x14ac:dyDescent="0.25">
      <c r="A257" s="78"/>
      <c r="B257" s="91" t="s">
        <v>529</v>
      </c>
      <c r="C257" s="100" t="s">
        <v>318</v>
      </c>
      <c r="D257" s="65" t="s">
        <v>319</v>
      </c>
      <c r="E257" s="5">
        <v>263</v>
      </c>
      <c r="F257" s="10"/>
      <c r="G257" s="10"/>
      <c r="H257" s="10"/>
      <c r="I257" s="5">
        <v>263</v>
      </c>
    </row>
    <row r="258" spans="1:15" s="334" customFormat="1" ht="15.9" customHeight="1" x14ac:dyDescent="0.25">
      <c r="A258" s="78"/>
      <c r="B258" s="91" t="s">
        <v>529</v>
      </c>
      <c r="C258" s="100" t="s">
        <v>879</v>
      </c>
      <c r="D258" s="65" t="s">
        <v>308</v>
      </c>
      <c r="E258" s="5">
        <v>264</v>
      </c>
      <c r="F258" s="10"/>
      <c r="G258" s="10"/>
      <c r="H258" s="10"/>
      <c r="I258" s="5">
        <v>264</v>
      </c>
    </row>
    <row r="259" spans="1:15" s="334" customFormat="1" ht="15.9" customHeight="1" x14ac:dyDescent="0.25">
      <c r="A259" s="78"/>
      <c r="B259" s="91" t="s">
        <v>529</v>
      </c>
      <c r="C259" s="100" t="s">
        <v>322</v>
      </c>
      <c r="D259" s="65" t="s">
        <v>323</v>
      </c>
      <c r="E259" s="5">
        <v>265</v>
      </c>
      <c r="F259" s="10"/>
      <c r="G259" s="10"/>
      <c r="H259" s="10"/>
      <c r="I259" s="5">
        <v>265</v>
      </c>
    </row>
    <row r="260" spans="1:15" s="334" customFormat="1" ht="15.9" customHeight="1" x14ac:dyDescent="0.25">
      <c r="A260" s="78"/>
      <c r="B260" s="91" t="s">
        <v>529</v>
      </c>
      <c r="C260" s="100" t="s">
        <v>324</v>
      </c>
      <c r="D260" s="65" t="s">
        <v>325</v>
      </c>
      <c r="E260" s="5">
        <v>266</v>
      </c>
      <c r="F260" s="10"/>
      <c r="G260" s="10"/>
      <c r="H260" s="10"/>
      <c r="I260" s="5">
        <v>266</v>
      </c>
    </row>
    <row r="261" spans="1:15" s="334" customFormat="1" ht="15.9" customHeight="1" x14ac:dyDescent="0.25">
      <c r="A261" s="78"/>
      <c r="B261" s="91" t="s">
        <v>529</v>
      </c>
      <c r="C261" s="100" t="s">
        <v>326</v>
      </c>
      <c r="D261" s="65" t="s">
        <v>327</v>
      </c>
      <c r="E261" s="5">
        <v>267</v>
      </c>
      <c r="F261" s="10"/>
      <c r="G261" s="10"/>
      <c r="H261" s="10"/>
      <c r="I261" s="5">
        <v>267</v>
      </c>
    </row>
    <row r="262" spans="1:15" s="334" customFormat="1" ht="15.9" customHeight="1" x14ac:dyDescent="0.25">
      <c r="A262" s="78"/>
      <c r="B262" s="91" t="s">
        <v>529</v>
      </c>
      <c r="C262" s="100" t="s">
        <v>882</v>
      </c>
      <c r="D262" s="97" t="s">
        <v>330</v>
      </c>
      <c r="E262" s="5">
        <v>268</v>
      </c>
      <c r="F262" s="10"/>
      <c r="G262" s="10"/>
      <c r="H262" s="10"/>
      <c r="I262" s="5">
        <v>268</v>
      </c>
    </row>
    <row r="263" spans="1:15" ht="15.9" customHeight="1" x14ac:dyDescent="0.25">
      <c r="A263" s="78"/>
      <c r="B263" s="91" t="s">
        <v>529</v>
      </c>
      <c r="C263" s="100" t="s">
        <v>289</v>
      </c>
      <c r="D263" s="65" t="s">
        <v>290</v>
      </c>
      <c r="E263" s="5">
        <v>269</v>
      </c>
      <c r="F263" s="10"/>
      <c r="G263" s="10"/>
      <c r="H263" s="10"/>
      <c r="I263" s="5">
        <v>269</v>
      </c>
      <c r="L263" s="404"/>
      <c r="M263" s="404"/>
      <c r="N263" s="404"/>
      <c r="O263" s="404"/>
    </row>
    <row r="264" spans="1:15" ht="0.9" customHeight="1" x14ac:dyDescent="0.25">
      <c r="B264" s="335"/>
      <c r="C264" s="75"/>
      <c r="D264" s="335"/>
      <c r="E264" s="335"/>
      <c r="F264" s="1"/>
      <c r="G264" s="1"/>
      <c r="H264" s="1"/>
      <c r="I264" s="335"/>
      <c r="L264" s="404"/>
      <c r="M264" s="404"/>
      <c r="N264" s="404"/>
      <c r="O264" s="404"/>
    </row>
    <row r="265" spans="1:15" ht="0.9" customHeight="1" x14ac:dyDescent="0.25">
      <c r="B265" s="335"/>
      <c r="C265" s="335"/>
      <c r="D265" s="335"/>
      <c r="E265" s="335"/>
      <c r="F265" s="1"/>
      <c r="G265" s="1"/>
      <c r="H265" s="1"/>
      <c r="I265" s="335"/>
      <c r="L265" s="404"/>
      <c r="M265" s="404"/>
      <c r="N265" s="404"/>
      <c r="O265" s="404"/>
    </row>
    <row r="266" spans="1:15" s="404" customFormat="1" ht="27" customHeight="1" thickBot="1" x14ac:dyDescent="0.3">
      <c r="B266" s="66"/>
      <c r="C266" s="62" t="s">
        <v>358</v>
      </c>
      <c r="D266" s="63" t="s">
        <v>1149</v>
      </c>
      <c r="E266" s="5">
        <v>250</v>
      </c>
      <c r="F266" s="59">
        <f>SUM(F18,F67,F126,F178,F230)</f>
        <v>0</v>
      </c>
      <c r="G266" s="59">
        <f>SUM(G18,G67,G126,G178,G230)</f>
        <v>0</v>
      </c>
      <c r="H266" s="59">
        <f>SUM(H18,H67,H126,H178,H230)</f>
        <v>0</v>
      </c>
      <c r="I266" s="5">
        <v>250</v>
      </c>
    </row>
    <row r="267" spans="1:15" s="404" customFormat="1" ht="27" hidden="1" customHeight="1" thickTop="1" x14ac:dyDescent="0.25">
      <c r="A267" s="409"/>
      <c r="B267" s="66"/>
      <c r="C267" s="416" t="s">
        <v>1077</v>
      </c>
      <c r="D267" s="415" t="s">
        <v>1080</v>
      </c>
      <c r="E267" s="5">
        <v>252</v>
      </c>
      <c r="F267" s="386"/>
      <c r="G267" s="386"/>
      <c r="H267" s="386"/>
      <c r="I267" s="5">
        <v>252</v>
      </c>
      <c r="K267" s="449"/>
    </row>
    <row r="268" spans="1:15" ht="27" customHeight="1" thickTop="1" thickBot="1" x14ac:dyDescent="0.3">
      <c r="B268" s="66"/>
      <c r="C268" s="62" t="s">
        <v>1078</v>
      </c>
      <c r="D268" s="63" t="s">
        <v>1079</v>
      </c>
      <c r="E268" s="5">
        <v>270</v>
      </c>
      <c r="F268" s="59">
        <f>SUM(F266,F267)</f>
        <v>0</v>
      </c>
      <c r="G268" s="59">
        <f>SUM(G266,G267)</f>
        <v>0</v>
      </c>
      <c r="H268" s="59">
        <f>SUM(H266,H267)</f>
        <v>0</v>
      </c>
      <c r="I268" s="5">
        <v>270</v>
      </c>
      <c r="L268" s="404"/>
      <c r="M268" s="404"/>
      <c r="N268" s="404"/>
      <c r="O268" s="404"/>
    </row>
    <row r="269" spans="1:15" s="223" customFormat="1" ht="35.25" hidden="1" customHeight="1" thickTop="1" x14ac:dyDescent="0.25">
      <c r="L269" s="404"/>
      <c r="M269" s="404"/>
      <c r="N269" s="404"/>
      <c r="O269" s="404"/>
    </row>
    <row r="270" spans="1:15" s="223" customFormat="1" ht="31.5" hidden="1" customHeight="1" x14ac:dyDescent="0.25">
      <c r="L270" s="404"/>
      <c r="M270" s="404"/>
      <c r="N270" s="404"/>
      <c r="O270" s="404"/>
    </row>
    <row r="271" spans="1:15" s="223" customFormat="1" ht="31.5" hidden="1" customHeight="1" x14ac:dyDescent="0.25">
      <c r="L271" s="404"/>
      <c r="M271" s="404"/>
      <c r="N271" s="404"/>
      <c r="O271" s="404"/>
    </row>
    <row r="272" spans="1:15" s="223" customFormat="1" ht="31.5" hidden="1" customHeight="1" x14ac:dyDescent="0.25">
      <c r="L272" s="404"/>
      <c r="M272" s="404"/>
      <c r="N272" s="404"/>
      <c r="O272" s="404"/>
    </row>
    <row r="273" spans="3:15" s="223" customFormat="1" ht="27" hidden="1" customHeight="1" x14ac:dyDescent="0.25">
      <c r="L273" s="404"/>
      <c r="M273" s="404"/>
      <c r="N273" s="404"/>
      <c r="O273" s="404"/>
    </row>
    <row r="274" spans="3:15" ht="6" customHeight="1" thickTop="1" x14ac:dyDescent="0.25">
      <c r="C274" s="17"/>
      <c r="D274" s="17"/>
      <c r="E274" s="17"/>
      <c r="F274" s="17"/>
      <c r="G274" s="17"/>
      <c r="H274" s="17"/>
      <c r="I274" s="17"/>
      <c r="L274" s="404"/>
      <c r="M274" s="404"/>
      <c r="N274" s="404"/>
      <c r="O274" s="404"/>
    </row>
    <row r="275" spans="3:15" ht="19.5" customHeight="1" x14ac:dyDescent="0.25">
      <c r="C275" s="176" t="s">
        <v>1002</v>
      </c>
      <c r="I275" s="190" t="s">
        <v>368</v>
      </c>
    </row>
    <row r="277" spans="3:15" hidden="1" x14ac:dyDescent="0.25">
      <c r="F277" s="409"/>
      <c r="G277" s="409"/>
      <c r="H277" s="409"/>
    </row>
    <row r="278" spans="3:15" hidden="1" x14ac:dyDescent="0.25">
      <c r="F278" s="409"/>
      <c r="G278" s="409"/>
      <c r="H278" s="409"/>
    </row>
    <row r="279" spans="3:15" hidden="1" x14ac:dyDescent="0.25">
      <c r="F279" s="194"/>
      <c r="G279" s="194"/>
    </row>
    <row r="280" spans="3:15" hidden="1" x14ac:dyDescent="0.25">
      <c r="I280" s="15"/>
    </row>
    <row r="281" spans="3:15" hidden="1" x14ac:dyDescent="0.25"/>
    <row r="282" spans="3:15" hidden="1" x14ac:dyDescent="0.25"/>
    <row r="283" spans="3:15" x14ac:dyDescent="0.25">
      <c r="C283" s="203" t="str">
        <f>"Version: "&amp;C318</f>
        <v>Version: 1.00.D0</v>
      </c>
    </row>
    <row r="284" spans="3:15" x14ac:dyDescent="0.25">
      <c r="C284" s="142" t="s">
        <v>821</v>
      </c>
    </row>
    <row r="285" spans="3:15" s="259" customFormat="1" x14ac:dyDescent="0.25">
      <c r="C285" s="92" t="s">
        <v>417</v>
      </c>
      <c r="D285" s="92"/>
      <c r="E285" s="143"/>
      <c r="F285" s="182" t="str">
        <f>IF(MIN(F18:F268)&lt;0,"ERROR","")</f>
        <v/>
      </c>
      <c r="G285" s="182" t="str">
        <f>IF(MIN(G18:G268)&lt;0,"ERROR","")</f>
        <v/>
      </c>
      <c r="H285" s="182" t="str">
        <f>IF(MIN(H18:H268)&lt;0,"ERROR","")</f>
        <v/>
      </c>
    </row>
    <row r="286" spans="3:15" s="259" customFormat="1" x14ac:dyDescent="0.25">
      <c r="C286" s="144" t="s">
        <v>820</v>
      </c>
      <c r="D286" s="144"/>
      <c r="E286" s="155"/>
      <c r="F286" s="182" t="str">
        <f>IF(MAX(F19:F66,F69:F73,F75:F125,F128:F130,F132:F163,F165:F177,F180:F195,F197:F229,F231:F263)&gt;100000,"Warnung","")</f>
        <v/>
      </c>
      <c r="G286" s="182" t="str">
        <f>IF(MAX(G19:G66,G69:G73,G75:G125,G128:G130,G132:G163,G165:G177,G180:G195,G197:G229,G231:G263)&gt;100000,"Warnung","")</f>
        <v/>
      </c>
      <c r="H286" s="182" t="str">
        <f>IF(MAX(H19:H66,H69:H73,H75:H125,H128:H130,H132:H163,H165:H177,H180:H195,H197:H229,H231:H263)&gt;100000,"Warnung","")</f>
        <v/>
      </c>
    </row>
    <row r="287" spans="3:15" s="259" customFormat="1" x14ac:dyDescent="0.25">
      <c r="C287" s="158"/>
    </row>
    <row r="288" spans="3:15" s="259" customFormat="1" x14ac:dyDescent="0.25"/>
    <row r="289" spans="3:5" s="259" customFormat="1" x14ac:dyDescent="0.25">
      <c r="C289" s="158"/>
      <c r="D289" s="158"/>
      <c r="E289" s="158"/>
    </row>
    <row r="290" spans="3:5" s="259" customFormat="1" x14ac:dyDescent="0.25">
      <c r="C290" s="158"/>
      <c r="D290" s="158"/>
      <c r="E290" s="158"/>
    </row>
    <row r="291" spans="3:5" s="259" customFormat="1" x14ac:dyDescent="0.25"/>
    <row r="292" spans="3:5" s="259" customFormat="1" x14ac:dyDescent="0.25"/>
    <row r="293" spans="3:5" s="259" customFormat="1" x14ac:dyDescent="0.25"/>
    <row r="294" spans="3:5" s="259" customFormat="1" x14ac:dyDescent="0.25"/>
    <row r="306" spans="1:8" x14ac:dyDescent="0.25">
      <c r="A306" s="304"/>
    </row>
    <row r="307" spans="1:8" s="236" customFormat="1" hidden="1" x14ac:dyDescent="0.25">
      <c r="C307" s="236" t="s">
        <v>803</v>
      </c>
      <c r="D307" s="236">
        <f>SUM(F307:H307)</f>
        <v>0</v>
      </c>
      <c r="F307" s="277">
        <f>COUNTA(F19:F66,F69:F73,F75:F125,F128:F130,F132:F163,F165:F177,F180:F195,F197:F229,F231:F263)</f>
        <v>0</v>
      </c>
      <c r="G307" s="277">
        <f>COUNTA(G19:G66,G69:G73,G75:G125,G128:G130,G132:G163,G165:G177,G180:G195,G197:G229,G231:G263)</f>
        <v>0</v>
      </c>
      <c r="H307" s="277">
        <f>COUNTA(H19:H66,H69:H73,H75:H125,H128:H130,H132:H163,H165:H177,H180:H195,H197:H229,H231:H263)</f>
        <v>0</v>
      </c>
    </row>
    <row r="308" spans="1:8" s="327" customFormat="1" hidden="1" x14ac:dyDescent="0.25">
      <c r="C308" s="327" t="s">
        <v>840</v>
      </c>
      <c r="F308" s="327" t="b">
        <f>Metadata!D44</f>
        <v>0</v>
      </c>
    </row>
    <row r="309" spans="1:8" hidden="1" x14ac:dyDescent="0.25"/>
    <row r="315" spans="1:8" x14ac:dyDescent="0.25">
      <c r="B315" s="225" t="s">
        <v>5</v>
      </c>
      <c r="C315" s="226" t="str">
        <f>J2</f>
        <v>XXXXXX</v>
      </c>
    </row>
    <row r="316" spans="1:8" x14ac:dyDescent="0.25">
      <c r="B316" s="86"/>
      <c r="C316" s="227" t="str">
        <f>J1</f>
        <v>INQ20</v>
      </c>
    </row>
    <row r="317" spans="1:8" x14ac:dyDescent="0.25">
      <c r="B317" s="86"/>
      <c r="C317" s="228" t="str">
        <f>J3</f>
        <v>TT.MM.JJJJ</v>
      </c>
    </row>
    <row r="318" spans="1:8" x14ac:dyDescent="0.25">
      <c r="B318" s="86"/>
      <c r="C318" s="229" t="s">
        <v>372</v>
      </c>
    </row>
    <row r="319" spans="1:8" x14ac:dyDescent="0.25">
      <c r="B319" s="86"/>
      <c r="C319" s="227" t="str">
        <f>F17</f>
        <v>Kol. 01</v>
      </c>
    </row>
    <row r="320" spans="1:8" x14ac:dyDescent="0.25">
      <c r="B320" s="86"/>
      <c r="C320" s="230">
        <f>COUNTIF(F18:K286,"ERROR")</f>
        <v>0</v>
      </c>
    </row>
    <row r="321" spans="2:3" x14ac:dyDescent="0.25">
      <c r="B321" s="184"/>
      <c r="C321" s="231">
        <f>COUNTIF(F285:AK292,"WARNUNG")</f>
        <v>0</v>
      </c>
    </row>
  </sheetData>
  <sheetProtection sheet="1" autoFilter="0"/>
  <autoFilter ref="B17:C263" xr:uid="{00000000-0009-0000-0000-000005000000}"/>
  <mergeCells count="5">
    <mergeCell ref="F8:H10"/>
    <mergeCell ref="F12:G13"/>
    <mergeCell ref="H12:H13"/>
    <mergeCell ref="B15:C15"/>
    <mergeCell ref="F16:G16"/>
  </mergeCells>
  <conditionalFormatting sqref="F11">
    <cfRule type="expression" dxfId="49" priority="1170" stopIfTrue="1">
      <formula>$F$308=TRUE</formula>
    </cfRule>
  </conditionalFormatting>
  <conditionalFormatting sqref="F18:H268">
    <cfRule type="expression" dxfId="48" priority="7" stopIfTrue="1">
      <formula>$F$308=TRUE</formula>
    </cfRule>
  </conditionalFormatting>
  <hyperlinks>
    <hyperlink ref="F16" location="Note_01" display="1.*" xr:uid="{00000000-0004-0000-0500-000000000000}"/>
    <hyperlink ref="H16" location="Notes!Note_5.3" display="Notes!Note_5.3" xr:uid="{00000000-0004-0000-0500-000001000000}"/>
    <hyperlink ref="F16:G16" location="Notes!Note_5.1_5.2" display="5.1, 5.2" xr:uid="{00000000-0004-0000-0500-000002000000}"/>
    <hyperlink ref="D65" location="Erläuterungen!Note_5.3" display="GB" xr:uid="{00000000-0004-0000-0500-000003000000}"/>
    <hyperlink ref="D49" location="CNTR_NO" display="NO" xr:uid="{00000000-0004-0000-0500-000004000000}"/>
    <hyperlink ref="D26" location="CNTR_DE" display="DE" xr:uid="{00000000-0004-0000-0500-000005000000}"/>
    <hyperlink ref="D60" location="CNTR_ES" display="ES" xr:uid="{00000000-0004-0000-0500-000006000000}"/>
    <hyperlink ref="D30" location="CNTR_FR" display="FR" xr:uid="{00000000-0004-0000-0500-000007000000}"/>
    <hyperlink ref="D38" location="CNTR_IT" display="IT" xr:uid="{00000000-0004-0000-0500-000008000000}"/>
    <hyperlink ref="D44" location="CNTR_MT" display="MT" xr:uid="{00000000-0004-0000-0500-000009000000}"/>
    <hyperlink ref="D52" location="CNTR_PT" display="PT" xr:uid="{00000000-0004-0000-0500-00000A000000}"/>
    <hyperlink ref="D29" location="CNTR_FI" display="FI" xr:uid="{00000000-0004-0000-0500-00000B000000}"/>
    <hyperlink ref="D72" location="CNTR_MA" display="MA" xr:uid="{00000000-0004-0000-0500-00000C000000}"/>
    <hyperlink ref="D75" location="CNTR_MA" display="AO" xr:uid="{00000000-0004-0000-0500-00000D000000}"/>
    <hyperlink ref="D80" location="CNTR_AO" display="IO" xr:uid="{00000000-0004-0000-0500-00000E000000}"/>
    <hyperlink ref="D94" location="CNTR_IO" display="KM" xr:uid="{00000000-0004-0000-0500-00000F000000}"/>
    <hyperlink ref="D96" location="CNTR_KM" display="CD" xr:uid="{00000000-0004-0000-0500-000010000000}"/>
    <hyperlink ref="D103" location="CNTR_CD" display="MU" xr:uid="{00000000-0004-0000-0500-000011000000}"/>
    <hyperlink ref="D112" location="CNTR_MU" display="SC" xr:uid="{00000000-0004-0000-0500-000012000000}"/>
    <hyperlink ref="D116" location="CNTR_SC" display="SH" xr:uid="{00000000-0004-0000-0500-000013000000}"/>
    <hyperlink ref="D121" location="CNTR_SH" display="TZ" xr:uid="{00000000-0004-0000-0500-000014000000}"/>
    <hyperlink ref="D130" location="CNTR_TZ" display="US" xr:uid="{00000000-0004-0000-0500-000015000000}"/>
    <hyperlink ref="D147" location="CNTR_US" display="GD" xr:uid="{00000000-0004-0000-0500-000016000000}"/>
    <hyperlink ref="D150" location="CNTR_GD" display="HN" xr:uid="{00000000-0004-0000-0500-000017000000}"/>
    <hyperlink ref="D156" location="CNTR_HN" display="NI" xr:uid="{00000000-0004-0000-0500-000018000000}"/>
    <hyperlink ref="D157" location="CNTR_NI" display="PA" xr:uid="{00000000-0004-0000-0500-000019000000}"/>
    <hyperlink ref="D161" location="CNTR_PA" display="VC" xr:uid="{00000000-0004-0000-0500-00001A000000}"/>
    <hyperlink ref="D160" location="CNTR_VC" display="SX" xr:uid="{00000000-0004-0000-0500-00001B000000}"/>
    <hyperlink ref="D169" location="CNTR_SX" display="EC" xr:uid="{00000000-0004-0000-0500-00001C000000}"/>
    <hyperlink ref="D186" location="CNTR_EC" display="YE" xr:uid="{00000000-0004-0000-0500-00001D000000}"/>
    <hyperlink ref="D191" location="CNTR_YE" display="OM" xr:uid="{00000000-0004-0000-0500-00001E000000}"/>
    <hyperlink ref="D195" location="CNTR_OM" display="AE" xr:uid="{00000000-0004-0000-0500-00001F000000}"/>
    <hyperlink ref="D192" location="CNTR_AE" display="PS" xr:uid="{00000000-0004-0000-0500-000020000000}"/>
    <hyperlink ref="D203" location="CNTR_IN" display="IN" xr:uid="{00000000-0004-0000-0500-000021000000}"/>
    <hyperlink ref="D214" location="CNTR_IN" display="MY" xr:uid="{00000000-0004-0000-0500-000022000000}"/>
    <hyperlink ref="D224" location="CNTR_MY" display="TW" xr:uid="{00000000-0004-0000-0500-000023000000}"/>
    <hyperlink ref="D226" location="CNTR_TW" display="TL" xr:uid="{00000000-0004-0000-0500-000024000000}"/>
    <hyperlink ref="D263" location="CNTR_NZ" display="NZ" xr:uid="{00000000-0004-0000-0500-000025000000}"/>
    <hyperlink ref="D237" location="CNTR_NZ" display="FM" xr:uid="{00000000-0004-0000-0500-000026000000}"/>
    <hyperlink ref="D248" location="CNTR_FM" display="NZ" xr:uid="{00000000-0004-0000-0500-000027000000}"/>
    <hyperlink ref="D253" location="CNTR_NZ" display="PG" xr:uid="{00000000-0004-0000-0500-000028000000}"/>
    <hyperlink ref="D262" location="CNTR_WF" display="WF" xr:uid="{00000000-0004-0000-0500-000029000000}"/>
    <hyperlink ref="D255" location="CNTR_SB" display="SB" xr:uid="{00000000-0004-0000-0500-00002A000000}"/>
    <hyperlink ref="D254" location="CNTR_PN" display="PN" xr:uid="{00000000-0004-0000-0500-00002B000000}"/>
    <hyperlink ref="D250" location="CNTR_PN" display="MP" xr:uid="{00000000-0004-0000-0500-00002C000000}"/>
    <hyperlink ref="D247" location="CNTR_MP" display="NC" xr:uid="{00000000-0004-0000-0500-00002D000000}"/>
    <hyperlink ref="D239" location="CNTR_NC" display="PF" xr:uid="{00000000-0004-0000-0500-00002E000000}"/>
    <hyperlink ref="D238" location="CNTR_PF" display="TF" xr:uid="{00000000-0004-0000-0500-00002F000000}"/>
    <hyperlink ref="D243" location="CNTR_TF" display="UM" xr:uid="{00000000-0004-0000-0500-000030000000}"/>
  </hyperlinks>
  <pageMargins left="0.59055118110236227" right="0.59055118110236227" top="0.59055118110236227" bottom="0.59055118110236227" header="0.31496062992125984" footer="0.31496062992125984"/>
  <pageSetup paperSize="9" scale="53" fitToWidth="2" fitToHeight="2" orientation="landscape" r:id="rId1"/>
  <headerFooter>
    <oddFooter><![CDATA[&L&"Arial,Fett"SNB vertraulich&C&D&RSeite &P]]></oddFooter>
  </headerFooter>
  <rowBreaks count="6" manualBreakCount="6">
    <brk id="50" min="5" max="11" man="1"/>
    <brk id="91" min="5" max="11" man="1"/>
    <brk id="125" min="5" max="11" man="1"/>
    <brk id="163" min="5" max="11" man="1"/>
    <brk id="195" min="5" max="10" man="1"/>
    <brk id="229" min="5"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51" width="4.6640625"/>
    <col min="2" max="2" customWidth="true" style="51" width="10.44140625"/>
    <col min="3" max="3" customWidth="true" style="51" width="54.6640625"/>
    <col min="4" max="4" customWidth="true" style="51" width="7.88671875"/>
    <col min="5" max="5" customWidth="true" style="51" width="4.6640625"/>
    <col min="6" max="11" customWidth="true" style="51" width="16.6640625"/>
    <col min="12" max="12" customWidth="true" style="190" width="1.6640625"/>
    <col min="13" max="18" customWidth="true" style="51" width="16.6640625"/>
    <col min="19" max="19" customWidth="true" style="51" width="4.6640625"/>
    <col min="20" max="20" customWidth="true" style="51" width="19.6640625"/>
    <col min="21" max="16384" style="51" width="9.109375"/>
  </cols>
  <sheetData>
    <row r="1" spans="2:21" ht="21" customHeight="1" x14ac:dyDescent="0.3">
      <c r="F1" s="560" t="s">
        <v>538</v>
      </c>
      <c r="G1" s="409"/>
      <c r="H1" s="409"/>
      <c r="I1" s="409"/>
      <c r="J1" s="409"/>
      <c r="K1" s="409"/>
      <c r="L1" s="409"/>
      <c r="M1" s="409"/>
      <c r="N1" s="409"/>
      <c r="O1" s="409"/>
      <c r="P1" s="58"/>
      <c r="Q1" s="15" t="s">
        <v>1</v>
      </c>
      <c r="R1" s="813" t="s">
        <v>816</v>
      </c>
      <c r="S1" s="813"/>
      <c r="T1" s="688"/>
      <c r="U1" s="688"/>
    </row>
    <row r="2" spans="2:21" ht="21" customHeight="1" x14ac:dyDescent="0.3">
      <c r="F2" s="594" t="s">
        <v>1345</v>
      </c>
      <c r="G2" s="593"/>
      <c r="H2" s="593"/>
      <c r="I2" s="593"/>
      <c r="J2" s="593"/>
      <c r="K2" s="593"/>
      <c r="L2" s="593"/>
      <c r="M2" s="593"/>
      <c r="N2" s="593"/>
      <c r="O2" s="593"/>
      <c r="P2" s="593"/>
      <c r="Q2" s="15" t="s">
        <v>1191</v>
      </c>
      <c r="R2" s="814" t="str">
        <f>Start!H3</f>
        <v>XXXXXX</v>
      </c>
      <c r="S2" s="815"/>
      <c r="T2" s="688"/>
      <c r="U2" s="688"/>
    </row>
    <row r="3" spans="2:21" ht="21" customHeight="1" x14ac:dyDescent="0.3">
      <c r="F3" s="595" t="s">
        <v>1153</v>
      </c>
      <c r="G3" s="593"/>
      <c r="H3" s="593"/>
      <c r="I3" s="593"/>
      <c r="J3" s="593"/>
      <c r="K3" s="593"/>
      <c r="L3" s="593"/>
      <c r="M3" s="593"/>
      <c r="N3" s="593"/>
      <c r="O3" s="593"/>
      <c r="P3" s="593"/>
      <c r="Q3" s="15" t="s">
        <v>3</v>
      </c>
      <c r="R3" s="816" t="str">
        <f>Start!H4</f>
        <v>TT.MM.JJJJ</v>
      </c>
      <c r="S3" s="817"/>
      <c r="T3" s="688"/>
      <c r="U3" s="688"/>
    </row>
    <row r="4" spans="2:21" s="188" customFormat="1" ht="15.6" x14ac:dyDescent="0.3">
      <c r="F4" s="183" t="s">
        <v>1129</v>
      </c>
      <c r="L4" s="190"/>
      <c r="P4" s="20"/>
    </row>
    <row r="5" spans="2:21" s="323" customFormat="1" ht="18" customHeight="1" x14ac:dyDescent="0.25">
      <c r="F5" s="819" t="s">
        <v>1188</v>
      </c>
      <c r="G5" s="819"/>
      <c r="H5" s="819"/>
      <c r="I5" s="819"/>
      <c r="J5" s="819"/>
      <c r="K5" s="819"/>
      <c r="L5" s="819"/>
      <c r="M5" s="819"/>
      <c r="N5" s="819"/>
      <c r="O5" s="819"/>
      <c r="P5" s="819"/>
      <c r="Q5" s="819"/>
    </row>
    <row r="6" spans="2:21" s="188" customFormat="1" ht="15.6" hidden="1" x14ac:dyDescent="0.3">
      <c r="F6" s="20"/>
      <c r="L6" s="190"/>
      <c r="P6" s="20"/>
    </row>
    <row r="7" spans="2:21" s="188" customFormat="1" ht="15.6" hidden="1" x14ac:dyDescent="0.3">
      <c r="F7" s="20"/>
      <c r="L7" s="190"/>
      <c r="P7" s="20"/>
    </row>
    <row r="8" spans="2:21" s="188" customFormat="1" ht="15.6" hidden="1" x14ac:dyDescent="0.3">
      <c r="F8" s="20"/>
      <c r="L8" s="190"/>
      <c r="P8" s="20"/>
    </row>
    <row r="9" spans="2:21" hidden="1" x14ac:dyDescent="0.25">
      <c r="F9" s="183"/>
      <c r="P9" s="19"/>
    </row>
    <row r="10" spans="2:21" x14ac:dyDescent="0.25">
      <c r="B10" s="306"/>
      <c r="F10" s="329" t="s">
        <v>841</v>
      </c>
    </row>
    <row r="11" spans="2:21" s="190" customFormat="1" ht="13.8" x14ac:dyDescent="0.25">
      <c r="B11" s="307"/>
      <c r="D11" s="16"/>
      <c r="E11" s="6"/>
      <c r="F11" s="821" t="s">
        <v>684</v>
      </c>
      <c r="G11" s="821"/>
      <c r="H11" s="821"/>
      <c r="I11" s="821"/>
      <c r="J11" s="821"/>
      <c r="K11" s="822"/>
      <c r="L11" s="242"/>
      <c r="M11" s="823" t="s">
        <v>685</v>
      </c>
      <c r="N11" s="821"/>
      <c r="O11" s="821"/>
      <c r="P11" s="821"/>
      <c r="Q11" s="821"/>
      <c r="R11" s="821"/>
      <c r="S11" s="6"/>
    </row>
    <row r="12" spans="2:21" s="190" customFormat="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s="190" customFormat="1" ht="24" customHeight="1" x14ac:dyDescent="0.25">
      <c r="B13" s="308"/>
      <c r="C13" s="1"/>
      <c r="D13" s="16"/>
      <c r="E13" s="7"/>
      <c r="F13" s="825"/>
      <c r="G13" s="825"/>
      <c r="H13" s="826"/>
      <c r="I13" s="820"/>
      <c r="J13" s="820"/>
      <c r="K13" s="820"/>
      <c r="L13" s="243"/>
      <c r="M13" s="827"/>
      <c r="N13" s="825"/>
      <c r="O13" s="826"/>
      <c r="P13" s="820"/>
      <c r="Q13" s="820"/>
      <c r="R13" s="639"/>
      <c r="S13" s="7"/>
    </row>
    <row r="14" spans="2:21" s="190" customFormat="1" ht="12.75" hidden="1" customHeight="1" x14ac:dyDescent="0.25">
      <c r="B14" s="305"/>
      <c r="C14" s="305"/>
      <c r="D14" s="16"/>
      <c r="E14" s="7"/>
      <c r="F14" s="232"/>
      <c r="G14" s="239"/>
      <c r="H14" s="240" t="s">
        <v>4</v>
      </c>
      <c r="I14" s="244"/>
      <c r="J14" s="245" t="s">
        <v>390</v>
      </c>
      <c r="K14" s="242"/>
      <c r="L14" s="242"/>
      <c r="M14" s="242"/>
      <c r="N14" s="242" t="s">
        <v>391</v>
      </c>
      <c r="O14" s="242"/>
      <c r="P14" s="242" t="s">
        <v>4</v>
      </c>
      <c r="Q14" s="242"/>
      <c r="R14" s="242" t="s">
        <v>528</v>
      </c>
      <c r="S14" s="7"/>
    </row>
    <row r="15" spans="2:21" s="190" customFormat="1" ht="84.9" customHeight="1" x14ac:dyDescent="0.25">
      <c r="B15" s="804" t="s">
        <v>1141</v>
      </c>
      <c r="C15" s="804"/>
      <c r="D15" s="16"/>
      <c r="E15" s="7"/>
      <c r="F15" s="232"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s="190" customFormat="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1"/>
      <c r="G264" s="1"/>
      <c r="H264" s="1"/>
      <c r="I264" s="1"/>
      <c r="J264" s="1"/>
      <c r="K264" s="1"/>
      <c r="M264" s="327"/>
      <c r="N264" s="327"/>
      <c r="O264" s="327"/>
      <c r="P264" s="1"/>
      <c r="Q264" s="1"/>
      <c r="R264" s="1"/>
      <c r="S264" s="335"/>
    </row>
    <row r="265" spans="1:19" ht="0.9" customHeight="1" x14ac:dyDescent="0.25">
      <c r="B265" s="335"/>
      <c r="C265" s="335"/>
      <c r="D265" s="335"/>
      <c r="E265" s="335"/>
      <c r="F265" s="1"/>
      <c r="G265" s="1"/>
      <c r="H265" s="1"/>
      <c r="I265" s="1"/>
      <c r="J265" s="1"/>
      <c r="K265" s="1"/>
      <c r="M265" s="327"/>
      <c r="N265" s="327"/>
      <c r="O265" s="327"/>
      <c r="P265" s="1"/>
      <c r="Q265" s="1"/>
      <c r="R265" s="1"/>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s="223" customFormat="1" ht="35.25" hidden="1" customHeight="1" thickTop="1" x14ac:dyDescent="0.25"/>
    <row r="270" spans="1:19" s="223" customFormat="1" ht="31.5" hidden="1" customHeight="1" x14ac:dyDescent="0.25"/>
    <row r="271" spans="1:19" s="223" customFormat="1" ht="31.5" hidden="1" customHeight="1" x14ac:dyDescent="0.25"/>
    <row r="272" spans="1:19" s="223" customFormat="1" ht="31.5" hidden="1" customHeight="1" x14ac:dyDescent="0.25"/>
    <row r="273" spans="1:20" s="223" customFormat="1" ht="27" hidden="1" customHeight="1" x14ac:dyDescent="0.25"/>
    <row r="274" spans="1:20" ht="6" customHeight="1" thickTop="1" x14ac:dyDescent="0.25">
      <c r="C274" s="17"/>
      <c r="D274" s="17"/>
      <c r="E274" s="17"/>
      <c r="F274" s="17"/>
      <c r="G274" s="17"/>
      <c r="H274" s="17"/>
      <c r="I274" s="17"/>
      <c r="J274" s="17"/>
      <c r="K274" s="17"/>
      <c r="M274" s="17"/>
      <c r="N274" s="17"/>
      <c r="O274" s="17"/>
      <c r="P274" s="17"/>
      <c r="Q274" s="17"/>
      <c r="R274" s="17"/>
      <c r="S274" s="17"/>
    </row>
    <row r="275" spans="1:20" ht="19.5" customHeight="1" x14ac:dyDescent="0.25">
      <c r="C275" s="176" t="s">
        <v>1002</v>
      </c>
      <c r="S275" s="51" t="s">
        <v>368</v>
      </c>
    </row>
    <row r="277" spans="1:20" hidden="1" x14ac:dyDescent="0.25">
      <c r="A277" s="503"/>
      <c r="B277" s="503"/>
      <c r="F277" s="409"/>
      <c r="G277" s="409"/>
      <c r="H277" s="409"/>
      <c r="I277" s="409"/>
      <c r="J277" s="409"/>
      <c r="K277" s="409"/>
      <c r="L277" s="409"/>
      <c r="M277" s="409"/>
      <c r="N277" s="409"/>
      <c r="O277" s="409"/>
      <c r="P277" s="409"/>
      <c r="Q277" s="409"/>
      <c r="R277" s="409"/>
      <c r="S277" s="409"/>
      <c r="T277" s="409"/>
    </row>
    <row r="278" spans="1:20" hidden="1" x14ac:dyDescent="0.25">
      <c r="A278" s="503"/>
      <c r="B278" s="503"/>
      <c r="F278" s="409"/>
      <c r="G278" s="409"/>
      <c r="H278" s="409"/>
      <c r="I278" s="409"/>
      <c r="J278" s="409"/>
      <c r="K278" s="409"/>
      <c r="L278" s="409"/>
      <c r="M278" s="409"/>
      <c r="N278" s="409"/>
      <c r="O278" s="409"/>
      <c r="P278" s="409"/>
      <c r="Q278" s="409"/>
      <c r="R278" s="409"/>
      <c r="S278" s="409"/>
      <c r="T278" s="409"/>
    </row>
    <row r="279" spans="1:20" hidden="1" x14ac:dyDescent="0.25">
      <c r="A279" s="503"/>
      <c r="B279" s="503"/>
      <c r="F279" s="12"/>
    </row>
    <row r="280" spans="1:20" hidden="1" x14ac:dyDescent="0.25">
      <c r="A280" s="503"/>
      <c r="B280" s="503"/>
      <c r="F280" s="12"/>
      <c r="S280" s="15"/>
    </row>
    <row r="281" spans="1:20" hidden="1" x14ac:dyDescent="0.25">
      <c r="A281" s="503"/>
      <c r="B281" s="503"/>
      <c r="F281" s="12"/>
    </row>
    <row r="282" spans="1:20" hidden="1" x14ac:dyDescent="0.25">
      <c r="A282" s="503"/>
      <c r="B282" s="503"/>
      <c r="F282" s="13"/>
    </row>
    <row r="283" spans="1:20" x14ac:dyDescent="0.25">
      <c r="A283" s="503"/>
      <c r="B283" s="503"/>
      <c r="C283" s="19" t="str">
        <f>"Version: "&amp;C318</f>
        <v>Version: 1.00.D0</v>
      </c>
      <c r="F283" s="14"/>
    </row>
    <row r="284" spans="1:20" x14ac:dyDescent="0.25">
      <c r="C284" s="142" t="s">
        <v>821</v>
      </c>
      <c r="F284" s="12"/>
    </row>
    <row r="285" spans="1:20" s="259" customFormat="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1:20" s="259" customFormat="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1:20" s="259" customFormat="1" x14ac:dyDescent="0.25">
      <c r="C287" s="158"/>
    </row>
    <row r="288" spans="1:20" s="259" customFormat="1" x14ac:dyDescent="0.25"/>
    <row r="289" spans="3:5" s="259" customFormat="1" x14ac:dyDescent="0.25">
      <c r="C289" s="158"/>
      <c r="D289" s="158"/>
      <c r="E289" s="158"/>
    </row>
    <row r="290" spans="3:5" s="259" customFormat="1" x14ac:dyDescent="0.25">
      <c r="C290" s="158"/>
      <c r="D290" s="158"/>
      <c r="E290" s="158"/>
    </row>
    <row r="291" spans="3:5" s="259" customFormat="1" x14ac:dyDescent="0.25"/>
    <row r="306" spans="1:18" x14ac:dyDescent="0.25">
      <c r="A306" s="304"/>
    </row>
    <row r="307" spans="1:18" s="236" customFormat="1" hidden="1" x14ac:dyDescent="0.25">
      <c r="C307" s="236" t="s">
        <v>803</v>
      </c>
      <c r="D307" s="236">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hidden="1" x14ac:dyDescent="0.25">
      <c r="C308" s="51" t="s">
        <v>839</v>
      </c>
      <c r="D308" s="51">
        <f>COUNTIF(F308:R308,TRUE)</f>
        <v>0</v>
      </c>
      <c r="F308" s="51" t="b">
        <f>Metadata!$D$38</f>
        <v>0</v>
      </c>
      <c r="G308" s="51" t="b">
        <f>Metadata!$D$44</f>
        <v>0</v>
      </c>
      <c r="H308" s="51"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c r="D315" s="315"/>
      <c r="E315" s="315"/>
      <c r="F315" s="315"/>
    </row>
    <row r="316" spans="1:18" x14ac:dyDescent="0.25">
      <c r="B316" s="86"/>
      <c r="C316" s="227" t="str">
        <f>R1</f>
        <v>INQ30</v>
      </c>
      <c r="D316" s="315"/>
      <c r="E316" s="315"/>
      <c r="F316" s="315"/>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6000000}"/>
  <mergeCells count="18">
    <mergeCell ref="T1:U1"/>
    <mergeCell ref="T2:U2"/>
    <mergeCell ref="T3:U3"/>
    <mergeCell ref="P12:R13"/>
    <mergeCell ref="F11:K11"/>
    <mergeCell ref="M11:R11"/>
    <mergeCell ref="F12:H13"/>
    <mergeCell ref="I12:K13"/>
    <mergeCell ref="M12:O13"/>
    <mergeCell ref="B15:C15"/>
    <mergeCell ref="R1:S1"/>
    <mergeCell ref="R2:S2"/>
    <mergeCell ref="R3:S3"/>
    <mergeCell ref="I16:J16"/>
    <mergeCell ref="P16:Q16"/>
    <mergeCell ref="F16:H16"/>
    <mergeCell ref="M16:O16"/>
    <mergeCell ref="F5:Q5"/>
  </mergeCells>
  <conditionalFormatting sqref="F10">
    <cfRule type="expression" dxfId="47" priority="15" stopIfTrue="1">
      <formula>$D$308&gt;0</formula>
    </cfRule>
  </conditionalFormatting>
  <conditionalFormatting sqref="F18:F268 M18:M268">
    <cfRule type="expression" dxfId="46" priority="1156" stopIfTrue="1">
      <formula>$F$308=TRUE</formula>
    </cfRule>
  </conditionalFormatting>
  <conditionalFormatting sqref="G18:G268 N18:N268">
    <cfRule type="expression" dxfId="45" priority="1160" stopIfTrue="1">
      <formula>$G$308=TRUE</formula>
    </cfRule>
  </conditionalFormatting>
  <conditionalFormatting sqref="H18:H268 O18:O268">
    <cfRule type="expression" dxfId="44" priority="1164" stopIfTrue="1">
      <formula>$H$308=TRUE</formula>
    </cfRule>
  </conditionalFormatting>
  <hyperlinks>
    <hyperlink ref="F16:G16" location="Note_6.0" display="6." xr:uid="{00000000-0004-0000-0600-000000000000}"/>
    <hyperlink ref="D65" location="CNTR_GB" display="GB" xr:uid="{00000000-0004-0000-0600-000001000000}"/>
    <hyperlink ref="D49" location="CNTR_NO" display="NO" xr:uid="{00000000-0004-0000-0600-000002000000}"/>
    <hyperlink ref="D26" location="CNTR_DE" display="DE" xr:uid="{00000000-0004-0000-0600-000003000000}"/>
    <hyperlink ref="D60" location="CNTR_ES" display="ES" xr:uid="{00000000-0004-0000-0600-000004000000}"/>
    <hyperlink ref="D30" location="CNTR_FR" display="FR" xr:uid="{00000000-0004-0000-0600-000005000000}"/>
    <hyperlink ref="D38" location="CNTR_IT" display="IT" xr:uid="{00000000-0004-0000-0600-000006000000}"/>
    <hyperlink ref="D44" location="CNTR_MT" display="MT" xr:uid="{00000000-0004-0000-0600-000007000000}"/>
    <hyperlink ref="D52" location="CNTR_PT" display="PT" xr:uid="{00000000-0004-0000-0600-000008000000}"/>
    <hyperlink ref="D29" location="CNTR_FI" display="FI" xr:uid="{00000000-0004-0000-0600-000009000000}"/>
    <hyperlink ref="D72" location="CNTR_MA" display="MA" xr:uid="{00000000-0004-0000-0600-00000A000000}"/>
    <hyperlink ref="D75" location="CNTR_AO" display="AO" xr:uid="{00000000-0004-0000-0600-00000B000000}"/>
    <hyperlink ref="D80" location="CNTR_IO" display="IO" xr:uid="{00000000-0004-0000-0600-00000C000000}"/>
    <hyperlink ref="D94" location="CNTR_KM" display="KM" xr:uid="{00000000-0004-0000-0600-00000D000000}"/>
    <hyperlink ref="D96" location="CNTR_CD" display="CD" xr:uid="{00000000-0004-0000-0600-00000E000000}"/>
    <hyperlink ref="D103" location="CNTR_MU" display="MU" xr:uid="{00000000-0004-0000-0600-00000F000000}"/>
    <hyperlink ref="D112" location="CNTR_SC" display="SC" xr:uid="{00000000-0004-0000-0600-000010000000}"/>
    <hyperlink ref="D116" location="CNTR_SH" display="SH" xr:uid="{00000000-0004-0000-0600-000011000000}"/>
    <hyperlink ref="D121" location="CNTR_TZ" display="TZ" xr:uid="{00000000-0004-0000-0600-000012000000}"/>
    <hyperlink ref="D130" location="CNTR_US" display="US" xr:uid="{00000000-0004-0000-0600-000013000000}"/>
    <hyperlink ref="D147" location="CNTR_GD" display="GD" xr:uid="{00000000-0004-0000-0600-000014000000}"/>
    <hyperlink ref="D150" location="CNTR_HN" display="HN" xr:uid="{00000000-0004-0000-0600-000015000000}"/>
    <hyperlink ref="D156" location="CNTR_NI" display="NI" xr:uid="{00000000-0004-0000-0600-000016000000}"/>
    <hyperlink ref="D157" location="CNTR_PA" display="PA" xr:uid="{00000000-0004-0000-0600-000017000000}"/>
    <hyperlink ref="D161" location="CNTR_VC" display="VC" xr:uid="{00000000-0004-0000-0600-000018000000}"/>
    <hyperlink ref="D160" location="CNTR_SX" display="SX" xr:uid="{00000000-0004-0000-0600-000019000000}"/>
    <hyperlink ref="D169" location="CNTR_EC" display="EC" xr:uid="{00000000-0004-0000-0600-00001A000000}"/>
    <hyperlink ref="D186" location="CNTR_YE" display="YE" xr:uid="{00000000-0004-0000-0600-00001B000000}"/>
    <hyperlink ref="D191" location="CNTR_OM" display="OM" xr:uid="{00000000-0004-0000-0600-00001C000000}"/>
    <hyperlink ref="D195" location="CNTR_AE" display="AE" xr:uid="{00000000-0004-0000-0600-00001D000000}"/>
    <hyperlink ref="D192" location="CNTR_PS" display="PS" xr:uid="{00000000-0004-0000-0600-00001E000000}"/>
    <hyperlink ref="D203" location="CNTR_IN" display="IN" xr:uid="{00000000-0004-0000-0600-00001F000000}"/>
    <hyperlink ref="D214" location="CNTR_MY" display="MY" xr:uid="{00000000-0004-0000-0600-000020000000}"/>
    <hyperlink ref="D224" location="CNTR_TW" display="TW" xr:uid="{00000000-0004-0000-0600-000021000000}"/>
    <hyperlink ref="D226" location="CNTR_TL" display="TL" xr:uid="{00000000-0004-0000-0600-000022000000}"/>
    <hyperlink ref="D263" location="CNTR_NZ" display="NZ" xr:uid="{00000000-0004-0000-0600-000023000000}"/>
    <hyperlink ref="D237" location="CNTR_FM" display="FM" xr:uid="{00000000-0004-0000-0600-000024000000}"/>
    <hyperlink ref="D248" location="CNTR_NZ" display="NZ" xr:uid="{00000000-0004-0000-0600-000025000000}"/>
    <hyperlink ref="D253" location="CNTR_PG" display="PG" xr:uid="{00000000-0004-0000-0600-000026000000}"/>
    <hyperlink ref="D262" location="CNTR_WF" display="WF" xr:uid="{00000000-0004-0000-0600-000027000000}"/>
    <hyperlink ref="D255" location="CNTR_SB" display="SB" xr:uid="{00000000-0004-0000-0600-000028000000}"/>
    <hyperlink ref="D254" location="CNTR_PN" display="PN" xr:uid="{00000000-0004-0000-0600-000029000000}"/>
    <hyperlink ref="D250" location="CNTR_MP" display="MP" xr:uid="{00000000-0004-0000-0600-00002A000000}"/>
    <hyperlink ref="D247" location="CNTR_NC" display="NC" xr:uid="{00000000-0004-0000-0600-00002B000000}"/>
    <hyperlink ref="D239" location="CNTR_PF" display="PF" xr:uid="{00000000-0004-0000-0600-00002C000000}"/>
    <hyperlink ref="D238" location="CNTR_TF" display="TF" xr:uid="{00000000-0004-0000-0600-00002D000000}"/>
    <hyperlink ref="D243" location="CNTR_UM" display="UM" xr:uid="{00000000-0004-0000-0600-00002E000000}"/>
    <hyperlink ref="K16" location="Notes!Note_6.5" display="6.5" xr:uid="{00000000-0004-0000-0600-00002F000000}"/>
    <hyperlink ref="I16" location="Note_6.6" display="6.6" xr:uid="{00000000-0004-0000-0600-000030000000}"/>
    <hyperlink ref="I16:J16" location="Notes!Note_6.4" display="6.4" xr:uid="{00000000-0004-0000-0600-000031000000}"/>
    <hyperlink ref="F16:H16" location="Notes!Note_6.0" display="6." xr:uid="{00000000-0004-0000-0600-000032000000}"/>
    <hyperlink ref="M16:N16" location="Note_6.0" display="6." xr:uid="{00000000-0004-0000-0600-000033000000}"/>
    <hyperlink ref="R16" location="Notes!Note_6.5" display="6.5" xr:uid="{00000000-0004-0000-0600-000034000000}"/>
    <hyperlink ref="P16" location="Note_6.6" display="6.6" xr:uid="{00000000-0004-0000-0600-000035000000}"/>
    <hyperlink ref="P16:Q16" location="Notes!Note_6.4" display="6.4" xr:uid="{00000000-0004-0000-0600-000036000000}"/>
    <hyperlink ref="M16:O16" location="Notes!Note_6.0" display="6." xr:uid="{00000000-0004-0000-06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1" customWidth="true" style="315" width="16.6640625"/>
    <col min="12" max="12" customWidth="true" style="315" width="1.6640625"/>
    <col min="13" max="18" customWidth="true" style="315" width="16.6640625"/>
    <col min="19" max="19" customWidth="true" style="315" width="4.6640625"/>
    <col min="20" max="20" customWidth="true" style="315" width="19.6640625"/>
    <col min="21" max="16384" style="315" width="9.109375"/>
  </cols>
  <sheetData>
    <row r="1" spans="2:21" ht="21" customHeight="1" x14ac:dyDescent="0.3">
      <c r="F1" s="560" t="s">
        <v>538</v>
      </c>
      <c r="G1" s="409"/>
      <c r="H1" s="409"/>
      <c r="P1" s="58"/>
      <c r="Q1" s="15" t="s">
        <v>1</v>
      </c>
      <c r="R1" s="813" t="s">
        <v>822</v>
      </c>
      <c r="S1" s="813"/>
      <c r="T1" s="688"/>
      <c r="U1" s="688"/>
    </row>
    <row r="2" spans="2:21" ht="21" customHeight="1" x14ac:dyDescent="0.3">
      <c r="F2" s="594" t="s">
        <v>1345</v>
      </c>
      <c r="G2" s="594"/>
      <c r="H2" s="594"/>
      <c r="I2" s="402"/>
      <c r="J2" s="402"/>
      <c r="K2" s="402"/>
      <c r="L2" s="402"/>
      <c r="M2" s="402"/>
      <c r="N2" s="402"/>
      <c r="O2" s="402"/>
      <c r="P2" s="402"/>
      <c r="Q2" s="15" t="s">
        <v>1191</v>
      </c>
      <c r="R2" s="814" t="str">
        <f>Start!H3</f>
        <v>XXXXXX</v>
      </c>
      <c r="S2" s="815"/>
      <c r="T2" s="688"/>
      <c r="U2" s="688"/>
    </row>
    <row r="3" spans="2:21" ht="21" customHeight="1" x14ac:dyDescent="0.3">
      <c r="F3" s="595" t="s">
        <v>1154</v>
      </c>
      <c r="G3" s="594"/>
      <c r="H3" s="594"/>
      <c r="I3" s="402"/>
      <c r="J3" s="402"/>
      <c r="K3" s="402"/>
      <c r="L3" s="402"/>
      <c r="M3" s="402"/>
      <c r="N3" s="402"/>
      <c r="O3" s="402"/>
      <c r="P3" s="402"/>
      <c r="Q3" s="15" t="s">
        <v>3</v>
      </c>
      <c r="R3" s="816" t="str">
        <f>Start!H4</f>
        <v>TT.MM.JJJJ</v>
      </c>
      <c r="S3" s="817"/>
      <c r="T3" s="688"/>
      <c r="U3" s="688"/>
    </row>
    <row r="4" spans="2:21" ht="15.6" x14ac:dyDescent="0.3">
      <c r="F4" s="183" t="s">
        <v>1129</v>
      </c>
      <c r="P4" s="20"/>
    </row>
    <row r="5" spans="2:21" s="323" customFormat="1" ht="18" customHeight="1" x14ac:dyDescent="0.25">
      <c r="F5" s="819" t="s">
        <v>1188</v>
      </c>
      <c r="G5" s="819"/>
      <c r="H5" s="819"/>
      <c r="I5" s="819"/>
      <c r="J5" s="819"/>
      <c r="K5" s="819"/>
      <c r="L5" s="819"/>
      <c r="M5" s="819"/>
      <c r="N5" s="819"/>
      <c r="O5" s="819"/>
      <c r="P5" s="819"/>
      <c r="Q5" s="819"/>
    </row>
    <row r="6" spans="2:21" ht="15.6" hidden="1" x14ac:dyDescent="0.3">
      <c r="F6" s="20"/>
      <c r="P6" s="20"/>
    </row>
    <row r="7" spans="2:21" ht="15.6" hidden="1" x14ac:dyDescent="0.3">
      <c r="F7" s="20"/>
      <c r="P7" s="20"/>
    </row>
    <row r="8" spans="2:21" ht="15.6" hidden="1" x14ac:dyDescent="0.3">
      <c r="F8" s="20"/>
      <c r="P8" s="20"/>
    </row>
    <row r="9" spans="2:21" hidden="1" x14ac:dyDescent="0.25">
      <c r="F9" s="183"/>
      <c r="P9" s="203"/>
    </row>
    <row r="10" spans="2:21" x14ac:dyDescent="0.25">
      <c r="B10" s="306"/>
      <c r="F10" s="329" t="s">
        <v>841</v>
      </c>
    </row>
    <row r="11" spans="2:21" ht="13.8" x14ac:dyDescent="0.25">
      <c r="B11" s="307"/>
      <c r="D11" s="16"/>
      <c r="E11" s="6"/>
      <c r="F11" s="821" t="s">
        <v>684</v>
      </c>
      <c r="G11" s="821"/>
      <c r="H11" s="821"/>
      <c r="I11" s="821"/>
      <c r="J11" s="821"/>
      <c r="K11" s="822"/>
      <c r="L11" s="242"/>
      <c r="M11" s="823" t="s">
        <v>685</v>
      </c>
      <c r="N11" s="821"/>
      <c r="O11" s="821"/>
      <c r="P11" s="821"/>
      <c r="Q11" s="821"/>
      <c r="R11" s="821"/>
      <c r="S11" s="6"/>
    </row>
    <row r="12" spans="2:2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ht="24" customHeight="1" x14ac:dyDescent="0.25">
      <c r="B13" s="308"/>
      <c r="D13" s="16"/>
      <c r="E13" s="7"/>
      <c r="F13" s="825"/>
      <c r="G13" s="825"/>
      <c r="H13" s="826"/>
      <c r="I13" s="820"/>
      <c r="J13" s="820"/>
      <c r="K13" s="820"/>
      <c r="L13" s="243"/>
      <c r="M13" s="827"/>
      <c r="N13" s="825"/>
      <c r="O13" s="826"/>
      <c r="P13" s="820"/>
      <c r="Q13" s="820"/>
      <c r="R13" s="639"/>
      <c r="S13" s="7"/>
    </row>
    <row r="14" spans="2:21" ht="12.75" hidden="1" customHeight="1" x14ac:dyDescent="0.25">
      <c r="B14" s="305"/>
      <c r="C14" s="305"/>
      <c r="D14" s="16"/>
      <c r="E14" s="7"/>
      <c r="F14" s="314"/>
      <c r="G14" s="239"/>
      <c r="H14" s="318" t="s">
        <v>4</v>
      </c>
      <c r="I14" s="244"/>
      <c r="J14" s="316" t="s">
        <v>390</v>
      </c>
      <c r="K14" s="242"/>
      <c r="L14" s="242"/>
      <c r="M14" s="242"/>
      <c r="N14" s="242" t="s">
        <v>391</v>
      </c>
      <c r="O14" s="242"/>
      <c r="P14" s="242" t="s">
        <v>4</v>
      </c>
      <c r="Q14" s="242"/>
      <c r="R14" s="242" t="s">
        <v>528</v>
      </c>
      <c r="S14" s="7"/>
    </row>
    <row r="15" spans="2:21" ht="84.9" customHeight="1" x14ac:dyDescent="0.25">
      <c r="B15" s="804" t="s">
        <v>1141</v>
      </c>
      <c r="C15" s="804"/>
      <c r="D15" s="16"/>
      <c r="E15" s="7"/>
      <c r="F15" s="314"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327"/>
      <c r="G264" s="327"/>
      <c r="H264" s="327"/>
      <c r="M264" s="327"/>
      <c r="N264" s="327"/>
      <c r="O264" s="327"/>
      <c r="S264" s="335"/>
    </row>
    <row r="265" spans="1:19" ht="0.9" customHeight="1" x14ac:dyDescent="0.25">
      <c r="B265" s="335"/>
      <c r="C265" s="335"/>
      <c r="D265" s="335"/>
      <c r="E265" s="335"/>
      <c r="F265" s="327"/>
      <c r="G265" s="327"/>
      <c r="H265" s="327"/>
      <c r="M265" s="327"/>
      <c r="N265" s="327"/>
      <c r="O265" s="327"/>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7"/>
      <c r="D274" s="17"/>
      <c r="E274" s="17"/>
      <c r="F274" s="17"/>
      <c r="G274" s="17"/>
      <c r="H274" s="17"/>
      <c r="I274" s="17"/>
      <c r="J274" s="17"/>
      <c r="K274" s="17"/>
      <c r="M274" s="17"/>
      <c r="N274" s="17"/>
      <c r="O274" s="17"/>
      <c r="P274" s="17"/>
      <c r="Q274" s="17"/>
      <c r="R274" s="17"/>
      <c r="S274" s="17"/>
    </row>
    <row r="275" spans="3:21" ht="19.5" customHeight="1" x14ac:dyDescent="0.25">
      <c r="C275" s="176" t="s">
        <v>1002</v>
      </c>
      <c r="S275" s="315" t="s">
        <v>368</v>
      </c>
    </row>
    <row r="276" spans="3:21" x14ac:dyDescent="0.25">
      <c r="F276" s="409"/>
      <c r="G276" s="409"/>
      <c r="H276" s="409"/>
      <c r="I276" s="409"/>
      <c r="J276" s="409"/>
      <c r="K276" s="409"/>
      <c r="L276" s="409"/>
      <c r="M276" s="409"/>
      <c r="N276" s="409"/>
      <c r="O276" s="409"/>
      <c r="P276" s="409"/>
      <c r="Q276" s="409"/>
      <c r="R276" s="409"/>
      <c r="S276" s="409"/>
      <c r="T276" s="409"/>
      <c r="U276" s="409"/>
    </row>
    <row r="277" spans="3:21" hidden="1" x14ac:dyDescent="0.25">
      <c r="F277" s="409"/>
      <c r="G277" s="409"/>
      <c r="H277" s="409"/>
      <c r="I277" s="409"/>
      <c r="J277" s="409"/>
      <c r="K277" s="409"/>
      <c r="L277" s="409"/>
      <c r="M277" s="409"/>
      <c r="N277" s="409"/>
      <c r="O277" s="409"/>
      <c r="P277" s="409"/>
      <c r="Q277" s="409"/>
      <c r="R277" s="409"/>
      <c r="S277" s="409"/>
      <c r="T277" s="409"/>
      <c r="U277" s="409"/>
    </row>
    <row r="278" spans="3:21" hidden="1" x14ac:dyDescent="0.25">
      <c r="F278" s="409"/>
      <c r="G278" s="409"/>
      <c r="H278" s="409"/>
      <c r="I278" s="409"/>
      <c r="J278" s="409"/>
      <c r="K278" s="409"/>
      <c r="L278" s="409"/>
      <c r="M278" s="409"/>
      <c r="N278" s="409"/>
      <c r="O278" s="409"/>
      <c r="P278" s="409"/>
      <c r="Q278" s="409"/>
      <c r="R278" s="409"/>
      <c r="S278" s="409"/>
      <c r="T278" s="409"/>
      <c r="U278" s="409"/>
    </row>
    <row r="279" spans="3:21" hidden="1" x14ac:dyDescent="0.25">
      <c r="F279" s="319"/>
    </row>
    <row r="280" spans="3:21" hidden="1" x14ac:dyDescent="0.25">
      <c r="F280" s="319"/>
      <c r="S280" s="15"/>
    </row>
    <row r="281" spans="3:21" hidden="1" x14ac:dyDescent="0.25">
      <c r="F281" s="319"/>
    </row>
    <row r="282" spans="3:21" hidden="1" x14ac:dyDescent="0.25">
      <c r="F282" s="13"/>
    </row>
    <row r="283" spans="3:21" x14ac:dyDescent="0.25">
      <c r="C283" s="203" t="str">
        <f>"Version: "&amp;C318</f>
        <v>Version: 1.00.D0</v>
      </c>
      <c r="F283" s="14"/>
    </row>
    <row r="284" spans="3:21" x14ac:dyDescent="0.25">
      <c r="C284" s="142" t="s">
        <v>821</v>
      </c>
      <c r="F284" s="319"/>
    </row>
    <row r="285" spans="3:2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3:2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3:21" x14ac:dyDescent="0.25">
      <c r="C287" s="158"/>
    </row>
    <row r="289" spans="3:5" x14ac:dyDescent="0.25">
      <c r="C289" s="158"/>
      <c r="D289" s="158"/>
      <c r="E289" s="158"/>
    </row>
    <row r="290" spans="3:5" x14ac:dyDescent="0.25">
      <c r="C290" s="158"/>
      <c r="D290" s="158"/>
      <c r="E290" s="158"/>
    </row>
    <row r="306" spans="1:18" x14ac:dyDescent="0.25">
      <c r="A306" s="304"/>
    </row>
    <row r="307" spans="1:18" hidden="1" x14ac:dyDescent="0.25">
      <c r="C307" s="315" t="s">
        <v>803</v>
      </c>
      <c r="D307" s="315">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s="327" customFormat="1" hidden="1" x14ac:dyDescent="0.25">
      <c r="C308" s="327" t="s">
        <v>839</v>
      </c>
      <c r="D308" s="327">
        <f>COUNTIF(F308:R308,TRUE)</f>
        <v>0</v>
      </c>
      <c r="F308" s="327" t="b">
        <f>Metadata!$D$38</f>
        <v>0</v>
      </c>
      <c r="G308" s="327" t="b">
        <f>Metadata!$D$44</f>
        <v>0</v>
      </c>
      <c r="H308" s="327"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row>
    <row r="316" spans="1:18" x14ac:dyDescent="0.25">
      <c r="B316" s="86"/>
      <c r="C316" s="227" t="str">
        <f>R1</f>
        <v>INQ31</v>
      </c>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7000000}"/>
  <mergeCells count="18">
    <mergeCell ref="F5:Q5"/>
    <mergeCell ref="R1:S1"/>
    <mergeCell ref="T1:U1"/>
    <mergeCell ref="R2:S2"/>
    <mergeCell ref="T2:U2"/>
    <mergeCell ref="R3:S3"/>
    <mergeCell ref="T3:U3"/>
    <mergeCell ref="B15:C15"/>
    <mergeCell ref="M11:R11"/>
    <mergeCell ref="F12:H13"/>
    <mergeCell ref="I12:K13"/>
    <mergeCell ref="F16:H16"/>
    <mergeCell ref="M16:O16"/>
    <mergeCell ref="I16:J16"/>
    <mergeCell ref="P16:Q16"/>
    <mergeCell ref="M12:O13"/>
    <mergeCell ref="P12:R13"/>
    <mergeCell ref="F11:K11"/>
  </mergeCells>
  <conditionalFormatting sqref="F10">
    <cfRule type="expression" dxfId="43" priority="1" stopIfTrue="1">
      <formula>$D$308&gt;0</formula>
    </cfRule>
  </conditionalFormatting>
  <conditionalFormatting sqref="F18:F268 M18:M268">
    <cfRule type="expression" dxfId="42" priority="1149" stopIfTrue="1">
      <formula>$F$308=TRUE</formula>
    </cfRule>
  </conditionalFormatting>
  <conditionalFormatting sqref="G18:G268 N18:N268">
    <cfRule type="expression" dxfId="41" priority="1153" stopIfTrue="1">
      <formula>$G$308=TRUE</formula>
    </cfRule>
  </conditionalFormatting>
  <conditionalFormatting sqref="H18:H268 O18:O268">
    <cfRule type="expression" dxfId="40" priority="1157" stopIfTrue="1">
      <formula>$H$308=TRUE</formula>
    </cfRule>
  </conditionalFormatting>
  <hyperlinks>
    <hyperlink ref="D65" location="CNTR_GB" display="GB" xr:uid="{00000000-0004-0000-0700-000000000000}"/>
    <hyperlink ref="D49" location="CNTR_NO" display="NO" xr:uid="{00000000-0004-0000-0700-000001000000}"/>
    <hyperlink ref="D26" location="CNTR_DE" display="DE" xr:uid="{00000000-0004-0000-0700-000002000000}"/>
    <hyperlink ref="D60" location="CNTR_ES" display="ES" xr:uid="{00000000-0004-0000-0700-000003000000}"/>
    <hyperlink ref="D30" location="CNTR_FR" display="FR" xr:uid="{00000000-0004-0000-0700-000004000000}"/>
    <hyperlink ref="D38" location="CNTR_IT" display="IT" xr:uid="{00000000-0004-0000-0700-000005000000}"/>
    <hyperlink ref="D44" location="CNTR_MT" display="MT" xr:uid="{00000000-0004-0000-0700-000006000000}"/>
    <hyperlink ref="D52" location="CNTR_PT" display="PT" xr:uid="{00000000-0004-0000-0700-000007000000}"/>
    <hyperlink ref="D29" location="CNTR_FI" display="FI" xr:uid="{00000000-0004-0000-0700-000008000000}"/>
    <hyperlink ref="D72" location="CNTR_MA" display="MA" xr:uid="{00000000-0004-0000-0700-000009000000}"/>
    <hyperlink ref="D75" location="CNTR_AO" display="AO" xr:uid="{00000000-0004-0000-0700-00000A000000}"/>
    <hyperlink ref="D80" location="CNTR_IO" display="IO" xr:uid="{00000000-0004-0000-0700-00000B000000}"/>
    <hyperlink ref="D94" location="CNTR_KM" display="KM" xr:uid="{00000000-0004-0000-0700-00000C000000}"/>
    <hyperlink ref="D96" location="CNTR_CD" display="CD" xr:uid="{00000000-0004-0000-0700-00000D000000}"/>
    <hyperlink ref="D103" location="CNTR_MU" display="MU" xr:uid="{00000000-0004-0000-0700-00000E000000}"/>
    <hyperlink ref="D112" location="CNTR_SC" display="SC" xr:uid="{00000000-0004-0000-0700-00000F000000}"/>
    <hyperlink ref="D116" location="CNTR_SH" display="SH" xr:uid="{00000000-0004-0000-0700-000010000000}"/>
    <hyperlink ref="D121" location="CNTR_TZ" display="TZ" xr:uid="{00000000-0004-0000-0700-000011000000}"/>
    <hyperlink ref="D130" location="CNTR_US" display="US" xr:uid="{00000000-0004-0000-0700-000012000000}"/>
    <hyperlink ref="D147" location="CNTR_GD" display="GD" xr:uid="{00000000-0004-0000-0700-000013000000}"/>
    <hyperlink ref="D150" location="CNTR_HN" display="HN" xr:uid="{00000000-0004-0000-0700-000014000000}"/>
    <hyperlink ref="D156" location="CNTR_NI" display="NI" xr:uid="{00000000-0004-0000-0700-000015000000}"/>
    <hyperlink ref="D157" location="CNTR_PA" display="PA" xr:uid="{00000000-0004-0000-0700-000016000000}"/>
    <hyperlink ref="D161" location="CNTR_VC" display="VC" xr:uid="{00000000-0004-0000-0700-000017000000}"/>
    <hyperlink ref="D160" location="CNTR_SX" display="SX" xr:uid="{00000000-0004-0000-0700-000018000000}"/>
    <hyperlink ref="D169" location="CNTR_EC" display="EC" xr:uid="{00000000-0004-0000-0700-000019000000}"/>
    <hyperlink ref="D186" location="CNTR_YE" display="YE" xr:uid="{00000000-0004-0000-0700-00001A000000}"/>
    <hyperlink ref="D191" location="CNTR_OM" display="OM" xr:uid="{00000000-0004-0000-0700-00001B000000}"/>
    <hyperlink ref="D195" location="CNTR_AE" display="AE" xr:uid="{00000000-0004-0000-0700-00001C000000}"/>
    <hyperlink ref="D192" location="CNTR_PS" display="PS" xr:uid="{00000000-0004-0000-0700-00001D000000}"/>
    <hyperlink ref="D203" location="CNTR_IN" display="IN" xr:uid="{00000000-0004-0000-0700-00001E000000}"/>
    <hyperlink ref="D214" location="CNTR_MY" display="MY" xr:uid="{00000000-0004-0000-0700-00001F000000}"/>
    <hyperlink ref="D224" location="CNTR_TW" display="TW" xr:uid="{00000000-0004-0000-0700-000020000000}"/>
    <hyperlink ref="D226" location="CNTR_TL" display="TL" xr:uid="{00000000-0004-0000-0700-000021000000}"/>
    <hyperlink ref="D263" location="CNTR_NZ" display="NZ" xr:uid="{00000000-0004-0000-0700-000022000000}"/>
    <hyperlink ref="D237" location="CNTR_FM" display="FM" xr:uid="{00000000-0004-0000-0700-000023000000}"/>
    <hyperlink ref="D248" location="CNTR_NZ" display="NZ" xr:uid="{00000000-0004-0000-0700-000024000000}"/>
    <hyperlink ref="D253" location="CNTR_PG" display="PG" xr:uid="{00000000-0004-0000-0700-000025000000}"/>
    <hyperlink ref="D262" location="CNTR_WF" display="WF" xr:uid="{00000000-0004-0000-0700-000026000000}"/>
    <hyperlink ref="D255" location="CNTR_SB" display="SB" xr:uid="{00000000-0004-0000-0700-000027000000}"/>
    <hyperlink ref="D254" location="CNTR_PN" display="PN" xr:uid="{00000000-0004-0000-0700-000028000000}"/>
    <hyperlink ref="D250" location="CNTR_MP" display="MP" xr:uid="{00000000-0004-0000-0700-000029000000}"/>
    <hyperlink ref="D247" location="CNTR_NC" display="NC" xr:uid="{00000000-0004-0000-0700-00002A000000}"/>
    <hyperlink ref="D239" location="CNTR_PF" display="PF" xr:uid="{00000000-0004-0000-0700-00002B000000}"/>
    <hyperlink ref="D238" location="CNTR_TF" display="TF" xr:uid="{00000000-0004-0000-0700-00002C000000}"/>
    <hyperlink ref="D243" location="CNTR_UM" display="UM" xr:uid="{00000000-0004-0000-0700-00002D000000}"/>
    <hyperlink ref="F16:G16" location="Note_6.0" display="6." xr:uid="{00000000-0004-0000-0700-00002E000000}"/>
    <hyperlink ref="K16" location="Notes!Note_6.5" display="6.5" xr:uid="{00000000-0004-0000-0700-00002F000000}"/>
    <hyperlink ref="I16" location="Note_6.6" display="6.6" xr:uid="{00000000-0004-0000-0700-000030000000}"/>
    <hyperlink ref="I16:J16" location="Notes!Note_6.4" display="6.4" xr:uid="{00000000-0004-0000-0700-000031000000}"/>
    <hyperlink ref="F16:H16" location="Notes!Note_6.0" display="6." xr:uid="{00000000-0004-0000-0700-000032000000}"/>
    <hyperlink ref="M16:N16" location="Note_6.0" display="6." xr:uid="{00000000-0004-0000-0700-000033000000}"/>
    <hyperlink ref="R16" location="Notes!Note_6.5" display="6.5" xr:uid="{00000000-0004-0000-0700-000034000000}"/>
    <hyperlink ref="P16" location="Note_6.6" display="6.6" xr:uid="{00000000-0004-0000-0700-000035000000}"/>
    <hyperlink ref="P16:Q16" location="Notes!Note_6.4" display="6.4" xr:uid="{00000000-0004-0000-0700-000036000000}"/>
    <hyperlink ref="M16:O16" location="Notes!Note_6.0" display="6." xr:uid="{00000000-0004-0000-07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321"/>
  <sheetViews>
    <sheetView showGridLines="0" showRowColHeaders="0" zoomScale="80" zoomScaleNormal="80" workbookViewId="0">
      <pane xSplit="5" ySplit="17" topLeftCell="F18" activePane="bottomRight" state="frozen"/>
      <selection activeCell="P18" sqref="P18"/>
      <selection pane="topRight" activeCell="P18" sqref="P18"/>
      <selection pane="bottomLeft" activeCell="P18" sqref="P18"/>
      <selection pane="bottomRight" activeCell="F19" sqref="F19"/>
    </sheetView>
  </sheetViews>
  <sheetFormatPr defaultColWidth="9.109375" defaultRowHeight="13.2" x14ac:dyDescent="0.25"/>
  <cols>
    <col min="1" max="1" customWidth="true" style="315" width="4.6640625"/>
    <col min="2" max="2" customWidth="true" style="315" width="10.44140625"/>
    <col min="3" max="3" customWidth="true" style="315" width="54.6640625"/>
    <col min="4" max="4" customWidth="true" style="315" width="7.88671875"/>
    <col min="5" max="5" customWidth="true" style="315" width="4.6640625"/>
    <col min="6" max="11" customWidth="true" style="315" width="16.6640625"/>
    <col min="12" max="12" customWidth="true" style="315" width="1.6640625"/>
    <col min="13" max="18" customWidth="true" style="315" width="16.6640625"/>
    <col min="19" max="19" customWidth="true" style="315" width="4.6640625"/>
    <col min="20" max="20" customWidth="true" style="315" width="19.6640625"/>
    <col min="21" max="16384" style="315" width="9.109375"/>
  </cols>
  <sheetData>
    <row r="1" spans="2:21" ht="21" customHeight="1" x14ac:dyDescent="0.3">
      <c r="F1" s="560" t="s">
        <v>538</v>
      </c>
      <c r="G1" s="409"/>
      <c r="H1" s="409"/>
      <c r="P1" s="58"/>
      <c r="Q1" s="15" t="s">
        <v>1</v>
      </c>
      <c r="R1" s="813" t="s">
        <v>823</v>
      </c>
      <c r="S1" s="813"/>
      <c r="T1" s="688"/>
      <c r="U1" s="688"/>
    </row>
    <row r="2" spans="2:21" ht="21" customHeight="1" x14ac:dyDescent="0.3">
      <c r="F2" s="594" t="s">
        <v>1345</v>
      </c>
      <c r="G2" s="594"/>
      <c r="H2" s="594"/>
      <c r="I2" s="594"/>
      <c r="J2" s="594"/>
      <c r="K2" s="594"/>
      <c r="L2" s="594"/>
      <c r="M2" s="594"/>
      <c r="N2" s="594"/>
      <c r="O2" s="594"/>
      <c r="P2" s="594"/>
      <c r="Q2" s="15" t="s">
        <v>1191</v>
      </c>
      <c r="R2" s="814" t="str">
        <f>Start!H3</f>
        <v>XXXXXX</v>
      </c>
      <c r="S2" s="815"/>
      <c r="T2" s="688"/>
      <c r="U2" s="688"/>
    </row>
    <row r="3" spans="2:21" ht="21" customHeight="1" x14ac:dyDescent="0.3">
      <c r="F3" s="595" t="s">
        <v>1155</v>
      </c>
      <c r="G3" s="594"/>
      <c r="H3" s="594"/>
      <c r="I3" s="594"/>
      <c r="J3" s="594"/>
      <c r="K3" s="594"/>
      <c r="L3" s="594"/>
      <c r="M3" s="594"/>
      <c r="N3" s="594"/>
      <c r="O3" s="594"/>
      <c r="P3" s="594"/>
      <c r="Q3" s="15" t="s">
        <v>3</v>
      </c>
      <c r="R3" s="816" t="str">
        <f>Start!H4</f>
        <v>TT.MM.JJJJ</v>
      </c>
      <c r="S3" s="817"/>
      <c r="T3" s="688"/>
      <c r="U3" s="688"/>
    </row>
    <row r="4" spans="2:21" ht="15.6" x14ac:dyDescent="0.3">
      <c r="F4" s="183" t="s">
        <v>1129</v>
      </c>
      <c r="P4" s="20"/>
    </row>
    <row r="5" spans="2:21" s="323" customFormat="1" ht="18" customHeight="1" x14ac:dyDescent="0.25">
      <c r="F5" s="819" t="s">
        <v>1188</v>
      </c>
      <c r="G5" s="819"/>
      <c r="H5" s="819"/>
      <c r="I5" s="819"/>
      <c r="J5" s="819"/>
      <c r="K5" s="819"/>
      <c r="L5" s="819"/>
      <c r="M5" s="819"/>
      <c r="N5" s="819"/>
      <c r="O5" s="819"/>
      <c r="P5" s="819"/>
      <c r="Q5" s="819"/>
    </row>
    <row r="6" spans="2:21" ht="15.6" hidden="1" x14ac:dyDescent="0.3">
      <c r="F6" s="20"/>
      <c r="P6" s="20"/>
    </row>
    <row r="7" spans="2:21" ht="15.6" hidden="1" x14ac:dyDescent="0.3">
      <c r="F7" s="20"/>
      <c r="P7" s="20"/>
    </row>
    <row r="8" spans="2:21" ht="15.6" hidden="1" x14ac:dyDescent="0.3">
      <c r="F8" s="20"/>
      <c r="P8" s="20"/>
    </row>
    <row r="9" spans="2:21" hidden="1" x14ac:dyDescent="0.25">
      <c r="F9" s="183"/>
      <c r="P9" s="203"/>
    </row>
    <row r="10" spans="2:21" x14ac:dyDescent="0.25">
      <c r="B10" s="306"/>
      <c r="F10" s="329" t="s">
        <v>841</v>
      </c>
    </row>
    <row r="11" spans="2:21" ht="13.8" x14ac:dyDescent="0.25">
      <c r="B11" s="307"/>
      <c r="D11" s="16"/>
      <c r="E11" s="6"/>
      <c r="F11" s="821" t="s">
        <v>684</v>
      </c>
      <c r="G11" s="821"/>
      <c r="H11" s="821"/>
      <c r="I11" s="821"/>
      <c r="J11" s="821"/>
      <c r="K11" s="822"/>
      <c r="L11" s="242"/>
      <c r="M11" s="823" t="s">
        <v>685</v>
      </c>
      <c r="N11" s="821"/>
      <c r="O11" s="821"/>
      <c r="P11" s="821"/>
      <c r="Q11" s="821"/>
      <c r="R11" s="821"/>
      <c r="S11" s="6"/>
    </row>
    <row r="12" spans="2:21" ht="12.75" customHeight="1" x14ac:dyDescent="0.25">
      <c r="B12" s="308"/>
      <c r="D12" s="16"/>
      <c r="E12" s="7"/>
      <c r="F12" s="824" t="s">
        <v>1186</v>
      </c>
      <c r="G12" s="824"/>
      <c r="H12" s="619"/>
      <c r="I12" s="820" t="s">
        <v>719</v>
      </c>
      <c r="J12" s="820"/>
      <c r="K12" s="820"/>
      <c r="L12" s="243"/>
      <c r="M12" s="618" t="s">
        <v>1189</v>
      </c>
      <c r="N12" s="824"/>
      <c r="O12" s="619"/>
      <c r="P12" s="820" t="s">
        <v>720</v>
      </c>
      <c r="Q12" s="820"/>
      <c r="R12" s="639"/>
      <c r="S12" s="7"/>
    </row>
    <row r="13" spans="2:21" ht="24" customHeight="1" x14ac:dyDescent="0.25">
      <c r="B13" s="308"/>
      <c r="D13" s="16"/>
      <c r="E13" s="7"/>
      <c r="F13" s="825"/>
      <c r="G13" s="825"/>
      <c r="H13" s="826"/>
      <c r="I13" s="820"/>
      <c r="J13" s="820"/>
      <c r="K13" s="820"/>
      <c r="L13" s="243"/>
      <c r="M13" s="827"/>
      <c r="N13" s="825"/>
      <c r="O13" s="826"/>
      <c r="P13" s="820"/>
      <c r="Q13" s="820"/>
      <c r="R13" s="639"/>
      <c r="S13" s="7"/>
    </row>
    <row r="14" spans="2:21" ht="12.75" hidden="1" customHeight="1" x14ac:dyDescent="0.25">
      <c r="B14" s="305"/>
      <c r="C14" s="305"/>
      <c r="D14" s="16"/>
      <c r="E14" s="7"/>
      <c r="F14" s="314"/>
      <c r="G14" s="239"/>
      <c r="H14" s="318" t="s">
        <v>4</v>
      </c>
      <c r="I14" s="244"/>
      <c r="J14" s="316" t="s">
        <v>390</v>
      </c>
      <c r="K14" s="242"/>
      <c r="L14" s="242"/>
      <c r="M14" s="242"/>
      <c r="N14" s="242" t="s">
        <v>391</v>
      </c>
      <c r="O14" s="242"/>
      <c r="P14" s="242" t="s">
        <v>4</v>
      </c>
      <c r="Q14" s="242"/>
      <c r="R14" s="242" t="s">
        <v>528</v>
      </c>
      <c r="S14" s="7"/>
    </row>
    <row r="15" spans="2:21" ht="84.9" customHeight="1" x14ac:dyDescent="0.25">
      <c r="B15" s="804" t="s">
        <v>1141</v>
      </c>
      <c r="C15" s="804"/>
      <c r="D15" s="16"/>
      <c r="E15" s="7"/>
      <c r="F15" s="314" t="s">
        <v>1083</v>
      </c>
      <c r="G15" s="241" t="s">
        <v>1084</v>
      </c>
      <c r="H15" s="241" t="s">
        <v>1085</v>
      </c>
      <c r="I15" s="241" t="s">
        <v>1354</v>
      </c>
      <c r="J15" s="241" t="s">
        <v>1355</v>
      </c>
      <c r="K15" s="507" t="s">
        <v>1193</v>
      </c>
      <c r="L15" s="242"/>
      <c r="M15" s="241" t="s">
        <v>1083</v>
      </c>
      <c r="N15" s="241" t="s">
        <v>1084</v>
      </c>
      <c r="O15" s="241" t="s">
        <v>1085</v>
      </c>
      <c r="P15" s="241" t="s">
        <v>1354</v>
      </c>
      <c r="Q15" s="241" t="s">
        <v>1355</v>
      </c>
      <c r="R15" s="508" t="s">
        <v>1356</v>
      </c>
      <c r="S15" s="7"/>
    </row>
    <row r="16" spans="2:21" x14ac:dyDescent="0.25">
      <c r="D16" s="16"/>
      <c r="E16" s="7"/>
      <c r="F16" s="805" t="s">
        <v>412</v>
      </c>
      <c r="G16" s="818"/>
      <c r="H16" s="806"/>
      <c r="I16" s="805" t="s">
        <v>766</v>
      </c>
      <c r="J16" s="806"/>
      <c r="K16" s="311" t="s">
        <v>767</v>
      </c>
      <c r="L16" s="209"/>
      <c r="M16" s="805" t="s">
        <v>412</v>
      </c>
      <c r="N16" s="818"/>
      <c r="O16" s="806"/>
      <c r="P16" s="805" t="s">
        <v>766</v>
      </c>
      <c r="Q16" s="806"/>
      <c r="R16" s="311" t="s">
        <v>767</v>
      </c>
      <c r="S16" s="7"/>
    </row>
    <row r="17" spans="1:19" ht="36" customHeight="1" x14ac:dyDescent="0.25">
      <c r="A17" s="138"/>
      <c r="B17" s="61" t="s">
        <v>367</v>
      </c>
      <c r="C17" s="450" t="s">
        <v>734</v>
      </c>
      <c r="D17" s="447" t="s">
        <v>2</v>
      </c>
      <c r="E17" s="8"/>
      <c r="F17" s="60" t="s">
        <v>721</v>
      </c>
      <c r="G17" s="3" t="s">
        <v>722</v>
      </c>
      <c r="H17" s="60" t="s">
        <v>723</v>
      </c>
      <c r="I17" s="3" t="s">
        <v>724</v>
      </c>
      <c r="J17" s="60" t="s">
        <v>725</v>
      </c>
      <c r="K17" s="3" t="s">
        <v>726</v>
      </c>
      <c r="M17" s="3" t="s">
        <v>727</v>
      </c>
      <c r="N17" s="60" t="s">
        <v>728</v>
      </c>
      <c r="O17" s="72" t="s">
        <v>729</v>
      </c>
      <c r="P17" s="224" t="s">
        <v>730</v>
      </c>
      <c r="Q17" s="60" t="s">
        <v>731</v>
      </c>
      <c r="R17" s="93" t="s">
        <v>732</v>
      </c>
      <c r="S17" s="8"/>
    </row>
    <row r="18" spans="1:19" ht="35.1" customHeight="1" thickBot="1" x14ac:dyDescent="0.3">
      <c r="A18" s="78"/>
      <c r="B18" s="104" t="s">
        <v>402</v>
      </c>
      <c r="C18" s="105"/>
      <c r="D18" s="106" t="s">
        <v>19</v>
      </c>
      <c r="E18" s="5"/>
      <c r="F18" s="309">
        <f t="shared" ref="F18:K18" si="0">SUM(F19:F66)</f>
        <v>0</v>
      </c>
      <c r="G18" s="309">
        <f t="shared" si="0"/>
        <v>0</v>
      </c>
      <c r="H18" s="309">
        <f t="shared" si="0"/>
        <v>0</v>
      </c>
      <c r="I18" s="309">
        <f t="shared" si="0"/>
        <v>0</v>
      </c>
      <c r="J18" s="309">
        <f t="shared" si="0"/>
        <v>0</v>
      </c>
      <c r="K18" s="309">
        <f t="shared" si="0"/>
        <v>0</v>
      </c>
      <c r="M18" s="309">
        <f t="shared" ref="M18:R18" si="1">SUM(M19:M66)</f>
        <v>0</v>
      </c>
      <c r="N18" s="309">
        <f t="shared" si="1"/>
        <v>0</v>
      </c>
      <c r="O18" s="309">
        <f t="shared" si="1"/>
        <v>0</v>
      </c>
      <c r="P18" s="309">
        <f t="shared" si="1"/>
        <v>0</v>
      </c>
      <c r="Q18" s="309">
        <f t="shared" si="1"/>
        <v>0</v>
      </c>
      <c r="R18" s="309">
        <f t="shared" si="1"/>
        <v>0</v>
      </c>
      <c r="S18" s="5"/>
    </row>
    <row r="19" spans="1:19" ht="15.9" customHeight="1" thickTop="1" x14ac:dyDescent="0.25">
      <c r="A19" s="78"/>
      <c r="B19" s="91" t="s">
        <v>402</v>
      </c>
      <c r="C19" s="103" t="s">
        <v>427</v>
      </c>
      <c r="D19" s="73" t="s">
        <v>138</v>
      </c>
      <c r="E19" s="5">
        <v>1</v>
      </c>
      <c r="F19" s="10"/>
      <c r="G19" s="10"/>
      <c r="H19" s="10"/>
      <c r="I19" s="10"/>
      <c r="J19" s="10"/>
      <c r="K19" s="10"/>
      <c r="M19" s="10"/>
      <c r="N19" s="10"/>
      <c r="O19" s="10"/>
      <c r="P19" s="10"/>
      <c r="Q19" s="10"/>
      <c r="R19" s="10"/>
      <c r="S19" s="5">
        <v>1</v>
      </c>
    </row>
    <row r="20" spans="1:19" s="334" customFormat="1" ht="15.9" customHeight="1" x14ac:dyDescent="0.25">
      <c r="A20" s="78"/>
      <c r="B20" s="91" t="s">
        <v>402</v>
      </c>
      <c r="C20" s="103" t="s">
        <v>331</v>
      </c>
      <c r="D20" s="73" t="s">
        <v>139</v>
      </c>
      <c r="E20" s="5">
        <v>2</v>
      </c>
      <c r="F20" s="10"/>
      <c r="G20" s="10"/>
      <c r="H20" s="10"/>
      <c r="I20" s="10"/>
      <c r="J20" s="10"/>
      <c r="K20" s="10"/>
      <c r="M20" s="10"/>
      <c r="N20" s="10"/>
      <c r="O20" s="10"/>
      <c r="P20" s="10"/>
      <c r="Q20" s="10"/>
      <c r="R20" s="10"/>
      <c r="S20" s="5">
        <v>2</v>
      </c>
    </row>
    <row r="21" spans="1:19" s="334" customFormat="1" ht="15.9" customHeight="1" x14ac:dyDescent="0.25">
      <c r="A21" s="78"/>
      <c r="B21" s="91" t="s">
        <v>402</v>
      </c>
      <c r="C21" s="103" t="s">
        <v>850</v>
      </c>
      <c r="D21" s="73" t="s">
        <v>140</v>
      </c>
      <c r="E21" s="5">
        <v>39</v>
      </c>
      <c r="F21" s="10"/>
      <c r="G21" s="10"/>
      <c r="H21" s="10"/>
      <c r="I21" s="10"/>
      <c r="J21" s="10"/>
      <c r="K21" s="10"/>
      <c r="M21" s="10"/>
      <c r="N21" s="10"/>
      <c r="O21" s="10"/>
      <c r="P21" s="10"/>
      <c r="Q21" s="10"/>
      <c r="R21" s="10"/>
      <c r="S21" s="5">
        <v>39</v>
      </c>
    </row>
    <row r="22" spans="1:19" s="334" customFormat="1" ht="15.9" customHeight="1" x14ac:dyDescent="0.25">
      <c r="A22" s="78"/>
      <c r="B22" s="91" t="s">
        <v>402</v>
      </c>
      <c r="C22" s="103" t="s">
        <v>20</v>
      </c>
      <c r="D22" s="73" t="s">
        <v>21</v>
      </c>
      <c r="E22" s="5">
        <v>3</v>
      </c>
      <c r="F22" s="10"/>
      <c r="G22" s="10"/>
      <c r="H22" s="10"/>
      <c r="I22" s="10"/>
      <c r="J22" s="10"/>
      <c r="K22" s="10"/>
      <c r="M22" s="10"/>
      <c r="N22" s="10"/>
      <c r="O22" s="10"/>
      <c r="P22" s="10"/>
      <c r="Q22" s="10"/>
      <c r="R22" s="10"/>
      <c r="S22" s="5">
        <v>3</v>
      </c>
    </row>
    <row r="23" spans="1:19" s="334" customFormat="1" ht="15.9" customHeight="1" x14ac:dyDescent="0.25">
      <c r="A23" s="78"/>
      <c r="B23" s="91" t="s">
        <v>402</v>
      </c>
      <c r="C23" s="103" t="s">
        <v>428</v>
      </c>
      <c r="D23" s="73" t="s">
        <v>141</v>
      </c>
      <c r="E23" s="5">
        <v>44</v>
      </c>
      <c r="F23" s="10"/>
      <c r="G23" s="10"/>
      <c r="H23" s="10"/>
      <c r="I23" s="10"/>
      <c r="J23" s="10"/>
      <c r="K23" s="10"/>
      <c r="M23" s="10"/>
      <c r="N23" s="10"/>
      <c r="O23" s="10"/>
      <c r="P23" s="10"/>
      <c r="Q23" s="10"/>
      <c r="R23" s="10"/>
      <c r="S23" s="5">
        <v>44</v>
      </c>
    </row>
    <row r="24" spans="1:19" s="334" customFormat="1" ht="15.9" customHeight="1" x14ac:dyDescent="0.25">
      <c r="A24" s="78"/>
      <c r="B24" s="91" t="s">
        <v>402</v>
      </c>
      <c r="C24" s="103" t="s">
        <v>22</v>
      </c>
      <c r="D24" s="73" t="s">
        <v>23</v>
      </c>
      <c r="E24" s="5">
        <v>4</v>
      </c>
      <c r="F24" s="10"/>
      <c r="G24" s="10"/>
      <c r="H24" s="10"/>
      <c r="I24" s="10"/>
      <c r="J24" s="10"/>
      <c r="K24" s="10"/>
      <c r="M24" s="10"/>
      <c r="N24" s="10"/>
      <c r="O24" s="10"/>
      <c r="P24" s="10"/>
      <c r="Q24" s="10"/>
      <c r="R24" s="10"/>
      <c r="S24" s="5">
        <v>4</v>
      </c>
    </row>
    <row r="25" spans="1:19" s="334" customFormat="1" ht="15.9" customHeight="1" x14ac:dyDescent="0.25">
      <c r="A25" s="78"/>
      <c r="B25" s="91" t="s">
        <v>402</v>
      </c>
      <c r="C25" s="333" t="s">
        <v>25</v>
      </c>
      <c r="D25" s="73" t="s">
        <v>26</v>
      </c>
      <c r="E25" s="5">
        <v>6</v>
      </c>
      <c r="F25" s="10"/>
      <c r="G25" s="10"/>
      <c r="H25" s="10"/>
      <c r="I25" s="10"/>
      <c r="J25" s="10"/>
      <c r="K25" s="10"/>
      <c r="M25" s="10"/>
      <c r="N25" s="10"/>
      <c r="O25" s="10"/>
      <c r="P25" s="10"/>
      <c r="Q25" s="10"/>
      <c r="R25" s="10"/>
      <c r="S25" s="5">
        <v>6</v>
      </c>
    </row>
    <row r="26" spans="1:19" s="334" customFormat="1" ht="15.9" customHeight="1" x14ac:dyDescent="0.25">
      <c r="A26" s="78"/>
      <c r="B26" s="91" t="s">
        <v>402</v>
      </c>
      <c r="C26" s="333" t="s">
        <v>359</v>
      </c>
      <c r="D26" s="96" t="s">
        <v>27</v>
      </c>
      <c r="E26" s="5">
        <v>5</v>
      </c>
      <c r="F26" s="10"/>
      <c r="G26" s="10"/>
      <c r="H26" s="10"/>
      <c r="I26" s="10"/>
      <c r="J26" s="10"/>
      <c r="K26" s="10"/>
      <c r="M26" s="10"/>
      <c r="N26" s="10"/>
      <c r="O26" s="10"/>
      <c r="P26" s="10"/>
      <c r="Q26" s="10"/>
      <c r="R26" s="10"/>
      <c r="S26" s="5">
        <v>5</v>
      </c>
    </row>
    <row r="27" spans="1:19" s="334" customFormat="1" ht="15.9" customHeight="1" x14ac:dyDescent="0.25">
      <c r="A27" s="78"/>
      <c r="B27" s="91" t="s">
        <v>402</v>
      </c>
      <c r="C27" s="333" t="s">
        <v>28</v>
      </c>
      <c r="D27" s="73" t="s">
        <v>29</v>
      </c>
      <c r="E27" s="5">
        <v>27</v>
      </c>
      <c r="F27" s="10"/>
      <c r="G27" s="10"/>
      <c r="H27" s="10"/>
      <c r="I27" s="10"/>
      <c r="J27" s="10"/>
      <c r="K27" s="10"/>
      <c r="M27" s="10"/>
      <c r="N27" s="10"/>
      <c r="O27" s="10"/>
      <c r="P27" s="10"/>
      <c r="Q27" s="10"/>
      <c r="R27" s="10"/>
      <c r="S27" s="5">
        <v>27</v>
      </c>
    </row>
    <row r="28" spans="1:19" s="334" customFormat="1" ht="15.9" customHeight="1" x14ac:dyDescent="0.25">
      <c r="A28" s="78"/>
      <c r="B28" s="91" t="s">
        <v>402</v>
      </c>
      <c r="C28" s="103" t="s">
        <v>934</v>
      </c>
      <c r="D28" s="73" t="s">
        <v>142</v>
      </c>
      <c r="E28" s="5">
        <v>50</v>
      </c>
      <c r="F28" s="10"/>
      <c r="G28" s="10"/>
      <c r="H28" s="10"/>
      <c r="I28" s="10"/>
      <c r="J28" s="10"/>
      <c r="K28" s="10"/>
      <c r="M28" s="10"/>
      <c r="N28" s="10"/>
      <c r="O28" s="10"/>
      <c r="P28" s="10"/>
      <c r="Q28" s="10"/>
      <c r="R28" s="10"/>
      <c r="S28" s="5">
        <v>50</v>
      </c>
    </row>
    <row r="29" spans="1:19" s="334" customFormat="1" ht="15.9" customHeight="1" x14ac:dyDescent="0.25">
      <c r="A29" s="78"/>
      <c r="B29" s="91" t="s">
        <v>402</v>
      </c>
      <c r="C29" s="333" t="s">
        <v>365</v>
      </c>
      <c r="D29" s="96" t="s">
        <v>58</v>
      </c>
      <c r="E29" s="5">
        <v>7</v>
      </c>
      <c r="F29" s="10"/>
      <c r="G29" s="10"/>
      <c r="H29" s="10"/>
      <c r="I29" s="10"/>
      <c r="J29" s="10"/>
      <c r="K29" s="10"/>
      <c r="M29" s="10"/>
      <c r="N29" s="10"/>
      <c r="O29" s="10"/>
      <c r="P29" s="10"/>
      <c r="Q29" s="10"/>
      <c r="R29" s="10"/>
      <c r="S29" s="5">
        <v>7</v>
      </c>
    </row>
    <row r="30" spans="1:19" s="334" customFormat="1" ht="15.9" customHeight="1" x14ac:dyDescent="0.25">
      <c r="A30" s="78"/>
      <c r="B30" s="91" t="s">
        <v>402</v>
      </c>
      <c r="C30" s="333" t="s">
        <v>361</v>
      </c>
      <c r="D30" s="96" t="s">
        <v>35</v>
      </c>
      <c r="E30" s="5">
        <v>8</v>
      </c>
      <c r="F30" s="10"/>
      <c r="G30" s="10"/>
      <c r="H30" s="10"/>
      <c r="I30" s="10"/>
      <c r="J30" s="10"/>
      <c r="K30" s="10"/>
      <c r="M30" s="10"/>
      <c r="N30" s="10"/>
      <c r="O30" s="10"/>
      <c r="P30" s="10"/>
      <c r="Q30" s="10"/>
      <c r="R30" s="10"/>
      <c r="S30" s="5">
        <v>8</v>
      </c>
    </row>
    <row r="31" spans="1:19" s="334" customFormat="1" ht="15.9" customHeight="1" x14ac:dyDescent="0.25">
      <c r="A31" s="78"/>
      <c r="B31" s="91" t="s">
        <v>402</v>
      </c>
      <c r="C31" s="103" t="s">
        <v>341</v>
      </c>
      <c r="D31" s="73" t="s">
        <v>143</v>
      </c>
      <c r="E31" s="5">
        <v>9</v>
      </c>
      <c r="F31" s="10"/>
      <c r="G31" s="10"/>
      <c r="H31" s="10"/>
      <c r="I31" s="10"/>
      <c r="J31" s="10"/>
      <c r="K31" s="10"/>
      <c r="M31" s="10"/>
      <c r="N31" s="10"/>
      <c r="O31" s="10"/>
      <c r="P31" s="10"/>
      <c r="Q31" s="10"/>
      <c r="R31" s="10"/>
      <c r="S31" s="5">
        <v>9</v>
      </c>
    </row>
    <row r="32" spans="1:19" s="334" customFormat="1" ht="15.9" customHeight="1" x14ac:dyDescent="0.25">
      <c r="A32" s="78"/>
      <c r="B32" s="91" t="s">
        <v>402</v>
      </c>
      <c r="C32" s="333" t="s">
        <v>32</v>
      </c>
      <c r="D32" s="73" t="s">
        <v>33</v>
      </c>
      <c r="E32" s="5">
        <v>10</v>
      </c>
      <c r="F32" s="10"/>
      <c r="G32" s="10"/>
      <c r="H32" s="10"/>
      <c r="I32" s="10"/>
      <c r="J32" s="10"/>
      <c r="K32" s="10"/>
      <c r="M32" s="10"/>
      <c r="N32" s="10"/>
      <c r="O32" s="10"/>
      <c r="P32" s="10"/>
      <c r="Q32" s="10"/>
      <c r="R32" s="10"/>
      <c r="S32" s="5">
        <v>10</v>
      </c>
    </row>
    <row r="33" spans="1:19" s="334" customFormat="1" ht="15.9" customHeight="1" x14ac:dyDescent="0.25">
      <c r="A33" s="78"/>
      <c r="B33" s="91" t="s">
        <v>402</v>
      </c>
      <c r="C33" s="103" t="s">
        <v>340</v>
      </c>
      <c r="D33" s="73" t="s">
        <v>144</v>
      </c>
      <c r="E33" s="5">
        <v>228</v>
      </c>
      <c r="F33" s="10"/>
      <c r="G33" s="10"/>
      <c r="H33" s="10"/>
      <c r="I33" s="10"/>
      <c r="J33" s="10"/>
      <c r="K33" s="10"/>
      <c r="M33" s="10"/>
      <c r="N33" s="10"/>
      <c r="O33" s="10"/>
      <c r="P33" s="10"/>
      <c r="Q33" s="10"/>
      <c r="R33" s="10"/>
      <c r="S33" s="5">
        <v>228</v>
      </c>
    </row>
    <row r="34" spans="1:19" s="334" customFormat="1" ht="15.9" customHeight="1" x14ac:dyDescent="0.25">
      <c r="A34" s="78"/>
      <c r="B34" s="91" t="s">
        <v>402</v>
      </c>
      <c r="C34" s="103" t="s">
        <v>429</v>
      </c>
      <c r="D34" s="73" t="s">
        <v>145</v>
      </c>
      <c r="E34" s="5">
        <v>34</v>
      </c>
      <c r="F34" s="10"/>
      <c r="G34" s="10"/>
      <c r="H34" s="10"/>
      <c r="I34" s="10"/>
      <c r="J34" s="10"/>
      <c r="K34" s="10"/>
      <c r="M34" s="10"/>
      <c r="N34" s="10"/>
      <c r="O34" s="10"/>
      <c r="P34" s="10"/>
      <c r="Q34" s="10"/>
      <c r="R34" s="10"/>
      <c r="S34" s="5">
        <v>34</v>
      </c>
    </row>
    <row r="35" spans="1:19" s="334" customFormat="1" ht="15.9" customHeight="1" x14ac:dyDescent="0.25">
      <c r="A35" s="78"/>
      <c r="B35" s="91" t="s">
        <v>402</v>
      </c>
      <c r="C35" s="103" t="s">
        <v>342</v>
      </c>
      <c r="D35" s="73" t="s">
        <v>146</v>
      </c>
      <c r="E35" s="5">
        <v>230</v>
      </c>
      <c r="F35" s="10"/>
      <c r="G35" s="10"/>
      <c r="H35" s="10"/>
      <c r="I35" s="10"/>
      <c r="J35" s="10"/>
      <c r="K35" s="10"/>
      <c r="M35" s="10"/>
      <c r="N35" s="10"/>
      <c r="O35" s="10"/>
      <c r="P35" s="10"/>
      <c r="Q35" s="10"/>
      <c r="R35" s="10"/>
      <c r="S35" s="5">
        <v>230</v>
      </c>
    </row>
    <row r="36" spans="1:19" ht="15.9" customHeight="1" x14ac:dyDescent="0.25">
      <c r="A36" s="78"/>
      <c r="B36" s="91" t="s">
        <v>402</v>
      </c>
      <c r="C36" s="101" t="s">
        <v>30</v>
      </c>
      <c r="D36" s="73" t="s">
        <v>31</v>
      </c>
      <c r="E36" s="5">
        <v>11</v>
      </c>
      <c r="F36" s="10"/>
      <c r="G36" s="10"/>
      <c r="H36" s="10"/>
      <c r="I36" s="10"/>
      <c r="J36" s="10"/>
      <c r="K36" s="10"/>
      <c r="M36" s="10"/>
      <c r="N36" s="10"/>
      <c r="O36" s="10"/>
      <c r="P36" s="10"/>
      <c r="Q36" s="10"/>
      <c r="R36" s="10"/>
      <c r="S36" s="5">
        <v>11</v>
      </c>
    </row>
    <row r="37" spans="1:19" ht="15.9" customHeight="1" x14ac:dyDescent="0.25">
      <c r="A37" s="78"/>
      <c r="B37" s="91" t="s">
        <v>402</v>
      </c>
      <c r="C37" s="101" t="s">
        <v>62</v>
      </c>
      <c r="D37" s="73" t="s">
        <v>63</v>
      </c>
      <c r="E37" s="5">
        <v>12</v>
      </c>
      <c r="F37" s="10"/>
      <c r="G37" s="10"/>
      <c r="H37" s="10"/>
      <c r="I37" s="10"/>
      <c r="J37" s="10"/>
      <c r="K37" s="10"/>
      <c r="M37" s="10"/>
      <c r="N37" s="10"/>
      <c r="O37" s="10"/>
      <c r="P37" s="10"/>
      <c r="Q37" s="10"/>
      <c r="R37" s="10"/>
      <c r="S37" s="5">
        <v>12</v>
      </c>
    </row>
    <row r="38" spans="1:19" ht="15.9" customHeight="1" x14ac:dyDescent="0.25">
      <c r="A38" s="78"/>
      <c r="B38" s="91" t="s">
        <v>402</v>
      </c>
      <c r="C38" s="101" t="s">
        <v>362</v>
      </c>
      <c r="D38" s="96" t="s">
        <v>36</v>
      </c>
      <c r="E38" s="5">
        <v>13</v>
      </c>
      <c r="F38" s="10"/>
      <c r="G38" s="10"/>
      <c r="H38" s="10"/>
      <c r="I38" s="10"/>
      <c r="J38" s="10"/>
      <c r="K38" s="10"/>
      <c r="M38" s="10"/>
      <c r="N38" s="10"/>
      <c r="O38" s="10"/>
      <c r="P38" s="10"/>
      <c r="Q38" s="10"/>
      <c r="R38" s="10"/>
      <c r="S38" s="5">
        <v>13</v>
      </c>
    </row>
    <row r="39" spans="1:19" ht="15.9" customHeight="1" x14ac:dyDescent="0.25">
      <c r="A39" s="78"/>
      <c r="B39" s="91" t="s">
        <v>402</v>
      </c>
      <c r="C39" s="100" t="s">
        <v>343</v>
      </c>
      <c r="D39" s="73" t="s">
        <v>147</v>
      </c>
      <c r="E39" s="5">
        <v>229</v>
      </c>
      <c r="F39" s="10"/>
      <c r="G39" s="10"/>
      <c r="H39" s="10"/>
      <c r="I39" s="10"/>
      <c r="J39" s="10"/>
      <c r="K39" s="10"/>
      <c r="M39" s="10"/>
      <c r="N39" s="10"/>
      <c r="O39" s="10"/>
      <c r="P39" s="10"/>
      <c r="Q39" s="10"/>
      <c r="R39" s="10"/>
      <c r="S39" s="5">
        <v>229</v>
      </c>
    </row>
    <row r="40" spans="1:19" ht="15.9" customHeight="1" x14ac:dyDescent="0.25">
      <c r="A40" s="78"/>
      <c r="B40" s="91" t="s">
        <v>402</v>
      </c>
      <c r="C40" s="101" t="s">
        <v>65</v>
      </c>
      <c r="D40" s="73" t="s">
        <v>66</v>
      </c>
      <c r="E40" s="5">
        <v>45</v>
      </c>
      <c r="F40" s="10"/>
      <c r="G40" s="10"/>
      <c r="H40" s="10"/>
      <c r="I40" s="10"/>
      <c r="J40" s="10"/>
      <c r="K40" s="10"/>
      <c r="M40" s="10"/>
      <c r="N40" s="10"/>
      <c r="O40" s="10"/>
      <c r="P40" s="10"/>
      <c r="Q40" s="10"/>
      <c r="R40" s="10"/>
      <c r="S40" s="5">
        <v>45</v>
      </c>
    </row>
    <row r="41" spans="1:19" ht="15.9" customHeight="1" x14ac:dyDescent="0.25">
      <c r="A41" s="78"/>
      <c r="B41" s="91" t="s">
        <v>402</v>
      </c>
      <c r="C41" s="101" t="s">
        <v>38</v>
      </c>
      <c r="D41" s="73" t="s">
        <v>39</v>
      </c>
      <c r="E41" s="5">
        <v>28</v>
      </c>
      <c r="F41" s="10"/>
      <c r="G41" s="10"/>
      <c r="H41" s="10"/>
      <c r="I41" s="10"/>
      <c r="J41" s="10"/>
      <c r="K41" s="10"/>
      <c r="M41" s="10"/>
      <c r="N41" s="10"/>
      <c r="O41" s="10"/>
      <c r="P41" s="10"/>
      <c r="Q41" s="10"/>
      <c r="R41" s="10"/>
      <c r="S41" s="5">
        <v>28</v>
      </c>
    </row>
    <row r="42" spans="1:19" ht="15.9" customHeight="1" x14ac:dyDescent="0.25">
      <c r="A42" s="78"/>
      <c r="B42" s="91" t="s">
        <v>402</v>
      </c>
      <c r="C42" s="101" t="s">
        <v>40</v>
      </c>
      <c r="D42" s="73" t="s">
        <v>41</v>
      </c>
      <c r="E42" s="5">
        <v>29</v>
      </c>
      <c r="F42" s="10"/>
      <c r="G42" s="10"/>
      <c r="H42" s="10"/>
      <c r="I42" s="10"/>
      <c r="J42" s="10"/>
      <c r="K42" s="10"/>
      <c r="M42" s="10"/>
      <c r="N42" s="10"/>
      <c r="O42" s="10"/>
      <c r="P42" s="10"/>
      <c r="Q42" s="10"/>
      <c r="R42" s="10"/>
      <c r="S42" s="5">
        <v>29</v>
      </c>
    </row>
    <row r="43" spans="1:19" ht="15.9" customHeight="1" x14ac:dyDescent="0.25">
      <c r="A43" s="78"/>
      <c r="B43" s="91" t="s">
        <v>402</v>
      </c>
      <c r="C43" s="101" t="s">
        <v>42</v>
      </c>
      <c r="D43" s="73" t="s">
        <v>43</v>
      </c>
      <c r="E43" s="5">
        <v>15</v>
      </c>
      <c r="F43" s="10"/>
      <c r="G43" s="10"/>
      <c r="H43" s="10"/>
      <c r="I43" s="10"/>
      <c r="J43" s="10"/>
      <c r="K43" s="10"/>
      <c r="M43" s="10"/>
      <c r="N43" s="10"/>
      <c r="O43" s="10"/>
      <c r="P43" s="10"/>
      <c r="Q43" s="10"/>
      <c r="R43" s="10"/>
      <c r="S43" s="5">
        <v>15</v>
      </c>
    </row>
    <row r="44" spans="1:19" ht="15.9" customHeight="1" x14ac:dyDescent="0.25">
      <c r="A44" s="78"/>
      <c r="B44" s="91" t="s">
        <v>402</v>
      </c>
      <c r="C44" s="101" t="s">
        <v>363</v>
      </c>
      <c r="D44" s="96" t="s">
        <v>46</v>
      </c>
      <c r="E44" s="5">
        <v>16</v>
      </c>
      <c r="F44" s="10"/>
      <c r="G44" s="10"/>
      <c r="H44" s="10"/>
      <c r="I44" s="10"/>
      <c r="J44" s="10"/>
      <c r="K44" s="10"/>
      <c r="M44" s="10"/>
      <c r="N44" s="10"/>
      <c r="O44" s="10"/>
      <c r="P44" s="10"/>
      <c r="Q44" s="10"/>
      <c r="R44" s="10"/>
      <c r="S44" s="5">
        <v>16</v>
      </c>
    </row>
    <row r="45" spans="1:19" ht="15.9" customHeight="1" x14ac:dyDescent="0.25">
      <c r="A45" s="78"/>
      <c r="B45" s="91" t="s">
        <v>402</v>
      </c>
      <c r="C45" s="512" t="s">
        <v>1263</v>
      </c>
      <c r="D45" s="73" t="s">
        <v>148</v>
      </c>
      <c r="E45" s="5">
        <v>47</v>
      </c>
      <c r="F45" s="10"/>
      <c r="G45" s="10"/>
      <c r="H45" s="10"/>
      <c r="I45" s="10"/>
      <c r="J45" s="10"/>
      <c r="K45" s="10"/>
      <c r="M45" s="10"/>
      <c r="N45" s="10"/>
      <c r="O45" s="10"/>
      <c r="P45" s="10"/>
      <c r="Q45" s="10"/>
      <c r="R45" s="10"/>
      <c r="S45" s="5">
        <v>47</v>
      </c>
    </row>
    <row r="46" spans="1:19" ht="15.9" customHeight="1" x14ac:dyDescent="0.25">
      <c r="A46" s="78"/>
      <c r="B46" s="91" t="s">
        <v>402</v>
      </c>
      <c r="C46" s="100" t="s">
        <v>430</v>
      </c>
      <c r="D46" s="73" t="s">
        <v>149</v>
      </c>
      <c r="E46" s="5">
        <v>41</v>
      </c>
      <c r="F46" s="10"/>
      <c r="G46" s="10"/>
      <c r="H46" s="10"/>
      <c r="I46" s="10"/>
      <c r="J46" s="10"/>
      <c r="K46" s="10"/>
      <c r="M46" s="10"/>
      <c r="N46" s="10"/>
      <c r="O46" s="10"/>
      <c r="P46" s="10"/>
      <c r="Q46" s="10"/>
      <c r="R46" s="10"/>
      <c r="S46" s="5">
        <v>41</v>
      </c>
    </row>
    <row r="47" spans="1:19" ht="15.9" customHeight="1" x14ac:dyDescent="0.25">
      <c r="A47" s="78"/>
      <c r="B47" s="91" t="s">
        <v>402</v>
      </c>
      <c r="C47" s="100" t="s">
        <v>431</v>
      </c>
      <c r="D47" s="73" t="s">
        <v>150</v>
      </c>
      <c r="E47" s="5">
        <v>236</v>
      </c>
      <c r="F47" s="10"/>
      <c r="G47" s="10"/>
      <c r="H47" s="10"/>
      <c r="I47" s="10"/>
      <c r="J47" s="10"/>
      <c r="K47" s="10"/>
      <c r="M47" s="10"/>
      <c r="N47" s="10"/>
      <c r="O47" s="10"/>
      <c r="P47" s="10"/>
      <c r="Q47" s="10"/>
      <c r="R47" s="10"/>
      <c r="S47" s="5">
        <v>236</v>
      </c>
    </row>
    <row r="48" spans="1:19" ht="15.9" customHeight="1" x14ac:dyDescent="0.25">
      <c r="A48" s="78"/>
      <c r="B48" s="91" t="s">
        <v>402</v>
      </c>
      <c r="C48" s="101" t="s">
        <v>47</v>
      </c>
      <c r="D48" s="73" t="s">
        <v>48</v>
      </c>
      <c r="E48" s="5">
        <v>18</v>
      </c>
      <c r="F48" s="10"/>
      <c r="G48" s="10"/>
      <c r="H48" s="10"/>
      <c r="I48" s="10"/>
      <c r="J48" s="10"/>
      <c r="K48" s="10"/>
      <c r="M48" s="10"/>
      <c r="N48" s="10"/>
      <c r="O48" s="10"/>
      <c r="P48" s="10"/>
      <c r="Q48" s="10"/>
      <c r="R48" s="10"/>
      <c r="S48" s="5">
        <v>18</v>
      </c>
    </row>
    <row r="49" spans="1:19" ht="15.9" customHeight="1" x14ac:dyDescent="0.25">
      <c r="A49" s="78"/>
      <c r="B49" s="91" t="s">
        <v>402</v>
      </c>
      <c r="C49" s="101" t="s">
        <v>366</v>
      </c>
      <c r="D49" s="96" t="s">
        <v>64</v>
      </c>
      <c r="E49" s="5">
        <v>19</v>
      </c>
      <c r="F49" s="10"/>
      <c r="G49" s="10"/>
      <c r="H49" s="10"/>
      <c r="I49" s="10"/>
      <c r="J49" s="10"/>
      <c r="K49" s="10"/>
      <c r="M49" s="10"/>
      <c r="N49" s="10"/>
      <c r="O49" s="10"/>
      <c r="P49" s="10"/>
      <c r="Q49" s="10"/>
      <c r="R49" s="10"/>
      <c r="S49" s="5">
        <v>19</v>
      </c>
    </row>
    <row r="50" spans="1:19" ht="15.9" customHeight="1" x14ac:dyDescent="0.25">
      <c r="A50" s="78"/>
      <c r="B50" s="91" t="s">
        <v>402</v>
      </c>
      <c r="C50" s="101" t="s">
        <v>49</v>
      </c>
      <c r="D50" s="73" t="s">
        <v>50</v>
      </c>
      <c r="E50" s="5">
        <v>20</v>
      </c>
      <c r="F50" s="10"/>
      <c r="G50" s="10"/>
      <c r="H50" s="10"/>
      <c r="I50" s="10"/>
      <c r="J50" s="10"/>
      <c r="K50" s="10"/>
      <c r="M50" s="10"/>
      <c r="N50" s="10"/>
      <c r="O50" s="10"/>
      <c r="P50" s="10"/>
      <c r="Q50" s="10"/>
      <c r="R50" s="10"/>
      <c r="S50" s="5">
        <v>20</v>
      </c>
    </row>
    <row r="51" spans="1:19" ht="15.9" customHeight="1" x14ac:dyDescent="0.25">
      <c r="A51" s="78"/>
      <c r="B51" s="91" t="s">
        <v>402</v>
      </c>
      <c r="C51" s="101" t="s">
        <v>51</v>
      </c>
      <c r="D51" s="73" t="s">
        <v>52</v>
      </c>
      <c r="E51" s="5">
        <v>21</v>
      </c>
      <c r="F51" s="10"/>
      <c r="G51" s="10"/>
      <c r="H51" s="10"/>
      <c r="I51" s="10"/>
      <c r="J51" s="10"/>
      <c r="K51" s="10"/>
      <c r="M51" s="10"/>
      <c r="N51" s="10"/>
      <c r="O51" s="10"/>
      <c r="P51" s="10"/>
      <c r="Q51" s="10"/>
      <c r="R51" s="10"/>
      <c r="S51" s="5">
        <v>21</v>
      </c>
    </row>
    <row r="52" spans="1:19" ht="15.9" customHeight="1" x14ac:dyDescent="0.25">
      <c r="A52" s="78"/>
      <c r="B52" s="91" t="s">
        <v>402</v>
      </c>
      <c r="C52" s="101" t="s">
        <v>364</v>
      </c>
      <c r="D52" s="96" t="s">
        <v>53</v>
      </c>
      <c r="E52" s="5">
        <v>22</v>
      </c>
      <c r="F52" s="10"/>
      <c r="G52" s="10"/>
      <c r="H52" s="10"/>
      <c r="I52" s="10"/>
      <c r="J52" s="10"/>
      <c r="K52" s="10"/>
      <c r="M52" s="10"/>
      <c r="N52" s="10"/>
      <c r="O52" s="10"/>
      <c r="P52" s="10"/>
      <c r="Q52" s="10"/>
      <c r="R52" s="10"/>
      <c r="S52" s="5">
        <v>22</v>
      </c>
    </row>
    <row r="53" spans="1:19" ht="15.9" customHeight="1" x14ac:dyDescent="0.25">
      <c r="A53" s="78"/>
      <c r="B53" s="91" t="s">
        <v>402</v>
      </c>
      <c r="C53" s="101" t="s">
        <v>54</v>
      </c>
      <c r="D53" s="73" t="s">
        <v>55</v>
      </c>
      <c r="E53" s="5">
        <v>23</v>
      </c>
      <c r="F53" s="10"/>
      <c r="G53" s="10"/>
      <c r="H53" s="10"/>
      <c r="I53" s="10"/>
      <c r="J53" s="10"/>
      <c r="K53" s="10"/>
      <c r="M53" s="10"/>
      <c r="N53" s="10"/>
      <c r="O53" s="10"/>
      <c r="P53" s="10"/>
      <c r="Q53" s="10"/>
      <c r="R53" s="10"/>
      <c r="S53" s="5">
        <v>23</v>
      </c>
    </row>
    <row r="54" spans="1:19" ht="15.9" customHeight="1" x14ac:dyDescent="0.25">
      <c r="A54" s="78"/>
      <c r="B54" s="91" t="s">
        <v>402</v>
      </c>
      <c r="C54" s="101" t="s">
        <v>1264</v>
      </c>
      <c r="D54" s="73" t="s">
        <v>67</v>
      </c>
      <c r="E54" s="5">
        <v>42</v>
      </c>
      <c r="F54" s="10"/>
      <c r="G54" s="10"/>
      <c r="H54" s="10"/>
      <c r="I54" s="10"/>
      <c r="J54" s="10"/>
      <c r="K54" s="10"/>
      <c r="M54" s="10"/>
      <c r="N54" s="10"/>
      <c r="O54" s="10"/>
      <c r="P54" s="10"/>
      <c r="Q54" s="10"/>
      <c r="R54" s="10"/>
      <c r="S54" s="5">
        <v>42</v>
      </c>
    </row>
    <row r="55" spans="1:19" ht="15.9" customHeight="1" x14ac:dyDescent="0.25">
      <c r="A55" s="78"/>
      <c r="B55" s="91" t="s">
        <v>402</v>
      </c>
      <c r="C55" s="100" t="s">
        <v>433</v>
      </c>
      <c r="D55" s="73" t="s">
        <v>152</v>
      </c>
      <c r="E55" s="5">
        <v>24</v>
      </c>
      <c r="F55" s="10"/>
      <c r="G55" s="10"/>
      <c r="H55" s="10"/>
      <c r="I55" s="10"/>
      <c r="J55" s="10"/>
      <c r="K55" s="10"/>
      <c r="M55" s="10"/>
      <c r="N55" s="10"/>
      <c r="O55" s="10"/>
      <c r="P55" s="10"/>
      <c r="Q55" s="10"/>
      <c r="R55" s="10"/>
      <c r="S55" s="5">
        <v>24</v>
      </c>
    </row>
    <row r="56" spans="1:19" ht="15.9" customHeight="1" x14ac:dyDescent="0.25">
      <c r="A56" s="78"/>
      <c r="B56" s="91" t="s">
        <v>402</v>
      </c>
      <c r="C56" s="101" t="s">
        <v>59</v>
      </c>
      <c r="D56" s="73" t="s">
        <v>60</v>
      </c>
      <c r="E56" s="5">
        <v>25</v>
      </c>
      <c r="F56" s="10"/>
      <c r="G56" s="10"/>
      <c r="H56" s="10"/>
      <c r="I56" s="10"/>
      <c r="J56" s="10"/>
      <c r="K56" s="10"/>
      <c r="M56" s="10"/>
      <c r="N56" s="10"/>
      <c r="O56" s="10"/>
      <c r="P56" s="10"/>
      <c r="Q56" s="10"/>
      <c r="R56" s="10"/>
      <c r="S56" s="5">
        <v>25</v>
      </c>
    </row>
    <row r="57" spans="1:19" ht="15.9" customHeight="1" x14ac:dyDescent="0.25">
      <c r="A57" s="78"/>
      <c r="B57" s="91" t="s">
        <v>402</v>
      </c>
      <c r="C57" s="100" t="s">
        <v>432</v>
      </c>
      <c r="D57" s="73" t="s">
        <v>151</v>
      </c>
      <c r="E57" s="5">
        <v>48</v>
      </c>
      <c r="F57" s="10"/>
      <c r="G57" s="10"/>
      <c r="H57" s="10"/>
      <c r="I57" s="10"/>
      <c r="J57" s="10"/>
      <c r="K57" s="10"/>
      <c r="M57" s="10"/>
      <c r="N57" s="10"/>
      <c r="O57" s="10"/>
      <c r="P57" s="10"/>
      <c r="Q57" s="10"/>
      <c r="R57" s="10"/>
      <c r="S57" s="5">
        <v>48</v>
      </c>
    </row>
    <row r="58" spans="1:19" ht="15.9" customHeight="1" x14ac:dyDescent="0.25">
      <c r="A58" s="78"/>
      <c r="B58" s="91" t="s">
        <v>402</v>
      </c>
      <c r="C58" s="101" t="s">
        <v>954</v>
      </c>
      <c r="D58" s="73" t="s">
        <v>57</v>
      </c>
      <c r="E58" s="5">
        <v>49</v>
      </c>
      <c r="F58" s="10"/>
      <c r="G58" s="10"/>
      <c r="H58" s="10"/>
      <c r="I58" s="10"/>
      <c r="J58" s="10"/>
      <c r="K58" s="10"/>
      <c r="M58" s="10"/>
      <c r="N58" s="10"/>
      <c r="O58" s="10"/>
      <c r="P58" s="10"/>
      <c r="Q58" s="10"/>
      <c r="R58" s="10"/>
      <c r="S58" s="5">
        <v>49</v>
      </c>
    </row>
    <row r="59" spans="1:19" ht="15.9" customHeight="1" x14ac:dyDescent="0.25">
      <c r="A59" s="78"/>
      <c r="B59" s="91" t="s">
        <v>402</v>
      </c>
      <c r="C59" s="101" t="s">
        <v>392</v>
      </c>
      <c r="D59" s="73" t="s">
        <v>56</v>
      </c>
      <c r="E59" s="5">
        <v>46</v>
      </c>
      <c r="F59" s="10"/>
      <c r="G59" s="10"/>
      <c r="H59" s="10"/>
      <c r="I59" s="10"/>
      <c r="J59" s="10"/>
      <c r="K59" s="10"/>
      <c r="M59" s="10"/>
      <c r="N59" s="10"/>
      <c r="O59" s="10"/>
      <c r="P59" s="10"/>
      <c r="Q59" s="10"/>
      <c r="R59" s="10"/>
      <c r="S59" s="5">
        <v>46</v>
      </c>
    </row>
    <row r="60" spans="1:19" ht="15.9" customHeight="1" x14ac:dyDescent="0.25">
      <c r="A60" s="78"/>
      <c r="B60" s="91" t="s">
        <v>402</v>
      </c>
      <c r="C60" s="101" t="s">
        <v>360</v>
      </c>
      <c r="D60" s="96" t="s">
        <v>34</v>
      </c>
      <c r="E60" s="5">
        <v>30</v>
      </c>
      <c r="F60" s="10"/>
      <c r="G60" s="10"/>
      <c r="H60" s="10"/>
      <c r="I60" s="10"/>
      <c r="J60" s="10"/>
      <c r="K60" s="10"/>
      <c r="M60" s="10"/>
      <c r="N60" s="10"/>
      <c r="O60" s="10"/>
      <c r="P60" s="10"/>
      <c r="Q60" s="10"/>
      <c r="R60" s="10"/>
      <c r="S60" s="5">
        <v>30</v>
      </c>
    </row>
    <row r="61" spans="1:19" ht="15.9" customHeight="1" x14ac:dyDescent="0.25">
      <c r="A61" s="78"/>
      <c r="B61" s="91" t="s">
        <v>402</v>
      </c>
      <c r="C61" s="101" t="s">
        <v>1265</v>
      </c>
      <c r="D61" s="73" t="s">
        <v>24</v>
      </c>
      <c r="E61" s="5">
        <v>31</v>
      </c>
      <c r="F61" s="10"/>
      <c r="G61" s="10"/>
      <c r="H61" s="10"/>
      <c r="I61" s="10"/>
      <c r="J61" s="10"/>
      <c r="K61" s="10"/>
      <c r="M61" s="10"/>
      <c r="N61" s="10"/>
      <c r="O61" s="10"/>
      <c r="P61" s="10"/>
      <c r="Q61" s="10"/>
      <c r="R61" s="10"/>
      <c r="S61" s="5">
        <v>31</v>
      </c>
    </row>
    <row r="62" spans="1:19" ht="15.9" customHeight="1" x14ac:dyDescent="0.25">
      <c r="A62" s="78"/>
      <c r="B62" s="91" t="s">
        <v>402</v>
      </c>
      <c r="C62" s="101" t="s">
        <v>68</v>
      </c>
      <c r="D62" s="73" t="s">
        <v>69</v>
      </c>
      <c r="E62" s="5">
        <v>32</v>
      </c>
      <c r="F62" s="10"/>
      <c r="G62" s="10"/>
      <c r="H62" s="10"/>
      <c r="I62" s="10"/>
      <c r="J62" s="10"/>
      <c r="K62" s="10"/>
      <c r="M62" s="10"/>
      <c r="N62" s="10"/>
      <c r="O62" s="10"/>
      <c r="P62" s="10"/>
      <c r="Q62" s="10"/>
      <c r="R62" s="10"/>
      <c r="S62" s="5">
        <v>32</v>
      </c>
    </row>
    <row r="63" spans="1:19" ht="15.9" customHeight="1" x14ac:dyDescent="0.25">
      <c r="A63" s="78"/>
      <c r="B63" s="91" t="s">
        <v>402</v>
      </c>
      <c r="C63" s="100" t="s">
        <v>434</v>
      </c>
      <c r="D63" s="73" t="s">
        <v>153</v>
      </c>
      <c r="E63" s="5">
        <v>43</v>
      </c>
      <c r="F63" s="64"/>
      <c r="G63" s="64"/>
      <c r="H63" s="64"/>
      <c r="I63" s="64"/>
      <c r="J63" s="64"/>
      <c r="K63" s="64"/>
      <c r="M63" s="64"/>
      <c r="N63" s="64"/>
      <c r="O63" s="64"/>
      <c r="P63" s="64"/>
      <c r="Q63" s="64"/>
      <c r="R63" s="64"/>
      <c r="S63" s="5">
        <v>43</v>
      </c>
    </row>
    <row r="64" spans="1:19" ht="15.9" customHeight="1" x14ac:dyDescent="0.25">
      <c r="A64" s="78"/>
      <c r="B64" s="91" t="s">
        <v>402</v>
      </c>
      <c r="C64" s="101" t="s">
        <v>44</v>
      </c>
      <c r="D64" s="73" t="s">
        <v>45</v>
      </c>
      <c r="E64" s="5">
        <v>33</v>
      </c>
      <c r="F64" s="64"/>
      <c r="G64" s="64"/>
      <c r="H64" s="64"/>
      <c r="I64" s="64"/>
      <c r="J64" s="64"/>
      <c r="K64" s="64"/>
      <c r="M64" s="64"/>
      <c r="N64" s="64"/>
      <c r="O64" s="64"/>
      <c r="P64" s="64"/>
      <c r="Q64" s="64"/>
      <c r="R64" s="64"/>
      <c r="S64" s="5">
        <v>33</v>
      </c>
    </row>
    <row r="65" spans="1:19" ht="15.9" customHeight="1" x14ac:dyDescent="0.25">
      <c r="A65" s="78"/>
      <c r="B65" s="91" t="s">
        <v>402</v>
      </c>
      <c r="C65" s="101" t="s">
        <v>955</v>
      </c>
      <c r="D65" s="96" t="s">
        <v>61</v>
      </c>
      <c r="E65" s="5">
        <v>35</v>
      </c>
      <c r="F65" s="10"/>
      <c r="G65" s="10"/>
      <c r="H65" s="10"/>
      <c r="I65" s="10"/>
      <c r="J65" s="10"/>
      <c r="K65" s="10"/>
      <c r="M65" s="10"/>
      <c r="N65" s="10"/>
      <c r="O65" s="10"/>
      <c r="P65" s="10"/>
      <c r="Q65" s="10"/>
      <c r="R65" s="10"/>
      <c r="S65" s="5">
        <v>35</v>
      </c>
    </row>
    <row r="66" spans="1:19" ht="15.9" customHeight="1" x14ac:dyDescent="0.25">
      <c r="A66" s="78"/>
      <c r="B66" s="91" t="s">
        <v>402</v>
      </c>
      <c r="C66" s="101" t="s">
        <v>956</v>
      </c>
      <c r="D66" s="73" t="s">
        <v>37</v>
      </c>
      <c r="E66" s="5">
        <v>36</v>
      </c>
      <c r="F66" s="10"/>
      <c r="G66" s="10"/>
      <c r="H66" s="10"/>
      <c r="I66" s="10"/>
      <c r="J66" s="10"/>
      <c r="K66" s="10"/>
      <c r="M66" s="10"/>
      <c r="N66" s="10"/>
      <c r="O66" s="10"/>
      <c r="P66" s="10"/>
      <c r="Q66" s="10"/>
      <c r="R66" s="10"/>
      <c r="S66" s="5">
        <v>36</v>
      </c>
    </row>
    <row r="67" spans="1:19" ht="35.1" customHeight="1" thickBot="1" x14ac:dyDescent="0.3">
      <c r="A67" s="78"/>
      <c r="B67" s="108" t="s">
        <v>416</v>
      </c>
      <c r="C67" s="109"/>
      <c r="D67" s="110" t="s">
        <v>84</v>
      </c>
      <c r="E67" s="9"/>
      <c r="F67" s="309">
        <f t="shared" ref="F67:K67" si="2">SUM(F68,F74)</f>
        <v>0</v>
      </c>
      <c r="G67" s="309">
        <f t="shared" si="2"/>
        <v>0</v>
      </c>
      <c r="H67" s="309">
        <f t="shared" si="2"/>
        <v>0</v>
      </c>
      <c r="I67" s="309">
        <f t="shared" si="2"/>
        <v>0</v>
      </c>
      <c r="J67" s="309">
        <f t="shared" si="2"/>
        <v>0</v>
      </c>
      <c r="K67" s="309">
        <f t="shared" si="2"/>
        <v>0</v>
      </c>
      <c r="M67" s="309">
        <f t="shared" ref="M67:R67" si="3">SUM(M68,M74)</f>
        <v>0</v>
      </c>
      <c r="N67" s="309">
        <f t="shared" si="3"/>
        <v>0</v>
      </c>
      <c r="O67" s="309">
        <f t="shared" si="3"/>
        <v>0</v>
      </c>
      <c r="P67" s="309">
        <f t="shared" si="3"/>
        <v>0</v>
      </c>
      <c r="Q67" s="309">
        <f t="shared" si="3"/>
        <v>0</v>
      </c>
      <c r="R67" s="309">
        <f t="shared" si="3"/>
        <v>0</v>
      </c>
      <c r="S67" s="9"/>
    </row>
    <row r="68" spans="1:19" ht="35.1" customHeight="1" thickTop="1" thickBot="1" x14ac:dyDescent="0.3">
      <c r="A68" s="78"/>
      <c r="B68" s="111" t="s">
        <v>396</v>
      </c>
      <c r="C68" s="112"/>
      <c r="D68" s="113" t="s">
        <v>1130</v>
      </c>
      <c r="E68" s="5"/>
      <c r="F68" s="309">
        <f t="shared" ref="F68:K68" si="4">SUM(F69:F73)</f>
        <v>0</v>
      </c>
      <c r="G68" s="309">
        <f t="shared" si="4"/>
        <v>0</v>
      </c>
      <c r="H68" s="309">
        <f t="shared" si="4"/>
        <v>0</v>
      </c>
      <c r="I68" s="309">
        <f t="shared" si="4"/>
        <v>0</v>
      </c>
      <c r="J68" s="309">
        <f t="shared" si="4"/>
        <v>0</v>
      </c>
      <c r="K68" s="309">
        <f t="shared" si="4"/>
        <v>0</v>
      </c>
      <c r="M68" s="309">
        <f t="shared" ref="M68:R68" si="5">SUM(M69:M73)</f>
        <v>0</v>
      </c>
      <c r="N68" s="309">
        <f t="shared" si="5"/>
        <v>0</v>
      </c>
      <c r="O68" s="309">
        <f t="shared" si="5"/>
        <v>0</v>
      </c>
      <c r="P68" s="309">
        <f t="shared" si="5"/>
        <v>0</v>
      </c>
      <c r="Q68" s="309">
        <f t="shared" si="5"/>
        <v>0</v>
      </c>
      <c r="R68" s="309">
        <f t="shared" si="5"/>
        <v>0</v>
      </c>
      <c r="S68" s="5"/>
    </row>
    <row r="69" spans="1:19" ht="15.9" customHeight="1" thickTop="1" x14ac:dyDescent="0.25">
      <c r="A69" s="78"/>
      <c r="B69" s="91" t="s">
        <v>396</v>
      </c>
      <c r="C69" s="103" t="s">
        <v>70</v>
      </c>
      <c r="D69" s="73" t="s">
        <v>71</v>
      </c>
      <c r="E69" s="5">
        <v>103</v>
      </c>
      <c r="F69" s="10"/>
      <c r="G69" s="10"/>
      <c r="H69" s="10"/>
      <c r="I69" s="10"/>
      <c r="J69" s="10"/>
      <c r="K69" s="10"/>
      <c r="M69" s="10"/>
      <c r="N69" s="10"/>
      <c r="O69" s="10"/>
      <c r="P69" s="10"/>
      <c r="Q69" s="10"/>
      <c r="R69" s="10"/>
      <c r="S69" s="5">
        <v>103</v>
      </c>
    </row>
    <row r="70" spans="1:19" s="334" customFormat="1" ht="15.9" customHeight="1" x14ac:dyDescent="0.25">
      <c r="A70" s="78"/>
      <c r="B70" s="91" t="s">
        <v>396</v>
      </c>
      <c r="C70" s="103" t="s">
        <v>435</v>
      </c>
      <c r="D70" s="73" t="s">
        <v>154</v>
      </c>
      <c r="E70" s="5">
        <v>104</v>
      </c>
      <c r="F70" s="10"/>
      <c r="G70" s="10"/>
      <c r="H70" s="10"/>
      <c r="I70" s="10"/>
      <c r="J70" s="10"/>
      <c r="K70" s="10"/>
      <c r="M70" s="10"/>
      <c r="N70" s="10"/>
      <c r="O70" s="10"/>
      <c r="P70" s="10"/>
      <c r="Q70" s="10"/>
      <c r="R70" s="10"/>
      <c r="S70" s="5">
        <v>104</v>
      </c>
    </row>
    <row r="71" spans="1:19" s="334" customFormat="1" ht="15.9" customHeight="1" x14ac:dyDescent="0.25">
      <c r="A71" s="78"/>
      <c r="B71" s="91" t="s">
        <v>396</v>
      </c>
      <c r="C71" s="103" t="s">
        <v>851</v>
      </c>
      <c r="D71" s="73" t="s">
        <v>155</v>
      </c>
      <c r="E71" s="5">
        <v>126</v>
      </c>
      <c r="F71" s="10"/>
      <c r="G71" s="10"/>
      <c r="H71" s="10"/>
      <c r="I71" s="10"/>
      <c r="J71" s="10"/>
      <c r="K71" s="10"/>
      <c r="M71" s="10"/>
      <c r="N71" s="10"/>
      <c r="O71" s="10"/>
      <c r="P71" s="10"/>
      <c r="Q71" s="10"/>
      <c r="R71" s="10"/>
      <c r="S71" s="5">
        <v>126</v>
      </c>
    </row>
    <row r="72" spans="1:19" s="334" customFormat="1" ht="15.9" customHeight="1" x14ac:dyDescent="0.25">
      <c r="A72" s="78"/>
      <c r="B72" s="91" t="s">
        <v>396</v>
      </c>
      <c r="C72" s="103" t="s">
        <v>393</v>
      </c>
      <c r="D72" s="96" t="s">
        <v>73</v>
      </c>
      <c r="E72" s="5">
        <v>130</v>
      </c>
      <c r="F72" s="10"/>
      <c r="G72" s="10"/>
      <c r="H72" s="10"/>
      <c r="I72" s="10"/>
      <c r="J72" s="10"/>
      <c r="K72" s="10"/>
      <c r="M72" s="10"/>
      <c r="N72" s="10"/>
      <c r="O72" s="10"/>
      <c r="P72" s="10"/>
      <c r="Q72" s="10"/>
      <c r="R72" s="10"/>
      <c r="S72" s="5">
        <v>130</v>
      </c>
    </row>
    <row r="73" spans="1:19" ht="15.9" customHeight="1" x14ac:dyDescent="0.25">
      <c r="A73" s="78"/>
      <c r="B73" s="91" t="s">
        <v>396</v>
      </c>
      <c r="C73" s="100" t="s">
        <v>156</v>
      </c>
      <c r="D73" s="73" t="s">
        <v>157</v>
      </c>
      <c r="E73" s="5">
        <v>153</v>
      </c>
      <c r="F73" s="10"/>
      <c r="G73" s="10"/>
      <c r="H73" s="10"/>
      <c r="I73" s="10"/>
      <c r="J73" s="10"/>
      <c r="K73" s="10"/>
      <c r="M73" s="10"/>
      <c r="N73" s="10"/>
      <c r="O73" s="10"/>
      <c r="P73" s="10"/>
      <c r="Q73" s="10"/>
      <c r="R73" s="10"/>
      <c r="S73" s="5">
        <v>153</v>
      </c>
    </row>
    <row r="74" spans="1:19" ht="35.1" customHeight="1" thickBot="1" x14ac:dyDescent="0.3">
      <c r="A74" s="78"/>
      <c r="B74" s="119" t="s">
        <v>397</v>
      </c>
      <c r="C74" s="99"/>
      <c r="D74" s="172" t="s">
        <v>95</v>
      </c>
      <c r="E74" s="74"/>
      <c r="F74" s="309">
        <f t="shared" ref="F74:K74" si="6">SUM(F75:F125)</f>
        <v>0</v>
      </c>
      <c r="G74" s="309">
        <f t="shared" si="6"/>
        <v>0</v>
      </c>
      <c r="H74" s="309">
        <f t="shared" si="6"/>
        <v>0</v>
      </c>
      <c r="I74" s="309">
        <f t="shared" si="6"/>
        <v>0</v>
      </c>
      <c r="J74" s="309">
        <f t="shared" si="6"/>
        <v>0</v>
      </c>
      <c r="K74" s="309">
        <f t="shared" si="6"/>
        <v>0</v>
      </c>
      <c r="M74" s="309">
        <f t="shared" ref="M74:R74" si="7">SUM(M75:M125)</f>
        <v>0</v>
      </c>
      <c r="N74" s="309">
        <f t="shared" si="7"/>
        <v>0</v>
      </c>
      <c r="O74" s="309">
        <f t="shared" si="7"/>
        <v>0</v>
      </c>
      <c r="P74" s="309">
        <f t="shared" si="7"/>
        <v>0</v>
      </c>
      <c r="Q74" s="309">
        <f t="shared" si="7"/>
        <v>0</v>
      </c>
      <c r="R74" s="309">
        <f t="shared" si="7"/>
        <v>0</v>
      </c>
      <c r="S74" s="74"/>
    </row>
    <row r="75" spans="1:19" ht="15.9" customHeight="1" thickTop="1" x14ac:dyDescent="0.25">
      <c r="A75" s="78"/>
      <c r="B75" s="91" t="s">
        <v>397</v>
      </c>
      <c r="C75" s="100" t="s">
        <v>852</v>
      </c>
      <c r="D75" s="96" t="s">
        <v>158</v>
      </c>
      <c r="E75" s="5">
        <v>105</v>
      </c>
      <c r="F75" s="64"/>
      <c r="G75" s="64"/>
      <c r="H75" s="64"/>
      <c r="I75" s="64"/>
      <c r="J75" s="64"/>
      <c r="K75" s="64"/>
      <c r="M75" s="64"/>
      <c r="N75" s="64"/>
      <c r="O75" s="64"/>
      <c r="P75" s="64"/>
      <c r="Q75" s="64"/>
      <c r="R75" s="64"/>
      <c r="S75" s="5">
        <v>105</v>
      </c>
    </row>
    <row r="76" spans="1:19" s="334" customFormat="1" ht="15.9" customHeight="1" x14ac:dyDescent="0.25">
      <c r="A76" s="78"/>
      <c r="B76" s="91" t="s">
        <v>397</v>
      </c>
      <c r="C76" s="100" t="s">
        <v>445</v>
      </c>
      <c r="D76" s="73" t="s">
        <v>173</v>
      </c>
      <c r="E76" s="5">
        <v>106</v>
      </c>
      <c r="F76" s="64"/>
      <c r="G76" s="64"/>
      <c r="H76" s="64"/>
      <c r="I76" s="64"/>
      <c r="J76" s="64"/>
      <c r="K76" s="64"/>
      <c r="M76" s="64"/>
      <c r="N76" s="64"/>
      <c r="O76" s="64"/>
      <c r="P76" s="64"/>
      <c r="Q76" s="64"/>
      <c r="R76" s="64"/>
      <c r="S76" s="5">
        <v>106</v>
      </c>
    </row>
    <row r="77" spans="1:19" s="334" customFormat="1" ht="15.9" customHeight="1" x14ac:dyDescent="0.25">
      <c r="A77" s="78"/>
      <c r="B77" s="91" t="s">
        <v>397</v>
      </c>
      <c r="C77" s="100" t="s">
        <v>447</v>
      </c>
      <c r="D77" s="73" t="s">
        <v>175</v>
      </c>
      <c r="E77" s="5">
        <v>107</v>
      </c>
      <c r="F77" s="64"/>
      <c r="G77" s="64"/>
      <c r="H77" s="64"/>
      <c r="I77" s="64"/>
      <c r="J77" s="64"/>
      <c r="K77" s="64"/>
      <c r="M77" s="64"/>
      <c r="N77" s="64"/>
      <c r="O77" s="64"/>
      <c r="P77" s="64"/>
      <c r="Q77" s="64"/>
      <c r="R77" s="64"/>
      <c r="S77" s="5">
        <v>107</v>
      </c>
    </row>
    <row r="78" spans="1:19" s="334" customFormat="1" ht="15.9" customHeight="1" x14ac:dyDescent="0.25">
      <c r="A78" s="78"/>
      <c r="B78" s="91" t="s">
        <v>397</v>
      </c>
      <c r="C78" s="100" t="s">
        <v>436</v>
      </c>
      <c r="D78" s="73" t="s">
        <v>159</v>
      </c>
      <c r="E78" s="5">
        <v>108</v>
      </c>
      <c r="F78" s="64"/>
      <c r="G78" s="64"/>
      <c r="H78" s="64"/>
      <c r="I78" s="64"/>
      <c r="J78" s="64"/>
      <c r="K78" s="64"/>
      <c r="M78" s="64"/>
      <c r="N78" s="64"/>
      <c r="O78" s="64"/>
      <c r="P78" s="64"/>
      <c r="Q78" s="64"/>
      <c r="R78" s="64"/>
      <c r="S78" s="5">
        <v>108</v>
      </c>
    </row>
    <row r="79" spans="1:19" s="334" customFormat="1" ht="15.9" customHeight="1" x14ac:dyDescent="0.25">
      <c r="A79" s="78"/>
      <c r="B79" s="91" t="s">
        <v>397</v>
      </c>
      <c r="C79" s="100" t="s">
        <v>957</v>
      </c>
      <c r="D79" s="73" t="s">
        <v>160</v>
      </c>
      <c r="E79" s="5">
        <v>109</v>
      </c>
      <c r="F79" s="64"/>
      <c r="G79" s="64"/>
      <c r="H79" s="64"/>
      <c r="I79" s="64"/>
      <c r="J79" s="64"/>
      <c r="K79" s="64"/>
      <c r="M79" s="64"/>
      <c r="N79" s="64"/>
      <c r="O79" s="64"/>
      <c r="P79" s="64"/>
      <c r="Q79" s="64"/>
      <c r="R79" s="64"/>
      <c r="S79" s="5">
        <v>109</v>
      </c>
    </row>
    <row r="80" spans="1:19" s="334" customFormat="1" ht="15.9" customHeight="1" x14ac:dyDescent="0.25">
      <c r="A80" s="78"/>
      <c r="B80" s="91" t="s">
        <v>397</v>
      </c>
      <c r="C80" s="100" t="s">
        <v>853</v>
      </c>
      <c r="D80" s="96" t="s">
        <v>161</v>
      </c>
      <c r="E80" s="5">
        <v>175</v>
      </c>
      <c r="F80" s="64"/>
      <c r="G80" s="64"/>
      <c r="H80" s="64"/>
      <c r="I80" s="64"/>
      <c r="J80" s="64"/>
      <c r="K80" s="64"/>
      <c r="M80" s="64"/>
      <c r="N80" s="64"/>
      <c r="O80" s="64"/>
      <c r="P80" s="64"/>
      <c r="Q80" s="64"/>
      <c r="R80" s="64"/>
      <c r="S80" s="5">
        <v>175</v>
      </c>
    </row>
    <row r="81" spans="1:19" s="334" customFormat="1" ht="15.9" customHeight="1" x14ac:dyDescent="0.25">
      <c r="A81" s="78"/>
      <c r="B81" s="91" t="s">
        <v>397</v>
      </c>
      <c r="C81" s="100" t="s">
        <v>437</v>
      </c>
      <c r="D81" s="73" t="s">
        <v>162</v>
      </c>
      <c r="E81" s="5">
        <v>110</v>
      </c>
      <c r="F81" s="64"/>
      <c r="G81" s="64"/>
      <c r="H81" s="64"/>
      <c r="I81" s="64"/>
      <c r="J81" s="64"/>
      <c r="K81" s="64"/>
      <c r="M81" s="64"/>
      <c r="N81" s="64"/>
      <c r="O81" s="64"/>
      <c r="P81" s="64"/>
      <c r="Q81" s="64"/>
      <c r="R81" s="64"/>
      <c r="S81" s="5">
        <v>110</v>
      </c>
    </row>
    <row r="82" spans="1:19" s="334" customFormat="1" ht="15.9" customHeight="1" x14ac:dyDescent="0.25">
      <c r="A82" s="78"/>
      <c r="B82" s="91" t="s">
        <v>397</v>
      </c>
      <c r="C82" s="100" t="s">
        <v>438</v>
      </c>
      <c r="D82" s="73" t="s">
        <v>163</v>
      </c>
      <c r="E82" s="5">
        <v>111</v>
      </c>
      <c r="F82" s="64"/>
      <c r="G82" s="64"/>
      <c r="H82" s="64"/>
      <c r="I82" s="64"/>
      <c r="J82" s="64"/>
      <c r="K82" s="64"/>
      <c r="M82" s="64"/>
      <c r="N82" s="64"/>
      <c r="O82" s="64"/>
      <c r="P82" s="64"/>
      <c r="Q82" s="64"/>
      <c r="R82" s="64"/>
      <c r="S82" s="5">
        <v>111</v>
      </c>
    </row>
    <row r="83" spans="1:19" s="334" customFormat="1" ht="15.9" customHeight="1" x14ac:dyDescent="0.25">
      <c r="A83" s="78"/>
      <c r="B83" s="91" t="s">
        <v>397</v>
      </c>
      <c r="C83" s="100" t="s">
        <v>958</v>
      </c>
      <c r="D83" s="73" t="s">
        <v>170</v>
      </c>
      <c r="E83" s="5">
        <v>113</v>
      </c>
      <c r="F83" s="64"/>
      <c r="G83" s="64"/>
      <c r="H83" s="64"/>
      <c r="I83" s="64"/>
      <c r="J83" s="64"/>
      <c r="K83" s="64"/>
      <c r="M83" s="64"/>
      <c r="N83" s="64"/>
      <c r="O83" s="64"/>
      <c r="P83" s="64"/>
      <c r="Q83" s="64"/>
      <c r="R83" s="64"/>
      <c r="S83" s="5">
        <v>113</v>
      </c>
    </row>
    <row r="84" spans="1:19" s="334" customFormat="1" ht="15.9" customHeight="1" x14ac:dyDescent="0.25">
      <c r="A84" s="78"/>
      <c r="B84" s="91" t="s">
        <v>397</v>
      </c>
      <c r="C84" s="100" t="s">
        <v>444</v>
      </c>
      <c r="D84" s="73" t="s">
        <v>172</v>
      </c>
      <c r="E84" s="5">
        <v>112</v>
      </c>
      <c r="F84" s="64"/>
      <c r="G84" s="64"/>
      <c r="H84" s="64"/>
      <c r="I84" s="64"/>
      <c r="J84" s="64"/>
      <c r="K84" s="64"/>
      <c r="M84" s="64"/>
      <c r="N84" s="64"/>
      <c r="O84" s="64"/>
      <c r="P84" s="64"/>
      <c r="Q84" s="64"/>
      <c r="R84" s="64"/>
      <c r="S84" s="5">
        <v>112</v>
      </c>
    </row>
    <row r="85" spans="1:19" s="334" customFormat="1" ht="15.9" customHeight="1" x14ac:dyDescent="0.25">
      <c r="A85" s="78"/>
      <c r="B85" s="91" t="s">
        <v>397</v>
      </c>
      <c r="C85" s="100" t="s">
        <v>446</v>
      </c>
      <c r="D85" s="73" t="s">
        <v>174</v>
      </c>
      <c r="E85" s="5">
        <v>102</v>
      </c>
      <c r="F85" s="64"/>
      <c r="G85" s="64"/>
      <c r="H85" s="64"/>
      <c r="I85" s="64"/>
      <c r="J85" s="64"/>
      <c r="K85" s="64"/>
      <c r="M85" s="64"/>
      <c r="N85" s="64"/>
      <c r="O85" s="64"/>
      <c r="P85" s="64"/>
      <c r="Q85" s="64"/>
      <c r="R85" s="64"/>
      <c r="S85" s="5">
        <v>102</v>
      </c>
    </row>
    <row r="86" spans="1:19" s="334" customFormat="1" ht="15.9" customHeight="1" x14ac:dyDescent="0.25">
      <c r="A86" s="78"/>
      <c r="B86" s="91" t="s">
        <v>397</v>
      </c>
      <c r="C86" s="100" t="s">
        <v>448</v>
      </c>
      <c r="D86" s="73" t="s">
        <v>176</v>
      </c>
      <c r="E86" s="5">
        <v>114</v>
      </c>
      <c r="F86" s="64"/>
      <c r="G86" s="64"/>
      <c r="H86" s="64"/>
      <c r="I86" s="64"/>
      <c r="J86" s="64"/>
      <c r="K86" s="64"/>
      <c r="M86" s="64"/>
      <c r="N86" s="64"/>
      <c r="O86" s="64"/>
      <c r="P86" s="64"/>
      <c r="Q86" s="64"/>
      <c r="R86" s="64"/>
      <c r="S86" s="5">
        <v>114</v>
      </c>
    </row>
    <row r="87" spans="1:19" s="334" customFormat="1" ht="15.9" customHeight="1" x14ac:dyDescent="0.25">
      <c r="A87" s="78"/>
      <c r="B87" s="91" t="s">
        <v>397</v>
      </c>
      <c r="C87" s="100" t="s">
        <v>449</v>
      </c>
      <c r="D87" s="73" t="s">
        <v>177</v>
      </c>
      <c r="E87" s="5">
        <v>115</v>
      </c>
      <c r="F87" s="64"/>
      <c r="G87" s="64"/>
      <c r="H87" s="64"/>
      <c r="I87" s="64"/>
      <c r="J87" s="64"/>
      <c r="K87" s="64"/>
      <c r="M87" s="64"/>
      <c r="N87" s="64"/>
      <c r="O87" s="64"/>
      <c r="P87" s="64"/>
      <c r="Q87" s="64"/>
      <c r="R87" s="64"/>
      <c r="S87" s="5">
        <v>115</v>
      </c>
    </row>
    <row r="88" spans="1:19" s="334" customFormat="1" ht="15.9" customHeight="1" x14ac:dyDescent="0.25">
      <c r="A88" s="78"/>
      <c r="B88" s="91" t="s">
        <v>397</v>
      </c>
      <c r="C88" s="100" t="s">
        <v>450</v>
      </c>
      <c r="D88" s="73" t="s">
        <v>178</v>
      </c>
      <c r="E88" s="5">
        <v>116</v>
      </c>
      <c r="F88" s="64"/>
      <c r="G88" s="64"/>
      <c r="H88" s="64"/>
      <c r="I88" s="64"/>
      <c r="J88" s="64"/>
      <c r="K88" s="64"/>
      <c r="M88" s="64"/>
      <c r="N88" s="64"/>
      <c r="O88" s="64"/>
      <c r="P88" s="64"/>
      <c r="Q88" s="64"/>
      <c r="R88" s="64"/>
      <c r="S88" s="5">
        <v>116</v>
      </c>
    </row>
    <row r="89" spans="1:19" s="334" customFormat="1" ht="15.9" customHeight="1" x14ac:dyDescent="0.25">
      <c r="A89" s="78"/>
      <c r="B89" s="91" t="s">
        <v>397</v>
      </c>
      <c r="C89" s="100" t="s">
        <v>451</v>
      </c>
      <c r="D89" s="73" t="s">
        <v>179</v>
      </c>
      <c r="E89" s="5">
        <v>117</v>
      </c>
      <c r="F89" s="64"/>
      <c r="G89" s="64"/>
      <c r="H89" s="64"/>
      <c r="I89" s="64"/>
      <c r="J89" s="64"/>
      <c r="K89" s="64"/>
      <c r="M89" s="64"/>
      <c r="N89" s="64"/>
      <c r="O89" s="64"/>
      <c r="P89" s="64"/>
      <c r="Q89" s="64"/>
      <c r="R89" s="64"/>
      <c r="S89" s="5">
        <v>117</v>
      </c>
    </row>
    <row r="90" spans="1:19" s="334" customFormat="1" ht="15.9" customHeight="1" x14ac:dyDescent="0.25">
      <c r="A90" s="78"/>
      <c r="B90" s="91" t="s">
        <v>397</v>
      </c>
      <c r="C90" s="100" t="s">
        <v>452</v>
      </c>
      <c r="D90" s="73" t="s">
        <v>180</v>
      </c>
      <c r="E90" s="5">
        <v>118</v>
      </c>
      <c r="F90" s="64"/>
      <c r="G90" s="64"/>
      <c r="H90" s="64"/>
      <c r="I90" s="64"/>
      <c r="J90" s="64"/>
      <c r="K90" s="64"/>
      <c r="M90" s="64"/>
      <c r="N90" s="64"/>
      <c r="O90" s="64"/>
      <c r="P90" s="64"/>
      <c r="Q90" s="64"/>
      <c r="R90" s="64"/>
      <c r="S90" s="5">
        <v>118</v>
      </c>
    </row>
    <row r="91" spans="1:19" s="334" customFormat="1" ht="15.9" customHeight="1" x14ac:dyDescent="0.25">
      <c r="A91" s="78"/>
      <c r="B91" s="91" t="s">
        <v>397</v>
      </c>
      <c r="C91" s="100" t="s">
        <v>439</v>
      </c>
      <c r="D91" s="73" t="s">
        <v>164</v>
      </c>
      <c r="E91" s="5">
        <v>119</v>
      </c>
      <c r="F91" s="64"/>
      <c r="G91" s="64"/>
      <c r="H91" s="64"/>
      <c r="I91" s="64"/>
      <c r="J91" s="64"/>
      <c r="K91" s="64"/>
      <c r="M91" s="64"/>
      <c r="N91" s="64"/>
      <c r="O91" s="64"/>
      <c r="P91" s="64"/>
      <c r="Q91" s="64"/>
      <c r="R91" s="64"/>
      <c r="S91" s="5">
        <v>119</v>
      </c>
    </row>
    <row r="92" spans="1:19" s="334" customFormat="1" ht="15.9" customHeight="1" x14ac:dyDescent="0.25">
      <c r="A92" s="78"/>
      <c r="B92" s="91" t="s">
        <v>397</v>
      </c>
      <c r="C92" s="100" t="s">
        <v>440</v>
      </c>
      <c r="D92" s="73" t="s">
        <v>165</v>
      </c>
      <c r="E92" s="5">
        <v>120</v>
      </c>
      <c r="F92" s="64"/>
      <c r="G92" s="64"/>
      <c r="H92" s="64"/>
      <c r="I92" s="64"/>
      <c r="J92" s="64"/>
      <c r="K92" s="64"/>
      <c r="M92" s="64"/>
      <c r="N92" s="64"/>
      <c r="O92" s="64"/>
      <c r="P92" s="64"/>
      <c r="Q92" s="64"/>
      <c r="R92" s="64"/>
      <c r="S92" s="5">
        <v>120</v>
      </c>
    </row>
    <row r="93" spans="1:19" s="334" customFormat="1" ht="15.9" customHeight="1" x14ac:dyDescent="0.25">
      <c r="A93" s="78"/>
      <c r="B93" s="91" t="s">
        <v>397</v>
      </c>
      <c r="C93" s="100" t="s">
        <v>453</v>
      </c>
      <c r="D93" s="73" t="s">
        <v>181</v>
      </c>
      <c r="E93" s="5">
        <v>121</v>
      </c>
      <c r="F93" s="64"/>
      <c r="G93" s="64"/>
      <c r="H93" s="64"/>
      <c r="I93" s="64"/>
      <c r="J93" s="64"/>
      <c r="K93" s="64"/>
      <c r="M93" s="64"/>
      <c r="N93" s="64"/>
      <c r="O93" s="64"/>
      <c r="P93" s="64"/>
      <c r="Q93" s="64"/>
      <c r="R93" s="64"/>
      <c r="S93" s="5">
        <v>121</v>
      </c>
    </row>
    <row r="94" spans="1:19" s="334" customFormat="1" ht="15.9" customHeight="1" x14ac:dyDescent="0.25">
      <c r="A94" s="78"/>
      <c r="B94" s="91" t="s">
        <v>397</v>
      </c>
      <c r="C94" s="100" t="s">
        <v>854</v>
      </c>
      <c r="D94" s="96" t="s">
        <v>168</v>
      </c>
      <c r="E94" s="5">
        <v>122</v>
      </c>
      <c r="F94" s="64"/>
      <c r="G94" s="64"/>
      <c r="H94" s="64"/>
      <c r="I94" s="64"/>
      <c r="J94" s="64"/>
      <c r="K94" s="64"/>
      <c r="M94" s="64"/>
      <c r="N94" s="64"/>
      <c r="O94" s="64"/>
      <c r="P94" s="64"/>
      <c r="Q94" s="64"/>
      <c r="R94" s="64"/>
      <c r="S94" s="5">
        <v>122</v>
      </c>
    </row>
    <row r="95" spans="1:19" s="334" customFormat="1" ht="15.9" customHeight="1" x14ac:dyDescent="0.25">
      <c r="A95" s="78"/>
      <c r="B95" s="91" t="s">
        <v>397</v>
      </c>
      <c r="C95" s="100" t="s">
        <v>443</v>
      </c>
      <c r="D95" s="73" t="s">
        <v>169</v>
      </c>
      <c r="E95" s="5">
        <v>123</v>
      </c>
      <c r="F95" s="64"/>
      <c r="G95" s="64"/>
      <c r="H95" s="64"/>
      <c r="I95" s="64"/>
      <c r="J95" s="64"/>
      <c r="K95" s="64"/>
      <c r="M95" s="64"/>
      <c r="N95" s="64"/>
      <c r="O95" s="64"/>
      <c r="P95" s="64"/>
      <c r="Q95" s="64"/>
      <c r="R95" s="64"/>
      <c r="S95" s="5">
        <v>123</v>
      </c>
    </row>
    <row r="96" spans="1:19" s="334" customFormat="1" ht="15.9" customHeight="1" x14ac:dyDescent="0.25">
      <c r="A96" s="78"/>
      <c r="B96" s="91" t="s">
        <v>397</v>
      </c>
      <c r="C96" s="100" t="s">
        <v>855</v>
      </c>
      <c r="D96" s="96" t="s">
        <v>171</v>
      </c>
      <c r="E96" s="5">
        <v>155</v>
      </c>
      <c r="F96" s="64"/>
      <c r="G96" s="64"/>
      <c r="H96" s="64"/>
      <c r="I96" s="64"/>
      <c r="J96" s="64"/>
      <c r="K96" s="64"/>
      <c r="M96" s="64"/>
      <c r="N96" s="64"/>
      <c r="O96" s="64"/>
      <c r="P96" s="64"/>
      <c r="Q96" s="64"/>
      <c r="R96" s="64"/>
      <c r="S96" s="5">
        <v>155</v>
      </c>
    </row>
    <row r="97" spans="1:19" s="334" customFormat="1" ht="15.9" customHeight="1" x14ac:dyDescent="0.25">
      <c r="A97" s="78"/>
      <c r="B97" s="91" t="s">
        <v>397</v>
      </c>
      <c r="C97" s="100" t="s">
        <v>454</v>
      </c>
      <c r="D97" s="73" t="s">
        <v>182</v>
      </c>
      <c r="E97" s="5">
        <v>124</v>
      </c>
      <c r="F97" s="64"/>
      <c r="G97" s="64"/>
      <c r="H97" s="64"/>
      <c r="I97" s="64"/>
      <c r="J97" s="64"/>
      <c r="K97" s="64"/>
      <c r="M97" s="64"/>
      <c r="N97" s="64"/>
      <c r="O97" s="64"/>
      <c r="P97" s="64"/>
      <c r="Q97" s="64"/>
      <c r="R97" s="64"/>
      <c r="S97" s="5">
        <v>124</v>
      </c>
    </row>
    <row r="98" spans="1:19" s="334" customFormat="1" ht="15.9" customHeight="1" x14ac:dyDescent="0.25">
      <c r="A98" s="78"/>
      <c r="B98" s="91" t="s">
        <v>397</v>
      </c>
      <c r="C98" s="100" t="s">
        <v>345</v>
      </c>
      <c r="D98" s="73" t="s">
        <v>183</v>
      </c>
      <c r="E98" s="5">
        <v>125</v>
      </c>
      <c r="F98" s="64"/>
      <c r="G98" s="64"/>
      <c r="H98" s="64"/>
      <c r="I98" s="64"/>
      <c r="J98" s="64"/>
      <c r="K98" s="64"/>
      <c r="M98" s="64"/>
      <c r="N98" s="64"/>
      <c r="O98" s="64"/>
      <c r="P98" s="64"/>
      <c r="Q98" s="64"/>
      <c r="R98" s="64"/>
      <c r="S98" s="5">
        <v>125</v>
      </c>
    </row>
    <row r="99" spans="1:19" s="334" customFormat="1" ht="15.9" customHeight="1" x14ac:dyDescent="0.25">
      <c r="A99" s="78"/>
      <c r="B99" s="91" t="s">
        <v>397</v>
      </c>
      <c r="C99" s="100" t="s">
        <v>455</v>
      </c>
      <c r="D99" s="73" t="s">
        <v>184</v>
      </c>
      <c r="E99" s="5">
        <v>127</v>
      </c>
      <c r="F99" s="64"/>
      <c r="G99" s="64"/>
      <c r="H99" s="64"/>
      <c r="I99" s="64"/>
      <c r="J99" s="64"/>
      <c r="K99" s="64"/>
      <c r="M99" s="64"/>
      <c r="N99" s="64"/>
      <c r="O99" s="64"/>
      <c r="P99" s="64"/>
      <c r="Q99" s="64"/>
      <c r="R99" s="64"/>
      <c r="S99" s="5">
        <v>127</v>
      </c>
    </row>
    <row r="100" spans="1:19" s="334" customFormat="1" ht="15.9" customHeight="1" x14ac:dyDescent="0.25">
      <c r="A100" s="78"/>
      <c r="B100" s="91" t="s">
        <v>397</v>
      </c>
      <c r="C100" s="100" t="s">
        <v>456</v>
      </c>
      <c r="D100" s="73" t="s">
        <v>185</v>
      </c>
      <c r="E100" s="5">
        <v>128</v>
      </c>
      <c r="F100" s="64"/>
      <c r="G100" s="64"/>
      <c r="H100" s="64"/>
      <c r="I100" s="64"/>
      <c r="J100" s="64"/>
      <c r="K100" s="64"/>
      <c r="M100" s="64"/>
      <c r="N100" s="64"/>
      <c r="O100" s="64"/>
      <c r="P100" s="64"/>
      <c r="Q100" s="64"/>
      <c r="R100" s="64"/>
      <c r="S100" s="5">
        <v>128</v>
      </c>
    </row>
    <row r="101" spans="1:19" s="334" customFormat="1" ht="15.9" customHeight="1" x14ac:dyDescent="0.25">
      <c r="A101" s="78"/>
      <c r="B101" s="91" t="s">
        <v>397</v>
      </c>
      <c r="C101" s="100" t="s">
        <v>457</v>
      </c>
      <c r="D101" s="73" t="s">
        <v>186</v>
      </c>
      <c r="E101" s="5">
        <v>129</v>
      </c>
      <c r="F101" s="64"/>
      <c r="G101" s="64"/>
      <c r="H101" s="64"/>
      <c r="I101" s="64"/>
      <c r="J101" s="64"/>
      <c r="K101" s="64"/>
      <c r="M101" s="64"/>
      <c r="N101" s="64"/>
      <c r="O101" s="64"/>
      <c r="P101" s="64"/>
      <c r="Q101" s="64"/>
      <c r="R101" s="64"/>
      <c r="S101" s="5">
        <v>129</v>
      </c>
    </row>
    <row r="102" spans="1:19" s="334" customFormat="1" ht="15.9" customHeight="1" x14ac:dyDescent="0.25">
      <c r="A102" s="78"/>
      <c r="B102" s="91" t="s">
        <v>397</v>
      </c>
      <c r="C102" s="100" t="s">
        <v>458</v>
      </c>
      <c r="D102" s="73" t="s">
        <v>187</v>
      </c>
      <c r="E102" s="5">
        <v>131</v>
      </c>
      <c r="F102" s="64"/>
      <c r="G102" s="64"/>
      <c r="H102" s="64"/>
      <c r="I102" s="64"/>
      <c r="J102" s="64"/>
      <c r="K102" s="64"/>
      <c r="M102" s="64"/>
      <c r="N102" s="64"/>
      <c r="O102" s="64"/>
      <c r="P102" s="64"/>
      <c r="Q102" s="64"/>
      <c r="R102" s="64"/>
      <c r="S102" s="5">
        <v>131</v>
      </c>
    </row>
    <row r="103" spans="1:19" s="334" customFormat="1" ht="15.9" customHeight="1" x14ac:dyDescent="0.25">
      <c r="A103" s="78"/>
      <c r="B103" s="91" t="s">
        <v>397</v>
      </c>
      <c r="C103" s="100" t="s">
        <v>856</v>
      </c>
      <c r="D103" s="96" t="s">
        <v>188</v>
      </c>
      <c r="E103" s="5">
        <v>132</v>
      </c>
      <c r="F103" s="64"/>
      <c r="G103" s="64"/>
      <c r="H103" s="64"/>
      <c r="I103" s="64"/>
      <c r="J103" s="64"/>
      <c r="K103" s="64"/>
      <c r="M103" s="64"/>
      <c r="N103" s="64"/>
      <c r="O103" s="64"/>
      <c r="P103" s="64"/>
      <c r="Q103" s="64"/>
      <c r="R103" s="64"/>
      <c r="S103" s="5">
        <v>132</v>
      </c>
    </row>
    <row r="104" spans="1:19" s="334" customFormat="1" ht="15.9" customHeight="1" x14ac:dyDescent="0.25">
      <c r="A104" s="78"/>
      <c r="B104" s="91" t="s">
        <v>397</v>
      </c>
      <c r="C104" s="100" t="s">
        <v>459</v>
      </c>
      <c r="D104" s="73" t="s">
        <v>189</v>
      </c>
      <c r="E104" s="5">
        <v>133</v>
      </c>
      <c r="F104" s="64"/>
      <c r="G104" s="64"/>
      <c r="H104" s="64"/>
      <c r="I104" s="64"/>
      <c r="J104" s="64"/>
      <c r="K104" s="64"/>
      <c r="M104" s="64"/>
      <c r="N104" s="64"/>
      <c r="O104" s="64"/>
      <c r="P104" s="64"/>
      <c r="Q104" s="64"/>
      <c r="R104" s="64"/>
      <c r="S104" s="5">
        <v>133</v>
      </c>
    </row>
    <row r="105" spans="1:19" s="334" customFormat="1" ht="15.9" customHeight="1" x14ac:dyDescent="0.25">
      <c r="A105" s="78"/>
      <c r="B105" s="91" t="s">
        <v>397</v>
      </c>
      <c r="C105" s="100" t="s">
        <v>460</v>
      </c>
      <c r="D105" s="73" t="s">
        <v>190</v>
      </c>
      <c r="E105" s="5">
        <v>134</v>
      </c>
      <c r="F105" s="64"/>
      <c r="G105" s="64"/>
      <c r="H105" s="64"/>
      <c r="I105" s="64"/>
      <c r="J105" s="64"/>
      <c r="K105" s="64"/>
      <c r="M105" s="64"/>
      <c r="N105" s="64"/>
      <c r="O105" s="64"/>
      <c r="P105" s="64"/>
      <c r="Q105" s="64"/>
      <c r="R105" s="64"/>
      <c r="S105" s="5">
        <v>134</v>
      </c>
    </row>
    <row r="106" spans="1:19" s="334" customFormat="1" ht="15.9" customHeight="1" x14ac:dyDescent="0.25">
      <c r="A106" s="78"/>
      <c r="B106" s="91" t="s">
        <v>397</v>
      </c>
      <c r="C106" s="100" t="s">
        <v>461</v>
      </c>
      <c r="D106" s="73" t="s">
        <v>191</v>
      </c>
      <c r="E106" s="5">
        <v>135</v>
      </c>
      <c r="F106" s="64"/>
      <c r="G106" s="64"/>
      <c r="H106" s="64"/>
      <c r="I106" s="64"/>
      <c r="J106" s="64"/>
      <c r="K106" s="64"/>
      <c r="M106" s="64"/>
      <c r="N106" s="64"/>
      <c r="O106" s="64"/>
      <c r="P106" s="64"/>
      <c r="Q106" s="64"/>
      <c r="R106" s="64"/>
      <c r="S106" s="5">
        <v>135</v>
      </c>
    </row>
    <row r="107" spans="1:19" s="334" customFormat="1" ht="15.9" customHeight="1" x14ac:dyDescent="0.25">
      <c r="A107" s="78"/>
      <c r="B107" s="91" t="s">
        <v>397</v>
      </c>
      <c r="C107" s="100" t="s">
        <v>74</v>
      </c>
      <c r="D107" s="73" t="s">
        <v>75</v>
      </c>
      <c r="E107" s="5">
        <v>136</v>
      </c>
      <c r="F107" s="64"/>
      <c r="G107" s="64"/>
      <c r="H107" s="64"/>
      <c r="I107" s="64"/>
      <c r="J107" s="64"/>
      <c r="K107" s="64"/>
      <c r="M107" s="64"/>
      <c r="N107" s="64"/>
      <c r="O107" s="64"/>
      <c r="P107" s="64"/>
      <c r="Q107" s="64"/>
      <c r="R107" s="64"/>
      <c r="S107" s="5">
        <v>136</v>
      </c>
    </row>
    <row r="108" spans="1:19" s="334" customFormat="1" ht="15.9" customHeight="1" x14ac:dyDescent="0.25">
      <c r="A108" s="78"/>
      <c r="B108" s="91" t="s">
        <v>397</v>
      </c>
      <c r="C108" s="100" t="s">
        <v>462</v>
      </c>
      <c r="D108" s="73" t="s">
        <v>192</v>
      </c>
      <c r="E108" s="5">
        <v>138</v>
      </c>
      <c r="F108" s="64"/>
      <c r="G108" s="64"/>
      <c r="H108" s="64"/>
      <c r="I108" s="64"/>
      <c r="J108" s="64"/>
      <c r="K108" s="64"/>
      <c r="M108" s="64"/>
      <c r="N108" s="64"/>
      <c r="O108" s="64"/>
      <c r="P108" s="64"/>
      <c r="Q108" s="64"/>
      <c r="R108" s="64"/>
      <c r="S108" s="5">
        <v>138</v>
      </c>
    </row>
    <row r="109" spans="1:19" s="334" customFormat="1" ht="15.9" customHeight="1" x14ac:dyDescent="0.25">
      <c r="A109" s="78"/>
      <c r="B109" s="91" t="s">
        <v>397</v>
      </c>
      <c r="C109" s="100" t="s">
        <v>463</v>
      </c>
      <c r="D109" s="73" t="s">
        <v>193</v>
      </c>
      <c r="E109" s="5">
        <v>139</v>
      </c>
      <c r="F109" s="64"/>
      <c r="G109" s="64"/>
      <c r="H109" s="64"/>
      <c r="I109" s="64"/>
      <c r="J109" s="64"/>
      <c r="K109" s="64"/>
      <c r="M109" s="64"/>
      <c r="N109" s="64"/>
      <c r="O109" s="64"/>
      <c r="P109" s="64"/>
      <c r="Q109" s="64"/>
      <c r="R109" s="64"/>
      <c r="S109" s="5">
        <v>139</v>
      </c>
    </row>
    <row r="110" spans="1:19" s="334" customFormat="1" ht="15.9" customHeight="1" x14ac:dyDescent="0.25">
      <c r="A110" s="78"/>
      <c r="B110" s="91" t="s">
        <v>397</v>
      </c>
      <c r="C110" s="100" t="s">
        <v>464</v>
      </c>
      <c r="D110" s="73" t="s">
        <v>194</v>
      </c>
      <c r="E110" s="5">
        <v>141</v>
      </c>
      <c r="F110" s="64"/>
      <c r="G110" s="64"/>
      <c r="H110" s="64"/>
      <c r="I110" s="64"/>
      <c r="J110" s="64"/>
      <c r="K110" s="64"/>
      <c r="M110" s="64"/>
      <c r="N110" s="64"/>
      <c r="O110" s="64"/>
      <c r="P110" s="64"/>
      <c r="Q110" s="64"/>
      <c r="R110" s="64"/>
      <c r="S110" s="5">
        <v>141</v>
      </c>
    </row>
    <row r="111" spans="1:19" s="334" customFormat="1" ht="15.9" customHeight="1" x14ac:dyDescent="0.25">
      <c r="A111" s="78"/>
      <c r="B111" s="91" t="s">
        <v>397</v>
      </c>
      <c r="C111" s="100" t="s">
        <v>465</v>
      </c>
      <c r="D111" s="73" t="s">
        <v>195</v>
      </c>
      <c r="E111" s="5">
        <v>142</v>
      </c>
      <c r="F111" s="64"/>
      <c r="G111" s="64"/>
      <c r="H111" s="64"/>
      <c r="I111" s="64"/>
      <c r="J111" s="64"/>
      <c r="K111" s="64"/>
      <c r="M111" s="64"/>
      <c r="N111" s="64"/>
      <c r="O111" s="64"/>
      <c r="P111" s="64"/>
      <c r="Q111" s="64"/>
      <c r="R111" s="64"/>
      <c r="S111" s="5">
        <v>142</v>
      </c>
    </row>
    <row r="112" spans="1:19" s="334" customFormat="1" ht="15.9" customHeight="1" x14ac:dyDescent="0.25">
      <c r="A112" s="78"/>
      <c r="B112" s="91" t="s">
        <v>397</v>
      </c>
      <c r="C112" s="100" t="s">
        <v>857</v>
      </c>
      <c r="D112" s="96" t="s">
        <v>196</v>
      </c>
      <c r="E112" s="5">
        <v>143</v>
      </c>
      <c r="F112" s="64"/>
      <c r="G112" s="64"/>
      <c r="H112" s="64"/>
      <c r="I112" s="64"/>
      <c r="J112" s="64"/>
      <c r="K112" s="64"/>
      <c r="M112" s="64"/>
      <c r="N112" s="64"/>
      <c r="O112" s="64"/>
      <c r="P112" s="64"/>
      <c r="Q112" s="64"/>
      <c r="R112" s="64"/>
      <c r="S112" s="5">
        <v>143</v>
      </c>
    </row>
    <row r="113" spans="1:19" s="334" customFormat="1" ht="15.9" customHeight="1" x14ac:dyDescent="0.25">
      <c r="A113" s="78"/>
      <c r="B113" s="91" t="s">
        <v>397</v>
      </c>
      <c r="C113" s="100" t="s">
        <v>466</v>
      </c>
      <c r="D113" s="73" t="s">
        <v>197</v>
      </c>
      <c r="E113" s="5">
        <v>144</v>
      </c>
      <c r="F113" s="64"/>
      <c r="G113" s="64"/>
      <c r="H113" s="64"/>
      <c r="I113" s="64"/>
      <c r="J113" s="64"/>
      <c r="K113" s="64"/>
      <c r="M113" s="64"/>
      <c r="N113" s="64"/>
      <c r="O113" s="64"/>
      <c r="P113" s="64"/>
      <c r="Q113" s="64"/>
      <c r="R113" s="64"/>
      <c r="S113" s="5">
        <v>144</v>
      </c>
    </row>
    <row r="114" spans="1:19" s="334" customFormat="1" ht="15.9" customHeight="1" x14ac:dyDescent="0.25">
      <c r="A114" s="78"/>
      <c r="B114" s="91" t="s">
        <v>397</v>
      </c>
      <c r="C114" s="100" t="s">
        <v>467</v>
      </c>
      <c r="D114" s="73" t="s">
        <v>198</v>
      </c>
      <c r="E114" s="5">
        <v>145</v>
      </c>
      <c r="F114" s="64"/>
      <c r="G114" s="64"/>
      <c r="H114" s="64"/>
      <c r="I114" s="64"/>
      <c r="J114" s="64"/>
      <c r="K114" s="64"/>
      <c r="M114" s="64"/>
      <c r="N114" s="64"/>
      <c r="O114" s="64"/>
      <c r="P114" s="64"/>
      <c r="Q114" s="64"/>
      <c r="R114" s="64"/>
      <c r="S114" s="5">
        <v>145</v>
      </c>
    </row>
    <row r="115" spans="1:19" s="334" customFormat="1" ht="15.9" customHeight="1" x14ac:dyDescent="0.25">
      <c r="A115" s="78"/>
      <c r="B115" s="91" t="s">
        <v>397</v>
      </c>
      <c r="C115" s="100" t="s">
        <v>468</v>
      </c>
      <c r="D115" s="73" t="s">
        <v>199</v>
      </c>
      <c r="E115" s="5">
        <v>146</v>
      </c>
      <c r="F115" s="64"/>
      <c r="G115" s="64"/>
      <c r="H115" s="64"/>
      <c r="I115" s="64"/>
      <c r="J115" s="64"/>
      <c r="K115" s="64"/>
      <c r="M115" s="64"/>
      <c r="N115" s="64"/>
      <c r="O115" s="64"/>
      <c r="P115" s="64"/>
      <c r="Q115" s="64"/>
      <c r="R115" s="64"/>
      <c r="S115" s="5">
        <v>146</v>
      </c>
    </row>
    <row r="116" spans="1:19" s="334" customFormat="1" ht="15.9" customHeight="1" x14ac:dyDescent="0.25">
      <c r="A116" s="78"/>
      <c r="B116" s="91" t="s">
        <v>397</v>
      </c>
      <c r="C116" s="100" t="s">
        <v>858</v>
      </c>
      <c r="D116" s="96" t="s">
        <v>200</v>
      </c>
      <c r="E116" s="5">
        <v>140</v>
      </c>
      <c r="F116" s="64"/>
      <c r="G116" s="64"/>
      <c r="H116" s="64"/>
      <c r="I116" s="64"/>
      <c r="J116" s="64"/>
      <c r="K116" s="64"/>
      <c r="M116" s="64"/>
      <c r="N116" s="64"/>
      <c r="O116" s="64"/>
      <c r="P116" s="64"/>
      <c r="Q116" s="64"/>
      <c r="R116" s="64"/>
      <c r="S116" s="5">
        <v>140</v>
      </c>
    </row>
    <row r="117" spans="1:19" s="334" customFormat="1" ht="15.9" customHeight="1" x14ac:dyDescent="0.25">
      <c r="A117" s="78"/>
      <c r="B117" s="91" t="s">
        <v>397</v>
      </c>
      <c r="C117" s="100" t="s">
        <v>959</v>
      </c>
      <c r="D117" s="77" t="s">
        <v>76</v>
      </c>
      <c r="E117" s="5">
        <v>148</v>
      </c>
      <c r="F117" s="64"/>
      <c r="G117" s="64"/>
      <c r="H117" s="64"/>
      <c r="I117" s="64"/>
      <c r="J117" s="64"/>
      <c r="K117" s="64"/>
      <c r="M117" s="64"/>
      <c r="N117" s="64"/>
      <c r="O117" s="64"/>
      <c r="P117" s="64"/>
      <c r="Q117" s="64"/>
      <c r="R117" s="64"/>
      <c r="S117" s="5">
        <v>148</v>
      </c>
    </row>
    <row r="118" spans="1:19" s="334" customFormat="1" ht="15.9" customHeight="1" x14ac:dyDescent="0.25">
      <c r="A118" s="78"/>
      <c r="B118" s="91" t="s">
        <v>397</v>
      </c>
      <c r="C118" s="100" t="s">
        <v>469</v>
      </c>
      <c r="D118" s="73" t="s">
        <v>201</v>
      </c>
      <c r="E118" s="5">
        <v>147</v>
      </c>
      <c r="F118" s="64"/>
      <c r="G118" s="64"/>
      <c r="H118" s="64"/>
      <c r="I118" s="64"/>
      <c r="J118" s="64"/>
      <c r="K118" s="64"/>
      <c r="M118" s="64"/>
      <c r="N118" s="64"/>
      <c r="O118" s="64"/>
      <c r="P118" s="64"/>
      <c r="Q118" s="64"/>
      <c r="R118" s="64"/>
      <c r="S118" s="5">
        <v>147</v>
      </c>
    </row>
    <row r="119" spans="1:19" s="334" customFormat="1" ht="15.9" customHeight="1" x14ac:dyDescent="0.25">
      <c r="A119" s="78"/>
      <c r="B119" s="91" t="s">
        <v>397</v>
      </c>
      <c r="C119" s="100" t="s">
        <v>532</v>
      </c>
      <c r="D119" s="73" t="s">
        <v>531</v>
      </c>
      <c r="E119" s="5">
        <v>157</v>
      </c>
      <c r="F119" s="64"/>
      <c r="G119" s="64"/>
      <c r="H119" s="64"/>
      <c r="I119" s="64"/>
      <c r="J119" s="64"/>
      <c r="K119" s="64"/>
      <c r="M119" s="64"/>
      <c r="N119" s="64"/>
      <c r="O119" s="64"/>
      <c r="P119" s="64"/>
      <c r="Q119" s="64"/>
      <c r="R119" s="64"/>
      <c r="S119" s="5">
        <v>157</v>
      </c>
    </row>
    <row r="120" spans="1:19" s="334" customFormat="1" ht="15.9" customHeight="1" x14ac:dyDescent="0.25">
      <c r="A120" s="78"/>
      <c r="B120" s="91" t="s">
        <v>397</v>
      </c>
      <c r="C120" s="100" t="s">
        <v>1266</v>
      </c>
      <c r="D120" s="73" t="s">
        <v>202</v>
      </c>
      <c r="E120" s="5">
        <v>149</v>
      </c>
      <c r="F120" s="64"/>
      <c r="G120" s="64"/>
      <c r="H120" s="64"/>
      <c r="I120" s="64"/>
      <c r="J120" s="64"/>
      <c r="K120" s="64"/>
      <c r="M120" s="64"/>
      <c r="N120" s="64"/>
      <c r="O120" s="64"/>
      <c r="P120" s="64"/>
      <c r="Q120" s="64"/>
      <c r="R120" s="64"/>
      <c r="S120" s="5">
        <v>149</v>
      </c>
    </row>
    <row r="121" spans="1:19" s="334" customFormat="1" ht="15.9" customHeight="1" x14ac:dyDescent="0.25">
      <c r="A121" s="78"/>
      <c r="B121" s="91" t="s">
        <v>397</v>
      </c>
      <c r="C121" s="100" t="s">
        <v>859</v>
      </c>
      <c r="D121" s="96" t="s">
        <v>203</v>
      </c>
      <c r="E121" s="5">
        <v>150</v>
      </c>
      <c r="F121" s="64"/>
      <c r="G121" s="64"/>
      <c r="H121" s="64"/>
      <c r="I121" s="64"/>
      <c r="J121" s="64"/>
      <c r="K121" s="64"/>
      <c r="M121" s="64"/>
      <c r="N121" s="64"/>
      <c r="O121" s="64"/>
      <c r="P121" s="64"/>
      <c r="Q121" s="64"/>
      <c r="R121" s="64"/>
      <c r="S121" s="5">
        <v>150</v>
      </c>
    </row>
    <row r="122" spans="1:19" s="334" customFormat="1" ht="15.9" customHeight="1" x14ac:dyDescent="0.25">
      <c r="A122" s="78"/>
      <c r="B122" s="91" t="s">
        <v>397</v>
      </c>
      <c r="C122" s="100" t="s">
        <v>470</v>
      </c>
      <c r="D122" s="73" t="s">
        <v>204</v>
      </c>
      <c r="E122" s="5">
        <v>151</v>
      </c>
      <c r="F122" s="64"/>
      <c r="G122" s="64"/>
      <c r="H122" s="64"/>
      <c r="I122" s="64"/>
      <c r="J122" s="64"/>
      <c r="K122" s="64"/>
      <c r="M122" s="64"/>
      <c r="N122" s="64"/>
      <c r="O122" s="64"/>
      <c r="P122" s="64"/>
      <c r="Q122" s="64"/>
      <c r="R122" s="64"/>
      <c r="S122" s="5">
        <v>151</v>
      </c>
    </row>
    <row r="123" spans="1:19" s="334" customFormat="1" ht="15.9" customHeight="1" x14ac:dyDescent="0.25">
      <c r="A123" s="78"/>
      <c r="B123" s="91" t="s">
        <v>397</v>
      </c>
      <c r="C123" s="100" t="s">
        <v>442</v>
      </c>
      <c r="D123" s="73" t="s">
        <v>167</v>
      </c>
      <c r="E123" s="5">
        <v>152</v>
      </c>
      <c r="F123" s="64"/>
      <c r="G123" s="64"/>
      <c r="H123" s="64"/>
      <c r="I123" s="64"/>
      <c r="J123" s="64"/>
      <c r="K123" s="64"/>
      <c r="M123" s="64"/>
      <c r="N123" s="64"/>
      <c r="O123" s="64"/>
      <c r="P123" s="64"/>
      <c r="Q123" s="64"/>
      <c r="R123" s="64"/>
      <c r="S123" s="5">
        <v>152</v>
      </c>
    </row>
    <row r="124" spans="1:19" s="334" customFormat="1" ht="15.9" customHeight="1" x14ac:dyDescent="0.25">
      <c r="A124" s="78"/>
      <c r="B124" s="91" t="s">
        <v>397</v>
      </c>
      <c r="C124" s="100" t="s">
        <v>471</v>
      </c>
      <c r="D124" s="73" t="s">
        <v>205</v>
      </c>
      <c r="E124" s="5">
        <v>154</v>
      </c>
      <c r="F124" s="64"/>
      <c r="G124" s="64"/>
      <c r="H124" s="64"/>
      <c r="I124" s="64"/>
      <c r="J124" s="64"/>
      <c r="K124" s="64"/>
      <c r="M124" s="64"/>
      <c r="N124" s="64"/>
      <c r="O124" s="64"/>
      <c r="P124" s="64"/>
      <c r="Q124" s="64"/>
      <c r="R124" s="64"/>
      <c r="S124" s="5">
        <v>154</v>
      </c>
    </row>
    <row r="125" spans="1:19" ht="15.9" customHeight="1" x14ac:dyDescent="0.25">
      <c r="A125" s="78"/>
      <c r="B125" s="91" t="s">
        <v>397</v>
      </c>
      <c r="C125" s="100" t="s">
        <v>441</v>
      </c>
      <c r="D125" s="73" t="s">
        <v>166</v>
      </c>
      <c r="E125" s="5">
        <v>156</v>
      </c>
      <c r="F125" s="64"/>
      <c r="G125" s="64"/>
      <c r="H125" s="64"/>
      <c r="I125" s="64"/>
      <c r="J125" s="64"/>
      <c r="K125" s="64"/>
      <c r="M125" s="64"/>
      <c r="N125" s="64"/>
      <c r="O125" s="64"/>
      <c r="P125" s="64"/>
      <c r="Q125" s="64"/>
      <c r="R125" s="64"/>
      <c r="S125" s="5">
        <v>156</v>
      </c>
    </row>
    <row r="126" spans="1:19" ht="35.1" customHeight="1" thickBot="1" x14ac:dyDescent="0.3">
      <c r="A126" s="78"/>
      <c r="B126" s="114" t="s">
        <v>403</v>
      </c>
      <c r="C126" s="109"/>
      <c r="D126" s="110" t="s">
        <v>119</v>
      </c>
      <c r="E126" s="9"/>
      <c r="F126" s="309">
        <f t="shared" ref="F126:K126" si="8">SUM(F127,F131,F164)</f>
        <v>0</v>
      </c>
      <c r="G126" s="309">
        <f t="shared" si="8"/>
        <v>0</v>
      </c>
      <c r="H126" s="309">
        <f t="shared" si="8"/>
        <v>0</v>
      </c>
      <c r="I126" s="309">
        <f t="shared" si="8"/>
        <v>0</v>
      </c>
      <c r="J126" s="309">
        <f t="shared" si="8"/>
        <v>0</v>
      </c>
      <c r="K126" s="309">
        <f t="shared" si="8"/>
        <v>0</v>
      </c>
      <c r="M126" s="309">
        <f t="shared" ref="M126:R126" si="9">SUM(M127,M131,M164)</f>
        <v>0</v>
      </c>
      <c r="N126" s="309">
        <f t="shared" si="9"/>
        <v>0</v>
      </c>
      <c r="O126" s="309">
        <f t="shared" si="9"/>
        <v>0</v>
      </c>
      <c r="P126" s="309">
        <f t="shared" si="9"/>
        <v>0</v>
      </c>
      <c r="Q126" s="309">
        <f t="shared" si="9"/>
        <v>0</v>
      </c>
      <c r="R126" s="309">
        <f t="shared" si="9"/>
        <v>0</v>
      </c>
      <c r="S126" s="9"/>
    </row>
    <row r="127" spans="1:19" ht="35.1" customHeight="1" thickTop="1" thickBot="1" x14ac:dyDescent="0.3">
      <c r="A127" s="78"/>
      <c r="B127" s="111" t="s">
        <v>398</v>
      </c>
      <c r="C127" s="116"/>
      <c r="D127" s="117" t="s">
        <v>799</v>
      </c>
      <c r="E127" s="5"/>
      <c r="F127" s="309">
        <f t="shared" ref="F127:K127" si="10">SUM(F128:F130)</f>
        <v>0</v>
      </c>
      <c r="G127" s="309">
        <f t="shared" si="10"/>
        <v>0</v>
      </c>
      <c r="H127" s="309">
        <f t="shared" si="10"/>
        <v>0</v>
      </c>
      <c r="I127" s="309">
        <f t="shared" si="10"/>
        <v>0</v>
      </c>
      <c r="J127" s="309">
        <f t="shared" si="10"/>
        <v>0</v>
      </c>
      <c r="K127" s="309">
        <f t="shared" si="10"/>
        <v>0</v>
      </c>
      <c r="M127" s="309">
        <f t="shared" ref="M127:R127" si="11">SUM(M128:M130)</f>
        <v>0</v>
      </c>
      <c r="N127" s="309">
        <f t="shared" si="11"/>
        <v>0</v>
      </c>
      <c r="O127" s="309">
        <f t="shared" si="11"/>
        <v>0</v>
      </c>
      <c r="P127" s="309">
        <f t="shared" si="11"/>
        <v>0</v>
      </c>
      <c r="Q127" s="309">
        <f t="shared" si="11"/>
        <v>0</v>
      </c>
      <c r="R127" s="309">
        <f t="shared" si="11"/>
        <v>0</v>
      </c>
      <c r="S127" s="5"/>
    </row>
    <row r="128" spans="1:19" ht="15.9" customHeight="1" thickTop="1" x14ac:dyDescent="0.25">
      <c r="A128" s="78"/>
      <c r="B128" s="91" t="s">
        <v>398</v>
      </c>
      <c r="C128" s="103" t="s">
        <v>80</v>
      </c>
      <c r="D128" s="76" t="s">
        <v>81</v>
      </c>
      <c r="E128" s="5">
        <v>51</v>
      </c>
      <c r="F128" s="10"/>
      <c r="G128" s="10"/>
      <c r="H128" s="10"/>
      <c r="I128" s="10"/>
      <c r="J128" s="10"/>
      <c r="K128" s="10"/>
      <c r="M128" s="10"/>
      <c r="N128" s="10"/>
      <c r="O128" s="10"/>
      <c r="P128" s="10"/>
      <c r="Q128" s="10"/>
      <c r="R128" s="10"/>
      <c r="S128" s="5">
        <v>51</v>
      </c>
    </row>
    <row r="129" spans="1:19" ht="15.9" customHeight="1" x14ac:dyDescent="0.25">
      <c r="A129" s="78"/>
      <c r="B129" s="91" t="s">
        <v>398</v>
      </c>
      <c r="C129" s="100" t="s">
        <v>77</v>
      </c>
      <c r="D129" s="76" t="s">
        <v>78</v>
      </c>
      <c r="E129" s="5">
        <v>52</v>
      </c>
      <c r="F129" s="64"/>
      <c r="G129" s="64"/>
      <c r="H129" s="64"/>
      <c r="I129" s="64"/>
      <c r="J129" s="64"/>
      <c r="K129" s="64"/>
      <c r="M129" s="64"/>
      <c r="N129" s="64"/>
      <c r="O129" s="64"/>
      <c r="P129" s="64"/>
      <c r="Q129" s="64"/>
      <c r="R129" s="64"/>
      <c r="S129" s="5">
        <v>52</v>
      </c>
    </row>
    <row r="130" spans="1:19" ht="15.9" customHeight="1" x14ac:dyDescent="0.25">
      <c r="A130" s="78"/>
      <c r="B130" s="91" t="s">
        <v>398</v>
      </c>
      <c r="C130" s="100" t="s">
        <v>394</v>
      </c>
      <c r="D130" s="336" t="s">
        <v>79</v>
      </c>
      <c r="E130" s="5">
        <v>53</v>
      </c>
      <c r="F130" s="64"/>
      <c r="G130" s="64"/>
      <c r="H130" s="64"/>
      <c r="I130" s="64"/>
      <c r="J130" s="64"/>
      <c r="K130" s="64"/>
      <c r="M130" s="64"/>
      <c r="N130" s="64"/>
      <c r="O130" s="64"/>
      <c r="P130" s="64"/>
      <c r="Q130" s="64"/>
      <c r="R130" s="64"/>
      <c r="S130" s="5">
        <v>53</v>
      </c>
    </row>
    <row r="131" spans="1:19" ht="35.1" customHeight="1" thickBot="1" x14ac:dyDescent="0.3">
      <c r="A131" s="78"/>
      <c r="B131" s="119" t="s">
        <v>399</v>
      </c>
      <c r="C131" s="107"/>
      <c r="D131" s="118" t="s">
        <v>1131</v>
      </c>
      <c r="E131" s="5"/>
      <c r="F131" s="309">
        <f t="shared" ref="F131:K131" si="12">SUM(F132:F163)</f>
        <v>0</v>
      </c>
      <c r="G131" s="309">
        <f t="shared" si="12"/>
        <v>0</v>
      </c>
      <c r="H131" s="309">
        <f t="shared" si="12"/>
        <v>0</v>
      </c>
      <c r="I131" s="309">
        <f t="shared" si="12"/>
        <v>0</v>
      </c>
      <c r="J131" s="309">
        <f t="shared" si="12"/>
        <v>0</v>
      </c>
      <c r="K131" s="309">
        <f t="shared" si="12"/>
        <v>0</v>
      </c>
      <c r="M131" s="309">
        <f t="shared" ref="M131:R131" si="13">SUM(M132:M163)</f>
        <v>0</v>
      </c>
      <c r="N131" s="309">
        <f t="shared" si="13"/>
        <v>0</v>
      </c>
      <c r="O131" s="309">
        <f t="shared" si="13"/>
        <v>0</v>
      </c>
      <c r="P131" s="309">
        <f t="shared" si="13"/>
        <v>0</v>
      </c>
      <c r="Q131" s="309">
        <f t="shared" si="13"/>
        <v>0</v>
      </c>
      <c r="R131" s="309">
        <f t="shared" si="13"/>
        <v>0</v>
      </c>
      <c r="S131" s="5"/>
    </row>
    <row r="132" spans="1:19" ht="15.9" customHeight="1" thickTop="1" x14ac:dyDescent="0.25">
      <c r="A132" s="78"/>
      <c r="B132" s="91" t="s">
        <v>399</v>
      </c>
      <c r="C132" s="100" t="s">
        <v>349</v>
      </c>
      <c r="D132" s="76" t="s">
        <v>235</v>
      </c>
      <c r="E132" s="5">
        <v>101</v>
      </c>
      <c r="F132" s="64"/>
      <c r="G132" s="64"/>
      <c r="H132" s="64"/>
      <c r="I132" s="64"/>
      <c r="J132" s="64"/>
      <c r="K132" s="64"/>
      <c r="M132" s="64"/>
      <c r="N132" s="64"/>
      <c r="O132" s="64"/>
      <c r="P132" s="64"/>
      <c r="Q132" s="64"/>
      <c r="R132" s="64"/>
      <c r="S132" s="5">
        <v>101</v>
      </c>
    </row>
    <row r="133" spans="1:19" s="334" customFormat="1" ht="15.9" customHeight="1" x14ac:dyDescent="0.25">
      <c r="A133" s="78"/>
      <c r="B133" s="91" t="s">
        <v>399</v>
      </c>
      <c r="C133" s="103" t="s">
        <v>333</v>
      </c>
      <c r="D133" s="76" t="s">
        <v>208</v>
      </c>
      <c r="E133" s="5">
        <v>232</v>
      </c>
      <c r="F133" s="64"/>
      <c r="G133" s="64"/>
      <c r="H133" s="64"/>
      <c r="I133" s="64"/>
      <c r="J133" s="64"/>
      <c r="K133" s="64"/>
      <c r="M133" s="64"/>
      <c r="N133" s="64"/>
      <c r="O133" s="64"/>
      <c r="P133" s="64"/>
      <c r="Q133" s="64"/>
      <c r="R133" s="64"/>
      <c r="S133" s="5">
        <v>232</v>
      </c>
    </row>
    <row r="134" spans="1:19" s="334" customFormat="1" ht="15.9" customHeight="1" x14ac:dyDescent="0.25">
      <c r="A134" s="78"/>
      <c r="B134" s="91" t="s">
        <v>399</v>
      </c>
      <c r="C134" s="103" t="s">
        <v>332</v>
      </c>
      <c r="D134" s="76" t="s">
        <v>209</v>
      </c>
      <c r="E134" s="5">
        <v>81</v>
      </c>
      <c r="F134" s="64"/>
      <c r="G134" s="64"/>
      <c r="H134" s="64"/>
      <c r="I134" s="64"/>
      <c r="J134" s="64"/>
      <c r="K134" s="64"/>
      <c r="M134" s="64"/>
      <c r="N134" s="64"/>
      <c r="O134" s="64"/>
      <c r="P134" s="64"/>
      <c r="Q134" s="64"/>
      <c r="R134" s="64"/>
      <c r="S134" s="5">
        <v>81</v>
      </c>
    </row>
    <row r="135" spans="1:19" s="334" customFormat="1" ht="15.9" customHeight="1" x14ac:dyDescent="0.25">
      <c r="A135" s="78"/>
      <c r="B135" s="91" t="s">
        <v>399</v>
      </c>
      <c r="C135" s="103" t="s">
        <v>472</v>
      </c>
      <c r="D135" s="76" t="s">
        <v>210</v>
      </c>
      <c r="E135" s="5">
        <v>82</v>
      </c>
      <c r="F135" s="64"/>
      <c r="G135" s="64"/>
      <c r="H135" s="64"/>
      <c r="I135" s="64"/>
      <c r="J135" s="64"/>
      <c r="K135" s="64"/>
      <c r="M135" s="64"/>
      <c r="N135" s="64"/>
      <c r="O135" s="64"/>
      <c r="P135" s="64"/>
      <c r="Q135" s="64"/>
      <c r="R135" s="64"/>
      <c r="S135" s="5">
        <v>82</v>
      </c>
    </row>
    <row r="136" spans="1:19" s="334" customFormat="1" ht="15.9" customHeight="1" x14ac:dyDescent="0.25">
      <c r="A136" s="78"/>
      <c r="B136" s="91" t="s">
        <v>399</v>
      </c>
      <c r="C136" s="103" t="s">
        <v>337</v>
      </c>
      <c r="D136" s="76" t="s">
        <v>211</v>
      </c>
      <c r="E136" s="5">
        <v>83</v>
      </c>
      <c r="F136" s="64"/>
      <c r="G136" s="64"/>
      <c r="H136" s="64"/>
      <c r="I136" s="64"/>
      <c r="J136" s="64"/>
      <c r="K136" s="64"/>
      <c r="M136" s="64"/>
      <c r="N136" s="64"/>
      <c r="O136" s="64"/>
      <c r="P136" s="64"/>
      <c r="Q136" s="64"/>
      <c r="R136" s="64"/>
      <c r="S136" s="5">
        <v>83</v>
      </c>
    </row>
    <row r="137" spans="1:19" s="334" customFormat="1" ht="15.9" customHeight="1" x14ac:dyDescent="0.25">
      <c r="A137" s="78"/>
      <c r="B137" s="91" t="s">
        <v>399</v>
      </c>
      <c r="C137" s="103" t="s">
        <v>334</v>
      </c>
      <c r="D137" s="76" t="s">
        <v>212</v>
      </c>
      <c r="E137" s="5">
        <v>84</v>
      </c>
      <c r="F137" s="64"/>
      <c r="G137" s="64"/>
      <c r="H137" s="64"/>
      <c r="I137" s="64"/>
      <c r="J137" s="64"/>
      <c r="K137" s="64"/>
      <c r="M137" s="64"/>
      <c r="N137" s="64"/>
      <c r="O137" s="64"/>
      <c r="P137" s="64"/>
      <c r="Q137" s="64"/>
      <c r="R137" s="64"/>
      <c r="S137" s="5">
        <v>84</v>
      </c>
    </row>
    <row r="138" spans="1:19" s="334" customFormat="1" ht="15.9" customHeight="1" x14ac:dyDescent="0.25">
      <c r="A138" s="78"/>
      <c r="B138" s="91" t="s">
        <v>399</v>
      </c>
      <c r="C138" s="103" t="s">
        <v>338</v>
      </c>
      <c r="D138" s="76" t="s">
        <v>213</v>
      </c>
      <c r="E138" s="5">
        <v>56</v>
      </c>
      <c r="F138" s="64"/>
      <c r="G138" s="64"/>
      <c r="H138" s="64"/>
      <c r="I138" s="64"/>
      <c r="J138" s="64"/>
      <c r="K138" s="64"/>
      <c r="M138" s="64"/>
      <c r="N138" s="64"/>
      <c r="O138" s="64"/>
      <c r="P138" s="64"/>
      <c r="Q138" s="64"/>
      <c r="R138" s="64"/>
      <c r="S138" s="5">
        <v>56</v>
      </c>
    </row>
    <row r="139" spans="1:19" s="334" customFormat="1" ht="15.9" customHeight="1" x14ac:dyDescent="0.25">
      <c r="A139" s="78"/>
      <c r="B139" s="91" t="s">
        <v>399</v>
      </c>
      <c r="C139" s="103" t="s">
        <v>336</v>
      </c>
      <c r="D139" s="76" t="s">
        <v>214</v>
      </c>
      <c r="E139" s="5">
        <v>85</v>
      </c>
      <c r="F139" s="64"/>
      <c r="G139" s="64"/>
      <c r="H139" s="64"/>
      <c r="I139" s="64"/>
      <c r="J139" s="64"/>
      <c r="K139" s="64"/>
      <c r="M139" s="64"/>
      <c r="N139" s="64"/>
      <c r="O139" s="64"/>
      <c r="P139" s="64"/>
      <c r="Q139" s="64"/>
      <c r="R139" s="64"/>
      <c r="S139" s="5">
        <v>85</v>
      </c>
    </row>
    <row r="140" spans="1:19" s="334" customFormat="1" ht="15.9" customHeight="1" x14ac:dyDescent="0.25">
      <c r="A140" s="78"/>
      <c r="B140" s="91" t="s">
        <v>399</v>
      </c>
      <c r="C140" s="103" t="s">
        <v>534</v>
      </c>
      <c r="D140" s="76" t="s">
        <v>533</v>
      </c>
      <c r="E140" s="5">
        <v>77</v>
      </c>
      <c r="F140" s="64"/>
      <c r="G140" s="64"/>
      <c r="H140" s="64"/>
      <c r="I140" s="64"/>
      <c r="J140" s="64"/>
      <c r="K140" s="64"/>
      <c r="M140" s="64"/>
      <c r="N140" s="64"/>
      <c r="O140" s="64"/>
      <c r="P140" s="64"/>
      <c r="Q140" s="64"/>
      <c r="R140" s="64"/>
      <c r="S140" s="5">
        <v>77</v>
      </c>
    </row>
    <row r="141" spans="1:19" s="334" customFormat="1" ht="15.9" customHeight="1" x14ac:dyDescent="0.25">
      <c r="A141" s="78"/>
      <c r="B141" s="91" t="s">
        <v>399</v>
      </c>
      <c r="C141" s="103" t="s">
        <v>348</v>
      </c>
      <c r="D141" s="76" t="s">
        <v>215</v>
      </c>
      <c r="E141" s="5">
        <v>234</v>
      </c>
      <c r="F141" s="64"/>
      <c r="G141" s="64"/>
      <c r="H141" s="64"/>
      <c r="I141" s="64"/>
      <c r="J141" s="64"/>
      <c r="K141" s="64"/>
      <c r="M141" s="64"/>
      <c r="N141" s="64"/>
      <c r="O141" s="64"/>
      <c r="P141" s="64"/>
      <c r="Q141" s="64"/>
      <c r="R141" s="64"/>
      <c r="S141" s="5">
        <v>234</v>
      </c>
    </row>
    <row r="142" spans="1:19" s="334" customFormat="1" ht="15.9" customHeight="1" x14ac:dyDescent="0.25">
      <c r="A142" s="78"/>
      <c r="B142" s="91" t="s">
        <v>399</v>
      </c>
      <c r="C142" s="103" t="s">
        <v>474</v>
      </c>
      <c r="D142" s="76" t="s">
        <v>217</v>
      </c>
      <c r="E142" s="5">
        <v>60</v>
      </c>
      <c r="F142" s="64"/>
      <c r="G142" s="64"/>
      <c r="H142" s="64"/>
      <c r="I142" s="64"/>
      <c r="J142" s="64"/>
      <c r="K142" s="64"/>
      <c r="M142" s="64"/>
      <c r="N142" s="64"/>
      <c r="O142" s="64"/>
      <c r="P142" s="64"/>
      <c r="Q142" s="64"/>
      <c r="R142" s="64"/>
      <c r="S142" s="5">
        <v>60</v>
      </c>
    </row>
    <row r="143" spans="1:19" s="334" customFormat="1" ht="15.9" customHeight="1" x14ac:dyDescent="0.25">
      <c r="A143" s="78"/>
      <c r="B143" s="91" t="s">
        <v>399</v>
      </c>
      <c r="C143" s="103" t="s">
        <v>536</v>
      </c>
      <c r="D143" s="76" t="s">
        <v>535</v>
      </c>
      <c r="E143" s="5">
        <v>79</v>
      </c>
      <c r="F143" s="64"/>
      <c r="G143" s="64"/>
      <c r="H143" s="64"/>
      <c r="I143" s="64"/>
      <c r="J143" s="64"/>
      <c r="K143" s="64"/>
      <c r="M143" s="64"/>
      <c r="N143" s="64"/>
      <c r="O143" s="64"/>
      <c r="P143" s="64"/>
      <c r="Q143" s="64"/>
      <c r="R143" s="64"/>
      <c r="S143" s="5">
        <v>79</v>
      </c>
    </row>
    <row r="144" spans="1:19" s="334" customFormat="1" ht="15.9" customHeight="1" x14ac:dyDescent="0.25">
      <c r="A144" s="78"/>
      <c r="B144" s="91" t="s">
        <v>399</v>
      </c>
      <c r="C144" s="103" t="s">
        <v>339</v>
      </c>
      <c r="D144" s="76" t="s">
        <v>219</v>
      </c>
      <c r="E144" s="5">
        <v>87</v>
      </c>
      <c r="F144" s="64"/>
      <c r="G144" s="64"/>
      <c r="H144" s="64"/>
      <c r="I144" s="64"/>
      <c r="J144" s="64"/>
      <c r="K144" s="64"/>
      <c r="M144" s="64"/>
      <c r="N144" s="64"/>
      <c r="O144" s="64"/>
      <c r="P144" s="64"/>
      <c r="Q144" s="64"/>
      <c r="R144" s="64"/>
      <c r="S144" s="5">
        <v>87</v>
      </c>
    </row>
    <row r="145" spans="1:19" s="334" customFormat="1" ht="15.9" customHeight="1" x14ac:dyDescent="0.25">
      <c r="A145" s="78"/>
      <c r="B145" s="91" t="s">
        <v>399</v>
      </c>
      <c r="C145" s="103" t="s">
        <v>476</v>
      </c>
      <c r="D145" s="76" t="s">
        <v>220</v>
      </c>
      <c r="E145" s="5">
        <v>88</v>
      </c>
      <c r="F145" s="64"/>
      <c r="G145" s="64"/>
      <c r="H145" s="64"/>
      <c r="I145" s="64"/>
      <c r="J145" s="64"/>
      <c r="K145" s="64"/>
      <c r="M145" s="64"/>
      <c r="N145" s="64"/>
      <c r="O145" s="64"/>
      <c r="P145" s="64"/>
      <c r="Q145" s="64"/>
      <c r="R145" s="64"/>
      <c r="S145" s="5">
        <v>88</v>
      </c>
    </row>
    <row r="146" spans="1:19" s="334" customFormat="1" ht="15.9" customHeight="1" x14ac:dyDescent="0.25">
      <c r="A146" s="78"/>
      <c r="B146" s="91" t="s">
        <v>399</v>
      </c>
      <c r="C146" s="103" t="s">
        <v>477</v>
      </c>
      <c r="D146" s="76" t="s">
        <v>221</v>
      </c>
      <c r="E146" s="5">
        <v>62</v>
      </c>
      <c r="F146" s="64"/>
      <c r="G146" s="64"/>
      <c r="H146" s="64"/>
      <c r="I146" s="64"/>
      <c r="J146" s="64"/>
      <c r="K146" s="64"/>
      <c r="M146" s="64"/>
      <c r="N146" s="64"/>
      <c r="O146" s="64"/>
      <c r="P146" s="64"/>
      <c r="Q146" s="64"/>
      <c r="R146" s="64"/>
      <c r="S146" s="5">
        <v>62</v>
      </c>
    </row>
    <row r="147" spans="1:19" s="334" customFormat="1" ht="15.9" customHeight="1" x14ac:dyDescent="0.25">
      <c r="A147" s="78"/>
      <c r="B147" s="91" t="s">
        <v>399</v>
      </c>
      <c r="C147" s="103" t="s">
        <v>863</v>
      </c>
      <c r="D147" s="98" t="s">
        <v>222</v>
      </c>
      <c r="E147" s="5">
        <v>89</v>
      </c>
      <c r="F147" s="64"/>
      <c r="G147" s="64"/>
      <c r="H147" s="64"/>
      <c r="I147" s="64"/>
      <c r="J147" s="64"/>
      <c r="K147" s="64"/>
      <c r="M147" s="64"/>
      <c r="N147" s="64"/>
      <c r="O147" s="64"/>
      <c r="P147" s="64"/>
      <c r="Q147" s="64"/>
      <c r="R147" s="64"/>
      <c r="S147" s="5">
        <v>89</v>
      </c>
    </row>
    <row r="148" spans="1:19" s="334" customFormat="1" ht="15.9" customHeight="1" x14ac:dyDescent="0.25">
      <c r="A148" s="78"/>
      <c r="B148" s="91" t="s">
        <v>399</v>
      </c>
      <c r="C148" s="103" t="s">
        <v>478</v>
      </c>
      <c r="D148" s="76" t="s">
        <v>223</v>
      </c>
      <c r="E148" s="5">
        <v>64</v>
      </c>
      <c r="F148" s="64"/>
      <c r="G148" s="64"/>
      <c r="H148" s="64"/>
      <c r="I148" s="64"/>
      <c r="J148" s="64"/>
      <c r="K148" s="64"/>
      <c r="M148" s="64"/>
      <c r="N148" s="64"/>
      <c r="O148" s="64"/>
      <c r="P148" s="64"/>
      <c r="Q148" s="64"/>
      <c r="R148" s="64"/>
      <c r="S148" s="5">
        <v>64</v>
      </c>
    </row>
    <row r="149" spans="1:19" s="334" customFormat="1" ht="15.9" customHeight="1" x14ac:dyDescent="0.25">
      <c r="A149" s="78"/>
      <c r="B149" s="91" t="s">
        <v>399</v>
      </c>
      <c r="C149" s="103" t="s">
        <v>479</v>
      </c>
      <c r="D149" s="76" t="s">
        <v>224</v>
      </c>
      <c r="E149" s="5">
        <v>90</v>
      </c>
      <c r="F149" s="64"/>
      <c r="G149" s="64"/>
      <c r="H149" s="64"/>
      <c r="I149" s="64"/>
      <c r="J149" s="64"/>
      <c r="K149" s="64"/>
      <c r="M149" s="64"/>
      <c r="N149" s="64"/>
      <c r="O149" s="64"/>
      <c r="P149" s="64"/>
      <c r="Q149" s="64"/>
      <c r="R149" s="64"/>
      <c r="S149" s="5">
        <v>90</v>
      </c>
    </row>
    <row r="150" spans="1:19" s="334" customFormat="1" ht="15.9" customHeight="1" x14ac:dyDescent="0.25">
      <c r="A150" s="78"/>
      <c r="B150" s="91" t="s">
        <v>399</v>
      </c>
      <c r="C150" s="103" t="s">
        <v>860</v>
      </c>
      <c r="D150" s="98" t="s">
        <v>225</v>
      </c>
      <c r="E150" s="5">
        <v>67</v>
      </c>
      <c r="F150" s="64"/>
      <c r="G150" s="64"/>
      <c r="H150" s="64"/>
      <c r="I150" s="64"/>
      <c r="J150" s="64"/>
      <c r="K150" s="64"/>
      <c r="M150" s="64"/>
      <c r="N150" s="64"/>
      <c r="O150" s="64"/>
      <c r="P150" s="64"/>
      <c r="Q150" s="64"/>
      <c r="R150" s="64"/>
      <c r="S150" s="5">
        <v>67</v>
      </c>
    </row>
    <row r="151" spans="1:19" s="334" customFormat="1" ht="15.9" customHeight="1" x14ac:dyDescent="0.25">
      <c r="A151" s="78"/>
      <c r="B151" s="91" t="s">
        <v>399</v>
      </c>
      <c r="C151" s="103" t="s">
        <v>480</v>
      </c>
      <c r="D151" s="76" t="s">
        <v>226</v>
      </c>
      <c r="E151" s="5">
        <v>91</v>
      </c>
      <c r="F151" s="64"/>
      <c r="G151" s="64"/>
      <c r="H151" s="64"/>
      <c r="I151" s="64"/>
      <c r="J151" s="64"/>
      <c r="K151" s="64"/>
      <c r="M151" s="64"/>
      <c r="N151" s="64"/>
      <c r="O151" s="64"/>
      <c r="P151" s="64"/>
      <c r="Q151" s="64"/>
      <c r="R151" s="64"/>
      <c r="S151" s="5">
        <v>91</v>
      </c>
    </row>
    <row r="152" spans="1:19" s="334" customFormat="1" ht="15.9" customHeight="1" x14ac:dyDescent="0.25">
      <c r="A152" s="78"/>
      <c r="B152" s="91" t="s">
        <v>399</v>
      </c>
      <c r="C152" s="103" t="s">
        <v>473</v>
      </c>
      <c r="D152" s="76" t="s">
        <v>216</v>
      </c>
      <c r="E152" s="5">
        <v>86</v>
      </c>
      <c r="F152" s="64"/>
      <c r="G152" s="64"/>
      <c r="H152" s="64"/>
      <c r="I152" s="64"/>
      <c r="J152" s="64"/>
      <c r="K152" s="64"/>
      <c r="M152" s="64"/>
      <c r="N152" s="64"/>
      <c r="O152" s="64"/>
      <c r="P152" s="64"/>
      <c r="Q152" s="64"/>
      <c r="R152" s="64"/>
      <c r="S152" s="5">
        <v>86</v>
      </c>
    </row>
    <row r="153" spans="1:19" s="334" customFormat="1" ht="15.9" customHeight="1" x14ac:dyDescent="0.25">
      <c r="A153" s="78"/>
      <c r="B153" s="91" t="s">
        <v>399</v>
      </c>
      <c r="C153" s="103" t="s">
        <v>475</v>
      </c>
      <c r="D153" s="76" t="s">
        <v>218</v>
      </c>
      <c r="E153" s="5">
        <v>92</v>
      </c>
      <c r="F153" s="64"/>
      <c r="G153" s="64"/>
      <c r="H153" s="64"/>
      <c r="I153" s="64"/>
      <c r="J153" s="64"/>
      <c r="K153" s="64"/>
      <c r="M153" s="64"/>
      <c r="N153" s="64"/>
      <c r="O153" s="64"/>
      <c r="P153" s="64"/>
      <c r="Q153" s="64"/>
      <c r="R153" s="64"/>
      <c r="S153" s="5">
        <v>92</v>
      </c>
    </row>
    <row r="154" spans="1:19" s="334" customFormat="1" ht="15.9" customHeight="1" x14ac:dyDescent="0.25">
      <c r="A154" s="78"/>
      <c r="B154" s="91" t="s">
        <v>399</v>
      </c>
      <c r="C154" s="103" t="s">
        <v>82</v>
      </c>
      <c r="D154" s="76" t="s">
        <v>83</v>
      </c>
      <c r="E154" s="5">
        <v>69</v>
      </c>
      <c r="F154" s="64"/>
      <c r="G154" s="64"/>
      <c r="H154" s="64"/>
      <c r="I154" s="64"/>
      <c r="J154" s="64"/>
      <c r="K154" s="64"/>
      <c r="M154" s="64"/>
      <c r="N154" s="64"/>
      <c r="O154" s="64"/>
      <c r="P154" s="64"/>
      <c r="Q154" s="64"/>
      <c r="R154" s="64"/>
      <c r="S154" s="5">
        <v>69</v>
      </c>
    </row>
    <row r="155" spans="1:19" s="334" customFormat="1" ht="15.9" customHeight="1" x14ac:dyDescent="0.25">
      <c r="A155" s="78"/>
      <c r="B155" s="91" t="s">
        <v>399</v>
      </c>
      <c r="C155" s="103" t="s">
        <v>346</v>
      </c>
      <c r="D155" s="76" t="s">
        <v>227</v>
      </c>
      <c r="E155" s="5">
        <v>233</v>
      </c>
      <c r="F155" s="64"/>
      <c r="G155" s="64"/>
      <c r="H155" s="64"/>
      <c r="I155" s="64"/>
      <c r="J155" s="64"/>
      <c r="K155" s="64"/>
      <c r="M155" s="64"/>
      <c r="N155" s="64"/>
      <c r="O155" s="64"/>
      <c r="P155" s="64"/>
      <c r="Q155" s="64"/>
      <c r="R155" s="64"/>
      <c r="S155" s="5">
        <v>233</v>
      </c>
    </row>
    <row r="156" spans="1:19" s="334" customFormat="1" ht="15.9" customHeight="1" x14ac:dyDescent="0.25">
      <c r="A156" s="78"/>
      <c r="B156" s="91" t="s">
        <v>399</v>
      </c>
      <c r="C156" s="103" t="s">
        <v>861</v>
      </c>
      <c r="D156" s="98" t="s">
        <v>228</v>
      </c>
      <c r="E156" s="5">
        <v>70</v>
      </c>
      <c r="F156" s="64"/>
      <c r="G156" s="64"/>
      <c r="H156" s="64"/>
      <c r="I156" s="64"/>
      <c r="J156" s="64"/>
      <c r="K156" s="64"/>
      <c r="M156" s="64"/>
      <c r="N156" s="64"/>
      <c r="O156" s="64"/>
      <c r="P156" s="64"/>
      <c r="Q156" s="64"/>
      <c r="R156" s="64"/>
      <c r="S156" s="5">
        <v>70</v>
      </c>
    </row>
    <row r="157" spans="1:19" s="334" customFormat="1" ht="15.9" customHeight="1" x14ac:dyDescent="0.25">
      <c r="A157" s="78"/>
      <c r="B157" s="91" t="s">
        <v>399</v>
      </c>
      <c r="C157" s="103" t="s">
        <v>862</v>
      </c>
      <c r="D157" s="98" t="s">
        <v>229</v>
      </c>
      <c r="E157" s="5">
        <v>71</v>
      </c>
      <c r="F157" s="64"/>
      <c r="G157" s="64"/>
      <c r="H157" s="64"/>
      <c r="I157" s="64"/>
      <c r="J157" s="64"/>
      <c r="K157" s="64"/>
      <c r="M157" s="64"/>
      <c r="N157" s="64"/>
      <c r="O157" s="64"/>
      <c r="P157" s="64"/>
      <c r="Q157" s="64"/>
      <c r="R157" s="64"/>
      <c r="S157" s="5">
        <v>71</v>
      </c>
    </row>
    <row r="158" spans="1:19" s="334" customFormat="1" ht="15.9" customHeight="1" x14ac:dyDescent="0.25">
      <c r="A158" s="78"/>
      <c r="B158" s="91" t="s">
        <v>399</v>
      </c>
      <c r="C158" s="103" t="s">
        <v>481</v>
      </c>
      <c r="D158" s="76" t="s">
        <v>230</v>
      </c>
      <c r="E158" s="5">
        <v>94</v>
      </c>
      <c r="F158" s="64"/>
      <c r="G158" s="64"/>
      <c r="H158" s="64"/>
      <c r="I158" s="64"/>
      <c r="J158" s="64"/>
      <c r="K158" s="64"/>
      <c r="M158" s="64"/>
      <c r="N158" s="64"/>
      <c r="O158" s="64"/>
      <c r="P158" s="64"/>
      <c r="Q158" s="64"/>
      <c r="R158" s="64"/>
      <c r="S158" s="5">
        <v>94</v>
      </c>
    </row>
    <row r="159" spans="1:19" s="334" customFormat="1" ht="15.9" customHeight="1" x14ac:dyDescent="0.25">
      <c r="A159" s="78"/>
      <c r="B159" s="91" t="s">
        <v>399</v>
      </c>
      <c r="C159" s="103" t="s">
        <v>864</v>
      </c>
      <c r="D159" s="76" t="s">
        <v>231</v>
      </c>
      <c r="E159" s="5">
        <v>95</v>
      </c>
      <c r="F159" s="64"/>
      <c r="G159" s="64"/>
      <c r="H159" s="64"/>
      <c r="I159" s="64"/>
      <c r="J159" s="64"/>
      <c r="K159" s="64"/>
      <c r="M159" s="64"/>
      <c r="N159" s="64"/>
      <c r="O159" s="64"/>
      <c r="P159" s="64"/>
      <c r="Q159" s="64"/>
      <c r="R159" s="64"/>
      <c r="S159" s="5">
        <v>95</v>
      </c>
    </row>
    <row r="160" spans="1:19" s="334" customFormat="1" ht="15.9" customHeight="1" x14ac:dyDescent="0.25">
      <c r="A160" s="78"/>
      <c r="B160" s="91" t="s">
        <v>399</v>
      </c>
      <c r="C160" s="103" t="s">
        <v>865</v>
      </c>
      <c r="D160" s="372" t="s">
        <v>537</v>
      </c>
      <c r="E160" s="5">
        <v>78</v>
      </c>
      <c r="F160" s="64"/>
      <c r="G160" s="64"/>
      <c r="H160" s="64"/>
      <c r="I160" s="64"/>
      <c r="J160" s="64"/>
      <c r="K160" s="64"/>
      <c r="M160" s="64"/>
      <c r="N160" s="64"/>
      <c r="O160" s="64"/>
      <c r="P160" s="64"/>
      <c r="Q160" s="64"/>
      <c r="R160" s="64"/>
      <c r="S160" s="5">
        <v>78</v>
      </c>
    </row>
    <row r="161" spans="1:19" s="334" customFormat="1" ht="15.9" customHeight="1" x14ac:dyDescent="0.25">
      <c r="A161" s="78"/>
      <c r="B161" s="91" t="s">
        <v>399</v>
      </c>
      <c r="C161" s="103" t="s">
        <v>866</v>
      </c>
      <c r="D161" s="98" t="s">
        <v>232</v>
      </c>
      <c r="E161" s="5">
        <v>96</v>
      </c>
      <c r="F161" s="64"/>
      <c r="G161" s="64"/>
      <c r="H161" s="64"/>
      <c r="I161" s="64"/>
      <c r="J161" s="64"/>
      <c r="K161" s="64"/>
      <c r="M161" s="64"/>
      <c r="N161" s="64"/>
      <c r="O161" s="64"/>
      <c r="P161" s="64"/>
      <c r="Q161" s="64"/>
      <c r="R161" s="64"/>
      <c r="S161" s="5">
        <v>96</v>
      </c>
    </row>
    <row r="162" spans="1:19" s="334" customFormat="1" ht="15.9" customHeight="1" x14ac:dyDescent="0.25">
      <c r="A162" s="78"/>
      <c r="B162" s="91" t="s">
        <v>399</v>
      </c>
      <c r="C162" s="103" t="s">
        <v>482</v>
      </c>
      <c r="D162" s="76" t="s">
        <v>233</v>
      </c>
      <c r="E162" s="5">
        <v>97</v>
      </c>
      <c r="F162" s="64"/>
      <c r="G162" s="64"/>
      <c r="H162" s="64"/>
      <c r="I162" s="64"/>
      <c r="J162" s="64"/>
      <c r="K162" s="64"/>
      <c r="M162" s="64"/>
      <c r="N162" s="64"/>
      <c r="O162" s="64"/>
      <c r="P162" s="64"/>
      <c r="Q162" s="64"/>
      <c r="R162" s="64"/>
      <c r="S162" s="5">
        <v>97</v>
      </c>
    </row>
    <row r="163" spans="1:19" s="334" customFormat="1" ht="15.9" customHeight="1" x14ac:dyDescent="0.25">
      <c r="A163" s="78"/>
      <c r="B163" s="91" t="s">
        <v>399</v>
      </c>
      <c r="C163" s="103" t="s">
        <v>960</v>
      </c>
      <c r="D163" s="76" t="s">
        <v>234</v>
      </c>
      <c r="E163" s="5">
        <v>98</v>
      </c>
      <c r="F163" s="64"/>
      <c r="G163" s="64"/>
      <c r="H163" s="64"/>
      <c r="I163" s="64"/>
      <c r="J163" s="64"/>
      <c r="K163" s="64"/>
      <c r="M163" s="64"/>
      <c r="N163" s="64"/>
      <c r="O163" s="64"/>
      <c r="P163" s="64"/>
      <c r="Q163" s="64"/>
      <c r="R163" s="64"/>
      <c r="S163" s="5">
        <v>98</v>
      </c>
    </row>
    <row r="164" spans="1:19" ht="35.1" customHeight="1" thickBot="1" x14ac:dyDescent="0.3">
      <c r="A164" s="78"/>
      <c r="B164" s="119" t="s">
        <v>400</v>
      </c>
      <c r="C164" s="107"/>
      <c r="D164" s="118" t="s">
        <v>1132</v>
      </c>
      <c r="E164" s="5"/>
      <c r="F164" s="309">
        <f t="shared" ref="F164:K164" si="14">SUM(F165:F177)</f>
        <v>0</v>
      </c>
      <c r="G164" s="309">
        <f t="shared" si="14"/>
        <v>0</v>
      </c>
      <c r="H164" s="309">
        <f t="shared" si="14"/>
        <v>0</v>
      </c>
      <c r="I164" s="309">
        <f t="shared" si="14"/>
        <v>0</v>
      </c>
      <c r="J164" s="309">
        <f t="shared" si="14"/>
        <v>0</v>
      </c>
      <c r="K164" s="309">
        <f t="shared" si="14"/>
        <v>0</v>
      </c>
      <c r="M164" s="309">
        <f t="shared" ref="M164:R164" si="15">SUM(M165:M177)</f>
        <v>0</v>
      </c>
      <c r="N164" s="309">
        <f t="shared" si="15"/>
        <v>0</v>
      </c>
      <c r="O164" s="309">
        <f t="shared" si="15"/>
        <v>0</v>
      </c>
      <c r="P164" s="309">
        <f t="shared" si="15"/>
        <v>0</v>
      </c>
      <c r="Q164" s="309">
        <f t="shared" si="15"/>
        <v>0</v>
      </c>
      <c r="R164" s="309">
        <f t="shared" si="15"/>
        <v>0</v>
      </c>
      <c r="S164" s="5"/>
    </row>
    <row r="165" spans="1:19" ht="15.9" customHeight="1" thickTop="1" x14ac:dyDescent="0.25">
      <c r="A165" s="78"/>
      <c r="B165" s="91" t="s">
        <v>400</v>
      </c>
      <c r="C165" s="103" t="s">
        <v>85</v>
      </c>
      <c r="D165" s="65" t="s">
        <v>86</v>
      </c>
      <c r="E165" s="5">
        <v>55</v>
      </c>
      <c r="F165" s="64"/>
      <c r="G165" s="64"/>
      <c r="H165" s="64"/>
      <c r="I165" s="64"/>
      <c r="J165" s="64"/>
      <c r="K165" s="64"/>
      <c r="M165" s="64"/>
      <c r="N165" s="64"/>
      <c r="O165" s="64"/>
      <c r="P165" s="64"/>
      <c r="Q165" s="64"/>
      <c r="R165" s="64"/>
      <c r="S165" s="5">
        <v>55</v>
      </c>
    </row>
    <row r="166" spans="1:19" s="334" customFormat="1" ht="15.9" customHeight="1" x14ac:dyDescent="0.25">
      <c r="A166" s="78"/>
      <c r="B166" s="91" t="s">
        <v>400</v>
      </c>
      <c r="C166" s="103" t="s">
        <v>483</v>
      </c>
      <c r="D166" s="65" t="s">
        <v>236</v>
      </c>
      <c r="E166" s="5">
        <v>57</v>
      </c>
      <c r="F166" s="64"/>
      <c r="G166" s="64"/>
      <c r="H166" s="64"/>
      <c r="I166" s="64"/>
      <c r="J166" s="64"/>
      <c r="K166" s="64"/>
      <c r="M166" s="64"/>
      <c r="N166" s="64"/>
      <c r="O166" s="64"/>
      <c r="P166" s="64"/>
      <c r="Q166" s="64"/>
      <c r="R166" s="64"/>
      <c r="S166" s="5">
        <v>57</v>
      </c>
    </row>
    <row r="167" spans="1:19" s="334" customFormat="1" ht="15.9" customHeight="1" x14ac:dyDescent="0.25">
      <c r="A167" s="78"/>
      <c r="B167" s="91" t="s">
        <v>400</v>
      </c>
      <c r="C167" s="103" t="s">
        <v>87</v>
      </c>
      <c r="D167" s="65" t="s">
        <v>88</v>
      </c>
      <c r="E167" s="5">
        <v>58</v>
      </c>
      <c r="F167" s="64"/>
      <c r="G167" s="64"/>
      <c r="H167" s="64"/>
      <c r="I167" s="64"/>
      <c r="J167" s="64"/>
      <c r="K167" s="64"/>
      <c r="M167" s="64"/>
      <c r="N167" s="64"/>
      <c r="O167" s="64"/>
      <c r="P167" s="64"/>
      <c r="Q167" s="64"/>
      <c r="R167" s="64"/>
      <c r="S167" s="5">
        <v>58</v>
      </c>
    </row>
    <row r="168" spans="1:19" s="334" customFormat="1" ht="15.9" customHeight="1" x14ac:dyDescent="0.25">
      <c r="A168" s="78"/>
      <c r="B168" s="91" t="s">
        <v>400</v>
      </c>
      <c r="C168" s="103" t="s">
        <v>89</v>
      </c>
      <c r="D168" s="65" t="s">
        <v>90</v>
      </c>
      <c r="E168" s="5">
        <v>59</v>
      </c>
      <c r="F168" s="64"/>
      <c r="G168" s="64"/>
      <c r="H168" s="64"/>
      <c r="I168" s="64"/>
      <c r="J168" s="64"/>
      <c r="K168" s="64"/>
      <c r="M168" s="64"/>
      <c r="N168" s="64"/>
      <c r="O168" s="64"/>
      <c r="P168" s="64"/>
      <c r="Q168" s="64"/>
      <c r="R168" s="64"/>
      <c r="S168" s="5">
        <v>59</v>
      </c>
    </row>
    <row r="169" spans="1:19" s="334" customFormat="1" ht="15.9" customHeight="1" x14ac:dyDescent="0.25">
      <c r="A169" s="78"/>
      <c r="B169" s="91" t="s">
        <v>400</v>
      </c>
      <c r="C169" s="103" t="s">
        <v>867</v>
      </c>
      <c r="D169" s="97" t="s">
        <v>238</v>
      </c>
      <c r="E169" s="5">
        <v>61</v>
      </c>
      <c r="F169" s="64"/>
      <c r="G169" s="64"/>
      <c r="H169" s="64"/>
      <c r="I169" s="64"/>
      <c r="J169" s="64"/>
      <c r="K169" s="64"/>
      <c r="M169" s="64"/>
      <c r="N169" s="64"/>
      <c r="O169" s="64"/>
      <c r="P169" s="64"/>
      <c r="Q169" s="64"/>
      <c r="R169" s="64"/>
      <c r="S169" s="5">
        <v>61</v>
      </c>
    </row>
    <row r="170" spans="1:19" s="334" customFormat="1" ht="15.9" customHeight="1" x14ac:dyDescent="0.25">
      <c r="A170" s="78"/>
      <c r="B170" s="91" t="s">
        <v>400</v>
      </c>
      <c r="C170" s="103" t="s">
        <v>953</v>
      </c>
      <c r="D170" s="65" t="s">
        <v>239</v>
      </c>
      <c r="E170" s="5">
        <v>63</v>
      </c>
      <c r="F170" s="64"/>
      <c r="G170" s="64"/>
      <c r="H170" s="64"/>
      <c r="I170" s="64"/>
      <c r="J170" s="64"/>
      <c r="K170" s="64"/>
      <c r="M170" s="64"/>
      <c r="N170" s="64"/>
      <c r="O170" s="64"/>
      <c r="P170" s="64"/>
      <c r="Q170" s="64"/>
      <c r="R170" s="64"/>
      <c r="S170" s="5">
        <v>63</v>
      </c>
    </row>
    <row r="171" spans="1:19" s="334" customFormat="1" ht="15.9" customHeight="1" x14ac:dyDescent="0.25">
      <c r="A171" s="78"/>
      <c r="B171" s="91" t="s">
        <v>400</v>
      </c>
      <c r="C171" s="103" t="s">
        <v>485</v>
      </c>
      <c r="D171" s="65" t="s">
        <v>240</v>
      </c>
      <c r="E171" s="5">
        <v>65</v>
      </c>
      <c r="F171" s="64"/>
      <c r="G171" s="64"/>
      <c r="H171" s="64"/>
      <c r="I171" s="64"/>
      <c r="J171" s="64"/>
      <c r="K171" s="64"/>
      <c r="M171" s="64"/>
      <c r="N171" s="64"/>
      <c r="O171" s="64"/>
      <c r="P171" s="64"/>
      <c r="Q171" s="64"/>
      <c r="R171" s="64"/>
      <c r="S171" s="5">
        <v>65</v>
      </c>
    </row>
    <row r="172" spans="1:19" s="334" customFormat="1" ht="15.9" customHeight="1" x14ac:dyDescent="0.25">
      <c r="A172" s="78"/>
      <c r="B172" s="91" t="s">
        <v>400</v>
      </c>
      <c r="C172" s="103" t="s">
        <v>484</v>
      </c>
      <c r="D172" s="65" t="s">
        <v>237</v>
      </c>
      <c r="E172" s="5">
        <v>68</v>
      </c>
      <c r="F172" s="64"/>
      <c r="G172" s="64"/>
      <c r="H172" s="64"/>
      <c r="I172" s="64"/>
      <c r="J172" s="64"/>
      <c r="K172" s="64"/>
      <c r="M172" s="64"/>
      <c r="N172" s="64"/>
      <c r="O172" s="64"/>
      <c r="P172" s="64"/>
      <c r="Q172" s="64"/>
      <c r="R172" s="64"/>
      <c r="S172" s="5">
        <v>68</v>
      </c>
    </row>
    <row r="173" spans="1:19" s="334" customFormat="1" ht="15.9" customHeight="1" x14ac:dyDescent="0.25">
      <c r="A173" s="78"/>
      <c r="B173" s="91" t="s">
        <v>400</v>
      </c>
      <c r="C173" s="103" t="s">
        <v>486</v>
      </c>
      <c r="D173" s="65" t="s">
        <v>241</v>
      </c>
      <c r="E173" s="5">
        <v>72</v>
      </c>
      <c r="F173" s="64"/>
      <c r="G173" s="64"/>
      <c r="H173" s="64"/>
      <c r="I173" s="64"/>
      <c r="J173" s="64"/>
      <c r="K173" s="64"/>
      <c r="M173" s="64"/>
      <c r="N173" s="64"/>
      <c r="O173" s="64"/>
      <c r="P173" s="64"/>
      <c r="Q173" s="64"/>
      <c r="R173" s="64"/>
      <c r="S173" s="5">
        <v>72</v>
      </c>
    </row>
    <row r="174" spans="1:19" ht="15.9" customHeight="1" x14ac:dyDescent="0.25">
      <c r="A174" s="78"/>
      <c r="B174" s="91" t="s">
        <v>400</v>
      </c>
      <c r="C174" s="100" t="s">
        <v>487</v>
      </c>
      <c r="D174" s="65" t="s">
        <v>242</v>
      </c>
      <c r="E174" s="5">
        <v>73</v>
      </c>
      <c r="F174" s="64"/>
      <c r="G174" s="64"/>
      <c r="H174" s="64"/>
      <c r="I174" s="64"/>
      <c r="J174" s="64"/>
      <c r="K174" s="64"/>
      <c r="M174" s="64"/>
      <c r="N174" s="64"/>
      <c r="O174" s="64"/>
      <c r="P174" s="64"/>
      <c r="Q174" s="64"/>
      <c r="R174" s="64"/>
      <c r="S174" s="5">
        <v>73</v>
      </c>
    </row>
    <row r="175" spans="1:19" ht="15.9" customHeight="1" x14ac:dyDescent="0.25">
      <c r="A175" s="78"/>
      <c r="B175" s="91" t="s">
        <v>400</v>
      </c>
      <c r="C175" s="100" t="s">
        <v>488</v>
      </c>
      <c r="D175" s="65" t="s">
        <v>243</v>
      </c>
      <c r="E175" s="5">
        <v>74</v>
      </c>
      <c r="F175" s="10"/>
      <c r="G175" s="10"/>
      <c r="H175" s="10"/>
      <c r="I175" s="10"/>
      <c r="J175" s="10"/>
      <c r="K175" s="10"/>
      <c r="M175" s="10"/>
      <c r="N175" s="10"/>
      <c r="O175" s="10"/>
      <c r="P175" s="10"/>
      <c r="Q175" s="10"/>
      <c r="R175" s="10"/>
      <c r="S175" s="5">
        <v>74</v>
      </c>
    </row>
    <row r="176" spans="1:19" ht="15.9" customHeight="1" x14ac:dyDescent="0.25">
      <c r="A176" s="78"/>
      <c r="B176" s="91" t="s">
        <v>400</v>
      </c>
      <c r="C176" s="100" t="s">
        <v>91</v>
      </c>
      <c r="D176" s="65" t="s">
        <v>92</v>
      </c>
      <c r="E176" s="5">
        <v>75</v>
      </c>
      <c r="F176" s="10"/>
      <c r="G176" s="10"/>
      <c r="H176" s="10"/>
      <c r="I176" s="10"/>
      <c r="J176" s="10"/>
      <c r="K176" s="10"/>
      <c r="M176" s="10"/>
      <c r="N176" s="10"/>
      <c r="O176" s="10"/>
      <c r="P176" s="10"/>
      <c r="Q176" s="10"/>
      <c r="R176" s="10"/>
      <c r="S176" s="5">
        <v>75</v>
      </c>
    </row>
    <row r="177" spans="1:19" ht="15.9" customHeight="1" x14ac:dyDescent="0.25">
      <c r="A177" s="78"/>
      <c r="B177" s="91" t="s">
        <v>400</v>
      </c>
      <c r="C177" s="100" t="s">
        <v>93</v>
      </c>
      <c r="D177" s="65" t="s">
        <v>94</v>
      </c>
      <c r="E177" s="5">
        <v>76</v>
      </c>
      <c r="F177" s="10"/>
      <c r="G177" s="10"/>
      <c r="H177" s="10"/>
      <c r="I177" s="10"/>
      <c r="J177" s="10"/>
      <c r="K177" s="10"/>
      <c r="M177" s="10"/>
      <c r="N177" s="10"/>
      <c r="O177" s="10"/>
      <c r="P177" s="10"/>
      <c r="Q177" s="10"/>
      <c r="R177" s="10"/>
      <c r="S177" s="5">
        <v>76</v>
      </c>
    </row>
    <row r="178" spans="1:19" ht="35.1" customHeight="1" thickBot="1" x14ac:dyDescent="0.3">
      <c r="A178" s="78"/>
      <c r="B178" s="114" t="s">
        <v>404</v>
      </c>
      <c r="C178" s="109"/>
      <c r="D178" s="110" t="s">
        <v>1074</v>
      </c>
      <c r="E178" s="9"/>
      <c r="F178" s="309">
        <f t="shared" ref="F178:K178" si="16">SUM(F179,F196)</f>
        <v>0</v>
      </c>
      <c r="G178" s="309">
        <f t="shared" si="16"/>
        <v>0</v>
      </c>
      <c r="H178" s="309">
        <f t="shared" si="16"/>
        <v>0</v>
      </c>
      <c r="I178" s="309">
        <f t="shared" si="16"/>
        <v>0</v>
      </c>
      <c r="J178" s="309">
        <f t="shared" si="16"/>
        <v>0</v>
      </c>
      <c r="K178" s="309">
        <f t="shared" si="16"/>
        <v>0</v>
      </c>
      <c r="M178" s="309">
        <f t="shared" ref="M178:R178" si="17">SUM(M179,M196)</f>
        <v>0</v>
      </c>
      <c r="N178" s="309">
        <f t="shared" si="17"/>
        <v>0</v>
      </c>
      <c r="O178" s="309">
        <f t="shared" si="17"/>
        <v>0</v>
      </c>
      <c r="P178" s="309">
        <f t="shared" si="17"/>
        <v>0</v>
      </c>
      <c r="Q178" s="309">
        <f t="shared" si="17"/>
        <v>0</v>
      </c>
      <c r="R178" s="309">
        <f t="shared" si="17"/>
        <v>0</v>
      </c>
      <c r="S178" s="9"/>
    </row>
    <row r="179" spans="1:19" ht="35.1" customHeight="1" thickTop="1" thickBot="1" x14ac:dyDescent="0.3">
      <c r="A179" s="78"/>
      <c r="B179" s="111" t="s">
        <v>401</v>
      </c>
      <c r="C179" s="116"/>
      <c r="D179" s="117" t="s">
        <v>1133</v>
      </c>
      <c r="E179" s="5"/>
      <c r="F179" s="309">
        <f t="shared" ref="F179:K179" si="18">SUM(F180:F195)</f>
        <v>0</v>
      </c>
      <c r="G179" s="309">
        <f t="shared" si="18"/>
        <v>0</v>
      </c>
      <c r="H179" s="309">
        <f t="shared" si="18"/>
        <v>0</v>
      </c>
      <c r="I179" s="309">
        <f t="shared" si="18"/>
        <v>0</v>
      </c>
      <c r="J179" s="309">
        <f t="shared" si="18"/>
        <v>0</v>
      </c>
      <c r="K179" s="309">
        <f t="shared" si="18"/>
        <v>0</v>
      </c>
      <c r="M179" s="309">
        <f t="shared" ref="M179:R179" si="19">SUM(M180:M195)</f>
        <v>0</v>
      </c>
      <c r="N179" s="309">
        <f t="shared" si="19"/>
        <v>0</v>
      </c>
      <c r="O179" s="309">
        <f t="shared" si="19"/>
        <v>0</v>
      </c>
      <c r="P179" s="309">
        <f t="shared" si="19"/>
        <v>0</v>
      </c>
      <c r="Q179" s="309">
        <f t="shared" si="19"/>
        <v>0</v>
      </c>
      <c r="R179" s="309">
        <f t="shared" si="19"/>
        <v>0</v>
      </c>
      <c r="S179" s="5"/>
    </row>
    <row r="180" spans="1:19" ht="15.9" customHeight="1" thickTop="1" x14ac:dyDescent="0.25">
      <c r="A180" s="78"/>
      <c r="B180" s="91" t="s">
        <v>401</v>
      </c>
      <c r="C180" s="171" t="s">
        <v>493</v>
      </c>
      <c r="D180" s="65" t="s">
        <v>252</v>
      </c>
      <c r="E180" s="5">
        <v>37</v>
      </c>
      <c r="F180" s="64"/>
      <c r="G180" s="64"/>
      <c r="H180" s="64"/>
      <c r="I180" s="64"/>
      <c r="J180" s="64"/>
      <c r="K180" s="64"/>
      <c r="M180" s="64"/>
      <c r="N180" s="64"/>
      <c r="O180" s="64"/>
      <c r="P180" s="64"/>
      <c r="Q180" s="64"/>
      <c r="R180" s="64"/>
      <c r="S180" s="5">
        <v>37</v>
      </c>
    </row>
    <row r="181" spans="1:19" ht="15.9" customHeight="1" x14ac:dyDescent="0.25">
      <c r="A181" s="78"/>
      <c r="B181" s="91" t="s">
        <v>401</v>
      </c>
      <c r="C181" s="102" t="s">
        <v>494</v>
      </c>
      <c r="D181" s="65" t="s">
        <v>253</v>
      </c>
      <c r="E181" s="5">
        <v>38</v>
      </c>
      <c r="F181" s="64"/>
      <c r="G181" s="64"/>
      <c r="H181" s="64"/>
      <c r="I181" s="64"/>
      <c r="J181" s="64"/>
      <c r="K181" s="64"/>
      <c r="M181" s="64"/>
      <c r="N181" s="64"/>
      <c r="O181" s="64"/>
      <c r="P181" s="64"/>
      <c r="Q181" s="64"/>
      <c r="R181" s="64"/>
      <c r="S181" s="5">
        <v>38</v>
      </c>
    </row>
    <row r="182" spans="1:19" s="334" customFormat="1" ht="15.9" customHeight="1" x14ac:dyDescent="0.25">
      <c r="A182" s="78"/>
      <c r="B182" s="91" t="s">
        <v>401</v>
      </c>
      <c r="C182" s="171" t="s">
        <v>335</v>
      </c>
      <c r="D182" s="65" t="s">
        <v>244</v>
      </c>
      <c r="E182" s="5">
        <v>172</v>
      </c>
      <c r="F182" s="64"/>
      <c r="G182" s="64"/>
      <c r="H182" s="64"/>
      <c r="I182" s="64"/>
      <c r="J182" s="64"/>
      <c r="K182" s="64"/>
      <c r="M182" s="64"/>
      <c r="N182" s="64"/>
      <c r="O182" s="64"/>
      <c r="P182" s="64"/>
      <c r="Q182" s="64"/>
      <c r="R182" s="64"/>
      <c r="S182" s="5">
        <v>172</v>
      </c>
    </row>
    <row r="183" spans="1:19" s="334" customFormat="1" ht="15.9" customHeight="1" x14ac:dyDescent="0.25">
      <c r="A183" s="78"/>
      <c r="B183" s="91" t="s">
        <v>401</v>
      </c>
      <c r="C183" s="171" t="s">
        <v>495</v>
      </c>
      <c r="D183" s="65" t="s">
        <v>254</v>
      </c>
      <c r="E183" s="5">
        <v>40</v>
      </c>
      <c r="F183" s="64"/>
      <c r="G183" s="64"/>
      <c r="H183" s="64"/>
      <c r="I183" s="64"/>
      <c r="J183" s="64"/>
      <c r="K183" s="64"/>
      <c r="M183" s="64"/>
      <c r="N183" s="64"/>
      <c r="O183" s="64"/>
      <c r="P183" s="64"/>
      <c r="Q183" s="64"/>
      <c r="R183" s="64"/>
      <c r="S183" s="5">
        <v>40</v>
      </c>
    </row>
    <row r="184" spans="1:19" s="334" customFormat="1" ht="15.9" customHeight="1" x14ac:dyDescent="0.25">
      <c r="A184" s="78"/>
      <c r="B184" s="91" t="s">
        <v>401</v>
      </c>
      <c r="C184" s="171" t="s">
        <v>489</v>
      </c>
      <c r="D184" s="65" t="s">
        <v>245</v>
      </c>
      <c r="E184" s="5">
        <v>181</v>
      </c>
      <c r="F184" s="64"/>
      <c r="G184" s="64"/>
      <c r="H184" s="64"/>
      <c r="I184" s="64"/>
      <c r="J184" s="64"/>
      <c r="K184" s="64"/>
      <c r="M184" s="64"/>
      <c r="N184" s="64"/>
      <c r="O184" s="64"/>
      <c r="P184" s="64"/>
      <c r="Q184" s="64"/>
      <c r="R184" s="64"/>
      <c r="S184" s="5">
        <v>181</v>
      </c>
    </row>
    <row r="185" spans="1:19" s="334" customFormat="1" ht="15.9" customHeight="1" x14ac:dyDescent="0.25">
      <c r="A185" s="78"/>
      <c r="B185" s="91" t="s">
        <v>401</v>
      </c>
      <c r="C185" s="103" t="s">
        <v>96</v>
      </c>
      <c r="D185" s="65" t="s">
        <v>97</v>
      </c>
      <c r="E185" s="5">
        <v>183</v>
      </c>
      <c r="F185" s="64"/>
      <c r="G185" s="64"/>
      <c r="H185" s="64"/>
      <c r="I185" s="64"/>
      <c r="J185" s="64"/>
      <c r="K185" s="64"/>
      <c r="M185" s="64"/>
      <c r="N185" s="64"/>
      <c r="O185" s="64"/>
      <c r="P185" s="64"/>
      <c r="Q185" s="64"/>
      <c r="R185" s="64"/>
      <c r="S185" s="5">
        <v>183</v>
      </c>
    </row>
    <row r="186" spans="1:19" s="334" customFormat="1" ht="15.9" customHeight="1" x14ac:dyDescent="0.25">
      <c r="A186" s="78"/>
      <c r="B186" s="91" t="s">
        <v>401</v>
      </c>
      <c r="C186" s="171" t="s">
        <v>868</v>
      </c>
      <c r="D186" s="97" t="s">
        <v>251</v>
      </c>
      <c r="E186" s="5">
        <v>185</v>
      </c>
      <c r="F186" s="64"/>
      <c r="G186" s="64"/>
      <c r="H186" s="64"/>
      <c r="I186" s="64"/>
      <c r="J186" s="64"/>
      <c r="K186" s="64"/>
      <c r="M186" s="64"/>
      <c r="N186" s="64"/>
      <c r="O186" s="64"/>
      <c r="P186" s="64"/>
      <c r="Q186" s="64"/>
      <c r="R186" s="64"/>
      <c r="S186" s="5">
        <v>185</v>
      </c>
    </row>
    <row r="187" spans="1:19" s="334" customFormat="1" ht="15.9" customHeight="1" x14ac:dyDescent="0.25">
      <c r="A187" s="78"/>
      <c r="B187" s="91" t="s">
        <v>401</v>
      </c>
      <c r="C187" s="171" t="s">
        <v>496</v>
      </c>
      <c r="D187" s="65" t="s">
        <v>255</v>
      </c>
      <c r="E187" s="5">
        <v>186</v>
      </c>
      <c r="F187" s="64"/>
      <c r="G187" s="64"/>
      <c r="H187" s="64"/>
      <c r="I187" s="64"/>
      <c r="J187" s="64"/>
      <c r="K187" s="64"/>
      <c r="M187" s="64"/>
      <c r="N187" s="64"/>
      <c r="O187" s="64"/>
      <c r="P187" s="64"/>
      <c r="Q187" s="64"/>
      <c r="R187" s="64"/>
      <c r="S187" s="5">
        <v>186</v>
      </c>
    </row>
    <row r="188" spans="1:19" s="334" customFormat="1" ht="15.9" customHeight="1" x14ac:dyDescent="0.25">
      <c r="A188" s="78"/>
      <c r="B188" s="91" t="s">
        <v>401</v>
      </c>
      <c r="C188" s="171" t="s">
        <v>491</v>
      </c>
      <c r="D188" s="65" t="s">
        <v>248</v>
      </c>
      <c r="E188" s="5">
        <v>188</v>
      </c>
      <c r="F188" s="64"/>
      <c r="G188" s="64"/>
      <c r="H188" s="64"/>
      <c r="I188" s="64"/>
      <c r="J188" s="64"/>
      <c r="K188" s="64"/>
      <c r="M188" s="64"/>
      <c r="N188" s="64"/>
      <c r="O188" s="64"/>
      <c r="P188" s="64"/>
      <c r="Q188" s="64"/>
      <c r="R188" s="64"/>
      <c r="S188" s="5">
        <v>188</v>
      </c>
    </row>
    <row r="189" spans="1:19" s="334" customFormat="1" ht="15.9" customHeight="1" x14ac:dyDescent="0.25">
      <c r="A189" s="78"/>
      <c r="B189" s="91" t="s">
        <v>401</v>
      </c>
      <c r="C189" s="171" t="s">
        <v>490</v>
      </c>
      <c r="D189" s="65" t="s">
        <v>246</v>
      </c>
      <c r="E189" s="5">
        <v>189</v>
      </c>
      <c r="F189" s="64"/>
      <c r="G189" s="64"/>
      <c r="H189" s="64"/>
      <c r="I189" s="64"/>
      <c r="J189" s="64"/>
      <c r="K189" s="64"/>
      <c r="M189" s="64"/>
      <c r="N189" s="64"/>
      <c r="O189" s="64"/>
      <c r="P189" s="64"/>
      <c r="Q189" s="64"/>
      <c r="R189" s="64"/>
      <c r="S189" s="5">
        <v>189</v>
      </c>
    </row>
    <row r="190" spans="1:19" s="334" customFormat="1" ht="15.9" customHeight="1" x14ac:dyDescent="0.25">
      <c r="A190" s="78"/>
      <c r="B190" s="91" t="s">
        <v>401</v>
      </c>
      <c r="C190" s="171" t="s">
        <v>344</v>
      </c>
      <c r="D190" s="65" t="s">
        <v>256</v>
      </c>
      <c r="E190" s="5">
        <v>193</v>
      </c>
      <c r="F190" s="64"/>
      <c r="G190" s="64"/>
      <c r="H190" s="64"/>
      <c r="I190" s="64"/>
      <c r="J190" s="64"/>
      <c r="K190" s="64"/>
      <c r="M190" s="64"/>
      <c r="N190" s="64"/>
      <c r="O190" s="64"/>
      <c r="P190" s="64"/>
      <c r="Q190" s="64"/>
      <c r="R190" s="64"/>
      <c r="S190" s="5">
        <v>193</v>
      </c>
    </row>
    <row r="191" spans="1:19" s="334" customFormat="1" ht="15.9" customHeight="1" x14ac:dyDescent="0.25">
      <c r="A191" s="78"/>
      <c r="B191" s="91" t="s">
        <v>401</v>
      </c>
      <c r="C191" s="171" t="s">
        <v>869</v>
      </c>
      <c r="D191" s="97" t="s">
        <v>247</v>
      </c>
      <c r="E191" s="5">
        <v>201</v>
      </c>
      <c r="F191" s="64"/>
      <c r="G191" s="64"/>
      <c r="H191" s="64"/>
      <c r="I191" s="64"/>
      <c r="J191" s="64"/>
      <c r="K191" s="64"/>
      <c r="M191" s="64"/>
      <c r="N191" s="64"/>
      <c r="O191" s="64"/>
      <c r="P191" s="64"/>
      <c r="Q191" s="64"/>
      <c r="R191" s="64"/>
      <c r="S191" s="5">
        <v>201</v>
      </c>
    </row>
    <row r="192" spans="1:19" s="334" customFormat="1" ht="15.9" customHeight="1" x14ac:dyDescent="0.25">
      <c r="A192" s="78"/>
      <c r="B192" s="91" t="s">
        <v>401</v>
      </c>
      <c r="C192" s="171" t="s">
        <v>961</v>
      </c>
      <c r="D192" s="97" t="s">
        <v>257</v>
      </c>
      <c r="E192" s="5">
        <v>218</v>
      </c>
      <c r="F192" s="64"/>
      <c r="G192" s="64"/>
      <c r="H192" s="64"/>
      <c r="I192" s="64"/>
      <c r="J192" s="64"/>
      <c r="K192" s="64"/>
      <c r="M192" s="64"/>
      <c r="N192" s="64"/>
      <c r="O192" s="64"/>
      <c r="P192" s="64"/>
      <c r="Q192" s="64"/>
      <c r="R192" s="64"/>
      <c r="S192" s="5">
        <v>218</v>
      </c>
    </row>
    <row r="193" spans="1:19" s="334" customFormat="1" ht="15.9" customHeight="1" x14ac:dyDescent="0.25">
      <c r="A193" s="78"/>
      <c r="B193" s="91" t="s">
        <v>401</v>
      </c>
      <c r="C193" s="171" t="s">
        <v>492</v>
      </c>
      <c r="D193" s="65" t="s">
        <v>249</v>
      </c>
      <c r="E193" s="5">
        <v>204</v>
      </c>
      <c r="F193" s="64"/>
      <c r="G193" s="64"/>
      <c r="H193" s="64"/>
      <c r="I193" s="64"/>
      <c r="J193" s="64"/>
      <c r="K193" s="64"/>
      <c r="M193" s="64"/>
      <c r="N193" s="64"/>
      <c r="O193" s="64"/>
      <c r="P193" s="64"/>
      <c r="Q193" s="64"/>
      <c r="R193" s="64"/>
      <c r="S193" s="5">
        <v>204</v>
      </c>
    </row>
    <row r="194" spans="1:19" s="334" customFormat="1" ht="15.9" customHeight="1" x14ac:dyDescent="0.25">
      <c r="A194" s="78"/>
      <c r="B194" s="91" t="s">
        <v>401</v>
      </c>
      <c r="C194" s="171" t="s">
        <v>870</v>
      </c>
      <c r="D194" s="65" t="s">
        <v>258</v>
      </c>
      <c r="E194" s="5">
        <v>207</v>
      </c>
      <c r="F194" s="64"/>
      <c r="G194" s="64"/>
      <c r="H194" s="64"/>
      <c r="I194" s="64"/>
      <c r="J194" s="64"/>
      <c r="K194" s="64"/>
      <c r="M194" s="64"/>
      <c r="N194" s="64"/>
      <c r="O194" s="64"/>
      <c r="P194" s="64"/>
      <c r="Q194" s="64"/>
      <c r="R194" s="64"/>
      <c r="S194" s="5">
        <v>207</v>
      </c>
    </row>
    <row r="195" spans="1:19" s="334" customFormat="1" ht="15.9" customHeight="1" x14ac:dyDescent="0.25">
      <c r="A195" s="78"/>
      <c r="B195" s="91" t="s">
        <v>401</v>
      </c>
      <c r="C195" s="171" t="s">
        <v>871</v>
      </c>
      <c r="D195" s="97" t="s">
        <v>250</v>
      </c>
      <c r="E195" s="5">
        <v>211</v>
      </c>
      <c r="F195" s="64"/>
      <c r="G195" s="64"/>
      <c r="H195" s="64"/>
      <c r="I195" s="64"/>
      <c r="J195" s="64"/>
      <c r="K195" s="64"/>
      <c r="M195" s="64"/>
      <c r="N195" s="64"/>
      <c r="O195" s="64"/>
      <c r="P195" s="64"/>
      <c r="Q195" s="64"/>
      <c r="R195" s="64"/>
      <c r="S195" s="5">
        <v>211</v>
      </c>
    </row>
    <row r="196" spans="1:19" ht="35.1" customHeight="1" thickBot="1" x14ac:dyDescent="0.3">
      <c r="A196" s="78"/>
      <c r="B196" s="119" t="s">
        <v>409</v>
      </c>
      <c r="C196" s="120"/>
      <c r="D196" s="118" t="s">
        <v>1134</v>
      </c>
      <c r="E196" s="5"/>
      <c r="F196" s="309">
        <f t="shared" ref="F196:K196" si="20">SUM(F197:F229)</f>
        <v>0</v>
      </c>
      <c r="G196" s="309">
        <f t="shared" si="20"/>
        <v>0</v>
      </c>
      <c r="H196" s="309">
        <f t="shared" si="20"/>
        <v>0</v>
      </c>
      <c r="I196" s="309">
        <f t="shared" si="20"/>
        <v>0</v>
      </c>
      <c r="J196" s="309">
        <f t="shared" si="20"/>
        <v>0</v>
      </c>
      <c r="K196" s="309">
        <f t="shared" si="20"/>
        <v>0</v>
      </c>
      <c r="M196" s="309">
        <f t="shared" ref="M196:R196" si="21">SUM(M197:M229)</f>
        <v>0</v>
      </c>
      <c r="N196" s="309">
        <f t="shared" si="21"/>
        <v>0</v>
      </c>
      <c r="O196" s="309">
        <f t="shared" si="21"/>
        <v>0</v>
      </c>
      <c r="P196" s="309">
        <f t="shared" si="21"/>
        <v>0</v>
      </c>
      <c r="Q196" s="309">
        <f t="shared" si="21"/>
        <v>0</v>
      </c>
      <c r="R196" s="309">
        <f t="shared" si="21"/>
        <v>0</v>
      </c>
      <c r="S196" s="5"/>
    </row>
    <row r="197" spans="1:19" ht="15.9" customHeight="1" thickTop="1" x14ac:dyDescent="0.25">
      <c r="A197" s="78"/>
      <c r="B197" s="91" t="s">
        <v>409</v>
      </c>
      <c r="C197" s="103" t="s">
        <v>497</v>
      </c>
      <c r="D197" s="65" t="s">
        <v>259</v>
      </c>
      <c r="E197" s="5">
        <v>171</v>
      </c>
      <c r="F197" s="10"/>
      <c r="G197" s="10"/>
      <c r="H197" s="10"/>
      <c r="I197" s="10"/>
      <c r="J197" s="10"/>
      <c r="K197" s="10"/>
      <c r="M197" s="10"/>
      <c r="N197" s="10"/>
      <c r="O197" s="10"/>
      <c r="P197" s="10"/>
      <c r="Q197" s="10"/>
      <c r="R197" s="10"/>
      <c r="S197" s="5">
        <v>171</v>
      </c>
    </row>
    <row r="198" spans="1:19" s="334" customFormat="1" ht="15.9" customHeight="1" x14ac:dyDescent="0.25">
      <c r="A198" s="78"/>
      <c r="B198" s="91" t="s">
        <v>409</v>
      </c>
      <c r="C198" s="103" t="s">
        <v>498</v>
      </c>
      <c r="D198" s="65" t="s">
        <v>260</v>
      </c>
      <c r="E198" s="5">
        <v>173</v>
      </c>
      <c r="F198" s="10"/>
      <c r="G198" s="10"/>
      <c r="H198" s="10"/>
      <c r="I198" s="10"/>
      <c r="J198" s="10"/>
      <c r="K198" s="10"/>
      <c r="M198" s="10"/>
      <c r="N198" s="10"/>
      <c r="O198" s="10"/>
      <c r="P198" s="10"/>
      <c r="Q198" s="10"/>
      <c r="R198" s="10"/>
      <c r="S198" s="5">
        <v>173</v>
      </c>
    </row>
    <row r="199" spans="1:19" s="334" customFormat="1" ht="15.9" customHeight="1" x14ac:dyDescent="0.25">
      <c r="A199" s="78"/>
      <c r="B199" s="91" t="s">
        <v>409</v>
      </c>
      <c r="C199" s="103" t="s">
        <v>499</v>
      </c>
      <c r="D199" s="65" t="s">
        <v>261</v>
      </c>
      <c r="E199" s="5">
        <v>174</v>
      </c>
      <c r="F199" s="10"/>
      <c r="G199" s="10"/>
      <c r="H199" s="10"/>
      <c r="I199" s="10"/>
      <c r="J199" s="10"/>
      <c r="K199" s="10"/>
      <c r="M199" s="10"/>
      <c r="N199" s="10"/>
      <c r="O199" s="10"/>
      <c r="P199" s="10"/>
      <c r="Q199" s="10"/>
      <c r="R199" s="10"/>
      <c r="S199" s="5">
        <v>174</v>
      </c>
    </row>
    <row r="200" spans="1:19" s="334" customFormat="1" ht="15.9" customHeight="1" x14ac:dyDescent="0.25">
      <c r="A200" s="78"/>
      <c r="B200" s="91" t="s">
        <v>409</v>
      </c>
      <c r="C200" s="103" t="s">
        <v>963</v>
      </c>
      <c r="D200" s="65" t="s">
        <v>262</v>
      </c>
      <c r="E200" s="5">
        <v>176</v>
      </c>
      <c r="F200" s="10"/>
      <c r="G200" s="10"/>
      <c r="H200" s="10"/>
      <c r="I200" s="10"/>
      <c r="J200" s="10"/>
      <c r="K200" s="10"/>
      <c r="M200" s="10"/>
      <c r="N200" s="10"/>
      <c r="O200" s="10"/>
      <c r="P200" s="10"/>
      <c r="Q200" s="10"/>
      <c r="R200" s="10"/>
      <c r="S200" s="5">
        <v>176</v>
      </c>
    </row>
    <row r="201" spans="1:19" s="334" customFormat="1" ht="15.9" customHeight="1" x14ac:dyDescent="0.25">
      <c r="A201" s="78"/>
      <c r="B201" s="91" t="s">
        <v>409</v>
      </c>
      <c r="C201" s="103" t="s">
        <v>99</v>
      </c>
      <c r="D201" s="65" t="s">
        <v>100</v>
      </c>
      <c r="E201" s="5">
        <v>177</v>
      </c>
      <c r="F201" s="10"/>
      <c r="G201" s="10"/>
      <c r="H201" s="10"/>
      <c r="I201" s="10"/>
      <c r="J201" s="10"/>
      <c r="K201" s="10"/>
      <c r="M201" s="10"/>
      <c r="N201" s="10"/>
      <c r="O201" s="10"/>
      <c r="P201" s="10"/>
      <c r="Q201" s="10"/>
      <c r="R201" s="10"/>
      <c r="S201" s="5">
        <v>177</v>
      </c>
    </row>
    <row r="202" spans="1:19" s="334" customFormat="1" ht="15.9" customHeight="1" x14ac:dyDescent="0.25">
      <c r="A202" s="78"/>
      <c r="B202" s="91" t="s">
        <v>409</v>
      </c>
      <c r="C202" s="103" t="s">
        <v>964</v>
      </c>
      <c r="D202" s="65" t="s">
        <v>101</v>
      </c>
      <c r="E202" s="5">
        <v>178</v>
      </c>
      <c r="F202" s="10"/>
      <c r="G202" s="10"/>
      <c r="H202" s="10"/>
      <c r="I202" s="10"/>
      <c r="J202" s="10"/>
      <c r="K202" s="10"/>
      <c r="M202" s="10"/>
      <c r="N202" s="10"/>
      <c r="O202" s="10"/>
      <c r="P202" s="10"/>
      <c r="Q202" s="10"/>
      <c r="R202" s="10"/>
      <c r="S202" s="5">
        <v>178</v>
      </c>
    </row>
    <row r="203" spans="1:19" s="334" customFormat="1" ht="15.9" customHeight="1" x14ac:dyDescent="0.25">
      <c r="A203" s="78"/>
      <c r="B203" s="91" t="s">
        <v>409</v>
      </c>
      <c r="C203" s="103" t="s">
        <v>369</v>
      </c>
      <c r="D203" s="97" t="s">
        <v>102</v>
      </c>
      <c r="E203" s="5">
        <v>179</v>
      </c>
      <c r="F203" s="10"/>
      <c r="G203" s="10"/>
      <c r="H203" s="10"/>
      <c r="I203" s="10"/>
      <c r="J203" s="10"/>
      <c r="K203" s="10"/>
      <c r="M203" s="10"/>
      <c r="N203" s="10"/>
      <c r="O203" s="10"/>
      <c r="P203" s="10"/>
      <c r="Q203" s="10"/>
      <c r="R203" s="10"/>
      <c r="S203" s="5">
        <v>179</v>
      </c>
    </row>
    <row r="204" spans="1:19" s="334" customFormat="1" ht="15.9" customHeight="1" x14ac:dyDescent="0.25">
      <c r="A204" s="78"/>
      <c r="B204" s="91" t="s">
        <v>409</v>
      </c>
      <c r="C204" s="103" t="s">
        <v>103</v>
      </c>
      <c r="D204" s="65" t="s">
        <v>104</v>
      </c>
      <c r="E204" s="5">
        <v>180</v>
      </c>
      <c r="F204" s="10"/>
      <c r="G204" s="10"/>
      <c r="H204" s="10"/>
      <c r="I204" s="10"/>
      <c r="J204" s="10"/>
      <c r="K204" s="10"/>
      <c r="M204" s="10"/>
      <c r="N204" s="10"/>
      <c r="O204" s="10"/>
      <c r="P204" s="10"/>
      <c r="Q204" s="10"/>
      <c r="R204" s="10"/>
      <c r="S204" s="5">
        <v>180</v>
      </c>
    </row>
    <row r="205" spans="1:19" s="436" customFormat="1" ht="15.9" customHeight="1" x14ac:dyDescent="0.25">
      <c r="A205" s="78"/>
      <c r="B205" s="91" t="s">
        <v>409</v>
      </c>
      <c r="C205" s="171" t="s">
        <v>962</v>
      </c>
      <c r="D205" s="65" t="s">
        <v>98</v>
      </c>
      <c r="E205" s="5">
        <v>182</v>
      </c>
      <c r="F205" s="10"/>
      <c r="G205" s="10"/>
      <c r="H205" s="10"/>
      <c r="I205" s="10"/>
      <c r="J205" s="10"/>
      <c r="K205" s="10"/>
      <c r="M205" s="10"/>
      <c r="N205" s="10"/>
      <c r="O205" s="10"/>
      <c r="P205" s="10"/>
      <c r="Q205" s="10"/>
      <c r="R205" s="10"/>
      <c r="S205" s="5">
        <v>182</v>
      </c>
    </row>
    <row r="206" spans="1:19" s="334" customFormat="1" ht="15.9" customHeight="1" x14ac:dyDescent="0.25">
      <c r="A206" s="78"/>
      <c r="B206" s="91" t="s">
        <v>409</v>
      </c>
      <c r="C206" s="103" t="s">
        <v>105</v>
      </c>
      <c r="D206" s="65" t="s">
        <v>106</v>
      </c>
      <c r="E206" s="5">
        <v>184</v>
      </c>
      <c r="F206" s="10"/>
      <c r="G206" s="10"/>
      <c r="H206" s="10"/>
      <c r="I206" s="10"/>
      <c r="J206" s="10"/>
      <c r="K206" s="10"/>
      <c r="M206" s="10"/>
      <c r="N206" s="10"/>
      <c r="O206" s="10"/>
      <c r="P206" s="10"/>
      <c r="Q206" s="10"/>
      <c r="R206" s="10"/>
      <c r="S206" s="5">
        <v>184</v>
      </c>
    </row>
    <row r="207" spans="1:19" s="334" customFormat="1" ht="15.9" customHeight="1" x14ac:dyDescent="0.25">
      <c r="A207" s="78"/>
      <c r="B207" s="91" t="s">
        <v>409</v>
      </c>
      <c r="C207" s="103" t="s">
        <v>500</v>
      </c>
      <c r="D207" s="65" t="s">
        <v>263</v>
      </c>
      <c r="E207" s="5">
        <v>187</v>
      </c>
      <c r="F207" s="10"/>
      <c r="G207" s="10"/>
      <c r="H207" s="10"/>
      <c r="I207" s="10"/>
      <c r="J207" s="10"/>
      <c r="K207" s="10"/>
      <c r="M207" s="10"/>
      <c r="N207" s="10"/>
      <c r="O207" s="10"/>
      <c r="P207" s="10"/>
      <c r="Q207" s="10"/>
      <c r="R207" s="10"/>
      <c r="S207" s="5">
        <v>187</v>
      </c>
    </row>
    <row r="208" spans="1:19" s="334" customFormat="1" ht="15.9" customHeight="1" x14ac:dyDescent="0.25">
      <c r="A208" s="78"/>
      <c r="B208" s="91" t="s">
        <v>409</v>
      </c>
      <c r="C208" s="103" t="s">
        <v>501</v>
      </c>
      <c r="D208" s="65" t="s">
        <v>264</v>
      </c>
      <c r="E208" s="5">
        <v>213</v>
      </c>
      <c r="F208" s="10"/>
      <c r="G208" s="10"/>
      <c r="H208" s="10"/>
      <c r="I208" s="10"/>
      <c r="J208" s="10"/>
      <c r="K208" s="10"/>
      <c r="M208" s="10"/>
      <c r="N208" s="10"/>
      <c r="O208" s="10"/>
      <c r="P208" s="10"/>
      <c r="Q208" s="10"/>
      <c r="R208" s="10"/>
      <c r="S208" s="5">
        <v>213</v>
      </c>
    </row>
    <row r="209" spans="1:19" s="334" customFormat="1" ht="15.9" customHeight="1" x14ac:dyDescent="0.25">
      <c r="A209" s="78"/>
      <c r="B209" s="91" t="s">
        <v>409</v>
      </c>
      <c r="C209" s="103" t="s">
        <v>970</v>
      </c>
      <c r="D209" s="65" t="s">
        <v>266</v>
      </c>
      <c r="E209" s="5">
        <v>214</v>
      </c>
      <c r="F209" s="10"/>
      <c r="G209" s="10"/>
      <c r="H209" s="10"/>
      <c r="I209" s="10"/>
      <c r="J209" s="10"/>
      <c r="K209" s="10"/>
      <c r="M209" s="10"/>
      <c r="N209" s="10"/>
      <c r="O209" s="10"/>
      <c r="P209" s="10"/>
      <c r="Q209" s="10"/>
      <c r="R209" s="10"/>
      <c r="S209" s="5">
        <v>214</v>
      </c>
    </row>
    <row r="210" spans="1:19" s="334" customFormat="1" ht="15.9" customHeight="1" x14ac:dyDescent="0.25">
      <c r="A210" s="78"/>
      <c r="B210" s="91" t="s">
        <v>409</v>
      </c>
      <c r="C210" s="103" t="s">
        <v>502</v>
      </c>
      <c r="D210" s="65" t="s">
        <v>265</v>
      </c>
      <c r="E210" s="5">
        <v>190</v>
      </c>
      <c r="F210" s="10"/>
      <c r="G210" s="10"/>
      <c r="H210" s="10"/>
      <c r="I210" s="10"/>
      <c r="J210" s="10"/>
      <c r="K210" s="10"/>
      <c r="M210" s="10"/>
      <c r="N210" s="10"/>
      <c r="O210" s="10"/>
      <c r="P210" s="10"/>
      <c r="Q210" s="10"/>
      <c r="R210" s="10"/>
      <c r="S210" s="5">
        <v>190</v>
      </c>
    </row>
    <row r="211" spans="1:19" s="334" customFormat="1" ht="15.9" customHeight="1" x14ac:dyDescent="0.25">
      <c r="A211" s="78"/>
      <c r="B211" s="91" t="s">
        <v>409</v>
      </c>
      <c r="C211" s="103" t="s">
        <v>965</v>
      </c>
      <c r="D211" s="65" t="s">
        <v>107</v>
      </c>
      <c r="E211" s="5">
        <v>191</v>
      </c>
      <c r="F211" s="10"/>
      <c r="G211" s="10"/>
      <c r="H211" s="10"/>
      <c r="I211" s="10"/>
      <c r="J211" s="10"/>
      <c r="K211" s="10"/>
      <c r="M211" s="10"/>
      <c r="N211" s="10"/>
      <c r="O211" s="10"/>
      <c r="P211" s="10"/>
      <c r="Q211" s="10"/>
      <c r="R211" s="10"/>
      <c r="S211" s="5">
        <v>191</v>
      </c>
    </row>
    <row r="212" spans="1:19" s="334" customFormat="1" ht="15.9" customHeight="1" x14ac:dyDescent="0.25">
      <c r="A212" s="78"/>
      <c r="B212" s="91" t="s">
        <v>409</v>
      </c>
      <c r="C212" s="103" t="s">
        <v>503</v>
      </c>
      <c r="D212" s="65" t="s">
        <v>267</v>
      </c>
      <c r="E212" s="5">
        <v>192</v>
      </c>
      <c r="F212" s="10"/>
      <c r="G212" s="10"/>
      <c r="H212" s="10"/>
      <c r="I212" s="10"/>
      <c r="J212" s="10"/>
      <c r="K212" s="10"/>
      <c r="M212" s="10"/>
      <c r="N212" s="10"/>
      <c r="O212" s="10"/>
      <c r="P212" s="10"/>
      <c r="Q212" s="10"/>
      <c r="R212" s="10"/>
      <c r="S212" s="5">
        <v>192</v>
      </c>
    </row>
    <row r="213" spans="1:19" s="334" customFormat="1" ht="15.9" customHeight="1" x14ac:dyDescent="0.25">
      <c r="A213" s="78"/>
      <c r="B213" s="91" t="s">
        <v>409</v>
      </c>
      <c r="C213" s="103" t="s">
        <v>504</v>
      </c>
      <c r="D213" s="65" t="s">
        <v>268</v>
      </c>
      <c r="E213" s="5">
        <v>194</v>
      </c>
      <c r="F213" s="10"/>
      <c r="G213" s="10"/>
      <c r="H213" s="10"/>
      <c r="I213" s="10"/>
      <c r="J213" s="10"/>
      <c r="K213" s="10"/>
      <c r="M213" s="10"/>
      <c r="N213" s="10"/>
      <c r="O213" s="10"/>
      <c r="P213" s="10"/>
      <c r="Q213" s="10"/>
      <c r="R213" s="10"/>
      <c r="S213" s="5">
        <v>194</v>
      </c>
    </row>
    <row r="214" spans="1:19" s="334" customFormat="1" ht="15.9" customHeight="1" x14ac:dyDescent="0.25">
      <c r="A214" s="78"/>
      <c r="B214" s="91" t="s">
        <v>409</v>
      </c>
      <c r="C214" s="103" t="s">
        <v>370</v>
      </c>
      <c r="D214" s="97" t="s">
        <v>108</v>
      </c>
      <c r="E214" s="5">
        <v>195</v>
      </c>
      <c r="F214" s="10"/>
      <c r="G214" s="10"/>
      <c r="H214" s="10"/>
      <c r="I214" s="10"/>
      <c r="J214" s="10"/>
      <c r="K214" s="10"/>
      <c r="M214" s="10"/>
      <c r="N214" s="10"/>
      <c r="O214" s="10"/>
      <c r="P214" s="10"/>
      <c r="Q214" s="10"/>
      <c r="R214" s="10"/>
      <c r="S214" s="5">
        <v>195</v>
      </c>
    </row>
    <row r="215" spans="1:19" s="334" customFormat="1" ht="15.9" customHeight="1" x14ac:dyDescent="0.25">
      <c r="A215" s="78"/>
      <c r="B215" s="91" t="s">
        <v>409</v>
      </c>
      <c r="C215" s="103" t="s">
        <v>347</v>
      </c>
      <c r="D215" s="65" t="s">
        <v>269</v>
      </c>
      <c r="E215" s="5">
        <v>196</v>
      </c>
      <c r="F215" s="10"/>
      <c r="G215" s="10"/>
      <c r="H215" s="10"/>
      <c r="I215" s="10"/>
      <c r="J215" s="10"/>
      <c r="K215" s="10"/>
      <c r="M215" s="10"/>
      <c r="N215" s="10"/>
      <c r="O215" s="10"/>
      <c r="P215" s="10"/>
      <c r="Q215" s="10"/>
      <c r="R215" s="10"/>
      <c r="S215" s="5">
        <v>196</v>
      </c>
    </row>
    <row r="216" spans="1:19" s="334" customFormat="1" ht="15.9" customHeight="1" x14ac:dyDescent="0.25">
      <c r="A216" s="78"/>
      <c r="B216" s="91" t="s">
        <v>409</v>
      </c>
      <c r="C216" s="103" t="s">
        <v>505</v>
      </c>
      <c r="D216" s="65" t="s">
        <v>270</v>
      </c>
      <c r="E216" s="5">
        <v>197</v>
      </c>
      <c r="F216" s="10"/>
      <c r="G216" s="10"/>
      <c r="H216" s="10"/>
      <c r="I216" s="10"/>
      <c r="J216" s="10"/>
      <c r="K216" s="10"/>
      <c r="M216" s="10"/>
      <c r="N216" s="10"/>
      <c r="O216" s="10"/>
      <c r="P216" s="10"/>
      <c r="Q216" s="10"/>
      <c r="R216" s="10"/>
      <c r="S216" s="5">
        <v>197</v>
      </c>
    </row>
    <row r="217" spans="1:19" s="334" customFormat="1" ht="15.9" customHeight="1" x14ac:dyDescent="0.25">
      <c r="A217" s="78"/>
      <c r="B217" s="91" t="s">
        <v>409</v>
      </c>
      <c r="C217" s="103" t="s">
        <v>506</v>
      </c>
      <c r="D217" s="65" t="s">
        <v>271</v>
      </c>
      <c r="E217" s="5">
        <v>198</v>
      </c>
      <c r="F217" s="10"/>
      <c r="G217" s="10"/>
      <c r="H217" s="10"/>
      <c r="I217" s="10"/>
      <c r="J217" s="10"/>
      <c r="K217" s="10"/>
      <c r="M217" s="10"/>
      <c r="N217" s="10"/>
      <c r="O217" s="10"/>
      <c r="P217" s="10"/>
      <c r="Q217" s="10"/>
      <c r="R217" s="10"/>
      <c r="S217" s="5">
        <v>198</v>
      </c>
    </row>
    <row r="218" spans="1:19" s="334" customFormat="1" ht="15.9" customHeight="1" x14ac:dyDescent="0.25">
      <c r="A218" s="78"/>
      <c r="B218" s="91" t="s">
        <v>409</v>
      </c>
      <c r="C218" s="103" t="s">
        <v>507</v>
      </c>
      <c r="D218" s="65" t="s">
        <v>272</v>
      </c>
      <c r="E218" s="5">
        <v>199</v>
      </c>
      <c r="F218" s="10"/>
      <c r="G218" s="10"/>
      <c r="H218" s="10"/>
      <c r="I218" s="10"/>
      <c r="J218" s="10"/>
      <c r="K218" s="10"/>
      <c r="M218" s="10"/>
      <c r="N218" s="10"/>
      <c r="O218" s="10"/>
      <c r="P218" s="10"/>
      <c r="Q218" s="10"/>
      <c r="R218" s="10"/>
      <c r="S218" s="5">
        <v>199</v>
      </c>
    </row>
    <row r="219" spans="1:19" s="334" customFormat="1" ht="15.9" customHeight="1" x14ac:dyDescent="0.25">
      <c r="A219" s="78"/>
      <c r="B219" s="91" t="s">
        <v>409</v>
      </c>
      <c r="C219" s="103" t="s">
        <v>508</v>
      </c>
      <c r="D219" s="65" t="s">
        <v>273</v>
      </c>
      <c r="E219" s="5">
        <v>202</v>
      </c>
      <c r="F219" s="10"/>
      <c r="G219" s="10"/>
      <c r="H219" s="10"/>
      <c r="I219" s="10"/>
      <c r="J219" s="10"/>
      <c r="K219" s="10"/>
      <c r="M219" s="10"/>
      <c r="N219" s="10"/>
      <c r="O219" s="10"/>
      <c r="P219" s="10"/>
      <c r="Q219" s="10"/>
      <c r="R219" s="10"/>
      <c r="S219" s="5">
        <v>202</v>
      </c>
    </row>
    <row r="220" spans="1:19" ht="15.9" customHeight="1" x14ac:dyDescent="0.25">
      <c r="A220" s="78"/>
      <c r="B220" s="91" t="s">
        <v>409</v>
      </c>
      <c r="C220" s="100" t="s">
        <v>109</v>
      </c>
      <c r="D220" s="65" t="s">
        <v>110</v>
      </c>
      <c r="E220" s="5">
        <v>203</v>
      </c>
      <c r="F220" s="10"/>
      <c r="G220" s="10"/>
      <c r="H220" s="10"/>
      <c r="I220" s="10"/>
      <c r="J220" s="10"/>
      <c r="K220" s="10"/>
      <c r="M220" s="10"/>
      <c r="N220" s="10"/>
      <c r="O220" s="10"/>
      <c r="P220" s="10"/>
      <c r="Q220" s="10"/>
      <c r="R220" s="10"/>
      <c r="S220" s="5">
        <v>203</v>
      </c>
    </row>
    <row r="221" spans="1:19" ht="15.9" customHeight="1" x14ac:dyDescent="0.25">
      <c r="A221" s="78"/>
      <c r="B221" s="91" t="s">
        <v>409</v>
      </c>
      <c r="C221" s="100" t="s">
        <v>111</v>
      </c>
      <c r="D221" s="65" t="s">
        <v>112</v>
      </c>
      <c r="E221" s="5">
        <v>205</v>
      </c>
      <c r="F221" s="10"/>
      <c r="G221" s="10"/>
      <c r="H221" s="10"/>
      <c r="I221" s="10"/>
      <c r="J221" s="10"/>
      <c r="K221" s="10"/>
      <c r="M221" s="10"/>
      <c r="N221" s="10"/>
      <c r="O221" s="10"/>
      <c r="P221" s="10"/>
      <c r="Q221" s="10"/>
      <c r="R221" s="10"/>
      <c r="S221" s="5">
        <v>205</v>
      </c>
    </row>
    <row r="222" spans="1:19" ht="15.9" customHeight="1" x14ac:dyDescent="0.25">
      <c r="A222" s="78"/>
      <c r="B222" s="91" t="s">
        <v>409</v>
      </c>
      <c r="C222" s="100" t="s">
        <v>509</v>
      </c>
      <c r="D222" s="65" t="s">
        <v>274</v>
      </c>
      <c r="E222" s="5">
        <v>206</v>
      </c>
      <c r="F222" s="64"/>
      <c r="G222" s="64"/>
      <c r="H222" s="64"/>
      <c r="I222" s="64"/>
      <c r="J222" s="64"/>
      <c r="K222" s="64"/>
      <c r="M222" s="64"/>
      <c r="N222" s="64"/>
      <c r="O222" s="64"/>
      <c r="P222" s="64"/>
      <c r="Q222" s="64"/>
      <c r="R222" s="64"/>
      <c r="S222" s="5">
        <v>206</v>
      </c>
    </row>
    <row r="223" spans="1:19" ht="15.9" customHeight="1" x14ac:dyDescent="0.25">
      <c r="A223" s="78"/>
      <c r="B223" s="91" t="s">
        <v>409</v>
      </c>
      <c r="C223" s="100" t="s">
        <v>510</v>
      </c>
      <c r="D223" s="65" t="s">
        <v>275</v>
      </c>
      <c r="E223" s="5">
        <v>215</v>
      </c>
      <c r="F223" s="64"/>
      <c r="G223" s="64"/>
      <c r="H223" s="64"/>
      <c r="I223" s="64"/>
      <c r="J223" s="64"/>
      <c r="K223" s="64"/>
      <c r="M223" s="64"/>
      <c r="N223" s="64"/>
      <c r="O223" s="64"/>
      <c r="P223" s="64"/>
      <c r="Q223" s="64"/>
      <c r="R223" s="64"/>
      <c r="S223" s="5">
        <v>215</v>
      </c>
    </row>
    <row r="224" spans="1:19" ht="15.9" customHeight="1" x14ac:dyDescent="0.25">
      <c r="A224" s="78"/>
      <c r="B224" s="91" t="s">
        <v>409</v>
      </c>
      <c r="C224" s="100" t="s">
        <v>395</v>
      </c>
      <c r="D224" s="97" t="s">
        <v>113</v>
      </c>
      <c r="E224" s="5">
        <v>208</v>
      </c>
      <c r="F224" s="10"/>
      <c r="G224" s="10"/>
      <c r="H224" s="10"/>
      <c r="I224" s="10"/>
      <c r="J224" s="10"/>
      <c r="K224" s="10"/>
      <c r="M224" s="10"/>
      <c r="N224" s="10"/>
      <c r="O224" s="10"/>
      <c r="P224" s="10"/>
      <c r="Q224" s="10"/>
      <c r="R224" s="10"/>
      <c r="S224" s="5">
        <v>208</v>
      </c>
    </row>
    <row r="225" spans="1:19" ht="15.9" customHeight="1" x14ac:dyDescent="0.25">
      <c r="A225" s="78"/>
      <c r="B225" s="91" t="s">
        <v>409</v>
      </c>
      <c r="C225" s="100" t="s">
        <v>114</v>
      </c>
      <c r="D225" s="65" t="s">
        <v>115</v>
      </c>
      <c r="E225" s="5">
        <v>209</v>
      </c>
      <c r="F225" s="10"/>
      <c r="G225" s="10"/>
      <c r="H225" s="10"/>
      <c r="I225" s="10"/>
      <c r="J225" s="10"/>
      <c r="K225" s="10"/>
      <c r="M225" s="10"/>
      <c r="N225" s="10"/>
      <c r="O225" s="10"/>
      <c r="P225" s="10"/>
      <c r="Q225" s="10"/>
      <c r="R225" s="10"/>
      <c r="S225" s="5">
        <v>209</v>
      </c>
    </row>
    <row r="226" spans="1:19" ht="15.9" customHeight="1" x14ac:dyDescent="0.25">
      <c r="A226" s="78"/>
      <c r="B226" s="91" t="s">
        <v>409</v>
      </c>
      <c r="C226" s="100" t="s">
        <v>881</v>
      </c>
      <c r="D226" s="97" t="s">
        <v>276</v>
      </c>
      <c r="E226" s="5">
        <v>231</v>
      </c>
      <c r="F226" s="64"/>
      <c r="G226" s="64"/>
      <c r="H226" s="64"/>
      <c r="I226" s="64"/>
      <c r="J226" s="64"/>
      <c r="K226" s="64"/>
      <c r="M226" s="64"/>
      <c r="N226" s="64"/>
      <c r="O226" s="64"/>
      <c r="P226" s="64"/>
      <c r="Q226" s="64"/>
      <c r="R226" s="64"/>
      <c r="S226" s="5">
        <v>231</v>
      </c>
    </row>
    <row r="227" spans="1:19" ht="15.9" customHeight="1" x14ac:dyDescent="0.25">
      <c r="A227" s="78"/>
      <c r="B227" s="91" t="s">
        <v>409</v>
      </c>
      <c r="C227" s="100" t="s">
        <v>511</v>
      </c>
      <c r="D227" s="65" t="s">
        <v>277</v>
      </c>
      <c r="E227" s="5">
        <v>216</v>
      </c>
      <c r="F227" s="10"/>
      <c r="G227" s="10"/>
      <c r="H227" s="10"/>
      <c r="I227" s="10"/>
      <c r="J227" s="10"/>
      <c r="K227" s="10"/>
      <c r="M227" s="10"/>
      <c r="N227" s="10"/>
      <c r="O227" s="10"/>
      <c r="P227" s="10"/>
      <c r="Q227" s="10"/>
      <c r="R227" s="10"/>
      <c r="S227" s="5">
        <v>216</v>
      </c>
    </row>
    <row r="228" spans="1:19" ht="15.9" customHeight="1" x14ac:dyDescent="0.25">
      <c r="A228" s="78"/>
      <c r="B228" s="91" t="s">
        <v>409</v>
      </c>
      <c r="C228" s="100" t="s">
        <v>512</v>
      </c>
      <c r="D228" s="65" t="s">
        <v>278</v>
      </c>
      <c r="E228" s="5">
        <v>217</v>
      </c>
      <c r="F228" s="10"/>
      <c r="G228" s="10"/>
      <c r="H228" s="10"/>
      <c r="I228" s="10"/>
      <c r="J228" s="10"/>
      <c r="K228" s="10"/>
      <c r="M228" s="10"/>
      <c r="N228" s="10"/>
      <c r="O228" s="10"/>
      <c r="P228" s="10"/>
      <c r="Q228" s="10"/>
      <c r="R228" s="10"/>
      <c r="S228" s="5">
        <v>217</v>
      </c>
    </row>
    <row r="229" spans="1:19" ht="15.9" customHeight="1" x14ac:dyDescent="0.25">
      <c r="A229" s="78"/>
      <c r="B229" s="91" t="s">
        <v>409</v>
      </c>
      <c r="C229" s="100" t="s">
        <v>513</v>
      </c>
      <c r="D229" s="65" t="s">
        <v>279</v>
      </c>
      <c r="E229" s="5">
        <v>212</v>
      </c>
      <c r="F229" s="64"/>
      <c r="G229" s="64"/>
      <c r="H229" s="64"/>
      <c r="I229" s="64"/>
      <c r="J229" s="64"/>
      <c r="K229" s="64"/>
      <c r="M229" s="64"/>
      <c r="N229" s="64"/>
      <c r="O229" s="64"/>
      <c r="P229" s="64"/>
      <c r="Q229" s="64"/>
      <c r="R229" s="64"/>
      <c r="S229" s="5">
        <v>212</v>
      </c>
    </row>
    <row r="230" spans="1:19" ht="35.1" customHeight="1" thickBot="1" x14ac:dyDescent="0.3">
      <c r="A230" s="78"/>
      <c r="B230" s="114" t="s">
        <v>1076</v>
      </c>
      <c r="C230" s="115"/>
      <c r="D230" s="110" t="s">
        <v>1075</v>
      </c>
      <c r="E230" s="9"/>
      <c r="F230" s="309">
        <f t="shared" ref="F230:K230" si="22">SUM(F231:F263)</f>
        <v>0</v>
      </c>
      <c r="G230" s="309">
        <f t="shared" si="22"/>
        <v>0</v>
      </c>
      <c r="H230" s="309">
        <f t="shared" si="22"/>
        <v>0</v>
      </c>
      <c r="I230" s="309">
        <f t="shared" si="22"/>
        <v>0</v>
      </c>
      <c r="J230" s="309">
        <f t="shared" si="22"/>
        <v>0</v>
      </c>
      <c r="K230" s="309">
        <f t="shared" si="22"/>
        <v>0</v>
      </c>
      <c r="M230" s="309">
        <f t="shared" ref="M230:R230" si="23">SUM(M231:M263)</f>
        <v>0</v>
      </c>
      <c r="N230" s="309">
        <f t="shared" si="23"/>
        <v>0</v>
      </c>
      <c r="O230" s="309">
        <f t="shared" si="23"/>
        <v>0</v>
      </c>
      <c r="P230" s="309">
        <f t="shared" si="23"/>
        <v>0</v>
      </c>
      <c r="Q230" s="309">
        <f t="shared" si="23"/>
        <v>0</v>
      </c>
      <c r="R230" s="309">
        <f t="shared" si="23"/>
        <v>0</v>
      </c>
      <c r="S230" s="9"/>
    </row>
    <row r="231" spans="1:19" ht="15.9" customHeight="1" thickTop="1" x14ac:dyDescent="0.25">
      <c r="A231" s="78"/>
      <c r="B231" s="91" t="s">
        <v>1076</v>
      </c>
      <c r="C231" s="103" t="s">
        <v>282</v>
      </c>
      <c r="D231" s="65" t="s">
        <v>283</v>
      </c>
      <c r="E231" s="5">
        <v>237</v>
      </c>
      <c r="F231" s="10"/>
      <c r="G231" s="10"/>
      <c r="H231" s="10"/>
      <c r="I231" s="10"/>
      <c r="J231" s="10"/>
      <c r="K231" s="10"/>
      <c r="M231" s="10"/>
      <c r="N231" s="10"/>
      <c r="O231" s="10"/>
      <c r="P231" s="10"/>
      <c r="Q231" s="10"/>
      <c r="R231" s="10"/>
      <c r="S231" s="5">
        <v>237</v>
      </c>
    </row>
    <row r="232" spans="1:19" s="334" customFormat="1" ht="15.9" customHeight="1" x14ac:dyDescent="0.25">
      <c r="A232" s="78"/>
      <c r="B232" s="91" t="s">
        <v>529</v>
      </c>
      <c r="C232" s="100" t="s">
        <v>314</v>
      </c>
      <c r="D232" s="65" t="s">
        <v>315</v>
      </c>
      <c r="E232" s="5">
        <v>238</v>
      </c>
      <c r="F232" s="10"/>
      <c r="G232" s="10"/>
      <c r="H232" s="10"/>
      <c r="I232" s="10"/>
      <c r="J232" s="10"/>
      <c r="K232" s="10"/>
      <c r="M232" s="10"/>
      <c r="N232" s="10"/>
      <c r="O232" s="10"/>
      <c r="P232" s="10"/>
      <c r="Q232" s="10"/>
      <c r="R232" s="10"/>
      <c r="S232" s="5">
        <v>238</v>
      </c>
    </row>
    <row r="233" spans="1:19" s="334" customFormat="1" ht="15.9" customHeight="1" x14ac:dyDescent="0.25">
      <c r="A233" s="78"/>
      <c r="B233" s="91" t="s">
        <v>529</v>
      </c>
      <c r="C233" s="100" t="s">
        <v>116</v>
      </c>
      <c r="D233" s="65" t="s">
        <v>117</v>
      </c>
      <c r="E233" s="5">
        <v>224</v>
      </c>
      <c r="F233" s="10"/>
      <c r="G233" s="10"/>
      <c r="H233" s="10"/>
      <c r="I233" s="10"/>
      <c r="J233" s="10"/>
      <c r="K233" s="10"/>
      <c r="M233" s="10"/>
      <c r="N233" s="10"/>
      <c r="O233" s="10"/>
      <c r="P233" s="10"/>
      <c r="Q233" s="10"/>
      <c r="R233" s="10"/>
      <c r="S233" s="5">
        <v>224</v>
      </c>
    </row>
    <row r="234" spans="1:19" s="334" customFormat="1" ht="15.9" customHeight="1" x14ac:dyDescent="0.25">
      <c r="A234" s="78"/>
      <c r="B234" s="91" t="s">
        <v>529</v>
      </c>
      <c r="C234" s="100" t="s">
        <v>316</v>
      </c>
      <c r="D234" s="65" t="s">
        <v>317</v>
      </c>
      <c r="E234" s="5">
        <v>240</v>
      </c>
      <c r="F234" s="10"/>
      <c r="G234" s="10"/>
      <c r="H234" s="10"/>
      <c r="I234" s="10"/>
      <c r="J234" s="10"/>
      <c r="K234" s="10"/>
      <c r="M234" s="10"/>
      <c r="N234" s="10"/>
      <c r="O234" s="10"/>
      <c r="P234" s="10"/>
      <c r="Q234" s="10"/>
      <c r="R234" s="10"/>
      <c r="S234" s="5">
        <v>240</v>
      </c>
    </row>
    <row r="235" spans="1:19" s="334" customFormat="1" ht="15.9" customHeight="1" x14ac:dyDescent="0.25">
      <c r="A235" s="78"/>
      <c r="B235" s="91" t="s">
        <v>529</v>
      </c>
      <c r="C235" s="100" t="s">
        <v>968</v>
      </c>
      <c r="D235" s="277" t="s">
        <v>305</v>
      </c>
      <c r="E235" s="5">
        <v>241</v>
      </c>
      <c r="F235" s="10"/>
      <c r="G235" s="10"/>
      <c r="H235" s="10"/>
      <c r="I235" s="10"/>
      <c r="J235" s="10"/>
      <c r="K235" s="10"/>
      <c r="M235" s="10"/>
      <c r="N235" s="10"/>
      <c r="O235" s="10"/>
      <c r="P235" s="10"/>
      <c r="Q235" s="10"/>
      <c r="R235" s="10"/>
      <c r="S235" s="5">
        <v>241</v>
      </c>
    </row>
    <row r="236" spans="1:19" s="334" customFormat="1" ht="15.9" customHeight="1" x14ac:dyDescent="0.25">
      <c r="A236" s="78"/>
      <c r="B236" s="91" t="s">
        <v>529</v>
      </c>
      <c r="C236" s="100" t="s">
        <v>294</v>
      </c>
      <c r="D236" s="65" t="s">
        <v>295</v>
      </c>
      <c r="E236" s="5">
        <v>242</v>
      </c>
      <c r="F236" s="10"/>
      <c r="G236" s="10"/>
      <c r="H236" s="10"/>
      <c r="I236" s="10"/>
      <c r="J236" s="10"/>
      <c r="K236" s="10"/>
      <c r="M236" s="10"/>
      <c r="N236" s="10"/>
      <c r="O236" s="10"/>
      <c r="P236" s="10"/>
      <c r="Q236" s="10"/>
      <c r="R236" s="10"/>
      <c r="S236" s="5">
        <v>242</v>
      </c>
    </row>
    <row r="237" spans="1:19" s="334" customFormat="1" ht="15.9" customHeight="1" x14ac:dyDescent="0.25">
      <c r="A237" s="78"/>
      <c r="B237" s="91" t="s">
        <v>529</v>
      </c>
      <c r="C237" s="100" t="s">
        <v>872</v>
      </c>
      <c r="D237" s="97" t="s">
        <v>301</v>
      </c>
      <c r="E237" s="5">
        <v>243</v>
      </c>
      <c r="F237" s="10"/>
      <c r="G237" s="10"/>
      <c r="H237" s="10"/>
      <c r="I237" s="10"/>
      <c r="J237" s="10"/>
      <c r="K237" s="10"/>
      <c r="M237" s="10"/>
      <c r="N237" s="10"/>
      <c r="O237" s="10"/>
      <c r="P237" s="10"/>
      <c r="Q237" s="10"/>
      <c r="R237" s="10"/>
      <c r="S237" s="5">
        <v>243</v>
      </c>
    </row>
    <row r="238" spans="1:19" s="334" customFormat="1" ht="15.9" customHeight="1" x14ac:dyDescent="0.25">
      <c r="A238" s="78"/>
      <c r="B238" s="91" t="s">
        <v>529</v>
      </c>
      <c r="C238" s="100" t="s">
        <v>969</v>
      </c>
      <c r="D238" s="97" t="s">
        <v>320</v>
      </c>
      <c r="E238" s="5">
        <v>244</v>
      </c>
      <c r="F238" s="10"/>
      <c r="G238" s="10"/>
      <c r="H238" s="10"/>
      <c r="I238" s="10"/>
      <c r="J238" s="10"/>
      <c r="K238" s="10"/>
      <c r="M238" s="10"/>
      <c r="N238" s="10"/>
      <c r="O238" s="10"/>
      <c r="P238" s="10"/>
      <c r="Q238" s="10"/>
      <c r="R238" s="10"/>
      <c r="S238" s="5">
        <v>244</v>
      </c>
    </row>
    <row r="239" spans="1:19" s="334" customFormat="1" ht="15.9" customHeight="1" x14ac:dyDescent="0.25">
      <c r="A239" s="78"/>
      <c r="B239" s="91" t="s">
        <v>529</v>
      </c>
      <c r="C239" s="100" t="s">
        <v>887</v>
      </c>
      <c r="D239" s="97" t="s">
        <v>296</v>
      </c>
      <c r="E239" s="5">
        <v>245</v>
      </c>
      <c r="F239" s="10"/>
      <c r="G239" s="10"/>
      <c r="H239" s="10"/>
      <c r="I239" s="10"/>
      <c r="J239" s="10"/>
      <c r="K239" s="10"/>
      <c r="M239" s="10"/>
      <c r="N239" s="10"/>
      <c r="O239" s="10"/>
      <c r="P239" s="10"/>
      <c r="Q239" s="10"/>
      <c r="R239" s="10"/>
      <c r="S239" s="5">
        <v>245</v>
      </c>
    </row>
    <row r="240" spans="1:19" s="334" customFormat="1" ht="15.9" customHeight="1" x14ac:dyDescent="0.25">
      <c r="A240" s="78"/>
      <c r="B240" s="91" t="s">
        <v>529</v>
      </c>
      <c r="C240" s="100" t="s">
        <v>284</v>
      </c>
      <c r="D240" s="65" t="s">
        <v>285</v>
      </c>
      <c r="E240" s="5">
        <v>246</v>
      </c>
      <c r="F240" s="10"/>
      <c r="G240" s="10"/>
      <c r="H240" s="10"/>
      <c r="I240" s="10"/>
      <c r="J240" s="10"/>
      <c r="K240" s="10"/>
      <c r="M240" s="10"/>
      <c r="N240" s="10"/>
      <c r="O240" s="10"/>
      <c r="P240" s="10"/>
      <c r="Q240" s="10"/>
      <c r="R240" s="10"/>
      <c r="S240" s="5">
        <v>246</v>
      </c>
    </row>
    <row r="241" spans="1:19" s="334" customFormat="1" ht="15.9" customHeight="1" x14ac:dyDescent="0.25">
      <c r="A241" s="78"/>
      <c r="B241" s="91" t="s">
        <v>529</v>
      </c>
      <c r="C241" s="100" t="s">
        <v>874</v>
      </c>
      <c r="D241" s="65" t="s">
        <v>291</v>
      </c>
      <c r="E241" s="5">
        <v>247</v>
      </c>
      <c r="F241" s="10"/>
      <c r="G241" s="10"/>
      <c r="H241" s="10"/>
      <c r="I241" s="10"/>
      <c r="J241" s="10"/>
      <c r="K241" s="10"/>
      <c r="M241" s="10"/>
      <c r="N241" s="10"/>
      <c r="O241" s="10"/>
      <c r="P241" s="10"/>
      <c r="Q241" s="10"/>
      <c r="R241" s="10"/>
      <c r="S241" s="5">
        <v>247</v>
      </c>
    </row>
    <row r="242" spans="1:19" s="334" customFormat="1" ht="15.9" customHeight="1" x14ac:dyDescent="0.25">
      <c r="A242" s="78"/>
      <c r="B242" s="91" t="s">
        <v>529</v>
      </c>
      <c r="C242" s="100" t="s">
        <v>297</v>
      </c>
      <c r="D242" s="65" t="s">
        <v>298</v>
      </c>
      <c r="E242" s="5">
        <v>248</v>
      </c>
      <c r="F242" s="10"/>
      <c r="G242" s="10"/>
      <c r="H242" s="10"/>
      <c r="I242" s="10"/>
      <c r="J242" s="10"/>
      <c r="K242" s="10"/>
      <c r="M242" s="10"/>
      <c r="N242" s="10"/>
      <c r="O242" s="10"/>
      <c r="P242" s="10"/>
      <c r="Q242" s="10"/>
      <c r="R242" s="10"/>
      <c r="S242" s="5">
        <v>248</v>
      </c>
    </row>
    <row r="243" spans="1:19" s="334" customFormat="1" ht="15.9" customHeight="1" x14ac:dyDescent="0.25">
      <c r="A243" s="78"/>
      <c r="B243" s="91" t="s">
        <v>529</v>
      </c>
      <c r="C243" s="365" t="s">
        <v>966</v>
      </c>
      <c r="D243" s="97" t="s">
        <v>286</v>
      </c>
      <c r="E243" s="5">
        <v>249</v>
      </c>
      <c r="F243" s="10"/>
      <c r="G243" s="10"/>
      <c r="H243" s="10"/>
      <c r="I243" s="10"/>
      <c r="J243" s="10"/>
      <c r="K243" s="10"/>
      <c r="M243" s="10"/>
      <c r="N243" s="10"/>
      <c r="O243" s="10"/>
      <c r="P243" s="10"/>
      <c r="Q243" s="10"/>
      <c r="R243" s="10"/>
      <c r="S243" s="5">
        <v>249</v>
      </c>
    </row>
    <row r="244" spans="1:19" s="334" customFormat="1" ht="15.9" customHeight="1" x14ac:dyDescent="0.25">
      <c r="A244" s="78"/>
      <c r="B244" s="91" t="s">
        <v>529</v>
      </c>
      <c r="C244" s="100" t="s">
        <v>287</v>
      </c>
      <c r="D244" s="65" t="s">
        <v>288</v>
      </c>
      <c r="E244" s="5">
        <v>275</v>
      </c>
      <c r="F244" s="10"/>
      <c r="G244" s="10"/>
      <c r="H244" s="10"/>
      <c r="I244" s="10"/>
      <c r="J244" s="10"/>
      <c r="K244" s="10"/>
      <c r="M244" s="10"/>
      <c r="N244" s="10"/>
      <c r="O244" s="10"/>
      <c r="P244" s="10"/>
      <c r="Q244" s="10"/>
      <c r="R244" s="10"/>
      <c r="S244" s="5">
        <v>275</v>
      </c>
    </row>
    <row r="245" spans="1:19" s="334" customFormat="1" ht="15.9" customHeight="1" x14ac:dyDescent="0.25">
      <c r="A245" s="78"/>
      <c r="B245" s="91" t="s">
        <v>529</v>
      </c>
      <c r="C245" s="100" t="s">
        <v>299</v>
      </c>
      <c r="D245" s="65" t="s">
        <v>300</v>
      </c>
      <c r="E245" s="5">
        <v>276</v>
      </c>
      <c r="F245" s="10"/>
      <c r="G245" s="10"/>
      <c r="H245" s="10"/>
      <c r="I245" s="10"/>
      <c r="J245" s="10"/>
      <c r="K245" s="10"/>
      <c r="M245" s="10"/>
      <c r="N245" s="10"/>
      <c r="O245" s="10"/>
      <c r="P245" s="10"/>
      <c r="Q245" s="10"/>
      <c r="R245" s="10"/>
      <c r="S245" s="5">
        <v>276</v>
      </c>
    </row>
    <row r="246" spans="1:19" s="334" customFormat="1" ht="15.9" customHeight="1" x14ac:dyDescent="0.25">
      <c r="A246" s="78"/>
      <c r="B246" s="91" t="s">
        <v>529</v>
      </c>
      <c r="C246" s="100" t="s">
        <v>302</v>
      </c>
      <c r="D246" s="65" t="s">
        <v>303</v>
      </c>
      <c r="E246" s="5">
        <v>277</v>
      </c>
      <c r="F246" s="10"/>
      <c r="G246" s="10"/>
      <c r="H246" s="10"/>
      <c r="I246" s="10"/>
      <c r="J246" s="10"/>
      <c r="K246" s="10"/>
      <c r="M246" s="10"/>
      <c r="N246" s="10"/>
      <c r="O246" s="10"/>
      <c r="P246" s="10"/>
      <c r="Q246" s="10"/>
      <c r="R246" s="10"/>
      <c r="S246" s="5">
        <v>277</v>
      </c>
    </row>
    <row r="247" spans="1:19" s="334" customFormat="1" ht="15.9" customHeight="1" x14ac:dyDescent="0.25">
      <c r="A247" s="78"/>
      <c r="B247" s="91" t="s">
        <v>529</v>
      </c>
      <c r="C247" s="100" t="s">
        <v>886</v>
      </c>
      <c r="D247" s="97" t="s">
        <v>304</v>
      </c>
      <c r="E247" s="5">
        <v>278</v>
      </c>
      <c r="F247" s="10"/>
      <c r="G247" s="10"/>
      <c r="H247" s="10"/>
      <c r="I247" s="10"/>
      <c r="J247" s="10"/>
      <c r="K247" s="10"/>
      <c r="M247" s="10"/>
      <c r="N247" s="10"/>
      <c r="O247" s="10"/>
      <c r="P247" s="10"/>
      <c r="Q247" s="10"/>
      <c r="R247" s="10"/>
      <c r="S247" s="5">
        <v>278</v>
      </c>
    </row>
    <row r="248" spans="1:19" s="334" customFormat="1" ht="15.9" customHeight="1" x14ac:dyDescent="0.25">
      <c r="A248" s="78"/>
      <c r="B248" s="91" t="s">
        <v>529</v>
      </c>
      <c r="C248" s="100" t="s">
        <v>371</v>
      </c>
      <c r="D248" s="97" t="s">
        <v>118</v>
      </c>
      <c r="E248" s="5">
        <v>225</v>
      </c>
      <c r="F248" s="10"/>
      <c r="G248" s="10"/>
      <c r="H248" s="10"/>
      <c r="I248" s="10"/>
      <c r="J248" s="10"/>
      <c r="K248" s="10"/>
      <c r="M248" s="10"/>
      <c r="N248" s="10"/>
      <c r="O248" s="10"/>
      <c r="P248" s="10"/>
      <c r="Q248" s="10"/>
      <c r="R248" s="10"/>
      <c r="S248" s="5">
        <v>225</v>
      </c>
    </row>
    <row r="249" spans="1:19" s="334" customFormat="1" ht="15.9" customHeight="1" x14ac:dyDescent="0.25">
      <c r="A249" s="78"/>
      <c r="B249" s="91" t="s">
        <v>529</v>
      </c>
      <c r="C249" s="100" t="s">
        <v>306</v>
      </c>
      <c r="D249" s="65" t="s">
        <v>307</v>
      </c>
      <c r="E249" s="5">
        <v>255</v>
      </c>
      <c r="F249" s="10"/>
      <c r="G249" s="10"/>
      <c r="H249" s="10"/>
      <c r="I249" s="10"/>
      <c r="J249" s="10"/>
      <c r="K249" s="10"/>
      <c r="M249" s="10"/>
      <c r="N249" s="10"/>
      <c r="O249" s="10"/>
      <c r="P249" s="10"/>
      <c r="Q249" s="10"/>
      <c r="R249" s="10"/>
      <c r="S249" s="5">
        <v>255</v>
      </c>
    </row>
    <row r="250" spans="1:19" s="334" customFormat="1" ht="15.9" customHeight="1" x14ac:dyDescent="0.25">
      <c r="A250" s="78"/>
      <c r="B250" s="91" t="s">
        <v>529</v>
      </c>
      <c r="C250" s="100" t="s">
        <v>885</v>
      </c>
      <c r="D250" s="97" t="s">
        <v>309</v>
      </c>
      <c r="E250" s="5">
        <v>256</v>
      </c>
      <c r="F250" s="10"/>
      <c r="G250" s="10"/>
      <c r="H250" s="10"/>
      <c r="I250" s="10"/>
      <c r="J250" s="10"/>
      <c r="K250" s="10"/>
      <c r="M250" s="10"/>
      <c r="N250" s="10"/>
      <c r="O250" s="10"/>
      <c r="P250" s="10"/>
      <c r="Q250" s="10"/>
      <c r="R250" s="10"/>
      <c r="S250" s="5">
        <v>256</v>
      </c>
    </row>
    <row r="251" spans="1:19" s="334" customFormat="1" ht="15.9" customHeight="1" x14ac:dyDescent="0.25">
      <c r="A251" s="78"/>
      <c r="B251" s="91" t="s">
        <v>529</v>
      </c>
      <c r="C251" s="100" t="s">
        <v>292</v>
      </c>
      <c r="D251" s="65" t="s">
        <v>293</v>
      </c>
      <c r="E251" s="5">
        <v>257</v>
      </c>
      <c r="F251" s="10"/>
      <c r="G251" s="10"/>
      <c r="H251" s="10"/>
      <c r="I251" s="10"/>
      <c r="J251" s="10"/>
      <c r="K251" s="10"/>
      <c r="M251" s="10"/>
      <c r="N251" s="10"/>
      <c r="O251" s="10"/>
      <c r="P251" s="10"/>
      <c r="Q251" s="10"/>
      <c r="R251" s="10"/>
      <c r="S251" s="5">
        <v>257</v>
      </c>
    </row>
    <row r="252" spans="1:19" s="334" customFormat="1" ht="15.9" customHeight="1" x14ac:dyDescent="0.25">
      <c r="A252" s="78"/>
      <c r="B252" s="91" t="s">
        <v>529</v>
      </c>
      <c r="C252" s="100" t="s">
        <v>310</v>
      </c>
      <c r="D252" s="65" t="s">
        <v>311</v>
      </c>
      <c r="E252" s="5">
        <v>258</v>
      </c>
      <c r="F252" s="10"/>
      <c r="G252" s="10"/>
      <c r="H252" s="10"/>
      <c r="I252" s="10"/>
      <c r="J252" s="10"/>
      <c r="K252" s="10"/>
      <c r="M252" s="10"/>
      <c r="N252" s="10"/>
      <c r="O252" s="10"/>
      <c r="P252" s="10"/>
      <c r="Q252" s="10"/>
      <c r="R252" s="10"/>
      <c r="S252" s="5">
        <v>258</v>
      </c>
    </row>
    <row r="253" spans="1:19" s="334" customFormat="1" ht="15.9" customHeight="1" x14ac:dyDescent="0.25">
      <c r="A253" s="78"/>
      <c r="B253" s="91" t="s">
        <v>529</v>
      </c>
      <c r="C253" s="100" t="s">
        <v>877</v>
      </c>
      <c r="D253" s="97" t="s">
        <v>312</v>
      </c>
      <c r="E253" s="373">
        <v>235</v>
      </c>
      <c r="F253" s="10"/>
      <c r="G253" s="10"/>
      <c r="H253" s="10"/>
      <c r="I253" s="10"/>
      <c r="J253" s="10"/>
      <c r="K253" s="10"/>
      <c r="M253" s="10"/>
      <c r="N253" s="10"/>
      <c r="O253" s="10"/>
      <c r="P253" s="10"/>
      <c r="Q253" s="10"/>
      <c r="R253" s="10"/>
      <c r="S253" s="373">
        <v>235</v>
      </c>
    </row>
    <row r="254" spans="1:19" s="334" customFormat="1" ht="15.9" customHeight="1" x14ac:dyDescent="0.25">
      <c r="A254" s="78"/>
      <c r="B254" s="91" t="s">
        <v>529</v>
      </c>
      <c r="C254" s="100" t="s">
        <v>884</v>
      </c>
      <c r="D254" s="97" t="s">
        <v>313</v>
      </c>
      <c r="E254" s="5">
        <v>260</v>
      </c>
      <c r="F254" s="10"/>
      <c r="G254" s="10"/>
      <c r="H254" s="10"/>
      <c r="I254" s="10"/>
      <c r="J254" s="10"/>
      <c r="K254" s="10"/>
      <c r="M254" s="10"/>
      <c r="N254" s="10"/>
      <c r="O254" s="10"/>
      <c r="P254" s="10"/>
      <c r="Q254" s="10"/>
      <c r="R254" s="10"/>
      <c r="S254" s="5">
        <v>260</v>
      </c>
    </row>
    <row r="255" spans="1:19" s="334" customFormat="1" ht="15.9" customHeight="1" x14ac:dyDescent="0.25">
      <c r="A255" s="78"/>
      <c r="B255" s="91" t="s">
        <v>529</v>
      </c>
      <c r="C255" s="100" t="s">
        <v>883</v>
      </c>
      <c r="D255" s="97" t="s">
        <v>321</v>
      </c>
      <c r="E255" s="5">
        <v>261</v>
      </c>
      <c r="F255" s="10"/>
      <c r="G255" s="10"/>
      <c r="H255" s="10"/>
      <c r="I255" s="10"/>
      <c r="J255" s="10"/>
      <c r="K255" s="10"/>
      <c r="M255" s="10"/>
      <c r="N255" s="10"/>
      <c r="O255" s="10"/>
      <c r="P255" s="10"/>
      <c r="Q255" s="10"/>
      <c r="R255" s="10"/>
      <c r="S255" s="5">
        <v>261</v>
      </c>
    </row>
    <row r="256" spans="1:19" s="334" customFormat="1" ht="15.9" customHeight="1" x14ac:dyDescent="0.25">
      <c r="A256" s="78"/>
      <c r="B256" s="91" t="s">
        <v>529</v>
      </c>
      <c r="C256" s="100" t="s">
        <v>328</v>
      </c>
      <c r="D256" s="65" t="s">
        <v>329</v>
      </c>
      <c r="E256" s="5">
        <v>262</v>
      </c>
      <c r="F256" s="10"/>
      <c r="G256" s="10"/>
      <c r="H256" s="10"/>
      <c r="I256" s="10"/>
      <c r="J256" s="10"/>
      <c r="K256" s="10"/>
      <c r="M256" s="10"/>
      <c r="N256" s="10"/>
      <c r="O256" s="10"/>
      <c r="P256" s="10"/>
      <c r="Q256" s="10"/>
      <c r="R256" s="10"/>
      <c r="S256" s="5">
        <v>262</v>
      </c>
    </row>
    <row r="257" spans="1:19" s="334" customFormat="1" ht="15.9" customHeight="1" x14ac:dyDescent="0.25">
      <c r="A257" s="78"/>
      <c r="B257" s="91" t="s">
        <v>529</v>
      </c>
      <c r="C257" s="100" t="s">
        <v>318</v>
      </c>
      <c r="D257" s="65" t="s">
        <v>319</v>
      </c>
      <c r="E257" s="5">
        <v>263</v>
      </c>
      <c r="F257" s="10"/>
      <c r="G257" s="10"/>
      <c r="H257" s="10"/>
      <c r="I257" s="10"/>
      <c r="J257" s="10"/>
      <c r="K257" s="10"/>
      <c r="M257" s="10"/>
      <c r="N257" s="10"/>
      <c r="O257" s="10"/>
      <c r="P257" s="10"/>
      <c r="Q257" s="10"/>
      <c r="R257" s="10"/>
      <c r="S257" s="5">
        <v>263</v>
      </c>
    </row>
    <row r="258" spans="1:19" s="334" customFormat="1" ht="15.9" customHeight="1" x14ac:dyDescent="0.25">
      <c r="A258" s="78"/>
      <c r="B258" s="91" t="s">
        <v>529</v>
      </c>
      <c r="C258" s="100" t="s">
        <v>879</v>
      </c>
      <c r="D258" s="65" t="s">
        <v>308</v>
      </c>
      <c r="E258" s="5">
        <v>264</v>
      </c>
      <c r="F258" s="10"/>
      <c r="G258" s="10"/>
      <c r="H258" s="10"/>
      <c r="I258" s="10"/>
      <c r="J258" s="10"/>
      <c r="K258" s="10"/>
      <c r="M258" s="10"/>
      <c r="N258" s="10"/>
      <c r="O258" s="10"/>
      <c r="P258" s="10"/>
      <c r="Q258" s="10"/>
      <c r="R258" s="10"/>
      <c r="S258" s="5">
        <v>264</v>
      </c>
    </row>
    <row r="259" spans="1:19" s="334" customFormat="1" ht="15.9" customHeight="1" x14ac:dyDescent="0.25">
      <c r="A259" s="78"/>
      <c r="B259" s="91" t="s">
        <v>529</v>
      </c>
      <c r="C259" s="100" t="s">
        <v>322</v>
      </c>
      <c r="D259" s="65" t="s">
        <v>323</v>
      </c>
      <c r="E259" s="5">
        <v>265</v>
      </c>
      <c r="F259" s="10"/>
      <c r="G259" s="10"/>
      <c r="H259" s="10"/>
      <c r="I259" s="10"/>
      <c r="J259" s="10"/>
      <c r="K259" s="10"/>
      <c r="M259" s="10"/>
      <c r="N259" s="10"/>
      <c r="O259" s="10"/>
      <c r="P259" s="10"/>
      <c r="Q259" s="10"/>
      <c r="R259" s="10"/>
      <c r="S259" s="5">
        <v>265</v>
      </c>
    </row>
    <row r="260" spans="1:19" s="334" customFormat="1" ht="15.9" customHeight="1" x14ac:dyDescent="0.25">
      <c r="A260" s="78"/>
      <c r="B260" s="91" t="s">
        <v>529</v>
      </c>
      <c r="C260" s="100" t="s">
        <v>324</v>
      </c>
      <c r="D260" s="65" t="s">
        <v>325</v>
      </c>
      <c r="E260" s="5">
        <v>266</v>
      </c>
      <c r="F260" s="10"/>
      <c r="G260" s="10"/>
      <c r="H260" s="10"/>
      <c r="I260" s="10"/>
      <c r="J260" s="10"/>
      <c r="K260" s="10"/>
      <c r="M260" s="10"/>
      <c r="N260" s="10"/>
      <c r="O260" s="10"/>
      <c r="P260" s="10"/>
      <c r="Q260" s="10"/>
      <c r="R260" s="10"/>
      <c r="S260" s="5">
        <v>266</v>
      </c>
    </row>
    <row r="261" spans="1:19" s="334" customFormat="1" ht="15.9" customHeight="1" x14ac:dyDescent="0.25">
      <c r="A261" s="78"/>
      <c r="B261" s="91" t="s">
        <v>529</v>
      </c>
      <c r="C261" s="100" t="s">
        <v>326</v>
      </c>
      <c r="D261" s="65" t="s">
        <v>327</v>
      </c>
      <c r="E261" s="5">
        <v>267</v>
      </c>
      <c r="F261" s="10"/>
      <c r="G261" s="10"/>
      <c r="H261" s="10"/>
      <c r="I261" s="10"/>
      <c r="J261" s="10"/>
      <c r="K261" s="10"/>
      <c r="M261" s="10"/>
      <c r="N261" s="10"/>
      <c r="O261" s="10"/>
      <c r="P261" s="10"/>
      <c r="Q261" s="10"/>
      <c r="R261" s="10"/>
      <c r="S261" s="5">
        <v>267</v>
      </c>
    </row>
    <row r="262" spans="1:19" s="334" customFormat="1" ht="15.9" customHeight="1" x14ac:dyDescent="0.25">
      <c r="A262" s="78"/>
      <c r="B262" s="91" t="s">
        <v>529</v>
      </c>
      <c r="C262" s="100" t="s">
        <v>882</v>
      </c>
      <c r="D262" s="97" t="s">
        <v>330</v>
      </c>
      <c r="E262" s="5">
        <v>268</v>
      </c>
      <c r="F262" s="10"/>
      <c r="G262" s="10"/>
      <c r="H262" s="10"/>
      <c r="I262" s="10"/>
      <c r="J262" s="10"/>
      <c r="K262" s="10"/>
      <c r="M262" s="10"/>
      <c r="N262" s="10"/>
      <c r="O262" s="10"/>
      <c r="P262" s="10"/>
      <c r="Q262" s="10"/>
      <c r="R262" s="10"/>
      <c r="S262" s="5">
        <v>268</v>
      </c>
    </row>
    <row r="263" spans="1:19" ht="15.9" customHeight="1" x14ac:dyDescent="0.25">
      <c r="A263" s="78"/>
      <c r="B263" s="91" t="s">
        <v>529</v>
      </c>
      <c r="C263" s="100" t="s">
        <v>289</v>
      </c>
      <c r="D263" s="65" t="s">
        <v>290</v>
      </c>
      <c r="E263" s="5">
        <v>269</v>
      </c>
      <c r="F263" s="10"/>
      <c r="G263" s="10"/>
      <c r="H263" s="10"/>
      <c r="I263" s="10"/>
      <c r="J263" s="10"/>
      <c r="K263" s="10"/>
      <c r="M263" s="10"/>
      <c r="N263" s="10"/>
      <c r="O263" s="10"/>
      <c r="P263" s="10"/>
      <c r="Q263" s="10"/>
      <c r="R263" s="10"/>
      <c r="S263" s="5">
        <v>269</v>
      </c>
    </row>
    <row r="264" spans="1:19" ht="0.9" customHeight="1" x14ac:dyDescent="0.25">
      <c r="B264" s="335"/>
      <c r="C264" s="75"/>
      <c r="D264" s="335"/>
      <c r="E264" s="335"/>
      <c r="F264" s="327"/>
      <c r="G264" s="327"/>
      <c r="H264" s="327"/>
      <c r="M264" s="327"/>
      <c r="N264" s="327"/>
      <c r="O264" s="327"/>
      <c r="S264" s="335"/>
    </row>
    <row r="265" spans="1:19" ht="0.9" customHeight="1" x14ac:dyDescent="0.25">
      <c r="B265" s="335"/>
      <c r="C265" s="335"/>
      <c r="D265" s="335"/>
      <c r="E265" s="335"/>
      <c r="F265" s="327"/>
      <c r="G265" s="327"/>
      <c r="H265" s="327"/>
      <c r="M265" s="327"/>
      <c r="N265" s="327"/>
      <c r="O265" s="327"/>
      <c r="S265" s="335"/>
    </row>
    <row r="266" spans="1:19" s="404" customFormat="1" ht="27" customHeight="1" thickBot="1" x14ac:dyDescent="0.3">
      <c r="B266" s="66"/>
      <c r="C266" s="62" t="s">
        <v>358</v>
      </c>
      <c r="D266" s="63" t="s">
        <v>1149</v>
      </c>
      <c r="E266" s="5">
        <v>250</v>
      </c>
      <c r="F266" s="59">
        <f t="shared" ref="F266:K266" si="24">SUM(F18,F67,F126,F178,F230)</f>
        <v>0</v>
      </c>
      <c r="G266" s="59">
        <f t="shared" si="24"/>
        <v>0</v>
      </c>
      <c r="H266" s="59">
        <f t="shared" si="24"/>
        <v>0</v>
      </c>
      <c r="I266" s="59">
        <f t="shared" si="24"/>
        <v>0</v>
      </c>
      <c r="J266" s="59">
        <f t="shared" si="24"/>
        <v>0</v>
      </c>
      <c r="K266" s="59">
        <f t="shared" si="24"/>
        <v>0</v>
      </c>
      <c r="M266" s="59">
        <f t="shared" ref="M266:R266" si="25">SUM(M18,M67,M126,M178,M230)</f>
        <v>0</v>
      </c>
      <c r="N266" s="59">
        <f t="shared" si="25"/>
        <v>0</v>
      </c>
      <c r="O266" s="59">
        <f t="shared" si="25"/>
        <v>0</v>
      </c>
      <c r="P266" s="59">
        <f t="shared" si="25"/>
        <v>0</v>
      </c>
      <c r="Q266" s="59">
        <f t="shared" si="25"/>
        <v>0</v>
      </c>
      <c r="R266" s="59">
        <f t="shared" si="25"/>
        <v>0</v>
      </c>
      <c r="S266" s="5">
        <v>250</v>
      </c>
    </row>
    <row r="267" spans="1:19" s="404" customFormat="1" ht="27" customHeight="1" thickTop="1" x14ac:dyDescent="0.25">
      <c r="B267" s="66"/>
      <c r="C267" s="416" t="s">
        <v>1077</v>
      </c>
      <c r="D267" s="415" t="s">
        <v>1080</v>
      </c>
      <c r="E267" s="5">
        <v>252</v>
      </c>
      <c r="F267" s="10"/>
      <c r="G267" s="10"/>
      <c r="H267" s="10"/>
      <c r="I267" s="10"/>
      <c r="J267" s="10"/>
      <c r="K267" s="10"/>
      <c r="L267" s="440"/>
      <c r="M267" s="10"/>
      <c r="N267" s="10"/>
      <c r="O267" s="10"/>
      <c r="P267" s="10"/>
      <c r="Q267" s="10"/>
      <c r="R267" s="10"/>
      <c r="S267" s="5">
        <v>252</v>
      </c>
    </row>
    <row r="268" spans="1:19" ht="27" customHeight="1" thickBot="1" x14ac:dyDescent="0.3">
      <c r="B268" s="66"/>
      <c r="C268" s="62" t="s">
        <v>1078</v>
      </c>
      <c r="D268" s="63" t="s">
        <v>1079</v>
      </c>
      <c r="E268" s="5">
        <v>270</v>
      </c>
      <c r="F268" s="59">
        <f t="shared" ref="F268:K268" si="26">SUM(F266,F267)</f>
        <v>0</v>
      </c>
      <c r="G268" s="59">
        <f t="shared" si="26"/>
        <v>0</v>
      </c>
      <c r="H268" s="59">
        <f t="shared" si="26"/>
        <v>0</v>
      </c>
      <c r="I268" s="59">
        <f t="shared" si="26"/>
        <v>0</v>
      </c>
      <c r="J268" s="59">
        <f t="shared" si="26"/>
        <v>0</v>
      </c>
      <c r="K268" s="59">
        <f t="shared" si="26"/>
        <v>0</v>
      </c>
      <c r="M268" s="59">
        <f t="shared" ref="M268:R268" si="27">SUM(M266,M267)</f>
        <v>0</v>
      </c>
      <c r="N268" s="59">
        <f t="shared" si="27"/>
        <v>0</v>
      </c>
      <c r="O268" s="59">
        <f t="shared" si="27"/>
        <v>0</v>
      </c>
      <c r="P268" s="59">
        <f t="shared" si="27"/>
        <v>0</v>
      </c>
      <c r="Q268" s="59">
        <f t="shared" si="27"/>
        <v>0</v>
      </c>
      <c r="R268" s="59">
        <f t="shared" si="27"/>
        <v>0</v>
      </c>
      <c r="S268" s="5">
        <v>270</v>
      </c>
    </row>
    <row r="269" spans="1:19" ht="35.25" hidden="1" customHeight="1" thickTop="1" x14ac:dyDescent="0.25"/>
    <row r="270" spans="1:19" ht="31.5" hidden="1" customHeight="1" x14ac:dyDescent="0.25"/>
    <row r="271" spans="1:19" ht="31.5" hidden="1" customHeight="1" x14ac:dyDescent="0.25"/>
    <row r="272" spans="1:19" ht="31.5" hidden="1" customHeight="1" x14ac:dyDescent="0.25"/>
    <row r="273" spans="3:21" ht="27" hidden="1" customHeight="1" x14ac:dyDescent="0.25"/>
    <row r="274" spans="3:21" ht="6" customHeight="1" thickTop="1" x14ac:dyDescent="0.25">
      <c r="C274" s="17"/>
      <c r="D274" s="17"/>
      <c r="E274" s="17"/>
      <c r="F274" s="17"/>
      <c r="G274" s="17"/>
      <c r="H274" s="17"/>
      <c r="I274" s="17"/>
      <c r="J274" s="17"/>
      <c r="K274" s="17"/>
      <c r="M274" s="17"/>
      <c r="N274" s="17"/>
      <c r="O274" s="17"/>
      <c r="P274" s="17"/>
      <c r="Q274" s="17"/>
      <c r="R274" s="17"/>
      <c r="S274" s="17"/>
    </row>
    <row r="275" spans="3:21" ht="19.5" customHeight="1" x14ac:dyDescent="0.25">
      <c r="C275" s="176" t="s">
        <v>1002</v>
      </c>
      <c r="S275" s="315" t="s">
        <v>368</v>
      </c>
    </row>
    <row r="276" spans="3:21" x14ac:dyDescent="0.25">
      <c r="F276" s="409"/>
      <c r="G276" s="409"/>
      <c r="H276" s="409"/>
      <c r="I276" s="409"/>
      <c r="J276" s="409"/>
      <c r="K276" s="409"/>
      <c r="L276" s="409"/>
      <c r="M276" s="409"/>
      <c r="N276" s="409"/>
      <c r="O276" s="409"/>
      <c r="P276" s="409"/>
      <c r="Q276" s="409"/>
      <c r="R276" s="409"/>
      <c r="S276" s="409"/>
      <c r="T276" s="409"/>
      <c r="U276" s="409"/>
    </row>
    <row r="277" spans="3:21" hidden="1" x14ac:dyDescent="0.25">
      <c r="F277" s="409"/>
      <c r="G277" s="409"/>
      <c r="H277" s="409"/>
      <c r="I277" s="409"/>
      <c r="J277" s="409"/>
      <c r="K277" s="409"/>
      <c r="L277" s="409"/>
      <c r="M277" s="409"/>
      <c r="N277" s="409"/>
      <c r="O277" s="409"/>
      <c r="P277" s="409"/>
      <c r="Q277" s="409"/>
      <c r="R277" s="409"/>
      <c r="S277" s="409"/>
      <c r="T277" s="409"/>
      <c r="U277" s="409"/>
    </row>
    <row r="278" spans="3:21" hidden="1" x14ac:dyDescent="0.25">
      <c r="F278" s="409"/>
      <c r="G278" s="409"/>
      <c r="H278" s="409"/>
      <c r="I278" s="409"/>
      <c r="J278" s="409"/>
      <c r="K278" s="409"/>
      <c r="L278" s="409"/>
      <c r="M278" s="409"/>
      <c r="N278" s="409"/>
      <c r="O278" s="409"/>
      <c r="P278" s="409"/>
      <c r="Q278" s="409"/>
      <c r="R278" s="409"/>
      <c r="S278" s="409"/>
      <c r="T278" s="409"/>
      <c r="U278" s="409"/>
    </row>
    <row r="279" spans="3:21" hidden="1" x14ac:dyDescent="0.25">
      <c r="F279" s="319"/>
    </row>
    <row r="280" spans="3:21" hidden="1" x14ac:dyDescent="0.25">
      <c r="F280" s="319"/>
      <c r="S280" s="15"/>
    </row>
    <row r="281" spans="3:21" hidden="1" x14ac:dyDescent="0.25">
      <c r="F281" s="319"/>
    </row>
    <row r="282" spans="3:21" hidden="1" x14ac:dyDescent="0.25">
      <c r="F282" s="13"/>
    </row>
    <row r="283" spans="3:21" x14ac:dyDescent="0.25">
      <c r="C283" s="203" t="str">
        <f>"Version: "&amp;C318</f>
        <v>Version: 1.00.D0</v>
      </c>
      <c r="F283" s="14"/>
    </row>
    <row r="284" spans="3:21" x14ac:dyDescent="0.25">
      <c r="C284" s="142" t="s">
        <v>821</v>
      </c>
      <c r="F284" s="319"/>
    </row>
    <row r="285" spans="3:21" x14ac:dyDescent="0.25">
      <c r="C285" s="92" t="s">
        <v>417</v>
      </c>
      <c r="D285" s="92"/>
      <c r="E285" s="143"/>
      <c r="F285" s="182" t="str">
        <f t="shared" ref="F285:K285" si="28">IF(MIN(F18:F273)&lt;0,"ERROR","")</f>
        <v/>
      </c>
      <c r="G285" s="182" t="str">
        <f t="shared" si="28"/>
        <v/>
      </c>
      <c r="H285" s="182" t="str">
        <f t="shared" si="28"/>
        <v/>
      </c>
      <c r="I285" s="182" t="str">
        <f t="shared" si="28"/>
        <v/>
      </c>
      <c r="J285" s="182" t="str">
        <f t="shared" si="28"/>
        <v/>
      </c>
      <c r="K285" s="182" t="str">
        <f t="shared" si="28"/>
        <v/>
      </c>
      <c r="M285" s="182" t="str">
        <f t="shared" ref="M285:R285" si="29">IF(MIN(M18:M273)&lt;0,"ERROR","")</f>
        <v/>
      </c>
      <c r="N285" s="182" t="str">
        <f t="shared" si="29"/>
        <v/>
      </c>
      <c r="O285" s="182" t="str">
        <f t="shared" si="29"/>
        <v/>
      </c>
      <c r="P285" s="182" t="str">
        <f t="shared" si="29"/>
        <v/>
      </c>
      <c r="Q285" s="182" t="str">
        <f t="shared" si="29"/>
        <v/>
      </c>
      <c r="R285" s="182" t="str">
        <f t="shared" si="29"/>
        <v/>
      </c>
    </row>
    <row r="286" spans="3:21" x14ac:dyDescent="0.25">
      <c r="C286" s="144" t="s">
        <v>820</v>
      </c>
      <c r="D286" s="144"/>
      <c r="E286" s="155"/>
      <c r="F286" s="182" t="str">
        <f t="shared" ref="F286:K286" si="30">IF(MAX(F19:F66,F69:F73,F75:F125,F128:F130,F132:F163,F165:F177,F180:F195,F197:F229,F231:F263,F267)&gt;100000,"Warnung","")</f>
        <v/>
      </c>
      <c r="G286" s="182" t="str">
        <f t="shared" si="30"/>
        <v/>
      </c>
      <c r="H286" s="182" t="str">
        <f t="shared" si="30"/>
        <v/>
      </c>
      <c r="I286" s="182" t="str">
        <f t="shared" si="30"/>
        <v/>
      </c>
      <c r="J286" s="182" t="str">
        <f t="shared" si="30"/>
        <v/>
      </c>
      <c r="K286" s="182" t="str">
        <f t="shared" si="30"/>
        <v/>
      </c>
      <c r="M286" s="182" t="str">
        <f t="shared" ref="M286:R286" si="31">IF(MAX(M19:M66,M69:M73,M75:M125,M128:M130,M132:M163,M165:M177,M180:M195,M197:M229,M231:M263,M267)&gt;100000,"Warnung","")</f>
        <v/>
      </c>
      <c r="N286" s="182" t="str">
        <f t="shared" si="31"/>
        <v/>
      </c>
      <c r="O286" s="182" t="str">
        <f t="shared" si="31"/>
        <v/>
      </c>
      <c r="P286" s="182" t="str">
        <f t="shared" si="31"/>
        <v/>
      </c>
      <c r="Q286" s="182" t="str">
        <f t="shared" si="31"/>
        <v/>
      </c>
      <c r="R286" s="182" t="str">
        <f t="shared" si="31"/>
        <v/>
      </c>
    </row>
    <row r="287" spans="3:21" x14ac:dyDescent="0.25">
      <c r="C287" s="158"/>
    </row>
    <row r="289" spans="3:5" x14ac:dyDescent="0.25">
      <c r="C289" s="158"/>
      <c r="D289" s="158"/>
      <c r="E289" s="158"/>
    </row>
    <row r="290" spans="3:5" x14ac:dyDescent="0.25">
      <c r="C290" s="158"/>
      <c r="D290" s="158"/>
      <c r="E290" s="158"/>
    </row>
    <row r="306" spans="1:18" x14ac:dyDescent="0.25">
      <c r="A306" s="304"/>
    </row>
    <row r="307" spans="1:18" hidden="1" x14ac:dyDescent="0.25">
      <c r="C307" s="315" t="s">
        <v>803</v>
      </c>
      <c r="D307" s="315">
        <f>SUM(F307:S307)</f>
        <v>0</v>
      </c>
      <c r="F307" s="277">
        <f t="shared" ref="F307:K307" si="32">COUNTA(F19:F66,F69:F73,F75:F125,F128:F130,F132:F163,F165:F177,F180:F195,F197:F229,F231:F263,F267)</f>
        <v>0</v>
      </c>
      <c r="G307" s="277">
        <f t="shared" si="32"/>
        <v>0</v>
      </c>
      <c r="H307" s="277">
        <f t="shared" si="32"/>
        <v>0</v>
      </c>
      <c r="I307" s="277">
        <f t="shared" si="32"/>
        <v>0</v>
      </c>
      <c r="J307" s="277">
        <f t="shared" si="32"/>
        <v>0</v>
      </c>
      <c r="K307" s="277">
        <f t="shared" si="32"/>
        <v>0</v>
      </c>
      <c r="L307" s="277"/>
      <c r="M307" s="277">
        <f t="shared" ref="M307:R307" si="33">COUNTA(M19:M66,M69:M73,M75:M125,M128:M130,M132:M163,M165:M177,M180:M195,M197:M229,M231:M263,M267)</f>
        <v>0</v>
      </c>
      <c r="N307" s="277">
        <f t="shared" si="33"/>
        <v>0</v>
      </c>
      <c r="O307" s="277">
        <f t="shared" si="33"/>
        <v>0</v>
      </c>
      <c r="P307" s="277">
        <f t="shared" si="33"/>
        <v>0</v>
      </c>
      <c r="Q307" s="277">
        <f t="shared" si="33"/>
        <v>0</v>
      </c>
      <c r="R307" s="277">
        <f t="shared" si="33"/>
        <v>0</v>
      </c>
    </row>
    <row r="308" spans="1:18" s="327" customFormat="1" hidden="1" x14ac:dyDescent="0.25">
      <c r="C308" s="327" t="s">
        <v>839</v>
      </c>
      <c r="D308" s="327">
        <f>COUNTIF(F308:R308,TRUE)</f>
        <v>0</v>
      </c>
      <c r="F308" s="327" t="b">
        <f>Metadata!$D$38</f>
        <v>0</v>
      </c>
      <c r="G308" s="327" t="b">
        <f>Metadata!$D$44</f>
        <v>0</v>
      </c>
      <c r="H308" s="327" t="b">
        <f>IF(COUNTIF(F308:G308,TRUE)=2,TRUE,FALSE)</f>
        <v>0</v>
      </c>
      <c r="M308" s="465" t="b">
        <f>Metadata!$D$38</f>
        <v>0</v>
      </c>
      <c r="N308" s="465" t="b">
        <f>Metadata!$D$44</f>
        <v>0</v>
      </c>
      <c r="O308" s="465" t="b">
        <f>IF(COUNTIF(M308:N308,TRUE)=2,TRUE,FALSE)</f>
        <v>0</v>
      </c>
    </row>
    <row r="309" spans="1:18" hidden="1" x14ac:dyDescent="0.25"/>
    <row r="315" spans="1:18" x14ac:dyDescent="0.25">
      <c r="B315" s="225" t="s">
        <v>5</v>
      </c>
      <c r="C315" s="226" t="str">
        <f>R2</f>
        <v>XXXXXX</v>
      </c>
    </row>
    <row r="316" spans="1:18" x14ac:dyDescent="0.25">
      <c r="B316" s="86"/>
      <c r="C316" s="227" t="str">
        <f>R1</f>
        <v>INQ32</v>
      </c>
    </row>
    <row r="317" spans="1:18" x14ac:dyDescent="0.25">
      <c r="B317" s="86"/>
      <c r="C317" s="228" t="str">
        <f>R3</f>
        <v>TT.MM.JJJJ</v>
      </c>
    </row>
    <row r="318" spans="1:18" x14ac:dyDescent="0.25">
      <c r="B318" s="86"/>
      <c r="C318" s="229" t="s">
        <v>372</v>
      </c>
    </row>
    <row r="319" spans="1:18" x14ac:dyDescent="0.25">
      <c r="B319" s="86"/>
      <c r="C319" s="227" t="str">
        <f>F17</f>
        <v>Kol. 11</v>
      </c>
    </row>
    <row r="320" spans="1:18" x14ac:dyDescent="0.25">
      <c r="B320" s="86"/>
      <c r="C320" s="230">
        <f>COUNTIF(F285:AG292,"ERROR")</f>
        <v>0</v>
      </c>
    </row>
    <row r="321" spans="2:3" x14ac:dyDescent="0.25">
      <c r="B321" s="184"/>
      <c r="C321" s="231">
        <f>COUNTIF(F285:AG292,"WARNUNG")</f>
        <v>0</v>
      </c>
    </row>
  </sheetData>
  <sheetProtection sheet="1" autoFilter="0"/>
  <autoFilter ref="B17:C263" xr:uid="{00000000-0009-0000-0000-000008000000}"/>
  <mergeCells count="18">
    <mergeCell ref="F5:Q5"/>
    <mergeCell ref="R1:S1"/>
    <mergeCell ref="T1:U1"/>
    <mergeCell ref="R2:S2"/>
    <mergeCell ref="T2:U2"/>
    <mergeCell ref="R3:S3"/>
    <mergeCell ref="T3:U3"/>
    <mergeCell ref="B15:C15"/>
    <mergeCell ref="M11:R11"/>
    <mergeCell ref="F12:H13"/>
    <mergeCell ref="I12:K13"/>
    <mergeCell ref="F16:H16"/>
    <mergeCell ref="M16:O16"/>
    <mergeCell ref="I16:J16"/>
    <mergeCell ref="P16:Q16"/>
    <mergeCell ref="M12:O13"/>
    <mergeCell ref="P12:R13"/>
    <mergeCell ref="F11:K11"/>
  </mergeCells>
  <conditionalFormatting sqref="F10">
    <cfRule type="expression" dxfId="39" priority="1" stopIfTrue="1">
      <formula>$D$308&gt;0</formula>
    </cfRule>
  </conditionalFormatting>
  <conditionalFormatting sqref="F18:F268 M18:M268">
    <cfRule type="expression" dxfId="38" priority="1140" stopIfTrue="1">
      <formula>$F$308=TRUE</formula>
    </cfRule>
  </conditionalFormatting>
  <conditionalFormatting sqref="G18:G268 N18:N268">
    <cfRule type="expression" dxfId="37" priority="1144" stopIfTrue="1">
      <formula>$G$308=TRUE</formula>
    </cfRule>
  </conditionalFormatting>
  <conditionalFormatting sqref="H18:H268 O18:O268">
    <cfRule type="expression" dxfId="36" priority="1148" stopIfTrue="1">
      <formula>$H$308=TRUE</formula>
    </cfRule>
  </conditionalFormatting>
  <hyperlinks>
    <hyperlink ref="D65" location="CNTR_GB" display="GB" xr:uid="{00000000-0004-0000-0800-000000000000}"/>
    <hyperlink ref="D49" location="CNTR_NO" display="NO" xr:uid="{00000000-0004-0000-0800-000001000000}"/>
    <hyperlink ref="D26" location="CNTR_DE" display="DE" xr:uid="{00000000-0004-0000-0800-000002000000}"/>
    <hyperlink ref="D60" location="CNTR_ES" display="ES" xr:uid="{00000000-0004-0000-0800-000003000000}"/>
    <hyperlink ref="D30" location="CNTR_FR" display="FR" xr:uid="{00000000-0004-0000-0800-000004000000}"/>
    <hyperlink ref="D38" location="CNTR_IT" display="IT" xr:uid="{00000000-0004-0000-0800-000005000000}"/>
    <hyperlink ref="D44" location="CNTR_MT" display="MT" xr:uid="{00000000-0004-0000-0800-000006000000}"/>
    <hyperlink ref="D52" location="CNTR_PT" display="PT" xr:uid="{00000000-0004-0000-0800-000007000000}"/>
    <hyperlink ref="D29" location="CNTR_FI" display="FI" xr:uid="{00000000-0004-0000-0800-000008000000}"/>
    <hyperlink ref="D72" location="CNTR_MA" display="MA" xr:uid="{00000000-0004-0000-0800-000009000000}"/>
    <hyperlink ref="D75" location="CNTR_AO" display="AO" xr:uid="{00000000-0004-0000-0800-00000A000000}"/>
    <hyperlink ref="D80" location="CNTR_IO" display="IO" xr:uid="{00000000-0004-0000-0800-00000B000000}"/>
    <hyperlink ref="D94" location="CNTR_KM" display="KM" xr:uid="{00000000-0004-0000-0800-00000C000000}"/>
    <hyperlink ref="D96" location="CNTR_CD" display="CD" xr:uid="{00000000-0004-0000-0800-00000D000000}"/>
    <hyperlink ref="D103" location="CNTR_MU" display="MU" xr:uid="{00000000-0004-0000-0800-00000E000000}"/>
    <hyperlink ref="D112" location="CNTR_SC" display="SC" xr:uid="{00000000-0004-0000-0800-00000F000000}"/>
    <hyperlink ref="D116" location="CNTR_SH" display="SH" xr:uid="{00000000-0004-0000-0800-000010000000}"/>
    <hyperlink ref="D121" location="CNTR_TZ" display="TZ" xr:uid="{00000000-0004-0000-0800-000011000000}"/>
    <hyperlink ref="D130" location="CNTR_US" display="US" xr:uid="{00000000-0004-0000-0800-000012000000}"/>
    <hyperlink ref="D147" location="CNTR_GD" display="GD" xr:uid="{00000000-0004-0000-0800-000013000000}"/>
    <hyperlink ref="D150" location="CNTR_HN" display="HN" xr:uid="{00000000-0004-0000-0800-000014000000}"/>
    <hyperlink ref="D156" location="CNTR_NI" display="NI" xr:uid="{00000000-0004-0000-0800-000015000000}"/>
    <hyperlink ref="D157" location="CNTR_PA" display="PA" xr:uid="{00000000-0004-0000-0800-000016000000}"/>
    <hyperlink ref="D161" location="CNTR_VC" display="VC" xr:uid="{00000000-0004-0000-0800-000017000000}"/>
    <hyperlink ref="D160" location="CNTR_SX" display="SX" xr:uid="{00000000-0004-0000-0800-000018000000}"/>
    <hyperlink ref="D169" location="CNTR_EC" display="EC" xr:uid="{00000000-0004-0000-0800-000019000000}"/>
    <hyperlink ref="D186" location="CNTR_YE" display="YE" xr:uid="{00000000-0004-0000-0800-00001A000000}"/>
    <hyperlink ref="D191" location="CNTR_OM" display="OM" xr:uid="{00000000-0004-0000-0800-00001B000000}"/>
    <hyperlink ref="D195" location="CNTR_AE" display="AE" xr:uid="{00000000-0004-0000-0800-00001C000000}"/>
    <hyperlink ref="D192" location="CNTR_PS" display="PS" xr:uid="{00000000-0004-0000-0800-00001D000000}"/>
    <hyperlink ref="D203" location="CNTR_IN" display="IN" xr:uid="{00000000-0004-0000-0800-00001E000000}"/>
    <hyperlink ref="D214" location="CNTR_MY" display="MY" xr:uid="{00000000-0004-0000-0800-00001F000000}"/>
    <hyperlink ref="D224" location="CNTR_TW" display="TW" xr:uid="{00000000-0004-0000-0800-000020000000}"/>
    <hyperlink ref="D226" location="CNTR_TL" display="TL" xr:uid="{00000000-0004-0000-0800-000021000000}"/>
    <hyperlink ref="D263" location="CNTR_NZ" display="NZ" xr:uid="{00000000-0004-0000-0800-000022000000}"/>
    <hyperlink ref="D237" location="CNTR_FM" display="FM" xr:uid="{00000000-0004-0000-0800-000023000000}"/>
    <hyperlink ref="D248" location="CNTR_NZ" display="NZ" xr:uid="{00000000-0004-0000-0800-000024000000}"/>
    <hyperlink ref="D253" location="CNTR_PG" display="PG" xr:uid="{00000000-0004-0000-0800-000025000000}"/>
    <hyperlink ref="D262" location="CNTR_WF" display="WF" xr:uid="{00000000-0004-0000-0800-000026000000}"/>
    <hyperlink ref="D255" location="CNTR_SB" display="SB" xr:uid="{00000000-0004-0000-0800-000027000000}"/>
    <hyperlink ref="D254" location="CNTR_PN" display="PN" xr:uid="{00000000-0004-0000-0800-000028000000}"/>
    <hyperlink ref="D250" location="CNTR_MP" display="MP" xr:uid="{00000000-0004-0000-0800-000029000000}"/>
    <hyperlink ref="D247" location="CNTR_NC" display="NC" xr:uid="{00000000-0004-0000-0800-00002A000000}"/>
    <hyperlink ref="D239" location="CNTR_PF" display="PF" xr:uid="{00000000-0004-0000-0800-00002B000000}"/>
    <hyperlink ref="D238" location="CNTR_TF" display="TF" xr:uid="{00000000-0004-0000-0800-00002C000000}"/>
    <hyperlink ref="D243" location="CNTR_UM" display="UM" xr:uid="{00000000-0004-0000-0800-00002D000000}"/>
    <hyperlink ref="F16:G16" location="Note_6.0" display="6." xr:uid="{00000000-0004-0000-0800-00002E000000}"/>
    <hyperlink ref="K16" location="Notes!Note_6.5" display="6.5" xr:uid="{00000000-0004-0000-0800-00002F000000}"/>
    <hyperlink ref="I16" location="Note_6.6" display="6.6" xr:uid="{00000000-0004-0000-0800-000030000000}"/>
    <hyperlink ref="I16:J16" location="Notes!Note_6.4" display="6.4" xr:uid="{00000000-0004-0000-0800-000031000000}"/>
    <hyperlink ref="F16:H16" location="Notes!Note_6.0" display="6." xr:uid="{00000000-0004-0000-0800-000032000000}"/>
    <hyperlink ref="M16:N16" location="Note_6.0" display="6." xr:uid="{00000000-0004-0000-0800-000033000000}"/>
    <hyperlink ref="R16" location="Notes!Note_6.5" display="6.5" xr:uid="{00000000-0004-0000-0800-000034000000}"/>
    <hyperlink ref="P16" location="Note_6.6" display="6.6" xr:uid="{00000000-0004-0000-0800-000035000000}"/>
    <hyperlink ref="P16:Q16" location="Notes!Note_6.4" display="6.4" xr:uid="{00000000-0004-0000-0800-000036000000}"/>
    <hyperlink ref="M16:O16" location="Notes!Note_6.0" display="6." xr:uid="{00000000-0004-0000-08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K_x00fc_rzel xmlns="ef2e210c-1bc5-4a6f-9b90-09f0dd7cbb30">INQ_xlsx</K_x00fc_rzel>
    <Sprache xmlns="ef2e210c-1bc5-4a6f-9b90-09f0dd7cbb30">de</Sprache>
    <Sortierung xmlns="ef2e210c-1bc5-4a6f-9b90-09f0dd7cbb30">1</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EFB7A2-6ECD-4C97-B0D2-09A6DE5E80B3}">
  <ds:schemaRefs>
    <ds:schemaRef ds:uri="http://purl.org/dc/elements/1.1/"/>
    <ds:schemaRef ds:uri="http://schemas.microsoft.com/office/infopath/2007/PartnerControls"/>
    <ds:schemaRef ds:uri="http://www.w3.org/XML/1998/namespace"/>
    <ds:schemaRef ds:uri="ef2e210c-1bc5-4a6f-9b90-09f0dd7cbb30"/>
    <ds:schemaRef ds:uri="http://schemas.microsoft.com/office/2006/documentManagement/types"/>
    <ds:schemaRef ds:uri="http://schemas.microsoft.com/sharepoint/v4"/>
    <ds:schemaRef ds:uri="http://schemas.microsoft.com/office/2006/metadata/properties"/>
    <ds:schemaRef ds:uri="http://schemas.openxmlformats.org/package/2006/metadata/core-properties"/>
    <ds:schemaRef ds:uri="http://schemas.microsoft.com/sharepoint/v3"/>
    <ds:schemaRef ds:uri="http://purl.org/dc/dcmitype/"/>
    <ds:schemaRef ds:uri="http://purl.org/dc/terms/"/>
  </ds:schemaRefs>
</ds:datastoreItem>
</file>

<file path=customXml/itemProps2.xml><?xml version="1.0" encoding="utf-8"?>
<ds:datastoreItem xmlns:ds="http://schemas.openxmlformats.org/officeDocument/2006/customXml" ds:itemID="{E64306F0-3014-4BA7-A926-535321C4E477}">
  <ds:schemaRefs>
    <ds:schemaRef ds:uri="http://schemas.microsoft.com/office/2006/metadata/longProperties"/>
  </ds:schemaRefs>
</ds:datastoreItem>
</file>

<file path=customXml/itemProps3.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4.xml><?xml version="1.0" encoding="utf-8"?>
<ds:datastoreItem xmlns:ds="http://schemas.openxmlformats.org/officeDocument/2006/customXml" ds:itemID="{C05397EA-3380-4762-9DFB-1031DE87BE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164</vt:i4>
      </vt:variant>
    </vt:vector>
  </HeadingPairs>
  <TitlesOfParts>
    <vt:vector size="187" baseType="lpstr">
      <vt:lpstr>Instructions</vt:lpstr>
      <vt:lpstr>Start</vt:lpstr>
      <vt:lpstr>Metadata</vt:lpstr>
      <vt:lpstr>Overview</vt:lpstr>
      <vt:lpstr>INQ-A10.MELD</vt:lpstr>
      <vt:lpstr>INQ-A20.MELD</vt:lpstr>
      <vt:lpstr>INQ-A30.MELD</vt:lpstr>
      <vt:lpstr>INQ-A31.MELD</vt:lpstr>
      <vt:lpstr>INQ-A32.MELD</vt:lpstr>
      <vt:lpstr>INQ-A33.MELD</vt:lpstr>
      <vt:lpstr>INQ-A34.MELD</vt:lpstr>
      <vt:lpstr>INQ-A35.MELD</vt:lpstr>
      <vt:lpstr>INQ-A40.MELD</vt:lpstr>
      <vt:lpstr>INQ-A41.MELD</vt:lpstr>
      <vt:lpstr>INQ-A42.MELD</vt:lpstr>
      <vt:lpstr>INQ-A43.MELD</vt:lpstr>
      <vt:lpstr>INQ-A44.MELD</vt:lpstr>
      <vt:lpstr>INQ-A45.MELD</vt:lpstr>
      <vt:lpstr>INQ-A50.MELD</vt:lpstr>
      <vt:lpstr>INQ-A60.MELD</vt:lpstr>
      <vt:lpstr>Notes</vt:lpstr>
      <vt:lpstr>CNTR_List</vt:lpstr>
      <vt:lpstr>BRNCH_Codes</vt:lpstr>
      <vt:lpstr>CNTR_AE</vt:lpstr>
      <vt:lpstr>CNTR_AIOrg_F</vt:lpstr>
      <vt:lpstr>CNTR_AIOrg_NF</vt:lpstr>
      <vt:lpstr>CNTR_AO</vt:lpstr>
      <vt:lpstr>CNTR_CD</vt:lpstr>
      <vt:lpstr>CNTR_DE</vt:lpstr>
      <vt:lpstr>CNTR_EC</vt:lpstr>
      <vt:lpstr>CNTR_ES</vt:lpstr>
      <vt:lpstr>CNTR_EZB</vt:lpstr>
      <vt:lpstr>CNTR_FI</vt:lpstr>
      <vt:lpstr>CNTR_FM</vt:lpstr>
      <vt:lpstr>CNTR_FR</vt:lpstr>
      <vt:lpstr>CNTR_GB</vt:lpstr>
      <vt:lpstr>CNTR_GD</vt:lpstr>
      <vt:lpstr>CNTR_HN</vt:lpstr>
      <vt:lpstr>CNTR_IEU</vt:lpstr>
      <vt:lpstr>CNTR_IN</vt:lpstr>
      <vt:lpstr>CNTR_IO</vt:lpstr>
      <vt:lpstr>CNTR_IOrg</vt:lpstr>
      <vt:lpstr>CNTR_IOrg_o_IEU</vt:lpstr>
      <vt:lpstr>CNTR_IT</vt:lpstr>
      <vt:lpstr>CNTR_KM</vt:lpstr>
      <vt:lpstr>CNTR_Laender</vt:lpstr>
      <vt:lpstr>CNTR_MA</vt:lpstr>
      <vt:lpstr>CNTR_Metadata</vt:lpstr>
      <vt:lpstr>CNTR_MP</vt:lpstr>
      <vt:lpstr>CNTR_MT</vt:lpstr>
      <vt:lpstr>CNTR_MU</vt:lpstr>
      <vt:lpstr>CNTR_MY</vt:lpstr>
      <vt:lpstr>CNTR_NC</vt:lpstr>
      <vt:lpstr>CNTR_NI</vt:lpstr>
      <vt:lpstr>CNTR_NO</vt:lpstr>
      <vt:lpstr>CNTR_NZ</vt:lpstr>
      <vt:lpstr>CNTR_OM</vt:lpstr>
      <vt:lpstr>CNTR_Org_VN</vt:lpstr>
      <vt:lpstr>CNTR_PA</vt:lpstr>
      <vt:lpstr>CNTR_PF</vt:lpstr>
      <vt:lpstr>CNTR_PG</vt:lpstr>
      <vt:lpstr>CNTR_PN</vt:lpstr>
      <vt:lpstr>CNTR_PS</vt:lpstr>
      <vt:lpstr>CNTR_PT</vt:lpstr>
      <vt:lpstr>CNTR_SB</vt:lpstr>
      <vt:lpstr>CNTR_SC</vt:lpstr>
      <vt:lpstr>CNTR_SH</vt:lpstr>
      <vt:lpstr>CNTR_SX</vt:lpstr>
      <vt:lpstr>CNTR_TF</vt:lpstr>
      <vt:lpstr>CNTR_TL</vt:lpstr>
      <vt:lpstr>CNTR_TW</vt:lpstr>
      <vt:lpstr>CNTR_TZ</vt:lpstr>
      <vt:lpstr>CNTR_UM</vt:lpstr>
      <vt:lpstr>CNTR_US</vt:lpstr>
      <vt:lpstr>CNTR_VC</vt:lpstr>
      <vt:lpstr>CNTR_WF</vt:lpstr>
      <vt:lpstr>CNTR_YE</vt:lpstr>
      <vt:lpstr>Form_List</vt:lpstr>
      <vt:lpstr>Grunddaten_1</vt:lpstr>
      <vt:lpstr>Grunddaten_2</vt:lpstr>
      <vt:lpstr>Grunddaten_2.3</vt:lpstr>
      <vt:lpstr>Grunddaten_2.4</vt:lpstr>
      <vt:lpstr>Grunddaten_2.5</vt:lpstr>
      <vt:lpstr>Grunddaten_2.6</vt:lpstr>
      <vt:lpstr>Grunddaten_2.7</vt:lpstr>
      <vt:lpstr>Grunddaten_2.8</vt:lpstr>
      <vt:lpstr>List_branches</vt:lpstr>
      <vt:lpstr>Manual_1</vt:lpstr>
      <vt:lpstr>Manual_2</vt:lpstr>
      <vt:lpstr>Manual_3</vt:lpstr>
      <vt:lpstr>Manual_4</vt:lpstr>
      <vt:lpstr>Manual_5</vt:lpstr>
      <vt:lpstr>Manual_6</vt:lpstr>
      <vt:lpstr>Manual_7</vt:lpstr>
      <vt:lpstr>Notes!Note_1.0</vt:lpstr>
      <vt:lpstr>Notes!Note_2.0</vt:lpstr>
      <vt:lpstr>Notes!Note_2.3</vt:lpstr>
      <vt:lpstr>Notes!Note_2.4</vt:lpstr>
      <vt:lpstr>Notes!Note_2.5</vt:lpstr>
      <vt:lpstr>Notes!Note_2.6</vt:lpstr>
      <vt:lpstr>Notes!Note_2.7</vt:lpstr>
      <vt:lpstr>Notes!Note_2.8</vt:lpstr>
      <vt:lpstr>Notes!Note_3.0</vt:lpstr>
      <vt:lpstr>Notes!Note_4.0</vt:lpstr>
      <vt:lpstr>Notes!Note_4.1_4.2</vt:lpstr>
      <vt:lpstr>Notes!Note_4.3</vt:lpstr>
      <vt:lpstr>Notes!Note_5.0</vt:lpstr>
      <vt:lpstr>Notes!Note_5.1_5.2</vt:lpstr>
      <vt:lpstr>Notes!Note_5.3</vt:lpstr>
      <vt:lpstr>Notes!Note_6.0</vt:lpstr>
      <vt:lpstr>Notes!Note_6.1</vt:lpstr>
      <vt:lpstr>Notes!Note_6.2</vt:lpstr>
      <vt:lpstr>Notes!Note_6.3</vt:lpstr>
      <vt:lpstr>Notes!Note_6.4</vt:lpstr>
      <vt:lpstr>Notes!Note_6.5</vt:lpstr>
      <vt:lpstr>Notes!Note_6.6</vt:lpstr>
      <vt:lpstr>Notes!Note_7.0</vt:lpstr>
      <vt:lpstr>Notes!Note_7.1</vt:lpstr>
      <vt:lpstr>Notes!Note_7.2</vt:lpstr>
      <vt:lpstr>Notes!Note_7.3</vt:lpstr>
      <vt:lpstr>Notes!Note_7.4</vt:lpstr>
      <vt:lpstr>Notes!Note_7.5</vt:lpstr>
      <vt:lpstr>Notes!Note_7.6</vt:lpstr>
      <vt:lpstr>Notes!Note_7.7</vt:lpstr>
      <vt:lpstr>Notes!Note_8.0</vt:lpstr>
      <vt:lpstr>Notes!Note_8.1</vt:lpstr>
      <vt:lpstr>Notes!Note_9.0</vt:lpstr>
      <vt:lpstr>Notes!Note_9.1</vt:lpstr>
      <vt:lpstr>P_Subtitle</vt:lpstr>
      <vt:lpstr>P_Title</vt:lpstr>
      <vt:lpstr>BRNCH_Codes!Print_Area</vt:lpstr>
      <vt:lpstr>CNTR_List!Print_Area</vt:lpstr>
      <vt:lpstr>'INQ-A10.MELD'!Print_Area</vt:lpstr>
      <vt:lpstr>'INQ-A20.MELD'!Print_Area</vt:lpstr>
      <vt:lpstr>'INQ-A30.MELD'!Print_Area</vt:lpstr>
      <vt:lpstr>'INQ-A31.MELD'!Print_Area</vt:lpstr>
      <vt:lpstr>'INQ-A32.MELD'!Print_Area</vt:lpstr>
      <vt:lpstr>'INQ-A33.MELD'!Print_Area</vt:lpstr>
      <vt:lpstr>'INQ-A34.MELD'!Print_Area</vt:lpstr>
      <vt:lpstr>'INQ-A35.MELD'!Print_Area</vt:lpstr>
      <vt:lpstr>'INQ-A40.MELD'!Print_Area</vt:lpstr>
      <vt:lpstr>'INQ-A41.MELD'!Print_Area</vt:lpstr>
      <vt:lpstr>'INQ-A42.MELD'!Print_Area</vt:lpstr>
      <vt:lpstr>'INQ-A43.MELD'!Print_Area</vt:lpstr>
      <vt:lpstr>'INQ-A44.MELD'!Print_Area</vt:lpstr>
      <vt:lpstr>'INQ-A45.MELD'!Print_Area</vt:lpstr>
      <vt:lpstr>'INQ-A50.MELD'!Print_Area</vt:lpstr>
      <vt:lpstr>'INQ-A60.MELD'!Print_Area</vt:lpstr>
      <vt:lpstr>Instructions!Print_Area</vt:lpstr>
      <vt:lpstr>Metadata!Print_Area</vt:lpstr>
      <vt:lpstr>Notes!Print_Area</vt:lpstr>
      <vt:lpstr>Overview!Print_Area</vt:lpstr>
      <vt:lpstr>Start!Print_Area</vt:lpstr>
      <vt:lpstr>BRNCH_Codes!Print_Titles</vt:lpstr>
      <vt:lpstr>CNTR_List!Print_Titles</vt:lpstr>
      <vt:lpstr>'INQ-A10.MELD'!Print_Titles</vt:lpstr>
      <vt:lpstr>'INQ-A20.MELD'!Print_Titles</vt:lpstr>
      <vt:lpstr>'INQ-A30.MELD'!Print_Titles</vt:lpstr>
      <vt:lpstr>'INQ-A31.MELD'!Print_Titles</vt:lpstr>
      <vt:lpstr>'INQ-A32.MELD'!Print_Titles</vt:lpstr>
      <vt:lpstr>'INQ-A33.MELD'!Print_Titles</vt:lpstr>
      <vt:lpstr>'INQ-A34.MELD'!Print_Titles</vt:lpstr>
      <vt:lpstr>'INQ-A35.MELD'!Print_Titles</vt:lpstr>
      <vt:lpstr>'INQ-A40.MELD'!Print_Titles</vt:lpstr>
      <vt:lpstr>'INQ-A41.MELD'!Print_Titles</vt:lpstr>
      <vt:lpstr>'INQ-A42.MELD'!Print_Titles</vt:lpstr>
      <vt:lpstr>'INQ-A43.MELD'!Print_Titles</vt:lpstr>
      <vt:lpstr>'INQ-A44.MELD'!Print_Titles</vt:lpstr>
      <vt:lpstr>'INQ-A45.MELD'!Print_Titles</vt:lpstr>
      <vt:lpstr>'INQ-A50.MELD'!Print_Titles</vt:lpstr>
      <vt:lpstr>'INQ-A60.MELD'!Print_Titles</vt:lpstr>
      <vt:lpstr>Instructions!Print_Titles</vt:lpstr>
      <vt:lpstr>Metadata!Print_Titles</vt:lpstr>
      <vt:lpstr>Notes!Print_Titles</vt:lpstr>
      <vt:lpstr>Overview!Print_Titles</vt:lpstr>
      <vt:lpstr>Start!Print_Titles</vt:lpstr>
      <vt:lpstr>Question_1.2</vt:lpstr>
      <vt:lpstr>Question_1.3</vt:lpstr>
      <vt:lpstr>Question_1.4</vt:lpstr>
      <vt:lpstr>Question_A1</vt:lpstr>
      <vt:lpstr>Question_A2</vt:lpstr>
      <vt:lpstr>Question_B1</vt:lpstr>
      <vt:lpstr>Question_B2</vt:lpstr>
      <vt:lpstr>Question_B3</vt:lpstr>
      <vt:lpstr>Question_B4</vt:lpstr>
      <vt:lpstr>Question_B5</vt:lpstr>
      <vt:lpstr>Question_B6</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Erhebungsmittel</cp:category>
  <dcterms:created xsi:type="dcterms:W3CDTF">2009-03-10T09:02:56Z</dcterms:created>
  <dc:creator>SNB BNS</dc:creator>
  <cp:keywords>SNB, BNS, Statistiken, Erhebungen, Erhebungsmittel</cp:keywords>
  <cp:lastPrinted>2021-12-02T11:40:40Z</cp:lastPrinted>
  <dcterms:modified xsi:type="dcterms:W3CDTF">2025-12-04T07:17:14Z</dcterms:modified>
  <dc:subject>Erhebungsmittel</dc:subject>
  <dc:title>Kapitalverflechtungen mit dem Ausland</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tatus">
    <vt:lpwstr>neu</vt:lpwstr>
  </property>
  <property fmtid="{D5CDD505-2E9C-101B-9397-08002B2CF9AE}" pid="3" name="EmailCc">
    <vt:lpwstr/>
  </property>
  <property fmtid="{D5CDD505-2E9C-101B-9397-08002B2CF9AE}" pid="4" name="Datum von">
    <vt:lpwstr/>
  </property>
  <property fmtid="{D5CDD505-2E9C-101B-9397-08002B2CF9AE}" pid="5" name="Titel">
    <vt:lpwstr>Kapitalverflechtungen mit dem Ausland</vt:lpwstr>
  </property>
  <property fmtid="{D5CDD505-2E9C-101B-9397-08002B2CF9AE}" pid="6" name="ContentTypeId">
    <vt:lpwstr>0x010100CFDD47FA35D53A4AB869B27C0552C683</vt:lpwstr>
  </property>
</Properties>
</file>