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mc:Choice Requires="x15">
      <x15ac:absPath xmlns:x15ac="http://schemas.microsoft.com/office/spreadsheetml/2010/11/ac" url="\\snb.ch\daten\appsdata\PRIMA\Templates für PRIMA\Koordinatenbasierte EHM\ZAST\INP\2025.01.01\"/>
    </mc:Choice>
  </mc:AlternateContent>
  <xr:revisionPtr revIDLastSave="0" documentId="13_ncr:1_{77267DAF-9B2B-4F56-BA3B-7E5D96F0CF76}" xr6:coauthVersionLast="47" xr6:coauthVersionMax="47" xr10:uidLastSave="{00000000-0000-0000-0000-000000000000}"/>
  <bookViews>
    <workbookView xWindow="-108" yWindow="-108" windowWidth="46296" windowHeight="18696" tabRatio="760" xr2:uid="{00000000-000D-0000-FFFF-FFFF00000000}"/>
  </bookViews>
  <sheets>
    <sheet name="Instructions" sheetId="9" r:id="rId1"/>
    <sheet name="Start" sheetId="4" r:id="rId2"/>
    <sheet name="Metadata" sheetId="21" r:id="rId3"/>
    <sheet name="Overview" sheetId="23" r:id="rId4"/>
    <sheet name="INP05.MELD" sheetId="7" r:id="rId5"/>
    <sheet name="INP10.MELD" sheetId="25" r:id="rId6"/>
    <sheet name="INP20.MELD" sheetId="12" r:id="rId7"/>
    <sheet name="INP30.MELD" sheetId="40" r:id="rId8"/>
    <sheet name="INP40.MELD" sheetId="27" r:id="rId9"/>
    <sheet name="INP50.MELD" sheetId="34" r:id="rId10"/>
    <sheet name="INP60.MELD" sheetId="41" r:id="rId11"/>
    <sheet name="Notes" sheetId="42" r:id="rId12"/>
    <sheet name="CNTR_List2" sheetId="43" state="hidden" r:id="rId13"/>
    <sheet name="CNTR_List" sheetId="8" r:id="rId14"/>
    <sheet name="BRNCH_Codes" sheetId="44" r:id="rId15"/>
  </sheets>
  <definedNames>
    <definedName name="_xlnm._FilterDatabase" localSheetId="4" hidden="1">'INP05.MELD'!$B$17:$C$32</definedName>
    <definedName name="_xlnm._FilterDatabase" localSheetId="5" hidden="1">'INP10.MELD'!$C$17:$D$60</definedName>
    <definedName name="_xlnm._FilterDatabase" localSheetId="6" hidden="1">'INP20.MELD'!$B$18:$C$34</definedName>
    <definedName name="_xlnm._FilterDatabase" localSheetId="7" hidden="1">'INP30.MELD'!$B$18:$C$43</definedName>
    <definedName name="_xlnm._FilterDatabase" localSheetId="8" hidden="1">'INP40.MELD'!$B$17:$C$263</definedName>
    <definedName name="_xlnm._FilterDatabase" localSheetId="9" hidden="1">'INP50.MELD'!$B$17:$C$263</definedName>
    <definedName name="_xlnm._FilterDatabase" localSheetId="10" hidden="1">'INP60.MELD'!$B$17:$C$263</definedName>
    <definedName name="_xlnm._FilterDatabase" localSheetId="0" hidden="1">Instructions!$C$98:$G$99</definedName>
    <definedName name="CNTR_AE">CNTR_List!$B$54</definedName>
    <definedName name="CNTR_AO">CNTR_List!$B$29</definedName>
    <definedName name="CNTR_CD">CNTR_List!$B$32</definedName>
    <definedName name="CNTR_Code">CNTR_List2!$B$7:$B$240</definedName>
    <definedName name="CNTR_Code_WCHFL">CNTR_List2!$B$5:$B$240</definedName>
    <definedName name="CNTR_Code_WoutCHFL">CNTR_List2!$B$7:$B$240</definedName>
    <definedName name="CNTR_DE">CNTR_List!$B$16</definedName>
    <definedName name="CNTR_EC">CNTR_List!$B$47</definedName>
    <definedName name="CNTR_ES">CNTR_List!$B$23</definedName>
    <definedName name="CNTR_FI">CNTR_List!$B$17</definedName>
    <definedName name="CNTR_FM">CNTR_List!$B$64</definedName>
    <definedName name="CNTR_FR">CNTR_List!$B$18</definedName>
    <definedName name="CNTR_GB">CNTR_List!$B$24</definedName>
    <definedName name="CNTR_GD">CNTR_List!$B$41</definedName>
    <definedName name="CNTR_HN">CNTR_List!$B$42</definedName>
    <definedName name="CNTR_IN">CNTR_List!$B$55</definedName>
    <definedName name="CNTR_IO">CNTR_List!$B$30</definedName>
    <definedName name="CNTR_IT">CNTR_List!$B$19</definedName>
    <definedName name="CNTR_KM">CNTR_List!$B$31</definedName>
    <definedName name="CNTR_Laender">CNTR_List!$A$10</definedName>
    <definedName name="CNTR_MA">CNTR_List!$B$28</definedName>
    <definedName name="CNTR_Metadata">Metadata!$B$7</definedName>
    <definedName name="CNTR_MP">CNTR_List!$B$70</definedName>
    <definedName name="CNTR_MT">CNTR_List!$B$20</definedName>
    <definedName name="CNTR_MU">CNTR_List!$B$33</definedName>
    <definedName name="CNTR_MY">CNTR_List!$B$57</definedName>
    <definedName name="CNTR_Name">CNTR_List2!$A$5:$A$240</definedName>
    <definedName name="CNTR_Name_2">CNTR_List2!$A$7:$A$240</definedName>
    <definedName name="CNTR_NC">CNTR_List!$B$68</definedName>
    <definedName name="CNTR_NI">CNTR_List!$B$43</definedName>
    <definedName name="CNTR_NO">CNTR_List!$B$21</definedName>
    <definedName name="CNTR_NZ">CNTR_List!$B$69</definedName>
    <definedName name="CNTR_OM">CNTR_List!$B$52</definedName>
    <definedName name="CNTR_PA">CNTR_List!$B$44</definedName>
    <definedName name="CNTR_PF">CNTR_List!$B$66</definedName>
    <definedName name="CNTR_PG">CNTR_List!$B$71</definedName>
    <definedName name="CNTR_PN">CNTR_List!$B$72</definedName>
    <definedName name="CNTR_PS">CNTR_List!$B$53</definedName>
    <definedName name="CNTR_PT">CNTR_List!$B$22</definedName>
    <definedName name="CNTR_SB">CNTR_List!$B$73</definedName>
    <definedName name="CNTR_SC">CNTR_List!$B$34</definedName>
    <definedName name="CNTR_SH">CNTR_List!$B$35</definedName>
    <definedName name="CNTR_SX">CNTR_List!$B$45</definedName>
    <definedName name="CNTR_Table">CNTR_List2!$A$5:$B$240</definedName>
    <definedName name="CNTR_Table_2" localSheetId="12">CNTR_List2!$A$7:$B$240</definedName>
    <definedName name="CNTR_TF">CNTR_List!$B$65</definedName>
    <definedName name="CNTR_TL">CNTR_List!$B$60</definedName>
    <definedName name="CNTR_TW">CNTR_List!$B$59</definedName>
    <definedName name="CNTR_TZ">CNTR_List!$B$36</definedName>
    <definedName name="CNTR_UM">CNTR_List!$B$67</definedName>
    <definedName name="CNTR_US">CNTR_List!$B$40</definedName>
    <definedName name="CNTR_VC">CNTR_List!$B$46</definedName>
    <definedName name="CNTR_WF">CNTR_List!$B$74</definedName>
    <definedName name="CNTR_YE">CNTR_List!$B$51</definedName>
    <definedName name="COMPLEX_INP10">'INP10.MELD'!$C$17:$J$57</definedName>
    <definedName name="COMPLEX_INP20">'INP20.MELD'!$C$18:$I$28</definedName>
    <definedName name="COMPLEX_INP30">'INP30.MELD'!$C$18:$R$28</definedName>
    <definedName name="Form_List">Start!$B$29:$B$37</definedName>
    <definedName name="Grunddaten_1">Metadata!$B$8</definedName>
    <definedName name="Grunddaten_2">Metadata!$B$29</definedName>
    <definedName name="Grunddaten_2.1">Metadata!$B$32</definedName>
    <definedName name="Grunddaten_2.2">Metadata!$B$37</definedName>
    <definedName name="Grunddaten_2.3">Metadata!$B$41</definedName>
    <definedName name="Grunddaten_2.4">Metadata!$B$47</definedName>
    <definedName name="Grunddaten_2.5">Metadata!$B$55</definedName>
    <definedName name="List_branches">BRNCH_Codes!$C$10:$C$103</definedName>
    <definedName name="Manual_1">Instructions!$B$21</definedName>
    <definedName name="Manual_2">Instructions!$B$24</definedName>
    <definedName name="Manual_3">Instructions!$B$28</definedName>
    <definedName name="Manual_4">Instructions!$B$64</definedName>
    <definedName name="Manual_5">Instructions!$B$79</definedName>
    <definedName name="Manual_6">Instructions!$B$106</definedName>
    <definedName name="Manual_7">Instructions!$B$114</definedName>
    <definedName name="Note_1">Notes!$B$5</definedName>
    <definedName name="Note_10.1">Notes!$B$541</definedName>
    <definedName name="Note_10.1_Form">'INP60.MELD'!$F$16</definedName>
    <definedName name="Note_10.2">Notes!$B$544</definedName>
    <definedName name="Note_10.2_Form">'INP60.MELD'!$G$16</definedName>
    <definedName name="Note_10.3">Notes!$B$550</definedName>
    <definedName name="Note_10.3_Form">'INP60.MELD'!$H$16</definedName>
    <definedName name="Note_2">Notes!$B$36</definedName>
    <definedName name="Note_2.1">Notes!$B$64</definedName>
    <definedName name="Note_2.2">Notes!$B$67</definedName>
    <definedName name="Note_2.3">Notes!$B$70</definedName>
    <definedName name="Note_2.4">Notes!$B$75</definedName>
    <definedName name="Note_2.5">Notes!$B$78</definedName>
    <definedName name="Note_3">Notes!$B$81</definedName>
    <definedName name="Note_4">Notes!$B$99</definedName>
    <definedName name="Note_4.1">Notes!$B$101</definedName>
    <definedName name="Note_4.1_Form">'INP05.MELD'!$F$16</definedName>
    <definedName name="Note_4.2">Notes!$B$104</definedName>
    <definedName name="Note_4.2_Form">'INP05.MELD'!$G$16</definedName>
    <definedName name="Note_4.3">Notes!$B$107</definedName>
    <definedName name="Note_4.3_Form">'INP05.MELD'!$D$18</definedName>
    <definedName name="Note_4.4">Notes!$B$153</definedName>
    <definedName name="Note_4.4_Form">'INP05.MELD'!$D$21</definedName>
    <definedName name="Note_4.7">Notes!$B$217</definedName>
    <definedName name="Note_4.7_Form">'INP05.MELD'!$D$22</definedName>
    <definedName name="Note_5">Notes!$B$223</definedName>
    <definedName name="Note_5.1">Notes!$B$227</definedName>
    <definedName name="Note_5.1_Form">'INP10.MELD'!$E$16</definedName>
    <definedName name="Note_5.2">Notes!$B$236</definedName>
    <definedName name="Note_5.2_Form">'INP10.MELD'!$F$16</definedName>
    <definedName name="Note_5.3">Notes!$B$239</definedName>
    <definedName name="Note_5.3_Form">'INP10.MELD'!$G$16</definedName>
    <definedName name="Note_5_Form">'INP10.MELD'!$C$16</definedName>
    <definedName name="Note_6.1">Notes!$B$247</definedName>
    <definedName name="Note_6.1_Form">'INP20.MELD'!$C$17</definedName>
    <definedName name="Note_6.2">Notes!$B$250</definedName>
    <definedName name="Note_6.2_Form">'INP20.MELD'!$E$17</definedName>
    <definedName name="Note_7.">Notes!$B$285</definedName>
    <definedName name="Note_7._Form">'INP30.MELD'!$C$17</definedName>
    <definedName name="Note_7.1">Notes!$C$311</definedName>
    <definedName name="Note_7.1_6_Form">'INP30.MELD'!$K$17</definedName>
    <definedName name="Note_7.2">Notes!$G$311</definedName>
    <definedName name="Note_7.2_6_Form">'INP30.MELD'!$L$17</definedName>
    <definedName name="Note_7.3">Notes!$C$320</definedName>
    <definedName name="Note_7.3_Form">'INP30.MELD'!$M$17</definedName>
    <definedName name="Note_7.4">Notes!$G$320</definedName>
    <definedName name="Note_7.4_Form">'INP30.MELD'!$P$17</definedName>
    <definedName name="Note_7.5">Notes!$B$326</definedName>
    <definedName name="Note_7.5_Form">'INP30.MELD'!$N$17</definedName>
    <definedName name="Note_7.6">Notes!$B$329</definedName>
    <definedName name="Note_8.">Notes!$B$333</definedName>
    <definedName name="Note_8._Form">'INP40.MELD'!$F$16</definedName>
    <definedName name="Note_9.">Notes!$B$416</definedName>
    <definedName name="Note_9._Form">'INP50.MELD'!$F$16</definedName>
    <definedName name="Note_9.4_Form">'INP50.MELD'!$G$11</definedName>
    <definedName name="Note_9.5">Notes!$C$496</definedName>
    <definedName name="Note_9.5_Form">'INP50.MELD'!$G$16</definedName>
    <definedName name="Note_9.6">Notes!$G$496</definedName>
    <definedName name="Note_9.6_Form">'INP50.MELD'!$H$16</definedName>
    <definedName name="Note_9.7">Notes!$C$505</definedName>
    <definedName name="Note_9.7_Form">'INP50.MELD'!$I$16</definedName>
    <definedName name="Note_9.8">Notes!$G$505</definedName>
    <definedName name="Note_9.8_Form">'INP50.MELD'!$L$16</definedName>
    <definedName name="Note_9.9">Notes!$B$512</definedName>
    <definedName name="Note_9.9_Form">'INP50.MELD'!$J$16</definedName>
    <definedName name="Notes_2.5">Notes!$B$78</definedName>
    <definedName name="P_Subtitle">Start!$B$7</definedName>
    <definedName name="P_Title">Start!$B$6</definedName>
    <definedName name="_xlnm.Print_Area" localSheetId="14">BRNCH_Codes!$A$10:$B$103</definedName>
    <definedName name="_xlnm.Print_Area" localSheetId="13">CNTR_List!$A$14:$D$76</definedName>
    <definedName name="_xlnm.Print_Area" localSheetId="4">'INP05.MELD'!$A$1:$L$24</definedName>
    <definedName name="_xlnm.Print_Area" localSheetId="5">'INP10.MELD'!$B$18:$L$61</definedName>
    <definedName name="_xlnm.Print_Area" localSheetId="6">'INP20.MELD'!$B$19:$K$30</definedName>
    <definedName name="_xlnm.Print_Area" localSheetId="7">'INP30.MELD'!$B$19:$R$30</definedName>
    <definedName name="_xlnm.Print_Area" localSheetId="8">'INP40.MELD'!$F$18:$N$274</definedName>
    <definedName name="_xlnm.Print_Area" localSheetId="9">'INP50.MELD'!$F$18:$N$274</definedName>
    <definedName name="_xlnm.Print_Area" localSheetId="10">'INP60.MELD'!$F$18:$J$274</definedName>
    <definedName name="_xlnm.Print_Area" localSheetId="0">Instructions!$A$8:$N$129</definedName>
    <definedName name="_xlnm.Print_Area" localSheetId="2">Metadata!$A$8:$I$60</definedName>
    <definedName name="_xlnm.Print_Area" localSheetId="11">Notes!$A$1:$K$579</definedName>
    <definedName name="_xlnm.Print_Area" localSheetId="3">Overview!$B$8:$J$75</definedName>
    <definedName name="_xlnm.Print_Area" localSheetId="1">Start!$A$8:$H$65</definedName>
    <definedName name="_xlnm.Print_Titles" localSheetId="14">BRNCH_Codes!$3:$9</definedName>
    <definedName name="_xlnm.Print_Titles" localSheetId="13">CNTR_List!$1:$13</definedName>
    <definedName name="_xlnm.Print_Titles" localSheetId="5">'INP10.MELD'!$C:$F,'INP10.MELD'!$1:$17</definedName>
    <definedName name="_xlnm.Print_Titles" localSheetId="6">'INP20.MELD'!$B:$D,'INP20.MELD'!$1:$18</definedName>
    <definedName name="_xlnm.Print_Titles" localSheetId="7">'INP30.MELD'!$B:$E,'INP30.MELD'!$1:$18</definedName>
    <definedName name="_xlnm.Print_Titles" localSheetId="8">'INP40.MELD'!$B:$E,'INP40.MELD'!$1:$17</definedName>
    <definedName name="_xlnm.Print_Titles" localSheetId="9">'INP50.MELD'!$B:$E,'INP50.MELD'!$1:$17</definedName>
    <definedName name="_xlnm.Print_Titles" localSheetId="10">'INP60.MELD'!$B:$E,'INP60.MELD'!$1:$17</definedName>
    <definedName name="_xlnm.Print_Titles" localSheetId="0">Instructions!$1:$7</definedName>
    <definedName name="_xlnm.Print_Titles" localSheetId="2">Metadata!$1:$7</definedName>
    <definedName name="_xlnm.Print_Titles" localSheetId="3">Overview!$1:$7</definedName>
    <definedName name="_xlnm.Print_Titles" localSheetId="1">Start!$1:$7</definedName>
    <definedName name="Question_1.2">Metadata!$B$76:$B$81</definedName>
    <definedName name="Question_1.3">Metadata!$B$86:$B$92</definedName>
    <definedName name="Question_A1">Metadata!$E$10</definedName>
    <definedName name="Question_A2">Metadata!$E$18</definedName>
    <definedName name="Question_B1">Metadata!$E$33</definedName>
    <definedName name="Question_B2">Metadata!$E$38</definedName>
    <definedName name="Question_B3">Metadata!$E$42</definedName>
    <definedName name="Question_B4">Metadata!#REF!</definedName>
    <definedName name="Question_B5">Metadata!$E$48</definedName>
    <definedName name="Question_B6">Metadata!$E$56</definedName>
    <definedName name="TRUEFALSE_Value">'INP10.MELD'!$G$85:$G$86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9" i="4" l="1"/>
  <c r="J17" i="23" l="1"/>
  <c r="J62" i="23"/>
  <c r="I17" i="23"/>
  <c r="Q20" i="40"/>
  <c r="Q21" i="40"/>
  <c r="Q22" i="40"/>
  <c r="Q23" i="40"/>
  <c r="Q24" i="40"/>
  <c r="Q25" i="40"/>
  <c r="Q26" i="40"/>
  <c r="Q27" i="40"/>
  <c r="Q28" i="40"/>
  <c r="O20" i="40"/>
  <c r="O21" i="40"/>
  <c r="O22" i="40"/>
  <c r="O23" i="40"/>
  <c r="O24" i="40"/>
  <c r="O25" i="40"/>
  <c r="O26" i="40"/>
  <c r="O27" i="40"/>
  <c r="O28" i="40"/>
  <c r="J20" i="40"/>
  <c r="J21" i="40"/>
  <c r="J22" i="40"/>
  <c r="J23" i="40"/>
  <c r="J24" i="40"/>
  <c r="J25" i="40"/>
  <c r="J26" i="40"/>
  <c r="J27" i="40"/>
  <c r="J28" i="40"/>
  <c r="Q19" i="40"/>
  <c r="O19" i="40"/>
  <c r="J19" i="40"/>
  <c r="J63" i="23"/>
  <c r="J61" i="23"/>
  <c r="J55" i="23"/>
  <c r="G51" i="21"/>
  <c r="H50" i="21"/>
  <c r="H44" i="21" l="1"/>
  <c r="C24" i="23" s="1"/>
  <c r="G45" i="21"/>
  <c r="G44" i="21"/>
  <c r="C23" i="23" s="1"/>
  <c r="D44" i="9" l="1"/>
  <c r="D42" i="9"/>
  <c r="H58" i="21"/>
  <c r="C26" i="23" s="1"/>
  <c r="G53" i="21"/>
  <c r="G59" i="21"/>
  <c r="G50" i="21"/>
  <c r="C27" i="23" s="1"/>
  <c r="G58" i="21"/>
  <c r="C25" i="23" s="1"/>
  <c r="G34" i="21"/>
  <c r="Q32" i="40"/>
  <c r="P26" i="40"/>
  <c r="P27" i="40"/>
  <c r="P28" i="40"/>
  <c r="E20" i="40"/>
  <c r="E21" i="40"/>
  <c r="E22" i="40"/>
  <c r="E23" i="40"/>
  <c r="E24" i="40"/>
  <c r="E25" i="40"/>
  <c r="E26" i="40"/>
  <c r="E27" i="40"/>
  <c r="E28" i="40"/>
  <c r="E19" i="40"/>
  <c r="B13" i="23"/>
  <c r="C76" i="44"/>
  <c r="C75" i="44"/>
  <c r="D43" i="9"/>
  <c r="D41" i="9"/>
  <c r="D40" i="9"/>
  <c r="D39" i="9"/>
  <c r="D38" i="9"/>
  <c r="G35" i="21"/>
  <c r="G28" i="40"/>
  <c r="G27" i="40"/>
  <c r="G26" i="40"/>
  <c r="G25" i="40"/>
  <c r="G24" i="40"/>
  <c r="G23" i="40"/>
  <c r="G22" i="40"/>
  <c r="G21" i="40"/>
  <c r="G20" i="40"/>
  <c r="F28" i="12"/>
  <c r="F27" i="12"/>
  <c r="F26" i="12"/>
  <c r="F25" i="12"/>
  <c r="F24" i="12"/>
  <c r="F23" i="12"/>
  <c r="F22" i="12"/>
  <c r="F21" i="12"/>
  <c r="F20" i="12"/>
  <c r="C274" i="34"/>
  <c r="H286" i="41"/>
  <c r="F285" i="41"/>
  <c r="G284" i="41"/>
  <c r="M284" i="34"/>
  <c r="J284" i="34"/>
  <c r="I284" i="34"/>
  <c r="H284" i="34"/>
  <c r="G284" i="34"/>
  <c r="F284" i="34"/>
  <c r="F284" i="27"/>
  <c r="C319" i="27" s="1"/>
  <c r="F35" i="4" s="1"/>
  <c r="G35" i="4" s="1"/>
  <c r="N39" i="40"/>
  <c r="M39" i="40"/>
  <c r="L39" i="40"/>
  <c r="K39" i="40"/>
  <c r="X28" i="40"/>
  <c r="W28" i="40"/>
  <c r="V28" i="40"/>
  <c r="X27" i="40"/>
  <c r="W27" i="40"/>
  <c r="V27" i="40"/>
  <c r="X26" i="40"/>
  <c r="W26" i="40"/>
  <c r="V26" i="40"/>
  <c r="X25" i="40"/>
  <c r="W25" i="40"/>
  <c r="V25" i="40"/>
  <c r="X24" i="40"/>
  <c r="W24" i="40"/>
  <c r="V24" i="40"/>
  <c r="X23" i="40"/>
  <c r="W23" i="40"/>
  <c r="V23" i="40"/>
  <c r="X22" i="40"/>
  <c r="W22" i="40"/>
  <c r="V22" i="40"/>
  <c r="X21" i="40"/>
  <c r="W21" i="40"/>
  <c r="V21" i="40"/>
  <c r="X20" i="40"/>
  <c r="W20" i="40"/>
  <c r="V20" i="40"/>
  <c r="X19" i="40"/>
  <c r="W19" i="40"/>
  <c r="V19" i="40"/>
  <c r="Q28" i="12"/>
  <c r="P28" i="12"/>
  <c r="O28" i="12"/>
  <c r="Q27" i="12"/>
  <c r="P27" i="12"/>
  <c r="O27" i="12"/>
  <c r="Q26" i="12"/>
  <c r="P26" i="12"/>
  <c r="O26" i="12"/>
  <c r="Q25" i="12"/>
  <c r="P25" i="12"/>
  <c r="O25" i="12"/>
  <c r="Q24" i="12"/>
  <c r="P24" i="12"/>
  <c r="O24" i="12"/>
  <c r="Q23" i="12"/>
  <c r="P23" i="12"/>
  <c r="O23" i="12"/>
  <c r="Q22" i="12"/>
  <c r="P22" i="12"/>
  <c r="O22" i="12"/>
  <c r="Q21" i="12"/>
  <c r="P21" i="12"/>
  <c r="O21" i="12"/>
  <c r="Q20" i="12"/>
  <c r="P20" i="12"/>
  <c r="O20" i="12"/>
  <c r="Q19" i="12"/>
  <c r="P19" i="12"/>
  <c r="O19" i="12"/>
  <c r="F72" i="25"/>
  <c r="E71" i="25"/>
  <c r="Q57" i="25"/>
  <c r="P57" i="25"/>
  <c r="Q56" i="25"/>
  <c r="P56" i="25"/>
  <c r="Q55" i="25"/>
  <c r="P55" i="25"/>
  <c r="Q54" i="25"/>
  <c r="P54" i="25"/>
  <c r="Q53" i="25"/>
  <c r="P53" i="25"/>
  <c r="Q52" i="25"/>
  <c r="P52" i="25"/>
  <c r="Q51" i="25"/>
  <c r="P51" i="25"/>
  <c r="Q50" i="25"/>
  <c r="P50" i="25"/>
  <c r="Q49" i="25"/>
  <c r="P49" i="25"/>
  <c r="Q48" i="25"/>
  <c r="P48" i="25"/>
  <c r="Q47" i="25"/>
  <c r="P47" i="25"/>
  <c r="Q46" i="25"/>
  <c r="P46" i="25"/>
  <c r="Q45" i="25"/>
  <c r="P45" i="25"/>
  <c r="Q44" i="25"/>
  <c r="P44" i="25"/>
  <c r="Q43" i="25"/>
  <c r="P43" i="25"/>
  <c r="Q42" i="25"/>
  <c r="P42" i="25"/>
  <c r="Q41" i="25"/>
  <c r="P41" i="25"/>
  <c r="Q40" i="25"/>
  <c r="P40" i="25"/>
  <c r="Q39" i="25"/>
  <c r="P39" i="25"/>
  <c r="Q38" i="25"/>
  <c r="P38" i="25"/>
  <c r="Q37" i="25"/>
  <c r="P37" i="25"/>
  <c r="Q36" i="25"/>
  <c r="P36" i="25"/>
  <c r="Q35" i="25"/>
  <c r="P35" i="25"/>
  <c r="Q34" i="25"/>
  <c r="P34" i="25"/>
  <c r="Q33" i="25"/>
  <c r="P33" i="25"/>
  <c r="Q32" i="25"/>
  <c r="P32" i="25"/>
  <c r="Q31" i="25"/>
  <c r="P31" i="25"/>
  <c r="Q30" i="25"/>
  <c r="P30" i="25"/>
  <c r="Q29" i="25"/>
  <c r="P29" i="25"/>
  <c r="Q28" i="25"/>
  <c r="P28" i="25"/>
  <c r="Q27" i="25"/>
  <c r="P27" i="25"/>
  <c r="Q26" i="25"/>
  <c r="P26" i="25"/>
  <c r="Q25" i="25"/>
  <c r="P25" i="25"/>
  <c r="Q24" i="25"/>
  <c r="P24" i="25"/>
  <c r="Q23" i="25"/>
  <c r="P23" i="25"/>
  <c r="Q22" i="25"/>
  <c r="P22" i="25"/>
  <c r="Q21" i="25"/>
  <c r="P21" i="25"/>
  <c r="Q20" i="25"/>
  <c r="P20" i="25"/>
  <c r="Q19" i="25"/>
  <c r="P19" i="25"/>
  <c r="Q18" i="25"/>
  <c r="P18" i="25"/>
  <c r="D96" i="25" s="1"/>
  <c r="F32" i="4" s="1"/>
  <c r="G32" i="4" s="1"/>
  <c r="B24" i="7"/>
  <c r="D16" i="23"/>
  <c r="D17" i="23"/>
  <c r="D19" i="23"/>
  <c r="G15" i="21"/>
  <c r="G39" i="21"/>
  <c r="G27" i="21"/>
  <c r="G23" i="21"/>
  <c r="G19" i="21"/>
  <c r="G50" i="7"/>
  <c r="F50" i="7"/>
  <c r="I38" i="40"/>
  <c r="H38" i="40"/>
  <c r="C65" i="40"/>
  <c r="C64" i="12"/>
  <c r="U20" i="40"/>
  <c r="U31" i="40" s="1"/>
  <c r="I24" i="23" s="1"/>
  <c r="U21" i="40"/>
  <c r="U22" i="40"/>
  <c r="U23" i="40"/>
  <c r="U24" i="40"/>
  <c r="U25" i="40"/>
  <c r="U26" i="40"/>
  <c r="U27" i="40"/>
  <c r="U28" i="40"/>
  <c r="U19" i="40"/>
  <c r="G305" i="41"/>
  <c r="H305" i="41"/>
  <c r="F305" i="41"/>
  <c r="D305" i="41"/>
  <c r="I27" i="23" s="1"/>
  <c r="G230" i="41"/>
  <c r="G196" i="41"/>
  <c r="G179" i="41"/>
  <c r="G178" i="41" s="1"/>
  <c r="G164" i="41"/>
  <c r="G131" i="41"/>
  <c r="G127" i="41"/>
  <c r="G74" i="41"/>
  <c r="G68" i="41"/>
  <c r="G18" i="41"/>
  <c r="L38" i="40"/>
  <c r="M38" i="40"/>
  <c r="N38" i="40"/>
  <c r="K38" i="40"/>
  <c r="M19" i="12"/>
  <c r="H46" i="12"/>
  <c r="G46" i="12"/>
  <c r="G51" i="7"/>
  <c r="F51" i="7"/>
  <c r="G49" i="7"/>
  <c r="F49" i="7"/>
  <c r="C75" i="7" s="1"/>
  <c r="E31" i="4" s="1"/>
  <c r="G19" i="40"/>
  <c r="F19" i="12"/>
  <c r="K205" i="34"/>
  <c r="C12" i="44"/>
  <c r="J3" i="41"/>
  <c r="C312" i="41"/>
  <c r="J3" i="23"/>
  <c r="C103" i="44"/>
  <c r="C102" i="44"/>
  <c r="C101" i="44"/>
  <c r="C100" i="44"/>
  <c r="C99" i="44"/>
  <c r="C98" i="44"/>
  <c r="C97" i="44"/>
  <c r="C96" i="44"/>
  <c r="C95" i="44"/>
  <c r="C94" i="44"/>
  <c r="C93" i="44"/>
  <c r="C92" i="44"/>
  <c r="C91" i="44"/>
  <c r="C90" i="44"/>
  <c r="C89" i="44"/>
  <c r="C88" i="44"/>
  <c r="C87" i="44"/>
  <c r="C86" i="44"/>
  <c r="C85" i="44"/>
  <c r="C84" i="44"/>
  <c r="C83" i="44"/>
  <c r="C82" i="44"/>
  <c r="C81" i="44"/>
  <c r="C80" i="44"/>
  <c r="C79" i="44"/>
  <c r="C78" i="44"/>
  <c r="C77" i="44"/>
  <c r="C74" i="44"/>
  <c r="C73" i="44"/>
  <c r="C72" i="44"/>
  <c r="C71" i="44"/>
  <c r="C70" i="44"/>
  <c r="C69" i="44"/>
  <c r="C68" i="44"/>
  <c r="C67" i="44"/>
  <c r="C66" i="44"/>
  <c r="C65" i="44"/>
  <c r="C64" i="44"/>
  <c r="C63" i="44"/>
  <c r="C62" i="44"/>
  <c r="C61" i="44"/>
  <c r="C60" i="44"/>
  <c r="C59" i="44"/>
  <c r="C58" i="44"/>
  <c r="C57" i="44"/>
  <c r="C56" i="44"/>
  <c r="C55" i="44"/>
  <c r="C54" i="44"/>
  <c r="C53" i="44"/>
  <c r="C52" i="44"/>
  <c r="C51" i="44"/>
  <c r="C50" i="44"/>
  <c r="C49" i="44"/>
  <c r="C48" i="44"/>
  <c r="C47" i="44"/>
  <c r="C46" i="44"/>
  <c r="C45" i="44"/>
  <c r="C44" i="44"/>
  <c r="C43" i="44"/>
  <c r="C42" i="44"/>
  <c r="C41" i="44"/>
  <c r="C40" i="44"/>
  <c r="C39" i="44"/>
  <c r="C38" i="44"/>
  <c r="C37" i="44"/>
  <c r="C36" i="44"/>
  <c r="C35" i="44"/>
  <c r="C34" i="44"/>
  <c r="C33" i="44"/>
  <c r="C32" i="44"/>
  <c r="C31" i="44"/>
  <c r="C30" i="44"/>
  <c r="C29" i="44"/>
  <c r="C28" i="44"/>
  <c r="C27" i="44"/>
  <c r="C26" i="44"/>
  <c r="C25" i="44"/>
  <c r="C24" i="44"/>
  <c r="C23" i="44"/>
  <c r="C22" i="44"/>
  <c r="C21" i="44"/>
  <c r="C20" i="44"/>
  <c r="C19" i="44"/>
  <c r="C18" i="44"/>
  <c r="C17" i="44"/>
  <c r="C16" i="44"/>
  <c r="C15" i="44"/>
  <c r="C14" i="44"/>
  <c r="C13" i="44"/>
  <c r="C11" i="44"/>
  <c r="C10" i="44"/>
  <c r="K32" i="40"/>
  <c r="J56" i="23"/>
  <c r="L32" i="40"/>
  <c r="J57" i="23" s="1"/>
  <c r="M32" i="40"/>
  <c r="J58" i="23"/>
  <c r="N32" i="40"/>
  <c r="M20" i="12"/>
  <c r="M21" i="12"/>
  <c r="M22" i="12"/>
  <c r="M23" i="12"/>
  <c r="M24" i="12"/>
  <c r="M25" i="12"/>
  <c r="M26" i="12"/>
  <c r="M27" i="12"/>
  <c r="M28" i="12"/>
  <c r="F70" i="25"/>
  <c r="D95" i="25" s="1"/>
  <c r="E32" i="4" s="1"/>
  <c r="G70" i="25"/>
  <c r="N19" i="25"/>
  <c r="N60" i="25" s="1"/>
  <c r="I22" i="23" s="1"/>
  <c r="N20" i="25"/>
  <c r="N21" i="25"/>
  <c r="N22" i="25"/>
  <c r="N23" i="25"/>
  <c r="N24" i="25"/>
  <c r="N25" i="25"/>
  <c r="N26" i="25"/>
  <c r="N27" i="25"/>
  <c r="N28" i="25"/>
  <c r="N29" i="25"/>
  <c r="N30" i="25"/>
  <c r="N31" i="25"/>
  <c r="N32" i="25"/>
  <c r="N33" i="25"/>
  <c r="N34" i="25"/>
  <c r="N35" i="25"/>
  <c r="N36" i="25"/>
  <c r="N37" i="25"/>
  <c r="N38" i="25"/>
  <c r="N39" i="25"/>
  <c r="N40" i="25"/>
  <c r="N41" i="25"/>
  <c r="N42" i="25"/>
  <c r="N43" i="25"/>
  <c r="N44" i="25"/>
  <c r="N45" i="25"/>
  <c r="N46" i="25"/>
  <c r="N47" i="25"/>
  <c r="N48" i="25"/>
  <c r="N49" i="25"/>
  <c r="N50" i="25"/>
  <c r="N51" i="25"/>
  <c r="N52" i="25"/>
  <c r="N53" i="25"/>
  <c r="N54" i="25"/>
  <c r="N55" i="25"/>
  <c r="N56" i="25"/>
  <c r="N57" i="25"/>
  <c r="N18" i="25"/>
  <c r="D27" i="23"/>
  <c r="D26" i="23"/>
  <c r="D25" i="23"/>
  <c r="D24" i="23"/>
  <c r="D22" i="23"/>
  <c r="D23" i="23"/>
  <c r="C314" i="41"/>
  <c r="C311" i="41"/>
  <c r="C274" i="41"/>
  <c r="H230" i="41"/>
  <c r="F230" i="41"/>
  <c r="H196" i="41"/>
  <c r="F196" i="41"/>
  <c r="H179" i="41"/>
  <c r="H178" i="41"/>
  <c r="F179" i="41"/>
  <c r="H164" i="41"/>
  <c r="F164" i="41"/>
  <c r="H131" i="41"/>
  <c r="F131" i="41"/>
  <c r="H127" i="41"/>
  <c r="F127" i="41"/>
  <c r="H74" i="41"/>
  <c r="F74" i="41"/>
  <c r="F67" i="41"/>
  <c r="F266" i="41" s="1"/>
  <c r="J75" i="23" s="1"/>
  <c r="H68" i="41"/>
  <c r="H67" i="41" s="1"/>
  <c r="F68" i="41"/>
  <c r="H18" i="41"/>
  <c r="F18" i="41"/>
  <c r="J2" i="41"/>
  <c r="C310" i="41" s="1"/>
  <c r="K263" i="34"/>
  <c r="L263" i="34"/>
  <c r="K262" i="34"/>
  <c r="P262" i="34"/>
  <c r="K261" i="34"/>
  <c r="K260" i="34"/>
  <c r="P260" i="34"/>
  <c r="K259" i="34"/>
  <c r="P259" i="34"/>
  <c r="K258" i="34"/>
  <c r="P258" i="34" s="1"/>
  <c r="L258" i="34"/>
  <c r="K257" i="34"/>
  <c r="L257" i="34"/>
  <c r="K256" i="34"/>
  <c r="L256" i="34"/>
  <c r="K255" i="34"/>
  <c r="P255" i="34" s="1"/>
  <c r="K254" i="34"/>
  <c r="K253" i="34"/>
  <c r="P253" i="34"/>
  <c r="K252" i="34"/>
  <c r="L252" i="34" s="1"/>
  <c r="K251" i="34"/>
  <c r="L251" i="34" s="1"/>
  <c r="K250" i="34"/>
  <c r="P250" i="34" s="1"/>
  <c r="K249" i="34"/>
  <c r="P249" i="34" s="1"/>
  <c r="L249" i="34"/>
  <c r="K248" i="34"/>
  <c r="L248" i="34"/>
  <c r="K247" i="34"/>
  <c r="L247" i="34"/>
  <c r="K246" i="34"/>
  <c r="K245" i="34"/>
  <c r="L245" i="34"/>
  <c r="K244" i="34"/>
  <c r="K243" i="34"/>
  <c r="L243" i="34"/>
  <c r="K242" i="34"/>
  <c r="P242" i="34"/>
  <c r="K241" i="34"/>
  <c r="L241" i="34"/>
  <c r="K240" i="34"/>
  <c r="L240" i="34" s="1"/>
  <c r="P240" i="34"/>
  <c r="K239" i="34"/>
  <c r="K238" i="34"/>
  <c r="P238" i="34" s="1"/>
  <c r="K237" i="34"/>
  <c r="P237" i="34" s="1"/>
  <c r="K236" i="34"/>
  <c r="L236" i="34"/>
  <c r="K235" i="34"/>
  <c r="L235" i="34"/>
  <c r="K234" i="34"/>
  <c r="P234" i="34" s="1"/>
  <c r="K233" i="34"/>
  <c r="L233" i="34" s="1"/>
  <c r="K232" i="34"/>
  <c r="L232" i="34" s="1"/>
  <c r="K231" i="34"/>
  <c r="P231" i="34" s="1"/>
  <c r="L231" i="34"/>
  <c r="K229" i="34"/>
  <c r="L229" i="34"/>
  <c r="K228" i="34"/>
  <c r="L228" i="34"/>
  <c r="K227" i="34"/>
  <c r="L227" i="34" s="1"/>
  <c r="K226" i="34"/>
  <c r="K225" i="34"/>
  <c r="L225" i="34"/>
  <c r="K224" i="34"/>
  <c r="K223" i="34"/>
  <c r="K222" i="34"/>
  <c r="P222" i="34" s="1"/>
  <c r="K221" i="34"/>
  <c r="P221" i="34" s="1"/>
  <c r="K220" i="34"/>
  <c r="L220" i="34" s="1"/>
  <c r="P220" i="34"/>
  <c r="K219" i="34"/>
  <c r="L219" i="34"/>
  <c r="K218" i="34"/>
  <c r="P218" i="34"/>
  <c r="K217" i="34"/>
  <c r="P217" i="34" s="1"/>
  <c r="K216" i="34"/>
  <c r="L216" i="34" s="1"/>
  <c r="K215" i="34"/>
  <c r="P215" i="34"/>
  <c r="K214" i="34"/>
  <c r="P214" i="34"/>
  <c r="K213" i="34"/>
  <c r="P213" i="34"/>
  <c r="K212" i="34"/>
  <c r="L212" i="34" s="1"/>
  <c r="K211" i="34"/>
  <c r="P211" i="34" s="1"/>
  <c r="K210" i="34"/>
  <c r="L210" i="34" s="1"/>
  <c r="K209" i="34"/>
  <c r="L209" i="34" s="1"/>
  <c r="K208" i="34"/>
  <c r="L208" i="34"/>
  <c r="K207" i="34"/>
  <c r="L207" i="34"/>
  <c r="K206" i="34"/>
  <c r="L206" i="34" s="1"/>
  <c r="K204" i="34"/>
  <c r="L204" i="34" s="1"/>
  <c r="K203" i="34"/>
  <c r="L203" i="34"/>
  <c r="K202" i="34"/>
  <c r="K196" i="34" s="1"/>
  <c r="L202" i="34"/>
  <c r="K201" i="34"/>
  <c r="P201" i="34"/>
  <c r="K200" i="34"/>
  <c r="K199" i="34"/>
  <c r="P199" i="34" s="1"/>
  <c r="K198" i="34"/>
  <c r="L198" i="34"/>
  <c r="K197" i="34"/>
  <c r="P197" i="34"/>
  <c r="K195" i="34"/>
  <c r="L195" i="34" s="1"/>
  <c r="K194" i="34"/>
  <c r="L194" i="34" s="1"/>
  <c r="K193" i="34"/>
  <c r="P193" i="34" s="1"/>
  <c r="L193" i="34"/>
  <c r="K192" i="34"/>
  <c r="P192" i="34" s="1"/>
  <c r="K191" i="34"/>
  <c r="L191" i="34" s="1"/>
  <c r="K190" i="34"/>
  <c r="L190" i="34" s="1"/>
  <c r="K189" i="34"/>
  <c r="L189" i="34"/>
  <c r="K188" i="34"/>
  <c r="P188" i="34"/>
  <c r="K187" i="34"/>
  <c r="L187" i="34" s="1"/>
  <c r="K186" i="34"/>
  <c r="P186" i="34" s="1"/>
  <c r="K185" i="34"/>
  <c r="P185" i="34" s="1"/>
  <c r="L185" i="34"/>
  <c r="K184" i="34"/>
  <c r="P184" i="34" s="1"/>
  <c r="K183" i="34"/>
  <c r="K182" i="34"/>
  <c r="P182" i="34" s="1"/>
  <c r="K181" i="34"/>
  <c r="K180" i="34"/>
  <c r="K177" i="34"/>
  <c r="P177" i="34"/>
  <c r="K176" i="34"/>
  <c r="P176" i="34"/>
  <c r="K175" i="34"/>
  <c r="L175" i="34" s="1"/>
  <c r="K174" i="34"/>
  <c r="L174" i="34" s="1"/>
  <c r="K173" i="34"/>
  <c r="L173" i="34" s="1"/>
  <c r="P173" i="34"/>
  <c r="K172" i="34"/>
  <c r="P172" i="34" s="1"/>
  <c r="K171" i="34"/>
  <c r="K170" i="34"/>
  <c r="P170" i="34"/>
  <c r="K169" i="34"/>
  <c r="K168" i="34"/>
  <c r="K167" i="34"/>
  <c r="L167" i="34" s="1"/>
  <c r="K166" i="34"/>
  <c r="L166" i="34"/>
  <c r="K165" i="34"/>
  <c r="K163" i="34"/>
  <c r="L163" i="34"/>
  <c r="K162" i="34"/>
  <c r="K161" i="34"/>
  <c r="L161" i="34" s="1"/>
  <c r="P161" i="34"/>
  <c r="K160" i="34"/>
  <c r="L160" i="34" s="1"/>
  <c r="K159" i="34"/>
  <c r="L159" i="34" s="1"/>
  <c r="K158" i="34"/>
  <c r="P158" i="34" s="1"/>
  <c r="K157" i="34"/>
  <c r="L157" i="34"/>
  <c r="K156" i="34"/>
  <c r="P156" i="34"/>
  <c r="K155" i="34"/>
  <c r="K154" i="34"/>
  <c r="L154" i="34"/>
  <c r="K153" i="34"/>
  <c r="P153" i="34"/>
  <c r="K152" i="34"/>
  <c r="P152" i="34" s="1"/>
  <c r="K151" i="34"/>
  <c r="L151" i="34" s="1"/>
  <c r="K150" i="34"/>
  <c r="L150" i="34" s="1"/>
  <c r="K149" i="34"/>
  <c r="L149" i="34" s="1"/>
  <c r="K148" i="34"/>
  <c r="L148" i="34"/>
  <c r="K147" i="34"/>
  <c r="P147" i="34"/>
  <c r="K146" i="34"/>
  <c r="P146" i="34" s="1"/>
  <c r="K145" i="34"/>
  <c r="L145" i="34" s="1"/>
  <c r="K144" i="34"/>
  <c r="L144" i="34"/>
  <c r="K143" i="34"/>
  <c r="L143" i="34" s="1"/>
  <c r="K142" i="34"/>
  <c r="L142" i="34" s="1"/>
  <c r="K141" i="34"/>
  <c r="P141" i="34" s="1"/>
  <c r="K140" i="34"/>
  <c r="P140" i="34"/>
  <c r="K139" i="34"/>
  <c r="P139" i="34"/>
  <c r="K138" i="34"/>
  <c r="P138" i="34" s="1"/>
  <c r="K137" i="34"/>
  <c r="L137" i="34" s="1"/>
  <c r="K136" i="34"/>
  <c r="P136" i="34" s="1"/>
  <c r="K135" i="34"/>
  <c r="K131" i="34" s="1"/>
  <c r="P135" i="34"/>
  <c r="K134" i="34"/>
  <c r="L134" i="34"/>
  <c r="K133" i="34"/>
  <c r="L133" i="34"/>
  <c r="K132" i="34"/>
  <c r="P132" i="34"/>
  <c r="K130" i="34"/>
  <c r="K127" i="34" s="1"/>
  <c r="K129" i="34"/>
  <c r="L129" i="34"/>
  <c r="K128" i="34"/>
  <c r="P128" i="34" s="1"/>
  <c r="K125" i="34"/>
  <c r="L125" i="34" s="1"/>
  <c r="K124" i="34"/>
  <c r="P124" i="34"/>
  <c r="K123" i="34"/>
  <c r="L123" i="34" s="1"/>
  <c r="K122" i="34"/>
  <c r="L122" i="34" s="1"/>
  <c r="K121" i="34"/>
  <c r="K120" i="34"/>
  <c r="L120" i="34"/>
  <c r="K119" i="34"/>
  <c r="P119" i="34" s="1"/>
  <c r="K118" i="34"/>
  <c r="P118" i="34" s="1"/>
  <c r="K117" i="34"/>
  <c r="P117" i="34"/>
  <c r="K116" i="34"/>
  <c r="P116" i="34"/>
  <c r="K115" i="34"/>
  <c r="L115" i="34" s="1"/>
  <c r="P115" i="34"/>
  <c r="K114" i="34"/>
  <c r="K113" i="34"/>
  <c r="P113" i="34" s="1"/>
  <c r="K112" i="34"/>
  <c r="P112" i="34" s="1"/>
  <c r="K111" i="34"/>
  <c r="L111" i="34"/>
  <c r="K110" i="34"/>
  <c r="P110" i="34"/>
  <c r="K109" i="34"/>
  <c r="K108" i="34"/>
  <c r="P108" i="34"/>
  <c r="K107" i="34"/>
  <c r="P107" i="34"/>
  <c r="K106" i="34"/>
  <c r="L106" i="34" s="1"/>
  <c r="P106" i="34"/>
  <c r="K105" i="34"/>
  <c r="K104" i="34"/>
  <c r="L104" i="34" s="1"/>
  <c r="K103" i="34"/>
  <c r="P103" i="34" s="1"/>
  <c r="K102" i="34"/>
  <c r="K101" i="34"/>
  <c r="P101" i="34" s="1"/>
  <c r="K100" i="34"/>
  <c r="L100" i="34" s="1"/>
  <c r="K99" i="34"/>
  <c r="P99" i="34"/>
  <c r="K98" i="34"/>
  <c r="K97" i="34"/>
  <c r="L97" i="34" s="1"/>
  <c r="P97" i="34"/>
  <c r="K96" i="34"/>
  <c r="P96" i="34" s="1"/>
  <c r="K95" i="34"/>
  <c r="K94" i="34"/>
  <c r="L94" i="34"/>
  <c r="K93" i="34"/>
  <c r="K92" i="34"/>
  <c r="L92" i="34"/>
  <c r="K91" i="34"/>
  <c r="K90" i="34"/>
  <c r="K89" i="34"/>
  <c r="P89" i="34" s="1"/>
  <c r="K88" i="34"/>
  <c r="L88" i="34" s="1"/>
  <c r="K87" i="34"/>
  <c r="L87" i="34" s="1"/>
  <c r="P87" i="34"/>
  <c r="K86" i="34"/>
  <c r="P86" i="34" s="1"/>
  <c r="K85" i="34"/>
  <c r="L85" i="34"/>
  <c r="K84" i="34"/>
  <c r="P84" i="34"/>
  <c r="K83" i="34"/>
  <c r="L83" i="34"/>
  <c r="K82" i="34"/>
  <c r="K81" i="34"/>
  <c r="K80" i="34"/>
  <c r="L80" i="34" s="1"/>
  <c r="K79" i="34"/>
  <c r="L79" i="34"/>
  <c r="K78" i="34"/>
  <c r="P78" i="34"/>
  <c r="K77" i="34"/>
  <c r="K74" i="34" s="1"/>
  <c r="L77" i="34"/>
  <c r="K76" i="34"/>
  <c r="P76" i="34"/>
  <c r="K75" i="34"/>
  <c r="P75" i="34"/>
  <c r="K73" i="34"/>
  <c r="K72" i="34"/>
  <c r="P72" i="34"/>
  <c r="K71" i="34"/>
  <c r="L71" i="34"/>
  <c r="K70" i="34"/>
  <c r="K69" i="34"/>
  <c r="P69" i="34"/>
  <c r="K66" i="34"/>
  <c r="L66" i="34"/>
  <c r="K65" i="34"/>
  <c r="P65" i="34" s="1"/>
  <c r="L65" i="34"/>
  <c r="K64" i="34"/>
  <c r="P64" i="34"/>
  <c r="K63" i="34"/>
  <c r="P63" i="34"/>
  <c r="K62" i="34"/>
  <c r="P62" i="34"/>
  <c r="K61" i="34"/>
  <c r="K60" i="34"/>
  <c r="L60" i="34"/>
  <c r="K59" i="34"/>
  <c r="P59" i="34" s="1"/>
  <c r="K58" i="34"/>
  <c r="P58" i="34" s="1"/>
  <c r="K57" i="34"/>
  <c r="K56" i="34"/>
  <c r="L56" i="34"/>
  <c r="K55" i="34"/>
  <c r="P55" i="34" s="1"/>
  <c r="K54" i="34"/>
  <c r="L54" i="34" s="1"/>
  <c r="K53" i="34"/>
  <c r="L53" i="34" s="1"/>
  <c r="K52" i="34"/>
  <c r="L52" i="34"/>
  <c r="K51" i="34"/>
  <c r="K50" i="34"/>
  <c r="P50" i="34" s="1"/>
  <c r="K49" i="34"/>
  <c r="L49" i="34"/>
  <c r="K48" i="34"/>
  <c r="L48" i="34"/>
  <c r="K47" i="34"/>
  <c r="K46" i="34"/>
  <c r="P46" i="34" s="1"/>
  <c r="K45" i="34"/>
  <c r="K44" i="34"/>
  <c r="K43" i="34"/>
  <c r="P43" i="34" s="1"/>
  <c r="K42" i="34"/>
  <c r="K41" i="34"/>
  <c r="P41" i="34" s="1"/>
  <c r="K40" i="34"/>
  <c r="L40" i="34" s="1"/>
  <c r="K39" i="34"/>
  <c r="L39" i="34"/>
  <c r="K38" i="34"/>
  <c r="K37" i="34"/>
  <c r="P37" i="34" s="1"/>
  <c r="L37" i="34"/>
  <c r="K36" i="34"/>
  <c r="P36" i="34" s="1"/>
  <c r="K35" i="34"/>
  <c r="K34" i="34"/>
  <c r="L34" i="34"/>
  <c r="K33" i="34"/>
  <c r="P33" i="34"/>
  <c r="K32" i="34"/>
  <c r="L32" i="34" s="1"/>
  <c r="K31" i="34"/>
  <c r="K30" i="34"/>
  <c r="L30" i="34" s="1"/>
  <c r="K29" i="34"/>
  <c r="L29" i="34" s="1"/>
  <c r="K28" i="34"/>
  <c r="L28" i="34" s="1"/>
  <c r="K27" i="34"/>
  <c r="L27" i="34" s="1"/>
  <c r="P27" i="34"/>
  <c r="K26" i="34"/>
  <c r="K25" i="34"/>
  <c r="L25" i="34" s="1"/>
  <c r="K24" i="34"/>
  <c r="P24" i="34" s="1"/>
  <c r="K23" i="34"/>
  <c r="L23" i="34"/>
  <c r="K22" i="34"/>
  <c r="P22" i="34"/>
  <c r="K21" i="34"/>
  <c r="L21" i="34" s="1"/>
  <c r="K20" i="34"/>
  <c r="L20" i="34" s="1"/>
  <c r="K19" i="34"/>
  <c r="P19" i="34"/>
  <c r="G18" i="34"/>
  <c r="H18" i="34"/>
  <c r="I18" i="34"/>
  <c r="J18" i="34"/>
  <c r="M18" i="34"/>
  <c r="G68" i="34"/>
  <c r="H68" i="34"/>
  <c r="I68" i="34"/>
  <c r="I67" i="34" s="1"/>
  <c r="J68" i="34"/>
  <c r="M68" i="34"/>
  <c r="M67" i="34" s="1"/>
  <c r="G74" i="34"/>
  <c r="G67" i="34" s="1"/>
  <c r="H74" i="34"/>
  <c r="I74" i="34"/>
  <c r="J74" i="34"/>
  <c r="J67" i="34"/>
  <c r="M74" i="34"/>
  <c r="G127" i="34"/>
  <c r="H127" i="34"/>
  <c r="I127" i="34"/>
  <c r="J127" i="34"/>
  <c r="M127" i="34"/>
  <c r="M126" i="34" s="1"/>
  <c r="G131" i="34"/>
  <c r="H131" i="34"/>
  <c r="H126" i="34" s="1"/>
  <c r="I131" i="34"/>
  <c r="J131" i="34"/>
  <c r="M131" i="34"/>
  <c r="G164" i="34"/>
  <c r="G126" i="34" s="1"/>
  <c r="H164" i="34"/>
  <c r="I164" i="34"/>
  <c r="I126" i="34" s="1"/>
  <c r="J164" i="34"/>
  <c r="J126" i="34"/>
  <c r="M164" i="34"/>
  <c r="G179" i="34"/>
  <c r="H179" i="34"/>
  <c r="I179" i="34"/>
  <c r="J179" i="34"/>
  <c r="J178" i="34" s="1"/>
  <c r="M179" i="34"/>
  <c r="G196" i="34"/>
  <c r="H196" i="34"/>
  <c r="I196" i="34"/>
  <c r="J196" i="34"/>
  <c r="M196" i="34"/>
  <c r="M178" i="34" s="1"/>
  <c r="G230" i="34"/>
  <c r="H230" i="34"/>
  <c r="I230" i="34"/>
  <c r="J230" i="34"/>
  <c r="M230" i="34"/>
  <c r="M275" i="34"/>
  <c r="H276" i="34"/>
  <c r="G305" i="34"/>
  <c r="H305" i="34"/>
  <c r="D305" i="34" s="1"/>
  <c r="I26" i="23" s="1"/>
  <c r="J26" i="23" s="1"/>
  <c r="I305" i="34"/>
  <c r="J305" i="34"/>
  <c r="M305" i="34"/>
  <c r="H44" i="12"/>
  <c r="G44" i="12"/>
  <c r="C65" i="12" s="1"/>
  <c r="E33" i="4" s="1"/>
  <c r="C62" i="40"/>
  <c r="C30" i="40"/>
  <c r="I32" i="40"/>
  <c r="I33" i="40" s="1"/>
  <c r="H32" i="40"/>
  <c r="P25" i="40"/>
  <c r="P24" i="40"/>
  <c r="P23" i="40"/>
  <c r="P22" i="40"/>
  <c r="P20" i="40"/>
  <c r="P19" i="40"/>
  <c r="Q3" i="40"/>
  <c r="C63" i="40" s="1"/>
  <c r="Q2" i="40"/>
  <c r="C61" i="40" s="1"/>
  <c r="H31" i="12"/>
  <c r="G31" i="12"/>
  <c r="H33" i="40"/>
  <c r="I19" i="25"/>
  <c r="I20" i="25"/>
  <c r="I21" i="25"/>
  <c r="I22" i="25"/>
  <c r="I23" i="25"/>
  <c r="I24" i="25"/>
  <c r="I25" i="25"/>
  <c r="I26" i="25"/>
  <c r="I27" i="25"/>
  <c r="I28" i="25"/>
  <c r="I29" i="25"/>
  <c r="I30" i="25"/>
  <c r="I31" i="25"/>
  <c r="I32" i="25"/>
  <c r="I33" i="25"/>
  <c r="I34" i="25"/>
  <c r="I35" i="25"/>
  <c r="I36" i="25"/>
  <c r="I37" i="25"/>
  <c r="I38" i="25"/>
  <c r="I39" i="25"/>
  <c r="I40" i="25"/>
  <c r="I41" i="25"/>
  <c r="I42" i="25"/>
  <c r="I43" i="25"/>
  <c r="I44" i="25"/>
  <c r="I45" i="25"/>
  <c r="I46" i="25"/>
  <c r="I47" i="25"/>
  <c r="I48" i="25"/>
  <c r="I49" i="25"/>
  <c r="I50" i="25"/>
  <c r="I51" i="25"/>
  <c r="I52" i="25"/>
  <c r="I53" i="25"/>
  <c r="I54" i="25"/>
  <c r="I55" i="25"/>
  <c r="I56" i="25"/>
  <c r="I57" i="25"/>
  <c r="I18" i="25"/>
  <c r="G62" i="7"/>
  <c r="F62" i="7"/>
  <c r="C316" i="34"/>
  <c r="C313" i="34"/>
  <c r="F305" i="34"/>
  <c r="F230" i="34"/>
  <c r="F196" i="34"/>
  <c r="F179" i="34"/>
  <c r="F178" i="34" s="1"/>
  <c r="F164" i="34"/>
  <c r="F131" i="34"/>
  <c r="F126" i="34" s="1"/>
  <c r="F127" i="34"/>
  <c r="F74" i="34"/>
  <c r="F68" i="34"/>
  <c r="F67" i="34"/>
  <c r="F266" i="34" s="1"/>
  <c r="F18" i="34"/>
  <c r="M3" i="34"/>
  <c r="C314" i="34" s="1"/>
  <c r="M2" i="34"/>
  <c r="C312" i="34" s="1"/>
  <c r="J2" i="12"/>
  <c r="C60" i="12"/>
  <c r="J1" i="23"/>
  <c r="F230" i="27"/>
  <c r="F196" i="27"/>
  <c r="F179" i="27"/>
  <c r="F178" i="27" s="1"/>
  <c r="F164" i="27"/>
  <c r="F131" i="27"/>
  <c r="F127" i="27"/>
  <c r="F126" i="27" s="1"/>
  <c r="F74" i="27"/>
  <c r="F67" i="27" s="1"/>
  <c r="F266" i="27" s="1"/>
  <c r="J66" i="23" s="1"/>
  <c r="F68" i="27"/>
  <c r="F18" i="27"/>
  <c r="F305" i="27"/>
  <c r="D305" i="27"/>
  <c r="I25" i="23" s="1"/>
  <c r="J4" i="23"/>
  <c r="C317" i="27"/>
  <c r="C314" i="27"/>
  <c r="C274" i="27"/>
  <c r="N3" i="27"/>
  <c r="C315" i="27" s="1"/>
  <c r="N2" i="27"/>
  <c r="C313" i="27" s="1"/>
  <c r="J3" i="12"/>
  <c r="C62" i="12"/>
  <c r="C61" i="12"/>
  <c r="D94" i="25"/>
  <c r="D91" i="25"/>
  <c r="I63" i="25"/>
  <c r="G63" i="25"/>
  <c r="I62" i="25"/>
  <c r="G62" i="25"/>
  <c r="C59" i="25"/>
  <c r="K3" i="25"/>
  <c r="D92" i="25"/>
  <c r="K2" i="25"/>
  <c r="D90" i="25" s="1"/>
  <c r="L3" i="7"/>
  <c r="C72" i="7" s="1"/>
  <c r="L2" i="7"/>
  <c r="C70" i="7"/>
  <c r="G4" i="21"/>
  <c r="G3" i="21"/>
  <c r="G1" i="21"/>
  <c r="C30" i="12"/>
  <c r="H64" i="4"/>
  <c r="H63" i="4" s="1"/>
  <c r="E29" i="4"/>
  <c r="H24" i="9"/>
  <c r="F41" i="7"/>
  <c r="G37" i="12"/>
  <c r="C71" i="7"/>
  <c r="G42" i="7"/>
  <c r="G41" i="7"/>
  <c r="F42" i="7"/>
  <c r="C74" i="7"/>
  <c r="C318" i="27"/>
  <c r="E35" i="4" s="1"/>
  <c r="P167" i="34"/>
  <c r="P191" i="34"/>
  <c r="P203" i="34"/>
  <c r="P236" i="34"/>
  <c r="F126" i="41"/>
  <c r="L238" i="34"/>
  <c r="L110" i="34"/>
  <c r="P223" i="34"/>
  <c r="L223" i="34"/>
  <c r="L205" i="34"/>
  <c r="P205" i="34"/>
  <c r="P21" i="40"/>
  <c r="L262" i="34"/>
  <c r="L107" i="34"/>
  <c r="P80" i="34"/>
  <c r="L76" i="34"/>
  <c r="P133" i="34"/>
  <c r="L78" i="34"/>
  <c r="P210" i="34"/>
  <c r="L237" i="34"/>
  <c r="L176" i="34"/>
  <c r="L138" i="34"/>
  <c r="P175" i="34"/>
  <c r="L62" i="34"/>
  <c r="P77" i="34"/>
  <c r="P54" i="34"/>
  <c r="P71" i="34"/>
  <c r="P263" i="34"/>
  <c r="L259" i="34"/>
  <c r="L72" i="34"/>
  <c r="L234" i="34"/>
  <c r="P34" i="34"/>
  <c r="L108" i="34"/>
  <c r="P166" i="34"/>
  <c r="P187" i="34"/>
  <c r="P129" i="34"/>
  <c r="P66" i="34"/>
  <c r="P94" i="34"/>
  <c r="P100" i="34"/>
  <c r="P190" i="34"/>
  <c r="P208" i="34"/>
  <c r="L146" i="34"/>
  <c r="P83" i="34"/>
  <c r="P251" i="34"/>
  <c r="P53" i="34"/>
  <c r="P248" i="34"/>
  <c r="P198" i="34"/>
  <c r="P92" i="34"/>
  <c r="L118" i="34"/>
  <c r="P150" i="34"/>
  <c r="P52" i="34"/>
  <c r="P85" i="34"/>
  <c r="P104" i="34"/>
  <c r="L177" i="34"/>
  <c r="P206" i="34"/>
  <c r="P235" i="34"/>
  <c r="P241" i="34"/>
  <c r="P247" i="34"/>
  <c r="P148" i="34"/>
  <c r="P23" i="34"/>
  <c r="P60" i="34"/>
  <c r="P111" i="34"/>
  <c r="L156" i="34"/>
  <c r="L201" i="34"/>
  <c r="L215" i="34"/>
  <c r="L242" i="34"/>
  <c r="L116" i="34"/>
  <c r="L43" i="34"/>
  <c r="L50" i="34"/>
  <c r="P144" i="34"/>
  <c r="P157" i="34"/>
  <c r="L182" i="34"/>
  <c r="P21" i="34"/>
  <c r="L260" i="34"/>
  <c r="L103" i="34"/>
  <c r="L113" i="34"/>
  <c r="P245" i="34"/>
  <c r="P48" i="34"/>
  <c r="L59" i="34"/>
  <c r="L64" i="34"/>
  <c r="P142" i="34"/>
  <c r="K68" i="34"/>
  <c r="K67" i="34" s="1"/>
  <c r="P73" i="34"/>
  <c r="L213" i="34"/>
  <c r="P228" i="34"/>
  <c r="P25" i="34"/>
  <c r="P30" i="34"/>
  <c r="P40" i="34"/>
  <c r="P189" i="34"/>
  <c r="P195" i="34"/>
  <c r="L214" i="34"/>
  <c r="L119" i="34"/>
  <c r="P257" i="34"/>
  <c r="L63" i="34"/>
  <c r="P134" i="34"/>
  <c r="L153" i="34"/>
  <c r="P207" i="34"/>
  <c r="P159" i="34"/>
  <c r="L158" i="34"/>
  <c r="P163" i="34"/>
  <c r="L170" i="34"/>
  <c r="L218" i="34"/>
  <c r="L255" i="34"/>
  <c r="P44" i="34"/>
  <c r="L44" i="34"/>
  <c r="P90" i="34"/>
  <c r="L90" i="34"/>
  <c r="P168" i="34"/>
  <c r="L168" i="34"/>
  <c r="P202" i="34"/>
  <c r="L73" i="34"/>
  <c r="L139" i="34"/>
  <c r="P256" i="34"/>
  <c r="L112" i="34"/>
  <c r="P120" i="34"/>
  <c r="P102" i="34"/>
  <c r="L102" i="34"/>
  <c r="P121" i="34"/>
  <c r="L121" i="34"/>
  <c r="P200" i="34"/>
  <c r="L200" i="34"/>
  <c r="L244" i="34"/>
  <c r="P244" i="34"/>
  <c r="P254" i="34"/>
  <c r="L254" i="34"/>
  <c r="P219" i="34"/>
  <c r="P227" i="34"/>
  <c r="P209" i="34"/>
  <c r="L132" i="34"/>
  <c r="L253" i="34"/>
  <c r="L199" i="34"/>
  <c r="P39" i="34"/>
  <c r="L147" i="34"/>
  <c r="G178" i="34"/>
  <c r="L38" i="34"/>
  <c r="P38" i="34"/>
  <c r="L57" i="34"/>
  <c r="P57" i="34"/>
  <c r="L95" i="34"/>
  <c r="P95" i="34"/>
  <c r="L101" i="34"/>
  <c r="P154" i="34"/>
  <c r="L224" i="34"/>
  <c r="P224" i="34"/>
  <c r="P79" i="34"/>
  <c r="P149" i="34"/>
  <c r="L128" i="34"/>
  <c r="L127" i="34" s="1"/>
  <c r="P252" i="34"/>
  <c r="L24" i="34"/>
  <c r="P26" i="34"/>
  <c r="L26" i="34"/>
  <c r="L33" i="34"/>
  <c r="P35" i="34"/>
  <c r="L35" i="34"/>
  <c r="P49" i="34"/>
  <c r="P82" i="34"/>
  <c r="L82" i="34"/>
  <c r="P93" i="34"/>
  <c r="L93" i="34"/>
  <c r="P114" i="34"/>
  <c r="L114" i="34"/>
  <c r="L183" i="34"/>
  <c r="P183" i="34"/>
  <c r="L217" i="34"/>
  <c r="P243" i="34"/>
  <c r="P246" i="34"/>
  <c r="L246" i="34"/>
  <c r="F178" i="41"/>
  <c r="G67" i="41"/>
  <c r="P229" i="34"/>
  <c r="I178" i="34"/>
  <c r="L165" i="34"/>
  <c r="P165" i="34"/>
  <c r="L109" i="34"/>
  <c r="P109" i="34"/>
  <c r="P239" i="34"/>
  <c r="L239" i="34"/>
  <c r="P51" i="34"/>
  <c r="L51" i="34"/>
  <c r="P216" i="34"/>
  <c r="L89" i="34"/>
  <c r="P105" i="34"/>
  <c r="L105" i="34"/>
  <c r="P91" i="34"/>
  <c r="L91" i="34"/>
  <c r="P261" i="34"/>
  <c r="L261" i="34"/>
  <c r="H126" i="41"/>
  <c r="P56" i="34"/>
  <c r="L124" i="34"/>
  <c r="H67" i="34"/>
  <c r="H266" i="34" s="1"/>
  <c r="J69" i="23" s="1"/>
  <c r="L31" i="34"/>
  <c r="P31" i="34"/>
  <c r="L75" i="34"/>
  <c r="L84" i="34"/>
  <c r="L140" i="34"/>
  <c r="P162" i="34"/>
  <c r="L162" i="34"/>
  <c r="M31" i="12"/>
  <c r="I23" i="23" s="1"/>
  <c r="J23" i="23" s="1"/>
  <c r="L81" i="34"/>
  <c r="P81" i="34"/>
  <c r="L155" i="34"/>
  <c r="P155" i="34"/>
  <c r="L180" i="34"/>
  <c r="L99" i="34"/>
  <c r="P61" i="34"/>
  <c r="L61" i="34"/>
  <c r="L117" i="34"/>
  <c r="P45" i="34"/>
  <c r="L45" i="34"/>
  <c r="H178" i="34"/>
  <c r="L70" i="34"/>
  <c r="P70" i="34"/>
  <c r="P130" i="34"/>
  <c r="L130" i="34"/>
  <c r="L188" i="34"/>
  <c r="L197" i="34"/>
  <c r="G126" i="41"/>
  <c r="P226" i="34"/>
  <c r="L226" i="34"/>
  <c r="L171" i="34"/>
  <c r="P171" i="34"/>
  <c r="L181" i="34"/>
  <c r="P181" i="34"/>
  <c r="L22" i="34"/>
  <c r="P122" i="34"/>
  <c r="G77" i="21"/>
  <c r="J16" i="23" s="1"/>
  <c r="P180" i="34"/>
  <c r="H41" i="40"/>
  <c r="H34" i="40"/>
  <c r="P42" i="34"/>
  <c r="L42" i="34"/>
  <c r="P47" i="34"/>
  <c r="L47" i="34"/>
  <c r="P98" i="34"/>
  <c r="L98" i="34"/>
  <c r="L141" i="34"/>
  <c r="L169" i="34"/>
  <c r="P169" i="34"/>
  <c r="P225" i="34"/>
  <c r="L69" i="34"/>
  <c r="L68" i="34"/>
  <c r="C66" i="12"/>
  <c r="F33" i="4" s="1"/>
  <c r="G33" i="4" s="1"/>
  <c r="C76" i="7" l="1"/>
  <c r="F31" i="4" s="1"/>
  <c r="G31" i="4" s="1"/>
  <c r="D62" i="7"/>
  <c r="I19" i="23" s="1"/>
  <c r="J19" i="23" s="1"/>
  <c r="C22" i="23"/>
  <c r="J22" i="23" s="1"/>
  <c r="J24" i="23"/>
  <c r="M266" i="34"/>
  <c r="J67" i="23" s="1"/>
  <c r="J25" i="23"/>
  <c r="H266" i="41"/>
  <c r="J73" i="23" s="1"/>
  <c r="P32" i="40"/>
  <c r="L164" i="34"/>
  <c r="C66" i="40"/>
  <c r="E34" i="4" s="1"/>
  <c r="I34" i="40"/>
  <c r="I41" i="40"/>
  <c r="I266" i="34"/>
  <c r="J70" i="23" s="1"/>
  <c r="I283" i="34"/>
  <c r="G266" i="41"/>
  <c r="J74" i="23" s="1"/>
  <c r="J266" i="34"/>
  <c r="G266" i="34"/>
  <c r="J68" i="23" s="1"/>
  <c r="K164" i="34"/>
  <c r="K126" i="34" s="1"/>
  <c r="H283" i="34"/>
  <c r="J32" i="40"/>
  <c r="L222" i="34"/>
  <c r="L196" i="34" s="1"/>
  <c r="L55" i="34"/>
  <c r="P212" i="34"/>
  <c r="L41" i="34"/>
  <c r="P88" i="34"/>
  <c r="P20" i="34"/>
  <c r="P29" i="34"/>
  <c r="P125" i="34"/>
  <c r="P137" i="34"/>
  <c r="P145" i="34"/>
  <c r="P174" i="34"/>
  <c r="L186" i="34"/>
  <c r="P194" i="34"/>
  <c r="P233" i="34"/>
  <c r="O32" i="40"/>
  <c r="L135" i="34"/>
  <c r="L131" i="34" s="1"/>
  <c r="L126" i="34" s="1"/>
  <c r="P28" i="34"/>
  <c r="K179" i="34"/>
  <c r="K178" i="34" s="1"/>
  <c r="L58" i="34"/>
  <c r="L211" i="34"/>
  <c r="L152" i="34"/>
  <c r="P204" i="34"/>
  <c r="L221" i="34"/>
  <c r="L36" i="34"/>
  <c r="L172" i="34"/>
  <c r="I16" i="23"/>
  <c r="L46" i="34"/>
  <c r="K18" i="34"/>
  <c r="P143" i="34"/>
  <c r="J27" i="23"/>
  <c r="K230" i="34"/>
  <c r="G283" i="34"/>
  <c r="L250" i="34"/>
  <c r="L230" i="34" s="1"/>
  <c r="L192" i="34"/>
  <c r="L179" i="34" s="1"/>
  <c r="L178" i="34" s="1"/>
  <c r="P32" i="34"/>
  <c r="P160" i="34"/>
  <c r="G81" i="21"/>
  <c r="F30" i="4" s="1"/>
  <c r="P232" i="34"/>
  <c r="F283" i="41"/>
  <c r="L184" i="34"/>
  <c r="C67" i="40"/>
  <c r="F34" i="4" s="1"/>
  <c r="G34" i="4" s="1"/>
  <c r="K284" i="34"/>
  <c r="L136" i="34"/>
  <c r="L96" i="34"/>
  <c r="L19" i="34"/>
  <c r="L86" i="34"/>
  <c r="L74" i="34" s="1"/>
  <c r="L67" i="34" s="1"/>
  <c r="P123" i="34"/>
  <c r="P151" i="34"/>
  <c r="J283" i="34"/>
  <c r="C318" i="34" l="1"/>
  <c r="F36" i="4" s="1"/>
  <c r="G36" i="4" s="1"/>
  <c r="K266" i="34"/>
  <c r="H283" i="41"/>
  <c r="L18" i="34"/>
  <c r="L266" i="34" s="1"/>
  <c r="L284" i="34"/>
  <c r="C317" i="34" s="1"/>
  <c r="E36" i="4" s="1"/>
  <c r="E50" i="4" s="1"/>
  <c r="B50" i="4" s="1"/>
  <c r="G283" i="41"/>
  <c r="C315" i="41" s="1"/>
  <c r="E37" i="4" s="1"/>
  <c r="C316" i="41" l="1"/>
  <c r="F37" i="4" s="1"/>
  <c r="G37" i="4" s="1"/>
  <c r="H50" i="4" s="1"/>
  <c r="F5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 xml:space="preserve">Veuillez entrer votre Code BNS ici, comme décrit dans la lettre.
Format: 123456 </t>
        </r>
        <r>
          <rPr>
            <sz val="8"/>
            <color indexed="81"/>
            <rFont val="Tahoma"/>
            <family val="2"/>
          </rPr>
          <t xml:space="preserve">
</t>
        </r>
      </text>
    </comment>
    <comment ref="H4" authorId="0" shapeId="0" xr:uid="{00000000-0006-0000-0100-000002000000}">
      <text>
        <r>
          <rPr>
            <b/>
            <sz val="8"/>
            <color indexed="81"/>
            <rFont val="Tahoma"/>
            <family val="2"/>
          </rPr>
          <t>Indication de la date: jj.mm.aaaa. Il s'agit chaque fois du dernier jour de l'année.</t>
        </r>
      </text>
    </comment>
    <comment ref="H5" authorId="0" shapeId="0" xr:uid="{00000000-0006-0000-0100-000003000000}">
      <text>
        <r>
          <rPr>
            <b/>
            <sz val="8"/>
            <color indexed="81"/>
            <rFont val="Tahoma"/>
            <family val="2"/>
          </rPr>
          <t>Champ à remplir en cas d'avis de correction et d'envoi-test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9"/>
            <color indexed="81"/>
            <rFont val="Tahoma"/>
            <family val="2"/>
          </rPr>
          <t xml:space="preserve">Numéro d'identification des entreprises (IDE) de l'Office fédéral de la statistique (cliquer sur le lien pour effectuer une recherche en ligne). </t>
        </r>
        <r>
          <rPr>
            <sz val="8"/>
            <color indexed="81"/>
            <rFont val="Tahoma"/>
            <family val="2"/>
          </rPr>
          <t xml:space="preserve">
</t>
        </r>
      </text>
    </comment>
    <comment ref="E22" authorId="1" shapeId="0" xr:uid="{00000000-0006-0000-0200-000002000000}">
      <text>
        <r>
          <rPr>
            <sz val="9"/>
            <color indexed="81"/>
            <rFont val="Tahoma"/>
            <family val="2"/>
          </rPr>
          <t xml:space="preserve">Veuillez sélectionner la norme comptable applicable aux données de ce relevé. Dans la mesure du possible, veuillez choisir une norme ayant une évaluation «true and fair view» (par ex. IFRS ou US-GAAP).
</t>
        </r>
      </text>
    </comment>
  </commentList>
</comments>
</file>

<file path=xl/sharedStrings.xml><?xml version="1.0" encoding="utf-8"?>
<sst xmlns="http://schemas.openxmlformats.org/spreadsheetml/2006/main" count="3735" uniqueCount="1278">
  <si>
    <t>Code</t>
  </si>
  <si>
    <t>$fid</t>
  </si>
  <si>
    <t>E1</t>
  </si>
  <si>
    <t>BE</t>
  </si>
  <si>
    <t>BG</t>
  </si>
  <si>
    <t>CZ</t>
  </si>
  <si>
    <t>DK</t>
  </si>
  <si>
    <t>DE</t>
  </si>
  <si>
    <t>EE</t>
  </si>
  <si>
    <t>IE</t>
  </si>
  <si>
    <t>GR</t>
  </si>
  <si>
    <t>ES</t>
  </si>
  <si>
    <t>FR</t>
  </si>
  <si>
    <t>IT</t>
  </si>
  <si>
    <t>CY</t>
  </si>
  <si>
    <t>LV</t>
  </si>
  <si>
    <t>LT</t>
  </si>
  <si>
    <t>LU</t>
  </si>
  <si>
    <t>HU</t>
  </si>
  <si>
    <t>MT</t>
  </si>
  <si>
    <t>NL</t>
  </si>
  <si>
    <t>AT</t>
  </si>
  <si>
    <t>PL</t>
  </si>
  <si>
    <t>PT</t>
  </si>
  <si>
    <t>RO</t>
  </si>
  <si>
    <t>SI</t>
  </si>
  <si>
    <t>SK</t>
  </si>
  <si>
    <t>FI</t>
  </si>
  <si>
    <t>SE</t>
  </si>
  <si>
    <t>GB</t>
  </si>
  <si>
    <t>IS</t>
  </si>
  <si>
    <t>NO</t>
  </si>
  <si>
    <t>HR</t>
  </si>
  <si>
    <t>RU</t>
  </si>
  <si>
    <t>TR</t>
  </si>
  <si>
    <t>EG</t>
  </si>
  <si>
    <t>MA</t>
  </si>
  <si>
    <t>NG</t>
  </si>
  <si>
    <t>ZA</t>
  </si>
  <si>
    <t>CA</t>
  </si>
  <si>
    <t>US</t>
  </si>
  <si>
    <t>GL</t>
  </si>
  <si>
    <t>MX</t>
  </si>
  <si>
    <t>F1</t>
  </si>
  <si>
    <t>AR</t>
  </si>
  <si>
    <t>BR</t>
  </si>
  <si>
    <t>CL</t>
  </si>
  <si>
    <t>Uruguay</t>
  </si>
  <si>
    <t>UY</t>
  </si>
  <si>
    <t>Venezuela</t>
  </si>
  <si>
    <t>VE</t>
  </si>
  <si>
    <t>F2</t>
  </si>
  <si>
    <t>IL</t>
  </si>
  <si>
    <t>IR</t>
  </si>
  <si>
    <t>CN</t>
  </si>
  <si>
    <t>HK</t>
  </si>
  <si>
    <t>IN</t>
  </si>
  <si>
    <t>ID</t>
  </si>
  <si>
    <t>JP</t>
  </si>
  <si>
    <t>KR</t>
  </si>
  <si>
    <t>MY</t>
  </si>
  <si>
    <t>PH</t>
  </si>
  <si>
    <t>SG</t>
  </si>
  <si>
    <t>TW</t>
  </si>
  <si>
    <t>TH</t>
  </si>
  <si>
    <t>AU</t>
  </si>
  <si>
    <t>NZ</t>
  </si>
  <si>
    <t>A1</t>
  </si>
  <si>
    <t>Portugal</t>
  </si>
  <si>
    <t>AL</t>
  </si>
  <si>
    <t>AD</t>
  </si>
  <si>
    <t>BY</t>
  </si>
  <si>
    <t>BA</t>
  </si>
  <si>
    <t>FO</t>
  </si>
  <si>
    <t>GI</t>
  </si>
  <si>
    <t>GG</t>
  </si>
  <si>
    <t>VA</t>
  </si>
  <si>
    <t>IM</t>
  </si>
  <si>
    <t>JE</t>
  </si>
  <si>
    <t>MK</t>
  </si>
  <si>
    <t>MD</t>
  </si>
  <si>
    <t>ME</t>
  </si>
  <si>
    <t>RS</t>
  </si>
  <si>
    <t>SM</t>
  </si>
  <si>
    <t>UA</t>
  </si>
  <si>
    <t>DZ</t>
  </si>
  <si>
    <t>LY</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</si>
  <si>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</si>
  <si>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</si>
  <si>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</si>
  <si>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</si>
  <si>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</si>
  <si>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</si>
  <si>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</si>
  <si>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</si>
  <si>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</si>
  <si>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</si>
  <si>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</si>
  <si>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</si>
  <si>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</si>
  <si>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</si>
  <si>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</si>
  <si>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</si>
  <si>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</si>
  <si>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</si>
  <si>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</si>
  <si>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</si>
  <si>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</si>
  <si>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</si>
  <si>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</si>
  <si>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</si>
  <si>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</si>
  <si>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</si>
  <si>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</si>
  <si>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</si>
  <si>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</si>
  <si>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</si>
  <si>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</si>
  <si>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</si>
  <si>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</si>
  <si>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</si>
  <si>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</si>
  <si>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</si>
  <si>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</si>
  <si>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</si>
  <si>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</si>
  <si>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</si>
  <si>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</si>
  <si>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</si>
  <si>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</si>
  <si>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</si>
  <si>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</si>
  <si>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</si>
  <si>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</si>
  <si>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</si>
  <si>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</si>
  <si>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</si>
  <si>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</si>
  <si>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</si>
  <si>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</si>
  <si>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</si>
  <si>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</si>
  <si>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</si>
  <si>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</si>
  <si>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</si>
  <si>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</si>
  <si>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</si>
  <si>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</si>
  <si>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</si>
  <si>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</si>
  <si>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</si>
  <si>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</si>
  <si>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</si>
  <si>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</si>
  <si>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</si>
  <si>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</si>
  <si>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</si>
  <si>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</si>
  <si>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</si>
  <si>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</si>
  <si>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</si>
  <si>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</si>
  <si>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</si>
  <si>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</si>
  <si>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</si>
  <si>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</si>
  <si>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</si>
  <si>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</si>
  <si>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</si>
  <si>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</si>
  <si>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</si>
  <si>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</si>
  <si>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</si>
  <si>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</si>
  <si>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</si>
  <si>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</si>
  <si>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</si>
  <si>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</si>
  <si>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</si>
  <si>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</si>
  <si>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</si>
  <si>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</si>
  <si>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</si>
  <si>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</si>
  <si>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</si>
  <si>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</si>
  <si>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</si>
  <si>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</si>
  <si>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</si>
  <si>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</si>
  <si>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</si>
  <si>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</si>
  <si>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</si>
  <si>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</si>
  <si>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</si>
  <si>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</si>
  <si>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</si>
  <si>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</si>
  <si>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</si>
  <si>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</si>
  <si>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</si>
  <si>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</si>
  <si>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</si>
  <si>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</si>
  <si>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</si>
  <si>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</si>
  <si>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</si>
  <si>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</si>
  <si>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AS</t>
  </si>
  <si>
    <t>Guam</t>
  </si>
  <si>
    <t>GU</t>
  </si>
  <si>
    <t>UM</t>
  </si>
  <si>
    <t>CC</t>
  </si>
  <si>
    <t>CX</t>
  </si>
  <si>
    <t>HM</t>
  </si>
  <si>
    <t>NF</t>
  </si>
  <si>
    <t>FJ</t>
  </si>
  <si>
    <t>PF</t>
  </si>
  <si>
    <t>Kiribati</t>
  </si>
  <si>
    <t>KI</t>
  </si>
  <si>
    <t>MH</t>
  </si>
  <si>
    <t>FM</t>
  </si>
  <si>
    <t>Nauru</t>
  </si>
  <si>
    <t>NR</t>
  </si>
  <si>
    <t>NC</t>
  </si>
  <si>
    <t>CK</t>
  </si>
  <si>
    <t>Niue</t>
  </si>
  <si>
    <t>NU</t>
  </si>
  <si>
    <t>TK</t>
  </si>
  <si>
    <t>MP</t>
  </si>
  <si>
    <t>PW</t>
  </si>
  <si>
    <t>PG</t>
  </si>
  <si>
    <t>PN</t>
  </si>
  <si>
    <t>AQ</t>
  </si>
  <si>
    <t>BV</t>
  </si>
  <si>
    <t>GS</t>
  </si>
  <si>
    <t>TF</t>
  </si>
  <si>
    <t>SB</t>
  </si>
  <si>
    <t>Tonga</t>
  </si>
  <si>
    <t>TO</t>
  </si>
  <si>
    <t>Tuvalu</t>
  </si>
  <si>
    <t>TV</t>
  </si>
  <si>
    <t>Vanuatu</t>
  </si>
  <si>
    <t>VU</t>
  </si>
  <si>
    <t>Samoa</t>
  </si>
  <si>
    <t>WS</t>
  </si>
  <si>
    <t>WF</t>
  </si>
  <si>
    <t>Anguilla</t>
  </si>
  <si>
    <t>Bahamas</t>
  </si>
  <si>
    <t>Belize</t>
  </si>
  <si>
    <t>Gibraltar</t>
  </si>
  <si>
    <t>Jersey</t>
  </si>
  <si>
    <t>Montserrat</t>
  </si>
  <si>
    <t>3.</t>
  </si>
  <si>
    <t>4.</t>
  </si>
  <si>
    <t>5.</t>
  </si>
  <si>
    <t>8.</t>
  </si>
  <si>
    <t>9.</t>
  </si>
  <si>
    <t>Portugal (1)</t>
  </si>
  <si>
    <t>$eod</t>
  </si>
  <si>
    <t>Start</t>
  </si>
  <si>
    <t>Taiwan (1)</t>
  </si>
  <si>
    <t>1.</t>
  </si>
  <si>
    <t>2.</t>
  </si>
  <si>
    <t>6.</t>
  </si>
  <si>
    <t>7.</t>
  </si>
  <si>
    <t>ERROR</t>
  </si>
  <si>
    <t>Ukraine</t>
  </si>
  <si>
    <t>Burkina Faso</t>
  </si>
  <si>
    <t>Burundi</t>
  </si>
  <si>
    <t>Ghana</t>
  </si>
  <si>
    <t>Lesotho</t>
  </si>
  <si>
    <t>Malawi</t>
  </si>
  <si>
    <t>Mali</t>
  </si>
  <si>
    <t>Niger</t>
  </si>
  <si>
    <t>Sierra Leone</t>
  </si>
  <si>
    <t>Togo</t>
  </si>
  <si>
    <t>Aruba</t>
  </si>
  <si>
    <t>Costa Rica</t>
  </si>
  <si>
    <t>El Salvador</t>
  </si>
  <si>
    <t>Guatemala</t>
  </si>
  <si>
    <t>Guyana</t>
  </si>
  <si>
    <t>Paraguay</t>
  </si>
  <si>
    <t>Irak</t>
  </si>
  <si>
    <t>Afghanistan</t>
  </si>
  <si>
    <t>Laos</t>
  </si>
  <si>
    <t>Myanmar</t>
  </si>
  <si>
    <t>Pakistan</t>
  </si>
  <si>
    <t>Sri Lanka</t>
  </si>
  <si>
    <t>Vietnam</t>
  </si>
  <si>
    <t>SS</t>
  </si>
  <si>
    <t>BQ</t>
  </si>
  <si>
    <t>CW</t>
  </si>
  <si>
    <t>Curaçao</t>
  </si>
  <si>
    <t>SX</t>
  </si>
  <si>
    <t>International Financial Reporting Standard (IFRS)</t>
  </si>
  <si>
    <t>Generally Accepted Accounting Principles (US GAAP)</t>
  </si>
  <si>
    <t>B1</t>
  </si>
  <si>
    <t>B2</t>
  </si>
  <si>
    <t>B3</t>
  </si>
  <si>
    <t>B4</t>
  </si>
  <si>
    <t xml:space="preserve"> </t>
  </si>
  <si>
    <t>Codes</t>
  </si>
  <si>
    <t>010000</t>
  </si>
  <si>
    <t>020000</t>
  </si>
  <si>
    <t>030000</t>
  </si>
  <si>
    <t>050000</t>
  </si>
  <si>
    <t>060000</t>
  </si>
  <si>
    <t>070000</t>
  </si>
  <si>
    <t>080000</t>
  </si>
  <si>
    <t>090000</t>
  </si>
  <si>
    <t>Allgemein</t>
  </si>
  <si>
    <t>1.1</t>
  </si>
  <si>
    <t>1.2</t>
  </si>
  <si>
    <t>1.3</t>
  </si>
  <si>
    <t>1.4</t>
  </si>
  <si>
    <t>1.5</t>
  </si>
  <si>
    <t>1.6</t>
  </si>
  <si>
    <t>1.7</t>
  </si>
  <si>
    <t>6.1</t>
  </si>
  <si>
    <t>6.2</t>
  </si>
  <si>
    <t>7.3</t>
  </si>
  <si>
    <t>7.4</t>
  </si>
  <si>
    <t>7.5</t>
  </si>
  <si>
    <t>Ok</t>
  </si>
  <si>
    <t>Question_1.2</t>
  </si>
  <si>
    <t>A2</t>
  </si>
  <si>
    <t>A3</t>
  </si>
  <si>
    <t>A4</t>
  </si>
  <si>
    <t>A1 - A4</t>
  </si>
  <si>
    <t>Anzahl Werte Werte</t>
  </si>
  <si>
    <t>Anzahl Werte</t>
  </si>
  <si>
    <t>nicht ausfüllen</t>
  </si>
  <si>
    <t>Angola (1)</t>
  </si>
  <si>
    <t>Honduras (1)</t>
  </si>
  <si>
    <t>Nicaragua (1)</t>
  </si>
  <si>
    <t>Panama (1)</t>
  </si>
  <si>
    <t>Oman (1)</t>
  </si>
  <si>
    <t>Tokelau</t>
  </si>
  <si>
    <t>Timor-Leste (1)</t>
  </si>
  <si>
    <t>Angola</t>
  </si>
  <si>
    <t>Oman</t>
  </si>
  <si>
    <t>Taiwan</t>
  </si>
  <si>
    <t>Timor-Leste</t>
  </si>
  <si>
    <t>https://surveys.snb.ch</t>
  </si>
  <si>
    <t>St. Martin</t>
  </si>
  <si>
    <t>Honduras</t>
  </si>
  <si>
    <t>Panama</t>
  </si>
  <si>
    <t>Nicaragua</t>
  </si>
  <si>
    <t>Iran</t>
  </si>
  <si>
    <t>8.0</t>
  </si>
  <si>
    <t>Instructions</t>
  </si>
  <si>
    <t>Metadata</t>
  </si>
  <si>
    <t>Overview</t>
  </si>
  <si>
    <t>Notes</t>
  </si>
  <si>
    <t>BRNCH_Codes</t>
  </si>
  <si>
    <t>CNTR_List</t>
  </si>
  <si>
    <t>XXXXXX</t>
  </si>
  <si>
    <t>INP50</t>
  </si>
  <si>
    <t>INP05</t>
  </si>
  <si>
    <t>INP10</t>
  </si>
  <si>
    <t>INP20</t>
  </si>
  <si>
    <t>INP30</t>
  </si>
  <si>
    <t>INP40</t>
  </si>
  <si>
    <t>INP60</t>
  </si>
  <si>
    <t>INP</t>
  </si>
  <si>
    <t>7.1 / 7.2</t>
  </si>
  <si>
    <t>7.3 / 7.4</t>
  </si>
  <si>
    <t>9.5 / 9.6</t>
  </si>
  <si>
    <t>9.7 / 9.8</t>
  </si>
  <si>
    <t>10.</t>
  </si>
  <si>
    <t>Land</t>
  </si>
  <si>
    <t>S1</t>
  </si>
  <si>
    <t>O1</t>
  </si>
  <si>
    <t>4.1</t>
  </si>
  <si>
    <t>4.3</t>
  </si>
  <si>
    <t>4.4</t>
  </si>
  <si>
    <t>5.1</t>
  </si>
  <si>
    <t>5.2</t>
  </si>
  <si>
    <t>5.3</t>
  </si>
  <si>
    <t>9.5</t>
  </si>
  <si>
    <t>9.6</t>
  </si>
  <si>
    <t>9.7</t>
  </si>
  <si>
    <t>9.8</t>
  </si>
  <si>
    <t>9.9</t>
  </si>
  <si>
    <t>10.1</t>
  </si>
  <si>
    <t>10.2</t>
  </si>
  <si>
    <t>10.3</t>
  </si>
  <si>
    <t>F4</t>
  </si>
  <si>
    <t>A5</t>
  </si>
  <si>
    <t>A7</t>
  </si>
  <si>
    <t>S3</t>
  </si>
  <si>
    <t>S6</t>
  </si>
  <si>
    <t>INP05-INP60</t>
  </si>
  <si>
    <t>CH</t>
  </si>
  <si>
    <t>Liechtenstein</t>
  </si>
  <si>
    <t>7.1</t>
  </si>
  <si>
    <t>7.2</t>
  </si>
  <si>
    <t>W12</t>
  </si>
  <si>
    <t xml:space="preserve">Participations transfrontières: enquête annuelle      </t>
  </si>
  <si>
    <r>
      <rPr>
        <u/>
        <sz val="10"/>
        <color indexed="12"/>
        <rFont val="Arial"/>
        <family val="2"/>
      </rPr>
      <t>1. Utilisation de ce fichier</t>
    </r>
  </si>
  <si>
    <r>
      <rPr>
        <u/>
        <sz val="10"/>
        <color indexed="12"/>
        <rFont val="Arial"/>
        <family val="2"/>
      </rPr>
      <t>2. Release actuel</t>
    </r>
  </si>
  <si>
    <r>
      <rPr>
        <u/>
        <sz val="10"/>
        <color indexed="12"/>
        <rFont val="Arial"/>
        <family val="2"/>
      </rPr>
      <t>3. Contenu de ce fichier</t>
    </r>
  </si>
  <si>
    <r>
      <rPr>
        <u/>
        <sz val="10"/>
        <color indexed="12"/>
        <rFont val="Arial"/>
        <family val="2"/>
      </rPr>
      <t>4. Navigation dans le fichier</t>
    </r>
  </si>
  <si>
    <r>
      <rPr>
        <u/>
        <sz val="10"/>
        <color indexed="12"/>
        <rFont val="Arial"/>
        <family val="2"/>
      </rPr>
      <t>5. Etablissement des relevés</t>
    </r>
  </si>
  <si>
    <r>
      <rPr>
        <u/>
        <sz val="10"/>
        <color indexed="12"/>
        <rFont val="Arial"/>
        <family val="2"/>
      </rPr>
      <t>6. Examen de la cohérence: gestion des erreurs et avertissements</t>
    </r>
  </si>
  <si>
    <r>
      <rPr>
        <sz val="14"/>
        <color indexed="8"/>
        <rFont val="Arial"/>
        <family val="2"/>
      </rPr>
      <t>1. Utilisation de ce fichier</t>
    </r>
  </si>
  <si>
    <r>
      <rPr>
        <sz val="14"/>
        <rFont val="Arial"/>
        <family val="2"/>
      </rPr>
      <t>2. Release actuel</t>
    </r>
  </si>
  <si>
    <r>
      <rPr>
        <sz val="14"/>
        <color indexed="8"/>
        <rFont val="Arial"/>
        <family val="2"/>
      </rPr>
      <t>3. Contenu de ce fichier</t>
    </r>
  </si>
  <si>
    <r>
      <rPr>
        <sz val="10"/>
        <rFont val="Arial"/>
        <family val="2"/>
      </rPr>
      <t>Ce release a le numéro:</t>
    </r>
  </si>
  <si>
    <r>
      <rPr>
        <sz val="10"/>
        <color theme="1"/>
        <rFont val="Arial"/>
        <family val="2"/>
      </rPr>
      <t>Pour de plus amples informations:</t>
    </r>
  </si>
  <si>
    <r>
      <rPr>
        <sz val="10"/>
        <color theme="1"/>
        <rFont val="Arial"/>
        <family val="2"/>
      </rPr>
      <t>Ce fichier Excel comprend les tableaux suivants:</t>
    </r>
  </si>
  <si>
    <r>
      <rPr>
        <b/>
        <sz val="10"/>
        <color indexed="8"/>
        <rFont val="Arial"/>
        <family val="2"/>
      </rPr>
      <t>Tableau</t>
    </r>
  </si>
  <si>
    <r>
      <rPr>
        <b/>
        <sz val="10"/>
        <color indexed="8"/>
        <rFont val="Arial"/>
        <family val="2"/>
      </rPr>
      <t>Contenu</t>
    </r>
  </si>
  <si>
    <r>
      <rPr>
        <sz val="10"/>
        <color theme="1"/>
        <rFont val="Arial"/>
        <family val="2"/>
      </rPr>
      <t>Instructions</t>
    </r>
  </si>
  <si>
    <r>
      <rPr>
        <sz val="10"/>
        <color theme="1"/>
        <rFont val="Arial"/>
        <family val="2"/>
      </rPr>
      <t>Liste de pays</t>
    </r>
  </si>
  <si>
    <r>
      <rPr>
        <sz val="10"/>
        <color theme="1"/>
        <rFont val="Arial"/>
        <family val="2"/>
      </rPr>
      <t>Commentaires</t>
    </r>
  </si>
  <si>
    <r>
      <rPr>
        <sz val="10"/>
        <color theme="1"/>
        <rFont val="Arial"/>
        <family val="2"/>
      </rPr>
      <t>But de l’enquête; Fondements juridiques; Personnes tenues de fournir des données, Période de référence, Délai de remise des données, Confidentialité et protection des données</t>
    </r>
  </si>
  <si>
    <t>1. Remarques générales</t>
  </si>
  <si>
    <t>2. Commentaires afférents aux données</t>
  </si>
  <si>
    <r>
      <rPr>
        <sz val="10"/>
        <color theme="1"/>
        <rFont val="Arial"/>
        <family val="2"/>
      </rPr>
      <t xml:space="preserve">De plus amples informations concernant la délimitation et la définition des pays (répartition géographique), des centres financiers et des organisations internationales. </t>
    </r>
  </si>
  <si>
    <r>
      <rPr>
        <sz val="10"/>
        <color theme="1"/>
        <rFont val="Arial"/>
        <family val="2"/>
      </rPr>
      <t>Codes des branches</t>
    </r>
  </si>
  <si>
    <r>
      <rPr>
        <sz val="14"/>
        <color indexed="8"/>
        <rFont val="Arial"/>
        <family val="2"/>
      </rPr>
      <t>4. Navigation dans l</t>
    </r>
    <r>
      <rPr>
        <sz val="14"/>
        <color indexed="8"/>
        <rFont val="Arial"/>
        <family val="2"/>
      </rPr>
      <t>e fichier</t>
    </r>
  </si>
  <si>
    <r>
      <rPr>
        <sz val="14"/>
        <color indexed="8"/>
        <rFont val="Arial"/>
        <family val="2"/>
      </rPr>
      <t>5. Etablissement des relevés</t>
    </r>
  </si>
  <si>
    <r>
      <rPr>
        <sz val="10"/>
        <color theme="1"/>
        <rFont val="Arial"/>
        <family val="2"/>
      </rPr>
      <t>Champ pour la saisie des données</t>
    </r>
  </si>
  <si>
    <r>
      <rPr>
        <sz val="10"/>
        <color theme="1"/>
        <rFont val="Arial"/>
        <family val="2"/>
      </rPr>
      <t>Champ bloqué</t>
    </r>
  </si>
  <si>
    <r>
      <rPr>
        <sz val="10"/>
        <color theme="1"/>
        <rFont val="Arial"/>
        <family val="2"/>
      </rPr>
      <t>Champ à laisser vierge</t>
    </r>
  </si>
  <si>
    <r>
      <rPr>
        <sz val="10"/>
        <color theme="1"/>
        <rFont val="Arial"/>
        <family val="2"/>
      </rPr>
      <t>Examen de la cohérence</t>
    </r>
  </si>
  <si>
    <r>
      <rPr>
        <i/>
        <sz val="11"/>
        <color indexed="8"/>
        <rFont val="Arial"/>
        <family val="2"/>
      </rPr>
      <t>Sélection préliminaire de pays</t>
    </r>
  </si>
  <si>
    <r>
      <rPr>
        <sz val="10"/>
        <color theme="1"/>
        <rFont val="Arial"/>
        <family val="2"/>
      </rPr>
      <t xml:space="preserve">Les filtres «groupes de pays» et «pays» permettent de restreindre la liste des pays aux groupes de pays et aux pays ou régions souhaités.
</t>
    </r>
  </si>
  <si>
    <r>
      <rPr>
        <b/>
        <sz val="10"/>
        <color indexed="8"/>
        <rFont val="Arial"/>
        <family val="2"/>
      </rPr>
      <t>Groupes de pays</t>
    </r>
  </si>
  <si>
    <r>
      <rPr>
        <b/>
        <sz val="10"/>
        <rFont val="Arial"/>
        <family val="2"/>
      </rPr>
      <t>Pays</t>
    </r>
  </si>
  <si>
    <r>
      <rPr>
        <b/>
        <sz val="10"/>
        <color indexed="8"/>
        <rFont val="Arial"/>
        <family val="2"/>
      </rPr>
      <t>1. Europe</t>
    </r>
  </si>
  <si>
    <r>
      <rPr>
        <sz val="10"/>
        <color theme="1"/>
        <rFont val="Arial"/>
        <family val="2"/>
      </rPr>
      <t>Exemple:</t>
    </r>
  </si>
  <si>
    <r>
      <rPr>
        <sz val="10"/>
        <rFont val="Arial"/>
        <family val="2"/>
      </rPr>
      <t>Allemagne (1)</t>
    </r>
  </si>
  <si>
    <r>
      <rPr>
        <sz val="14"/>
        <color indexed="8"/>
        <rFont val="Arial"/>
        <family val="2"/>
      </rPr>
      <t>6. Examen de la cohérence: gestion des erreurs et avertissements</t>
    </r>
  </si>
  <si>
    <r>
      <rPr>
        <i/>
        <sz val="10"/>
        <color indexed="8"/>
        <rFont val="Arial"/>
        <family val="2"/>
      </rPr>
      <t>Examen de la cohérence</t>
    </r>
  </si>
  <si>
    <r>
      <rPr>
        <sz val="10"/>
        <color theme="1"/>
        <rFont val="Arial"/>
        <family val="2"/>
      </rPr>
      <t>Les données négatives sont rejetées</t>
    </r>
  </si>
  <si>
    <r>
      <rPr>
        <sz val="10"/>
        <color theme="1"/>
        <rFont val="Arial"/>
        <family val="2"/>
      </rPr>
      <t>Valeur &gt; 100 milliards ?</t>
    </r>
  </si>
  <si>
    <r>
      <rPr>
        <b/>
        <sz val="14"/>
        <color indexed="8"/>
        <rFont val="Arial"/>
        <family val="2"/>
      </rPr>
      <t>Participations transfrontières</t>
    </r>
  </si>
  <si>
    <r>
      <rPr>
        <sz val="14"/>
        <color indexed="8"/>
        <rFont val="Arial"/>
        <family val="2"/>
      </rPr>
      <t>Enquête annuelle</t>
    </r>
  </si>
  <si>
    <r>
      <rPr>
        <sz val="8"/>
        <color indexed="8"/>
        <rFont val="Arial"/>
        <family val="2"/>
      </rPr>
      <t>Enquête</t>
    </r>
  </si>
  <si>
    <r>
      <rPr>
        <sz val="8"/>
        <color indexed="8"/>
        <rFont val="Arial"/>
        <family val="2"/>
      </rPr>
      <t>Date de référence</t>
    </r>
  </si>
  <si>
    <r>
      <rPr>
        <sz val="8"/>
        <color indexed="8"/>
        <rFont val="Arial"/>
        <family val="2"/>
      </rPr>
      <t>Livraison spéciale</t>
    </r>
  </si>
  <si>
    <r>
      <rPr>
        <b/>
        <sz val="10"/>
        <rFont val="Arial"/>
        <family val="2"/>
      </rPr>
      <t>Données sur la personne de contact</t>
    </r>
  </si>
  <si>
    <r>
      <rPr>
        <sz val="10"/>
        <color theme="1"/>
        <rFont val="Arial"/>
        <family val="2"/>
      </rPr>
      <t>Nom et prénom</t>
    </r>
  </si>
  <si>
    <r>
      <rPr>
        <sz val="10"/>
        <color theme="1"/>
        <rFont val="Arial"/>
        <family val="2"/>
      </rPr>
      <t>Raison sociale</t>
    </r>
  </si>
  <si>
    <r>
      <rPr>
        <sz val="10"/>
        <color theme="1"/>
        <rFont val="Arial"/>
        <family val="2"/>
      </rPr>
      <t>Service</t>
    </r>
  </si>
  <si>
    <r>
      <rPr>
        <sz val="10"/>
        <color theme="1"/>
        <rFont val="Arial"/>
        <family val="2"/>
      </rPr>
      <t>Rue et numéro</t>
    </r>
  </si>
  <si>
    <r>
      <rPr>
        <sz val="10"/>
        <color theme="1"/>
        <rFont val="Arial"/>
        <family val="2"/>
      </rPr>
      <t>NPA</t>
    </r>
  </si>
  <si>
    <r>
      <rPr>
        <sz val="10"/>
        <color theme="1"/>
        <rFont val="Arial"/>
        <family val="2"/>
      </rPr>
      <t>Localité</t>
    </r>
  </si>
  <si>
    <r>
      <rPr>
        <sz val="10"/>
        <color theme="1"/>
        <rFont val="Arial"/>
        <family val="2"/>
      </rPr>
      <t>N° de téléphone</t>
    </r>
  </si>
  <si>
    <r>
      <rPr>
        <sz val="10"/>
        <color theme="1"/>
        <rFont val="Arial"/>
        <family val="2"/>
      </rPr>
      <t>E-mail</t>
    </r>
  </si>
  <si>
    <r>
      <rPr>
        <u/>
        <sz val="10"/>
        <color indexed="12"/>
        <rFont val="Arial"/>
        <family val="2"/>
      </rPr>
      <t>Données</t>
    </r>
  </si>
  <si>
    <r>
      <rPr>
        <u/>
        <sz val="10"/>
        <color indexed="12"/>
        <rFont val="Arial"/>
        <family val="2"/>
      </rPr>
      <t>Examens de la cohérence (examens mathématiques)</t>
    </r>
  </si>
  <si>
    <r>
      <rPr>
        <sz val="10"/>
        <color theme="1"/>
        <rFont val="Arial"/>
        <family val="2"/>
      </rPr>
      <t>Marche à suivre:</t>
    </r>
  </si>
  <si>
    <t>Code introduit?</t>
  </si>
  <si>
    <r>
      <rPr>
        <sz val="10"/>
        <color indexed="8"/>
        <rFont val="Arial"/>
        <family val="2"/>
      </rPr>
      <t>Banque nationale suisse</t>
    </r>
  </si>
  <si>
    <r>
      <rPr>
        <sz val="10"/>
        <color theme="1"/>
        <rFont val="Arial"/>
        <family val="2"/>
      </rPr>
      <t>Balance des paiements</t>
    </r>
  </si>
  <si>
    <r>
      <rPr>
        <sz val="10"/>
        <color indexed="8"/>
        <rFont val="Arial"/>
        <family val="2"/>
      </rPr>
      <t>Case postale</t>
    </r>
  </si>
  <si>
    <r>
      <rPr>
        <sz val="10"/>
        <color indexed="8"/>
        <rFont val="Arial"/>
        <family val="2"/>
      </rPr>
      <t>CH-8022 Zurich</t>
    </r>
  </si>
  <si>
    <r>
      <rPr>
        <sz val="10"/>
        <color theme="1"/>
        <rFont val="Arial"/>
        <family val="2"/>
      </rPr>
      <t>Questions de fond:</t>
    </r>
  </si>
  <si>
    <t>A remplir s.v.p.</t>
  </si>
  <si>
    <r>
      <rPr>
        <b/>
        <sz val="9"/>
        <color indexed="10"/>
        <rFont val="Arial"/>
        <family val="2"/>
      </rPr>
      <t xml:space="preserve"> -&gt; Continuez en utilisant le tabulateur.</t>
    </r>
  </si>
  <si>
    <t>Données</t>
  </si>
  <si>
    <r>
      <rPr>
        <sz val="10"/>
        <color theme="1"/>
        <rFont val="Arial"/>
        <family val="2"/>
      </rPr>
      <t>Enquête</t>
    </r>
  </si>
  <si>
    <r>
      <rPr>
        <sz val="10"/>
        <color theme="1"/>
        <rFont val="Arial"/>
        <family val="2"/>
      </rPr>
      <t>Code</t>
    </r>
  </si>
  <si>
    <r>
      <rPr>
        <sz val="10"/>
        <color theme="1"/>
        <rFont val="Arial"/>
        <family val="2"/>
      </rPr>
      <t>Date de référence</t>
    </r>
  </si>
  <si>
    <r>
      <rPr>
        <sz val="14"/>
        <color indexed="8"/>
        <rFont val="Arial"/>
        <family val="2"/>
      </rPr>
      <t>Données</t>
    </r>
  </si>
  <si>
    <r>
      <rPr>
        <b/>
        <sz val="12"/>
        <color indexed="8"/>
        <rFont val="Arial"/>
        <family val="2"/>
      </rPr>
      <t>1. Données de base</t>
    </r>
  </si>
  <si>
    <r>
      <rPr>
        <b/>
        <sz val="10"/>
        <rFont val="Arial"/>
        <family val="2"/>
      </rPr>
      <t>1.1 Indications concernant votre entreprise</t>
    </r>
  </si>
  <si>
    <r>
      <rPr>
        <b/>
        <sz val="10"/>
        <color indexed="8"/>
        <rFont val="Arial"/>
        <family val="2"/>
      </rPr>
      <t>Domicile de la société</t>
    </r>
  </si>
  <si>
    <r>
      <rPr>
        <sz val="10"/>
        <color theme="1"/>
        <rFont val="Arial"/>
        <family val="2"/>
      </rPr>
      <t>Sur la base de quelles normes comptables ce relevé a-t-il été établi?</t>
    </r>
  </si>
  <si>
    <t>1.4 Comptes annuels</t>
  </si>
  <si>
    <r>
      <rPr>
        <sz val="10"/>
        <color theme="1"/>
        <rFont val="Arial"/>
        <family val="2"/>
      </rPr>
      <t>A quelle date de référence votre entreprise établit-elle ses comptes annuels?</t>
    </r>
  </si>
  <si>
    <r>
      <rPr>
        <sz val="10"/>
        <color theme="1"/>
        <rFont val="Arial"/>
        <family val="2"/>
      </rPr>
      <t>Date de référence:</t>
    </r>
  </si>
  <si>
    <r>
      <rPr>
        <sz val="10"/>
        <color theme="1"/>
        <rFont val="Arial"/>
        <family val="2"/>
      </rPr>
      <t xml:space="preserve">OUI  </t>
    </r>
  </si>
  <si>
    <r>
      <rPr>
        <sz val="10"/>
        <color theme="1"/>
        <rFont val="Arial"/>
        <family val="2"/>
      </rPr>
      <t xml:space="preserve">NON </t>
    </r>
  </si>
  <si>
    <t>NON</t>
  </si>
  <si>
    <r>
      <rPr>
        <sz val="10"/>
        <color theme="1"/>
        <rFont val="Arial"/>
        <family val="2"/>
      </rPr>
      <t>OUI</t>
    </r>
  </si>
  <si>
    <r>
      <rPr>
        <sz val="10"/>
        <color theme="1"/>
        <rFont val="Arial"/>
        <family val="2"/>
      </rPr>
      <t>plus de 50%</t>
    </r>
  </si>
  <si>
    <r>
      <rPr>
        <sz val="10"/>
        <color theme="1"/>
        <rFont val="Arial"/>
        <family val="2"/>
      </rPr>
      <t>10% - 50%</t>
    </r>
  </si>
  <si>
    <r>
      <rPr>
        <sz val="10"/>
        <color theme="1"/>
        <rFont val="Arial"/>
        <family val="2"/>
      </rPr>
      <t>NON</t>
    </r>
  </si>
  <si>
    <r>
      <rPr>
        <sz val="10"/>
        <color theme="1"/>
        <rFont val="Arial"/>
        <family val="2"/>
      </rPr>
      <t>moins de 10%</t>
    </r>
  </si>
  <si>
    <r>
      <rPr>
        <sz val="10"/>
        <color theme="1"/>
        <rFont val="Arial"/>
        <family val="2"/>
      </rPr>
      <t>aucune participation</t>
    </r>
  </si>
  <si>
    <r>
      <rPr>
        <b/>
        <sz val="10"/>
        <color indexed="8"/>
        <rFont val="Arial"/>
        <family val="2"/>
      </rPr>
      <t>Question</t>
    </r>
  </si>
  <si>
    <r>
      <rPr>
        <b/>
        <sz val="10"/>
        <color indexed="8"/>
        <rFont val="Arial"/>
        <family val="2"/>
      </rPr>
      <t>A remplir</t>
    </r>
  </si>
  <si>
    <r>
      <rPr>
        <b/>
        <sz val="10"/>
        <color indexed="8"/>
        <rFont val="Arial"/>
        <family val="2"/>
      </rPr>
      <t>Titre</t>
    </r>
  </si>
  <si>
    <r>
      <rPr>
        <b/>
        <sz val="10"/>
        <color indexed="8"/>
        <rFont val="Arial"/>
        <family val="2"/>
      </rPr>
      <t>Nombre de valeurs</t>
    </r>
  </si>
  <si>
    <r>
      <rPr>
        <b/>
        <sz val="10"/>
        <color indexed="8"/>
        <rFont val="Arial"/>
        <family val="2"/>
      </rPr>
      <t>Relevé rempli?</t>
    </r>
  </si>
  <si>
    <r>
      <rPr>
        <b/>
        <sz val="10"/>
        <color indexed="8"/>
        <rFont val="Arial"/>
        <family val="2"/>
      </rPr>
      <t>Données</t>
    </r>
  </si>
  <si>
    <r>
      <rPr>
        <sz val="14"/>
        <color indexed="8"/>
        <rFont val="Arial"/>
        <family val="2"/>
      </rPr>
      <t>Commentaire concernant les relevés</t>
    </r>
  </si>
  <si>
    <r>
      <rPr>
        <b/>
        <sz val="10"/>
        <color indexed="8"/>
        <rFont val="Arial"/>
        <family val="2"/>
      </rPr>
      <t>Commentaire</t>
    </r>
  </si>
  <si>
    <r>
      <rPr>
        <sz val="14"/>
        <color indexed="8"/>
        <rFont val="Arial"/>
        <family val="2"/>
      </rPr>
      <t>Résumé du relevé</t>
    </r>
  </si>
  <si>
    <r>
      <rPr>
        <sz val="10"/>
        <color theme="1"/>
        <rFont val="Arial"/>
        <family val="2"/>
      </rPr>
      <t>Fonds propres</t>
    </r>
  </si>
  <si>
    <r>
      <rPr>
        <sz val="10"/>
        <color theme="1"/>
        <rFont val="Arial"/>
        <family val="2"/>
      </rPr>
      <t>Résultat déterminant pour la statistique</t>
    </r>
  </si>
  <si>
    <r>
      <rPr>
        <sz val="10"/>
        <color theme="1"/>
        <rFont val="Arial"/>
        <family val="2"/>
      </rPr>
      <t>en %</t>
    </r>
  </si>
  <si>
    <r>
      <rPr>
        <sz val="10"/>
        <color theme="1"/>
        <rFont val="Arial"/>
        <family val="2"/>
      </rPr>
      <t>en millions de francs</t>
    </r>
  </si>
  <si>
    <r>
      <rPr>
        <sz val="10"/>
        <color theme="1"/>
        <rFont val="Arial"/>
        <family val="2"/>
      </rPr>
      <t>Fonds propres avant utilisation du bénéfice</t>
    </r>
  </si>
  <si>
    <r>
      <rPr>
        <sz val="10"/>
        <color theme="1"/>
        <rFont val="Arial"/>
        <family val="2"/>
      </rPr>
      <t>col. 01</t>
    </r>
  </si>
  <si>
    <r>
      <rPr>
        <sz val="10"/>
        <color theme="1"/>
        <rFont val="Arial"/>
        <family val="2"/>
      </rPr>
      <t>col. 02</t>
    </r>
  </si>
  <si>
    <r>
      <rPr>
        <b/>
        <sz val="10"/>
        <color indexed="10"/>
        <rFont val="Arial"/>
        <family val="2"/>
      </rPr>
      <t>en millions de francs avec au moins une décimale</t>
    </r>
  </si>
  <si>
    <r>
      <rPr>
        <i/>
        <sz val="10"/>
        <color indexed="8"/>
        <rFont val="Arial"/>
        <family val="2"/>
      </rPr>
      <t>Règles de contrôle</t>
    </r>
  </si>
  <si>
    <r>
      <rPr>
        <sz val="10"/>
        <color theme="1"/>
        <rFont val="Arial"/>
        <family val="2"/>
      </rPr>
      <t>Les données négatives sont rejetées.</t>
    </r>
  </si>
  <si>
    <r>
      <rPr>
        <sz val="10"/>
        <color theme="1"/>
        <rFont val="Arial"/>
        <family val="2"/>
      </rPr>
      <t>Valeur &gt; 100 milliards de francs?</t>
    </r>
  </si>
  <si>
    <r>
      <rPr>
        <sz val="10"/>
        <color theme="1"/>
        <rFont val="Arial"/>
        <family val="2"/>
      </rPr>
      <t>Valeur &gt; 100 000?</t>
    </r>
  </si>
  <si>
    <r>
      <rPr>
        <sz val="10"/>
        <color theme="1"/>
        <rFont val="Arial"/>
        <family val="2"/>
      </rPr>
      <t>Total des fonds propres
en millions de francs</t>
    </r>
  </si>
  <si>
    <r>
      <rPr>
        <sz val="10"/>
        <color theme="1"/>
        <rFont val="Arial"/>
        <family val="2"/>
      </rPr>
      <t>Effectifs totaux (nombre de personnes)</t>
    </r>
  </si>
  <si>
    <r>
      <rPr>
        <sz val="10"/>
        <color theme="1"/>
        <rFont val="Arial"/>
        <family val="2"/>
      </rPr>
      <t>col. 03</t>
    </r>
  </si>
  <si>
    <r>
      <rPr>
        <sz val="10"/>
        <color theme="1"/>
        <rFont val="Arial"/>
        <family val="2"/>
      </rPr>
      <t>col. 04</t>
    </r>
  </si>
  <si>
    <r>
      <rPr>
        <sz val="10"/>
        <color theme="1"/>
        <rFont val="Arial"/>
        <family val="2"/>
      </rPr>
      <t>col. 05</t>
    </r>
  </si>
  <si>
    <t>Mentionnée dans ce relevé (OUI/NON)</t>
  </si>
  <si>
    <r>
      <rPr>
        <sz val="10"/>
        <color theme="1"/>
        <rFont val="Arial"/>
        <family val="2"/>
      </rPr>
      <t>col. 06</t>
    </r>
  </si>
  <si>
    <t>col. 05
valeur &lt; 10% ou &gt; 100%</t>
  </si>
  <si>
    <r>
      <rPr>
        <sz val="10"/>
        <color theme="1"/>
        <rFont val="Arial"/>
        <family val="2"/>
      </rPr>
      <t>Part dans les fonds propres</t>
    </r>
  </si>
  <si>
    <r>
      <rPr>
        <sz val="10"/>
        <color theme="1"/>
        <rFont val="Arial"/>
        <family val="2"/>
      </rPr>
      <t>Nom</t>
    </r>
  </si>
  <si>
    <t>col. 04
 &gt; 100%</t>
  </si>
  <si>
    <t>col. 05
 &gt; 100%</t>
  </si>
  <si>
    <r>
      <rPr>
        <b/>
        <sz val="10"/>
        <color indexed="30"/>
        <rFont val="Arial"/>
        <family val="2"/>
      </rPr>
      <t>Total Suisse</t>
    </r>
  </si>
  <si>
    <t>Total Suisse &gt;= 100%</t>
  </si>
  <si>
    <r>
      <rPr>
        <sz val="10"/>
        <color theme="1"/>
        <rFont val="Arial"/>
        <family val="2"/>
      </rPr>
      <t>Flux de fonds sur la part dans les fonds propres (compte tenu de la part détenue)</t>
    </r>
  </si>
  <si>
    <r>
      <rPr>
        <sz val="10"/>
        <color theme="1"/>
        <rFont val="Arial"/>
        <family val="2"/>
      </rPr>
      <t>Distribution de dividendes aux investisseurs</t>
    </r>
  </si>
  <si>
    <r>
      <rPr>
        <sz val="10"/>
        <color theme="1"/>
        <rFont val="Arial"/>
        <family val="2"/>
      </rPr>
      <t>Résultat déterminant pour la statistique (compte tenu de la part détenue)</t>
    </r>
  </si>
  <si>
    <r>
      <rPr>
        <sz val="10"/>
        <color theme="1"/>
        <rFont val="Arial"/>
        <family val="2"/>
      </rPr>
      <t>Autres variations      = (13) - (06) - (07) - (11) + (08) + (09) + (10)</t>
    </r>
  </si>
  <si>
    <r>
      <rPr>
        <sz val="10"/>
        <color theme="1"/>
        <rFont val="Arial"/>
        <family val="2"/>
      </rPr>
      <t>Impôts à la source, dont le remboursement ne peut être demandé, grevant le dividende</t>
    </r>
  </si>
  <si>
    <r>
      <rPr>
        <sz val="10"/>
        <color theme="1"/>
        <rFont val="Arial"/>
        <family val="2"/>
      </rPr>
      <t>col. 07</t>
    </r>
  </si>
  <si>
    <r>
      <rPr>
        <sz val="10"/>
        <color theme="1"/>
        <rFont val="Arial"/>
        <family val="2"/>
      </rPr>
      <t>col. 08</t>
    </r>
  </si>
  <si>
    <r>
      <rPr>
        <sz val="10"/>
        <color theme="1"/>
        <rFont val="Arial"/>
        <family val="2"/>
      </rPr>
      <t>col. 09</t>
    </r>
  </si>
  <si>
    <r>
      <rPr>
        <sz val="10"/>
        <color theme="1"/>
        <rFont val="Arial"/>
        <family val="2"/>
      </rPr>
      <t>col. 10</t>
    </r>
  </si>
  <si>
    <r>
      <rPr>
        <sz val="10"/>
        <color theme="1"/>
        <rFont val="Arial"/>
        <family val="2"/>
      </rPr>
      <t>col. 11</t>
    </r>
  </si>
  <si>
    <r>
      <rPr>
        <sz val="10"/>
        <color theme="1"/>
        <rFont val="Arial"/>
        <family val="2"/>
      </rPr>
      <t>col. 12</t>
    </r>
  </si>
  <si>
    <r>
      <rPr>
        <sz val="10"/>
        <color theme="1"/>
        <rFont val="Arial"/>
        <family val="2"/>
      </rPr>
      <t>col. 13</t>
    </r>
  </si>
  <si>
    <t>Total Etranger</t>
  </si>
  <si>
    <t>Total Suisse et Etranger (INP20+INP30)</t>
  </si>
  <si>
    <t>Au flottant</t>
  </si>
  <si>
    <t>Total Suisse et Etranger &gt;= 100%</t>
  </si>
  <si>
    <r>
      <rPr>
        <sz val="10"/>
        <color theme="1"/>
        <rFont val="Arial"/>
        <family val="2"/>
      </rPr>
      <t xml:space="preserve">Aide pour la saisie des données: les filtres «groupes de pays» et «pays» permettent de restreindre la liste des pays aux groupes de pays et aux pays souhaités. </t>
    </r>
  </si>
  <si>
    <r>
      <rPr>
        <b/>
        <sz val="10"/>
        <rFont val="Arial"/>
        <family val="2"/>
      </rPr>
      <t>Pays de la participation directe</t>
    </r>
  </si>
  <si>
    <r>
      <rPr>
        <sz val="10"/>
        <color theme="1"/>
        <rFont val="Arial"/>
        <family val="2"/>
      </rPr>
      <t>(1) Pour la délimitation, voir la feuille «</t>
    </r>
    <r>
      <rPr>
        <i/>
        <sz val="10"/>
        <color indexed="8"/>
        <rFont val="Arial"/>
        <family val="2"/>
      </rPr>
      <t>CNTR_List</t>
    </r>
    <r>
      <rPr>
        <sz val="10"/>
        <color theme="1"/>
        <rFont val="Arial"/>
        <family val="2"/>
      </rPr>
      <t>», tableau «</t>
    </r>
    <r>
      <rPr>
        <i/>
        <sz val="10"/>
        <color indexed="8"/>
        <rFont val="Arial"/>
        <family val="2"/>
      </rPr>
      <t>Définition des pays»</t>
    </r>
  </si>
  <si>
    <r>
      <rPr>
        <sz val="10"/>
        <color theme="1"/>
        <rFont val="Arial"/>
        <family val="2"/>
      </rPr>
      <t>Autres variations</t>
    </r>
  </si>
  <si>
    <r>
      <rPr>
        <b/>
        <sz val="10"/>
        <color indexed="10"/>
        <rFont val="Arial"/>
        <family val="2"/>
      </rPr>
      <t>Données manquantes?</t>
    </r>
  </si>
  <si>
    <r>
      <rPr>
        <b/>
        <sz val="10"/>
        <rFont val="Arial"/>
        <family val="2"/>
      </rPr>
      <t>Pays de la filiale/participation/succursale</t>
    </r>
  </si>
  <si>
    <r>
      <rPr>
        <sz val="10"/>
        <color theme="1"/>
        <rFont val="Arial"/>
        <family val="2"/>
      </rPr>
      <t>Valeur &gt; 1000?</t>
    </r>
  </si>
  <si>
    <r>
      <rPr>
        <b/>
        <sz val="11"/>
        <color indexed="8"/>
        <rFont val="Arial"/>
        <family val="2"/>
      </rPr>
      <t>But de l’enquête</t>
    </r>
  </si>
  <si>
    <t>Remarques générales</t>
  </si>
  <si>
    <r>
      <rPr>
        <b/>
        <sz val="11"/>
        <color indexed="8"/>
        <rFont val="Arial"/>
        <family val="2"/>
      </rPr>
      <t>Fondements juridiques</t>
    </r>
  </si>
  <si>
    <r>
      <rPr>
        <b/>
        <sz val="11"/>
        <color indexed="8"/>
        <rFont val="Arial"/>
        <family val="2"/>
      </rPr>
      <t>Période de référence</t>
    </r>
  </si>
  <si>
    <r>
      <rPr>
        <sz val="10"/>
        <color theme="1"/>
        <rFont val="Arial"/>
        <family val="2"/>
      </rPr>
      <t>Les données se réfèrent à une année civile.</t>
    </r>
  </si>
  <si>
    <r>
      <rPr>
        <b/>
        <sz val="11"/>
        <color indexed="8"/>
        <rFont val="Arial"/>
        <family val="2"/>
      </rPr>
      <t>Délai de remise des données</t>
    </r>
  </si>
  <si>
    <r>
      <rPr>
        <b/>
        <sz val="11"/>
        <color indexed="8"/>
        <rFont val="Arial"/>
        <family val="2"/>
      </rPr>
      <t>Devise et règles d’approximation</t>
    </r>
  </si>
  <si>
    <r>
      <rPr>
        <sz val="10"/>
        <color theme="1"/>
        <rFont val="Arial"/>
        <family val="2"/>
      </rPr>
      <t>Les valeurs en monnaies étrangères doivent être converties en francs comme suit:</t>
    </r>
  </si>
  <si>
    <r>
      <rPr>
        <sz val="10"/>
        <rFont val="Arial"/>
        <family val="2"/>
      </rPr>
      <t xml:space="preserve"> Flux de fonds </t>
    </r>
  </si>
  <si>
    <r>
      <rPr>
        <sz val="10"/>
        <rFont val="Arial"/>
        <family val="2"/>
      </rPr>
      <t xml:space="preserve"> Dividendes</t>
    </r>
  </si>
  <si>
    <r>
      <rPr>
        <sz val="10"/>
        <rFont val="Arial"/>
        <family val="2"/>
      </rPr>
      <t xml:space="preserve"> Résultat de l’entreprise</t>
    </r>
  </si>
  <si>
    <r>
      <rPr>
        <sz val="10"/>
        <rFont val="Arial"/>
        <family val="2"/>
      </rPr>
      <t xml:space="preserve"> Cours de change à la date de la clôture</t>
    </r>
  </si>
  <si>
    <t>Données – Participations transfrontières</t>
  </si>
  <si>
    <r>
      <rPr>
        <sz val="10"/>
        <rFont val="Arial"/>
        <family val="2"/>
      </rPr>
      <t xml:space="preserve">Ne sont pas considérés comme des investisseurs les </t>
    </r>
    <r>
      <rPr>
        <i/>
        <sz val="10"/>
        <rFont val="Arial"/>
        <family val="2"/>
      </rPr>
      <t>nominee shareholders</t>
    </r>
    <r>
      <rPr>
        <sz val="10"/>
        <rFont val="Arial"/>
        <family val="2"/>
      </rPr>
      <t>, c’est-à-dire les actionnaires détenant, pour le compte de leurs clients, les actions de ces derniers.</t>
    </r>
  </si>
  <si>
    <r>
      <rPr>
        <b/>
        <sz val="12"/>
        <color indexed="8"/>
        <rFont val="Arial"/>
        <family val="2"/>
      </rPr>
      <t>INP05 – Chiffres clés</t>
    </r>
  </si>
  <si>
    <r>
      <rPr>
        <b/>
        <sz val="11"/>
        <color indexed="8"/>
        <rFont val="Arial"/>
        <family val="2"/>
      </rPr>
      <t>Entreprise</t>
    </r>
  </si>
  <si>
    <r>
      <t xml:space="preserve">Veuillez indiquer les effectifs ainsi que les chiffres clés du bilan et du compte de résultat de votre entreprise </t>
    </r>
    <r>
      <rPr>
        <sz val="8"/>
        <color indexed="8"/>
        <rFont val="Arial"/>
        <family val="2"/>
      </rPr>
      <t>*)</t>
    </r>
    <r>
      <rPr>
        <sz val="10"/>
        <color theme="1"/>
        <rFont val="Arial"/>
        <family val="2"/>
      </rPr>
      <t xml:space="preserve">. 
</t>
    </r>
    <r>
      <rPr>
        <sz val="10"/>
        <color indexed="8"/>
        <rFont val="Arial"/>
        <family val="2"/>
      </rPr>
      <t>*) Entité juridique tenue de fournir des données.</t>
    </r>
  </si>
  <si>
    <r>
      <rPr>
        <b/>
        <sz val="11"/>
        <color indexed="8"/>
        <rFont val="Arial"/>
        <family val="2"/>
      </rPr>
      <t>Fonds propres</t>
    </r>
  </si>
  <si>
    <r>
      <rPr>
        <sz val="10"/>
        <color theme="1"/>
        <rFont val="Arial"/>
        <family val="2"/>
      </rPr>
      <t>Les fonds propres comprennent les positions suivantes:</t>
    </r>
  </si>
  <si>
    <r>
      <rPr>
        <sz val="10"/>
        <color theme="1"/>
        <rFont val="Arial"/>
        <family val="2"/>
      </rPr>
      <t>Les fonds propres ne comprennent pas les prêts assimilables à des fonds propres (instruments financiers hybrides et de type mezzanine, comme les emprunts à conversion obligatoire, les prêts partiaires [fonds étrangers avec participation au bénéfice]).</t>
    </r>
  </si>
  <si>
    <r>
      <rPr>
        <sz val="10"/>
        <color theme="1"/>
        <rFont val="Arial"/>
        <family val="2"/>
      </rPr>
      <t>En fonction des normes comptables utilisées, la valeur comptable des participations peut être identique à celle des fonds propres. Dans l'exemple ci-dessus, ces valeurs sont différentes.</t>
    </r>
  </si>
  <si>
    <r>
      <rPr>
        <b/>
        <sz val="11"/>
        <color indexed="8"/>
        <rFont val="Arial"/>
        <family val="2"/>
      </rPr>
      <t xml:space="preserve">Résultat déterminant pour la statistique </t>
    </r>
  </si>
  <si>
    <r>
      <rPr>
        <sz val="10"/>
        <color theme="1"/>
        <rFont val="Arial"/>
        <family val="2"/>
      </rPr>
      <t>Veuillez calculer le résultat déterminant pour la statistique d'après les consignes suivantes:</t>
    </r>
  </si>
  <si>
    <r>
      <rPr>
        <vertAlign val="superscript"/>
        <sz val="10"/>
        <color indexed="8"/>
        <rFont val="Arial"/>
        <family val="2"/>
      </rPr>
      <t>1</t>
    </r>
    <r>
      <rPr>
        <sz val="10"/>
        <color indexed="8"/>
        <rFont val="Arial"/>
        <family val="2"/>
      </rPr>
      <t xml:space="preserve"> A n'indiquer que si les produits et charges extraordinaires sont compris dans l'EBIT/le bénéfice brut.</t>
    </r>
  </si>
  <si>
    <r>
      <rPr>
        <vertAlign val="superscript"/>
        <sz val="10"/>
        <color indexed="8"/>
        <rFont val="Arial"/>
        <family val="2"/>
      </rPr>
      <t>2</t>
    </r>
    <r>
      <rPr>
        <sz val="10"/>
        <color indexed="8"/>
        <rFont val="Arial"/>
        <family val="2"/>
      </rPr>
      <t xml:space="preserve"> Veuillez indiquer toutes les opérations que vous considérez comme extraordinaires.</t>
    </r>
  </si>
  <si>
    <r>
      <rPr>
        <sz val="10"/>
        <color theme="1"/>
        <rFont val="Arial"/>
        <family val="2"/>
      </rPr>
      <t xml:space="preserve">Il peut s'agir notamment de produits/charges liés aux événements suivants: </t>
    </r>
  </si>
  <si>
    <r>
      <rPr>
        <b/>
        <sz val="11"/>
        <color indexed="8"/>
        <rFont val="Arial"/>
        <family val="2"/>
      </rPr>
      <t>Effectifs</t>
    </r>
  </si>
  <si>
    <r>
      <rPr>
        <sz val="10"/>
        <color theme="1"/>
        <rFont val="Arial"/>
        <family val="2"/>
      </rPr>
      <t>Total des fonds propres</t>
    </r>
  </si>
  <si>
    <r>
      <rPr>
        <b/>
        <sz val="11"/>
        <color indexed="8"/>
        <rFont val="Arial"/>
        <family val="2"/>
      </rPr>
      <t>Investisseurs dont la part dans les fonds propres est d'au moins 10%</t>
    </r>
  </si>
  <si>
    <r>
      <rPr>
        <b/>
        <sz val="11"/>
        <color indexed="8"/>
        <rFont val="Arial"/>
        <family val="2"/>
      </rPr>
      <t>Investisseur ultime</t>
    </r>
  </si>
  <si>
    <t>Cette position comprend les variations autres que les flux de fonds qui ont entraîné un changement du montant de la part détenue dans les fonds propres (par exemple produits et charges extraordinaires, variations dues au cours de change, ajustements de valeur, différences entre valeur comptable et valeur de marché, etc.)
En cas d'achat ou de vente de participations, le prix payé (flux de capitaux) s'écarte souvent des fonds propres, car ceux-ci ne comprennent pas le goodwill.</t>
  </si>
  <si>
    <t>Impôts à la source non récupérables</t>
  </si>
  <si>
    <r>
      <rPr>
        <b/>
        <sz val="11"/>
        <color indexed="8"/>
        <rFont val="Arial"/>
        <family val="2"/>
      </rPr>
      <t>Participations déterminantes</t>
    </r>
  </si>
  <si>
    <r>
      <rPr>
        <b/>
        <sz val="11"/>
        <color indexed="8"/>
        <rFont val="Arial"/>
        <family val="2"/>
      </rPr>
      <t xml:space="preserve">Consolidation et calcul du résultat </t>
    </r>
  </si>
  <si>
    <r>
      <rPr>
        <sz val="10"/>
        <color theme="1"/>
        <rFont val="Arial"/>
        <family val="2"/>
      </rPr>
      <t xml:space="preserve"> </t>
    </r>
    <r>
      <rPr>
        <sz val="10"/>
        <color indexed="8"/>
        <rFont val="Arial"/>
        <family val="2"/>
      </rPr>
      <t>= Résultat déterminant pour la statistique</t>
    </r>
    <r>
      <rPr>
        <vertAlign val="superscript"/>
        <sz val="10"/>
        <color indexed="8"/>
        <rFont val="Arial"/>
        <family val="2"/>
      </rPr>
      <t>1)</t>
    </r>
  </si>
  <si>
    <r>
      <rPr>
        <sz val="10"/>
        <color theme="1"/>
        <rFont val="Arial"/>
        <family val="2"/>
      </rPr>
      <t xml:space="preserve"> x part détenue à la fin de la période sous revue</t>
    </r>
  </si>
  <si>
    <r>
      <rPr>
        <b/>
        <sz val="10"/>
        <color indexed="8"/>
        <rFont val="Arial"/>
        <family val="2"/>
      </rPr>
      <t xml:space="preserve"> = Résultat déterminant pour la statistique (compte tenu de la part détenue)</t>
    </r>
  </si>
  <si>
    <r>
      <rPr>
        <vertAlign val="superscript"/>
        <sz val="10"/>
        <color indexed="8"/>
        <rFont val="Arial"/>
        <family val="2"/>
      </rPr>
      <t>1)</t>
    </r>
    <r>
      <rPr>
        <sz val="10"/>
        <color indexed="8"/>
        <rFont val="Arial"/>
        <family val="2"/>
      </rPr>
      <t xml:space="preserve">Veuillez appliquer la méthode de calcul présentée </t>
    </r>
    <r>
      <rPr>
        <sz val="10"/>
        <color theme="1"/>
        <rFont val="Arial"/>
        <family val="2"/>
      </rPr>
      <t>au point 4.4</t>
    </r>
    <r>
      <rPr>
        <i/>
        <sz val="10"/>
        <color indexed="8"/>
        <rFont val="Arial"/>
        <family val="2"/>
      </rPr>
      <t>.</t>
    </r>
  </si>
  <si>
    <r>
      <rPr>
        <sz val="10"/>
        <color theme="1"/>
        <rFont val="Arial"/>
        <family val="2"/>
      </rPr>
      <t>Prendre en compte A1 (direct, 40%)</t>
    </r>
  </si>
  <si>
    <r>
      <rPr>
        <sz val="10"/>
        <color theme="1"/>
        <rFont val="Arial"/>
        <family val="2"/>
      </rPr>
      <t>Prendre en compte B1 (direct, 100%)
Prendre en compte B2 (80%, détenue par B1 et domiciliée dans le même pays que B1)</t>
    </r>
  </si>
  <si>
    <r>
      <rPr>
        <b/>
        <sz val="10"/>
        <color indexed="8"/>
        <rFont val="Arial"/>
        <family val="2"/>
      </rPr>
      <t>Exemple:</t>
    </r>
  </si>
  <si>
    <r>
      <rPr>
        <b/>
        <sz val="11"/>
        <color indexed="8"/>
        <rFont val="Arial"/>
        <family val="2"/>
      </rPr>
      <t>Variation des fonds propres durant l'exercice sous revue</t>
    </r>
  </si>
  <si>
    <r>
      <rPr>
        <sz val="10"/>
        <rFont val="Arial"/>
        <family val="2"/>
      </rPr>
      <t xml:space="preserve">Les dividendes ne doivent </t>
    </r>
    <r>
      <rPr>
        <b/>
        <sz val="10"/>
        <color indexed="8"/>
        <rFont val="Arial"/>
        <family val="2"/>
      </rPr>
      <t>pas</t>
    </r>
    <r>
      <rPr>
        <sz val="10"/>
        <color theme="1"/>
        <rFont val="Arial"/>
        <family val="2"/>
      </rPr>
      <t xml:space="preserve"> être indiqués sous cette position. Il faut les mentionner séparément.</t>
    </r>
  </si>
  <si>
    <r>
      <rPr>
        <sz val="10"/>
        <rFont val="Arial"/>
        <family val="2"/>
      </rPr>
      <t>*) Les immobilisations corporelles comprennent les terrains, bâtiments, machines, outils, véhicules, réseaux de communication à l'étranger, qui sont la propriété directe de l'investisseur direct. Elles ne comprennent pas les actifs apportés dans des entreprises ou établissements situés à l'étranger.</t>
    </r>
  </si>
  <si>
    <r>
      <rPr>
        <b/>
        <sz val="11"/>
        <color indexed="8"/>
        <rFont val="Arial"/>
        <family val="2"/>
      </rPr>
      <t>Nombre d'entreprises</t>
    </r>
  </si>
  <si>
    <r>
      <rPr>
        <b/>
        <sz val="11"/>
        <color indexed="8"/>
        <rFont val="Arial"/>
        <family val="2"/>
      </rPr>
      <t>Consolidation/calcul des variables</t>
    </r>
  </si>
  <si>
    <r>
      <rPr>
        <b/>
        <sz val="11"/>
        <color indexed="8"/>
        <rFont val="Arial"/>
        <family val="2"/>
      </rPr>
      <t xml:space="preserve"> Calcul standard</t>
    </r>
  </si>
  <si>
    <r>
      <rPr>
        <b/>
        <sz val="10"/>
        <color indexed="8"/>
        <rFont val="Arial"/>
        <family val="2"/>
      </rPr>
      <t xml:space="preserve"> EBITDA </t>
    </r>
  </si>
  <si>
    <r>
      <rPr>
        <b/>
        <sz val="10"/>
        <color indexed="8"/>
        <rFont val="Arial"/>
        <family val="2"/>
      </rPr>
      <t xml:space="preserve"> = EBIT </t>
    </r>
  </si>
  <si>
    <r>
      <rPr>
        <sz val="10"/>
        <color theme="1"/>
        <rFont val="Arial"/>
        <family val="2"/>
      </rPr>
      <t>+/- Résultat financier</t>
    </r>
  </si>
  <si>
    <r>
      <rPr>
        <sz val="10"/>
        <color theme="1"/>
        <rFont val="Arial"/>
        <family val="2"/>
      </rPr>
      <t xml:space="preserve"> -  Charges fiscales (impôts latents compris)</t>
    </r>
  </si>
  <si>
    <r>
      <rPr>
        <sz val="10"/>
        <color theme="1"/>
        <rFont val="Arial"/>
        <family val="2"/>
      </rPr>
      <t xml:space="preserve"> +  Recettes fiscales (impôts latents compris)</t>
    </r>
  </si>
  <si>
    <r>
      <rPr>
        <sz val="10"/>
        <color theme="1"/>
        <rFont val="Arial"/>
        <family val="2"/>
      </rPr>
      <t xml:space="preserve"> + Charges extraordinaires</t>
    </r>
    <r>
      <rPr>
        <vertAlign val="superscript"/>
        <sz val="10"/>
        <color indexed="8"/>
        <rFont val="Arial"/>
        <family val="2"/>
      </rPr>
      <t>1),2)</t>
    </r>
  </si>
  <si>
    <r>
      <rPr>
        <sz val="10"/>
        <color theme="1"/>
        <rFont val="Arial"/>
        <family val="2"/>
      </rPr>
      <t xml:space="preserve"> - Produits extraordinaires</t>
    </r>
    <r>
      <rPr>
        <vertAlign val="superscript"/>
        <sz val="10"/>
        <color indexed="8"/>
        <rFont val="Arial"/>
        <family val="2"/>
      </rPr>
      <t>1),2)</t>
    </r>
  </si>
  <si>
    <r>
      <rPr>
        <b/>
        <sz val="11"/>
        <color indexed="8"/>
        <rFont val="Arial"/>
        <family val="2"/>
      </rPr>
      <t xml:space="preserve"> Calcul pour les banques</t>
    </r>
  </si>
  <si>
    <r>
      <rPr>
        <b/>
        <sz val="11"/>
        <color indexed="8"/>
        <rFont val="Arial"/>
        <family val="2"/>
      </rPr>
      <t xml:space="preserve"> Calcul pour les assurances</t>
    </r>
  </si>
  <si>
    <r>
      <rPr>
        <b/>
        <sz val="10"/>
        <color indexed="8"/>
        <rFont val="Arial"/>
        <family val="2"/>
      </rPr>
      <t xml:space="preserve"> Bénéfice brut </t>
    </r>
  </si>
  <si>
    <r>
      <rPr>
        <sz val="10"/>
        <color indexed="8"/>
        <rFont val="Calibri"/>
        <family val="2"/>
      </rPr>
      <t>- Amortissements (sur immobilisations corporelles et sur éléments du patrimoine incorporel)</t>
    </r>
  </si>
  <si>
    <t>+/- Résultat des placements de capitaux
 + Autres produits</t>
  </si>
  <si>
    <r>
      <rPr>
        <sz val="10"/>
        <color indexed="8"/>
        <rFont val="Calibri"/>
        <family val="2"/>
      </rPr>
      <t>+ Réévaluations d'immobilisations corporelles et d'éléments du patrimoine incorporel</t>
    </r>
  </si>
  <si>
    <t xml:space="preserve"> - Autres charges</t>
  </si>
  <si>
    <r>
      <rPr>
        <b/>
        <sz val="10"/>
        <color indexed="8"/>
        <rFont val="Arial"/>
        <family val="2"/>
      </rPr>
      <t xml:space="preserve"> = Résultat déterminant pour la
     statistique</t>
    </r>
  </si>
  <si>
    <t xml:space="preserve"> - Amortissements (sur immobilisations
    corporelles et sur éléments du patrimoine
    incorporel)</t>
  </si>
  <si>
    <t xml:space="preserve"> + Réévaluations d'immobilisations corporelles
     et d'éléments du patrimoine incorporel</t>
  </si>
  <si>
    <r>
      <rPr>
        <b/>
        <sz val="10"/>
        <color indexed="8"/>
        <rFont val="Arial"/>
        <family val="2"/>
      </rPr>
      <t xml:space="preserve"> = Bénéfice avant résultat extraordinaire
     et impôts</t>
    </r>
  </si>
  <si>
    <r>
      <rPr>
        <b/>
        <sz val="10"/>
        <color indexed="8"/>
        <rFont val="Arial"/>
        <family val="2"/>
      </rPr>
      <t xml:space="preserve"> = Bénéfice avant résultat
    extraordinaire et impôts</t>
    </r>
  </si>
  <si>
    <r>
      <t xml:space="preserve"> -  Produits extraordinaires</t>
    </r>
    <r>
      <rPr>
        <vertAlign val="superscript"/>
        <sz val="10"/>
        <color indexed="8"/>
        <rFont val="Arial"/>
        <family val="2"/>
      </rPr>
      <t>1),2)</t>
    </r>
  </si>
  <si>
    <r>
      <t xml:space="preserve"> +  Charges extraordinaires</t>
    </r>
    <r>
      <rPr>
        <vertAlign val="superscript"/>
        <sz val="10"/>
        <color indexed="8"/>
        <rFont val="Arial"/>
        <family val="2"/>
      </rPr>
      <t>1),2)</t>
    </r>
  </si>
  <si>
    <t>1. Europe</t>
  </si>
  <si>
    <t>Albanie</t>
  </si>
  <si>
    <t>Andorre</t>
  </si>
  <si>
    <t>Bélarus</t>
  </si>
  <si>
    <t>Belgique</t>
  </si>
  <si>
    <t>Bosnie-Herzégovine</t>
  </si>
  <si>
    <t>Bulgarie</t>
  </si>
  <si>
    <t>Danemark</t>
  </si>
  <si>
    <t>Allemagne (1)</t>
  </si>
  <si>
    <t>Estonie</t>
  </si>
  <si>
    <t>Féroé, Iles</t>
  </si>
  <si>
    <t>Finlande (1)</t>
  </si>
  <si>
    <t>France (1)</t>
  </si>
  <si>
    <t>Grèce</t>
  </si>
  <si>
    <t>Guernesey</t>
  </si>
  <si>
    <t>Saint-Siège (Etat de la Cité du Vatican)</t>
  </si>
  <si>
    <t>Man, Ile de</t>
  </si>
  <si>
    <t>Irlande</t>
  </si>
  <si>
    <t>Islande</t>
  </si>
  <si>
    <t>Italie (1)</t>
  </si>
  <si>
    <t>Croatie</t>
  </si>
  <si>
    <t>Lettonie</t>
  </si>
  <si>
    <t>Lituanie</t>
  </si>
  <si>
    <t>Luxembourg</t>
  </si>
  <si>
    <t>Malte (1)</t>
  </si>
  <si>
    <t>Moldavie</t>
  </si>
  <si>
    <t>Monténégro</t>
  </si>
  <si>
    <t>Pays-Bas</t>
  </si>
  <si>
    <t>Norvège (1)</t>
  </si>
  <si>
    <t>Autriche</t>
  </si>
  <si>
    <t>Pologne</t>
  </si>
  <si>
    <t>Roumanie</t>
  </si>
  <si>
    <t>Saint-Marin</t>
  </si>
  <si>
    <t>Suède</t>
  </si>
  <si>
    <t>Serbie</t>
  </si>
  <si>
    <t>Slovaquie</t>
  </si>
  <si>
    <t>Slovénie</t>
  </si>
  <si>
    <t>Espagne (1)</t>
  </si>
  <si>
    <t>Turquie</t>
  </si>
  <si>
    <t>Hongrie</t>
  </si>
  <si>
    <t>Royaume-Uni (1)</t>
  </si>
  <si>
    <t>Chypre</t>
  </si>
  <si>
    <t>2. Afrique</t>
  </si>
  <si>
    <t>2.1 Afrique du Nord</t>
  </si>
  <si>
    <t>Egypte</t>
  </si>
  <si>
    <t>Algérie</t>
  </si>
  <si>
    <t>Libye</t>
  </si>
  <si>
    <t>Maroc (1)</t>
  </si>
  <si>
    <t>Tunisie</t>
  </si>
  <si>
    <t>Guinée équatoriale</t>
  </si>
  <si>
    <t>Ethiopie</t>
  </si>
  <si>
    <t>Bénin</t>
  </si>
  <si>
    <t>Botswana</t>
  </si>
  <si>
    <t>Territoire britannique de l’Océan indien (1)</t>
  </si>
  <si>
    <t>Côte d’Ivoire</t>
  </si>
  <si>
    <t>Djibouti</t>
  </si>
  <si>
    <t>Erythrée</t>
  </si>
  <si>
    <t>Gabon</t>
  </si>
  <si>
    <t>Gambie</t>
  </si>
  <si>
    <t>Guinée</t>
  </si>
  <si>
    <t>Guinée-Bissau</t>
  </si>
  <si>
    <t>Cameroun</t>
  </si>
  <si>
    <t>Cap-Vert</t>
  </si>
  <si>
    <t>Kenya</t>
  </si>
  <si>
    <t>Comores (1)</t>
  </si>
  <si>
    <t>Congo</t>
  </si>
  <si>
    <t>Congo, République démocratique du (1)</t>
  </si>
  <si>
    <t>Libéria</t>
  </si>
  <si>
    <t>Madagascar</t>
  </si>
  <si>
    <t>Mauritanie</t>
  </si>
  <si>
    <t>Maurice (1)</t>
  </si>
  <si>
    <t>Mozambique</t>
  </si>
  <si>
    <t>Namibie</t>
  </si>
  <si>
    <t>Nigéria</t>
  </si>
  <si>
    <t>Rwanda</t>
  </si>
  <si>
    <t>Zambie</t>
  </si>
  <si>
    <t>Sao Tomé-et-Principe</t>
  </si>
  <si>
    <t>Sénégal</t>
  </si>
  <si>
    <t>Seychelles (1)</t>
  </si>
  <si>
    <t>Zimbabwe</t>
  </si>
  <si>
    <t>Somalie</t>
  </si>
  <si>
    <t>Sainte-Hélène (1)</t>
  </si>
  <si>
    <t>Afrique du Sud</t>
  </si>
  <si>
    <t>Soudan</t>
  </si>
  <si>
    <t>Soudan du Sud</t>
  </si>
  <si>
    <t>Tanzanie (1)</t>
  </si>
  <si>
    <t>Tchad</t>
  </si>
  <si>
    <t>Ouganda</t>
  </si>
  <si>
    <t>Centrafricaine, République</t>
  </si>
  <si>
    <t>3. Amérique</t>
  </si>
  <si>
    <t>3.1 Amérique du Nord</t>
  </si>
  <si>
    <t>Groenland</t>
  </si>
  <si>
    <t>Canada</t>
  </si>
  <si>
    <t>Etats-Unis (1)</t>
  </si>
  <si>
    <t>3.2 Amérique centrale</t>
  </si>
  <si>
    <t>Vierges des Etats-Unis, Iles</t>
  </si>
  <si>
    <t>Antigua-et-Barbuda</t>
  </si>
  <si>
    <t>Barbade</t>
  </si>
  <si>
    <t>Bermudes</t>
  </si>
  <si>
    <t>Bonaire, Saint-Eustache et Saba</t>
  </si>
  <si>
    <t>Vierges britanniques, Iles</t>
  </si>
  <si>
    <t>Dominique</t>
  </si>
  <si>
    <t>République Dominicaine</t>
  </si>
  <si>
    <t>Grenade (1)</t>
  </si>
  <si>
    <t>Haïti</t>
  </si>
  <si>
    <t>Jamaïque</t>
  </si>
  <si>
    <t>Caïmans, Iles</t>
  </si>
  <si>
    <t>Cuba</t>
  </si>
  <si>
    <t>Mexique</t>
  </si>
  <si>
    <t>Saint-Kitts-et-Nevis</t>
  </si>
  <si>
    <t>Sainte-Lucie</t>
  </si>
  <si>
    <t>Saint-Martin (1)</t>
  </si>
  <si>
    <t>Saint-Vincent-et-les Grenadines (1)</t>
  </si>
  <si>
    <t xml:space="preserve">Trinité-et-Tobago </t>
  </si>
  <si>
    <t>Turks et Caïques, Iles</t>
  </si>
  <si>
    <t>3.3 Amérique du Sud</t>
  </si>
  <si>
    <t>Argentine</t>
  </si>
  <si>
    <t>Bolivie</t>
  </si>
  <si>
    <t>Brésil</t>
  </si>
  <si>
    <t>Chili</t>
  </si>
  <si>
    <t>Equateur (1)</t>
  </si>
  <si>
    <t>Falkland, Iles</t>
  </si>
  <si>
    <t>Colombie</t>
  </si>
  <si>
    <t>Pérou</t>
  </si>
  <si>
    <t>Suriname</t>
  </si>
  <si>
    <t>4. Asie</t>
  </si>
  <si>
    <t>4.1 Moyen-Orient et Asie occidentale</t>
  </si>
  <si>
    <t>Arménie</t>
  </si>
  <si>
    <t>Azerbaïdjan</t>
  </si>
  <si>
    <t>Bahreïn</t>
  </si>
  <si>
    <t>Géorgie</t>
  </si>
  <si>
    <t>Israël</t>
  </si>
  <si>
    <t>Yémen (1)</t>
  </si>
  <si>
    <t>Jordanie</t>
  </si>
  <si>
    <t>Qatar</t>
  </si>
  <si>
    <t>Koweït</t>
  </si>
  <si>
    <t>Liban</t>
  </si>
  <si>
    <t>Territoire palestinien (1)</t>
  </si>
  <si>
    <t>Arabie saoudite</t>
  </si>
  <si>
    <t>Syrie</t>
  </si>
  <si>
    <t>Emirats arabes unis (1)</t>
  </si>
  <si>
    <t>Bangladesh</t>
  </si>
  <si>
    <t>Bhoutan</t>
  </si>
  <si>
    <t>Brunéi Darussalam</t>
  </si>
  <si>
    <t xml:space="preserve">Chine </t>
  </si>
  <si>
    <t>Hong Kong</t>
  </si>
  <si>
    <t>Inde (1)</t>
  </si>
  <si>
    <t>Indonésie</t>
  </si>
  <si>
    <t>Japon</t>
  </si>
  <si>
    <t>Cambodge</t>
  </si>
  <si>
    <t>Kazakhstan</t>
  </si>
  <si>
    <t>Kirghizistan</t>
  </si>
  <si>
    <t>Corée, République populaire démocratique de (Corée du Nord)</t>
  </si>
  <si>
    <t>Corée, République de (Corée du Sud)</t>
  </si>
  <si>
    <t>Macao</t>
  </si>
  <si>
    <t>Malaisie (1)</t>
  </si>
  <si>
    <t>Maldives</t>
  </si>
  <si>
    <t>Mongolie</t>
  </si>
  <si>
    <t>Népal</t>
  </si>
  <si>
    <t>Philippines</t>
  </si>
  <si>
    <t>Singapour</t>
  </si>
  <si>
    <t>Tadjikistan</t>
  </si>
  <si>
    <t>Thaïlande</t>
  </si>
  <si>
    <t>Turkménistan</t>
  </si>
  <si>
    <t>Ouzbékistan</t>
  </si>
  <si>
    <t>5. Océanie &amp; Région polaire</t>
  </si>
  <si>
    <t>Samoa américaine</t>
  </si>
  <si>
    <t>Antarctique</t>
  </si>
  <si>
    <t>Australie</t>
  </si>
  <si>
    <t>Bouvet, Ile</t>
  </si>
  <si>
    <t>Cook, Iles</t>
  </si>
  <si>
    <t>Fidji</t>
  </si>
  <si>
    <t>Etats fédérés de Micronésie (1)</t>
  </si>
  <si>
    <t>Terres australes et antarctiques françaises (1)</t>
  </si>
  <si>
    <t>Polynésie française (1)</t>
  </si>
  <si>
    <t>Heard, Ile et McDonald, Iles</t>
  </si>
  <si>
    <t>Iles mineures éloignées des Etats-Unis (1)</t>
  </si>
  <si>
    <t>Cocos (Keeling), Iles</t>
  </si>
  <si>
    <t>Marshall, Iles</t>
  </si>
  <si>
    <t>Nouvelle-Calédonie (1)</t>
  </si>
  <si>
    <t>Nouvelle-Zélande (1)</t>
  </si>
  <si>
    <t>Iles Mariannes du Nord (1)</t>
  </si>
  <si>
    <t>Norfolk, Ile</t>
  </si>
  <si>
    <t>Palaos</t>
  </si>
  <si>
    <t>Papouasie-Nouvelle-Guinée (1)</t>
  </si>
  <si>
    <t>Pitcairn (1)</t>
  </si>
  <si>
    <t>Iles Salomon (1)</t>
  </si>
  <si>
    <t>Géorgie du Sud et les îles Sandwich du Sud</t>
  </si>
  <si>
    <t>Wallis et Futuna (1)</t>
  </si>
  <si>
    <t>Christmas, Ile</t>
  </si>
  <si>
    <t>Total de tous les pays</t>
  </si>
  <si>
    <t>1. Délimitation des pays</t>
  </si>
  <si>
    <t>Toutes les exigences en matière de répartition géographique sont régies par les directives de l'UE (EUROSTAT).</t>
  </si>
  <si>
    <t>Région/pays</t>
  </si>
  <si>
    <t>Remarques</t>
  </si>
  <si>
    <t>Allemagne</t>
  </si>
  <si>
    <t>Finlande</t>
  </si>
  <si>
    <t>France</t>
  </si>
  <si>
    <t>Italie</t>
  </si>
  <si>
    <t>Malte</t>
  </si>
  <si>
    <t>Norvège</t>
  </si>
  <si>
    <t>Espagne</t>
  </si>
  <si>
    <t>Royaume-Uni</t>
  </si>
  <si>
    <t>Maroc</t>
  </si>
  <si>
    <t>Comores</t>
  </si>
  <si>
    <t>Congo, République démocratique du</t>
  </si>
  <si>
    <t>Maurice</t>
  </si>
  <si>
    <t>Seychelles</t>
  </si>
  <si>
    <t>Sainte-Hélène</t>
  </si>
  <si>
    <t>Tanzanie</t>
  </si>
  <si>
    <t>Etats-Unis</t>
  </si>
  <si>
    <t>Grenade</t>
  </si>
  <si>
    <t>Saint-Vincent-et-les Grenadines</t>
  </si>
  <si>
    <t>Equateur</t>
  </si>
  <si>
    <t>Yémen</t>
  </si>
  <si>
    <t>Territoire palestinien</t>
  </si>
  <si>
    <t>Emirats arabes unis</t>
  </si>
  <si>
    <t>Inde</t>
  </si>
  <si>
    <t>Malaisie</t>
  </si>
  <si>
    <t>5. Océanie &amp; Région Polaire</t>
  </si>
  <si>
    <t>Etats fédérés de Micronésie</t>
  </si>
  <si>
    <t>Terres australes et antarctiques françaises</t>
  </si>
  <si>
    <t>Polynésie française</t>
  </si>
  <si>
    <t>Iles mineures éloignées des Etats-Unis</t>
  </si>
  <si>
    <t>Nouvelle-Calédonie</t>
  </si>
  <si>
    <t>Nouvelle-Zélande</t>
  </si>
  <si>
    <t>Iles Mariannes du Nord</t>
  </si>
  <si>
    <t>Papouasie-Nouvelle-Guinée</t>
  </si>
  <si>
    <t>Pitcairn</t>
  </si>
  <si>
    <t>Iles Salomon</t>
  </si>
  <si>
    <t>Wallis et Futuna</t>
  </si>
  <si>
    <t>y compris les îles Åland</t>
  </si>
  <si>
    <t>y compris Monaco, Guadeloupe, Guyane française,  Martinique, Réunion, Saint Barthélémy, 
Saint Martin, Saint-Pierre-et-Miquelon,  Mayotte</t>
  </si>
  <si>
    <t>y compris Gozo et Comino</t>
  </si>
  <si>
    <t>y compris Svalbard et Jan Mayen</t>
  </si>
  <si>
    <t>y compris les Açores et Madère</t>
  </si>
  <si>
    <t>y compris Ceuta, Melilla, les îles Baléares et les îles Canaries</t>
  </si>
  <si>
    <t>Angleterre, Ecosse, Pays de Galles et Irlande du Nord</t>
  </si>
  <si>
    <t>y compris le Sahara occidental</t>
  </si>
  <si>
    <t>y compris Cabinda</t>
  </si>
  <si>
    <t>Archipel des Chagos</t>
  </si>
  <si>
    <t>Anjouan, Grande Comore et Mohéli</t>
  </si>
  <si>
    <t>anciennement Zaïre</t>
  </si>
  <si>
    <t>y compris l’île Rodrigues, les îles Agalega et Cargados Carajos Shoals (îles Saint-Brandon)</t>
  </si>
  <si>
    <t>Île Mahé, île Praslin, La Digue, Frégate et Silhouette; îles Amirantes (dont Desroches, Alphonse, 
Plate et Coëtivy), îles Farquhar (dont Providence); îles Aldabra et îles Cosmoledo</t>
  </si>
  <si>
    <t>Tanganyika, île de Pemba et île de Zanzibar</t>
  </si>
  <si>
    <t>y compris Porto Rico et Navassa</t>
  </si>
  <si>
    <t>y compris les îles Grenadines du Sud</t>
  </si>
  <si>
    <t>y compris les îles du Cygne</t>
  </si>
  <si>
    <t>y compris les îles du Mais</t>
  </si>
  <si>
    <t>Partie méridionale</t>
  </si>
  <si>
    <t>y compris les îles Grenadines du Nord</t>
  </si>
  <si>
    <t>y compris les îles Galápagos</t>
  </si>
  <si>
    <t>Anciennement Yémen du Nord et Yémen du Sud, y compris les îles de Kamaran, 
de Perim et de Socotra</t>
  </si>
  <si>
    <t>y compris les îles Kouria Mouria</t>
  </si>
  <si>
    <t>Cisjordanie (y compris Jérusalem-Est) et Bande de Gaza</t>
  </si>
  <si>
    <t>Aboû Dabî, Doubaï, Chârdja, Adjmân, Omm al Qaïwaïn, Ras al Khaïmah et Foudjaïrah</t>
  </si>
  <si>
    <t>Malaisie péninsulaire et Malaisie orientale (Sarawak, Sabah et Labuan)</t>
  </si>
  <si>
    <t>Territoire douanier distinct de Taiwan, Penghu, Kinmen et Matsu; anciennement Formose</t>
  </si>
  <si>
    <t>y compris Kerguelen, Iles Saint-Paul et Amsterdam, Iles Crozet, Terre Adélie et les Iles Éparses</t>
  </si>
  <si>
    <t>y compris îles Baker, Howland et Jarvis, atoll Johnston, récif Kingman, îles Midway, atoll Palmyra et 
île Wake</t>
  </si>
  <si>
    <t>y compris îles Loyauté (Lifou, Maré et Ouvéa)</t>
  </si>
  <si>
    <t>y compris les îles Chatham, Kermadec, Three Kings, Auckland, Campbell, Antipodes, 
Bounty et Snares, sans la dépendance de Ross (Antarctique)</t>
  </si>
  <si>
    <t>Mariannes sans Guam</t>
  </si>
  <si>
    <t>Partie orientale de la Nouvelle-Guinée; archipel Bismarck (dont Nouvelle Bretagne, 
Nouvelle-Irlande, Lavongai et îles de l’Amirauté); îles Salomon du Nord (Bougainville et Buka); 
îles Trobirand, île Woodlark, iles d’Entrecasteaux et archipel de la Louisiade</t>
  </si>
  <si>
    <t>y compris îles Ducie, Henderson et Oeno</t>
  </si>
  <si>
    <t>y compris îles Salomon du Sud, principalement Guadalcanal, Malaita, San Cristobal, 
Santa Isabel et Choiseul</t>
  </si>
  <si>
    <t>y compris Alofi</t>
  </si>
  <si>
    <t>Définition des pays</t>
  </si>
  <si>
    <t>NOGA 2008 – Code des branches</t>
  </si>
  <si>
    <t>Titre 2008</t>
  </si>
  <si>
    <t>Culture et production animale, chasse et services annexes</t>
  </si>
  <si>
    <t>Sylviculture et exploitation forestière</t>
  </si>
  <si>
    <t>Pêche et aquaculture</t>
  </si>
  <si>
    <t>Extraction de houille et de lignite</t>
  </si>
  <si>
    <t>Extraction de minerais métalliques</t>
  </si>
  <si>
    <t>Autres industries extractives</t>
  </si>
  <si>
    <t>Services de soutien aux industries extractives</t>
  </si>
  <si>
    <t>Industries alimentaires</t>
  </si>
  <si>
    <t>Fabrication de boissons</t>
  </si>
  <si>
    <t>Fabrication de produits à base de tabac</t>
  </si>
  <si>
    <t>Fabrication de textiles</t>
  </si>
  <si>
    <t>Industrie du cuir et de la chaussure</t>
  </si>
  <si>
    <t>Industrie du papier et du carton</t>
  </si>
  <si>
    <t>Cokéfaction et raffinage</t>
  </si>
  <si>
    <t>Industrie chimique</t>
  </si>
  <si>
    <t>Industrie pharmaceutique</t>
  </si>
  <si>
    <t>Fabrication de produits en caoutchouc et en plastique</t>
  </si>
  <si>
    <t>Métallurgie</t>
  </si>
  <si>
    <t>Fabrication de produits informatiques, électroniques et optiques</t>
  </si>
  <si>
    <t>Fabrication de machines et équipements n.c.a.</t>
  </si>
  <si>
    <t>Industrie automobile</t>
  </si>
  <si>
    <t>Fabrication de meubles</t>
  </si>
  <si>
    <t>Autres industries manufacturières</t>
  </si>
  <si>
    <t>Collecte et traitement des eaux usées</t>
  </si>
  <si>
    <t>Collecte, traitement et élimination des déchets; récupération</t>
  </si>
  <si>
    <t>Dépollution et autres services de gestion des déchets</t>
  </si>
  <si>
    <t>Construction de bâtiments</t>
  </si>
  <si>
    <t>Génie civil</t>
  </si>
  <si>
    <t>Travaux de construction spécialisés</t>
  </si>
  <si>
    <t>Transports terrestres et transport par conduites</t>
  </si>
  <si>
    <t>Transports par eau</t>
  </si>
  <si>
    <t>Transports aériens</t>
  </si>
  <si>
    <t>Entreposage et services auxiliaires des transports</t>
  </si>
  <si>
    <t>Activités de poste et de courrier</t>
  </si>
  <si>
    <t>Hébergement</t>
  </si>
  <si>
    <t>Restauration</t>
  </si>
  <si>
    <t>Édition</t>
  </si>
  <si>
    <t>Production de films cinématographiques, de vidéo et de programmes de télévision; enregistrement sonore et édition musicale</t>
  </si>
  <si>
    <t>Programmation et diffusion</t>
  </si>
  <si>
    <t>Télécommunications</t>
  </si>
  <si>
    <t>Programmation, conseil et autres activités informatiques</t>
  </si>
  <si>
    <t>Intermédiation monétaire</t>
  </si>
  <si>
    <t>Activités des sociétés holding</t>
  </si>
  <si>
    <t>Fonds de placement et entités financières similaires</t>
  </si>
  <si>
    <t>Autres activités des services financiers, hors assurance et caisses de retraite</t>
  </si>
  <si>
    <t>Assurance</t>
  </si>
  <si>
    <t>Activités immobilières</t>
  </si>
  <si>
    <t>Activités juridiques et comptables</t>
  </si>
  <si>
    <t>Conseil de gestion</t>
  </si>
  <si>
    <t>Recherche-développement scientifique</t>
  </si>
  <si>
    <t>Publicité et études de marché</t>
  </si>
  <si>
    <t>Autres activités spécialisées, scientifiques et techniques</t>
  </si>
  <si>
    <t>Activités vétérinaires</t>
  </si>
  <si>
    <t>Activités de location et location-bail</t>
  </si>
  <si>
    <t>Activités des agences de voyage, voyagistes, services de réservation et activités connexes</t>
  </si>
  <si>
    <t>Enquêtes et sécurité</t>
  </si>
  <si>
    <t>Services relatifs aux bâtiments et aménagement paysager</t>
  </si>
  <si>
    <t>Activités administratives et autres activités de soutien aux entreprises</t>
  </si>
  <si>
    <t>Administration publique et défense; sécurité sociale obligatoire</t>
  </si>
  <si>
    <t>Enseignement</t>
  </si>
  <si>
    <t>Activités pour la santé humaine</t>
  </si>
  <si>
    <t>Hébergement médico-social et social</t>
  </si>
  <si>
    <t>Action sociale sans hébergement</t>
  </si>
  <si>
    <t>Activités créatives, artistiques et de spectacle</t>
  </si>
  <si>
    <t>Bibliothèques, archives, musées et autres activités culturelles</t>
  </si>
  <si>
    <t>Activités sportives, récréatives et de loisirs</t>
  </si>
  <si>
    <t>Activités des organisations associatives</t>
  </si>
  <si>
    <t>Autres services personnels</t>
  </si>
  <si>
    <t>Activités indifférenciées des ménages en tant que producteurs de biens et services pour usage propre</t>
  </si>
  <si>
    <t>Activités des organisations et organismes extraterritoriaux</t>
  </si>
  <si>
    <t>jj.mm.aaaa</t>
  </si>
  <si>
    <r>
      <rPr>
        <i/>
        <sz val="10"/>
        <color indexed="8"/>
        <rFont val="Arial"/>
        <family val="2"/>
      </rPr>
      <t>saisie sans restrictions</t>
    </r>
  </si>
  <si>
    <r>
      <rPr>
        <i/>
        <sz val="10"/>
        <color indexed="8"/>
        <rFont val="Arial"/>
        <family val="2"/>
      </rPr>
      <t>saisie impossible</t>
    </r>
  </si>
  <si>
    <t>Attention</t>
  </si>
  <si>
    <r>
      <rPr>
        <b/>
        <u/>
        <sz val="10"/>
        <color indexed="12"/>
        <rFont val="Arial"/>
        <family val="2"/>
      </rPr>
      <t>2.2 Branche</t>
    </r>
  </si>
  <si>
    <t>Données manquantes?</t>
  </si>
  <si>
    <t>Personnes tenues de fournir des données</t>
  </si>
  <si>
    <t>1.00.F0</t>
  </si>
  <si>
    <t xml:space="preserve"> Résultat des opérations d'assurance 
 et de réassurance</t>
  </si>
  <si>
    <t xml:space="preserve">Exemple:     </t>
  </si>
  <si>
    <t>Ne pas prendre en compte A1 (moins de 50%)</t>
  </si>
  <si>
    <t>Prendre en compte B1 et B2 (plus de 50%)</t>
  </si>
  <si>
    <t>Ne pas prendre en compte C1 (moins de 50%)
Prendre en compte C2 (plus de 50%)</t>
  </si>
  <si>
    <t>Votre entreprise a été nouvellement fondée.</t>
  </si>
  <si>
    <t>Votre entreprise a fusionné.</t>
  </si>
  <si>
    <t>Votre entreprise a été reprise.</t>
  </si>
  <si>
    <t>Votre entreprise a été liquidée.</t>
  </si>
  <si>
    <t>Plusieurs affirmations correspondent.</t>
  </si>
  <si>
    <t>Autres</t>
  </si>
  <si>
    <t>Plusieurs normes ont été utilisées.</t>
  </si>
  <si>
    <t>Nombre de réponses 1</t>
  </si>
  <si>
    <t>Question_1.3</t>
  </si>
  <si>
    <t>Démarrage</t>
  </si>
  <si>
    <t>Suisse</t>
  </si>
  <si>
    <t>OUI</t>
  </si>
  <si>
    <t>7. Transmission du fichier à la BNS</t>
  </si>
  <si>
    <r>
      <t xml:space="preserve">Veuillez transmettre le fichier Excel via la plate-forme Internet </t>
    </r>
    <r>
      <rPr>
        <b/>
        <sz val="10"/>
        <rFont val="Arial"/>
        <family val="2"/>
      </rPr>
      <t>eSurvey</t>
    </r>
  </si>
  <si>
    <t>Activités des sièges sociaux de sociétés financières</t>
  </si>
  <si>
    <t>Variation des fonds propres durant l’exercice sous revue</t>
  </si>
  <si>
    <t xml:space="preserve">Les effectifs comprennent toutes les personnes occupées par l’entreprise pour lesquelles des cotisations obligatoires sont versées à l’AVS. En règle générale, cela correspond aux personnes travaillant au moins 6 heures par semaine dans l'entreprise. Les effectifs englobent les apprentis, les auxiliaires et les personnes du service externe, mais non le personnel temporaire et les personnes engagées à l’étranger mais travaillant en Suisse. Chaque personne doit être comptée comme une unité. S’il n’est pas possible d’indiquer le nombre de personnes, veuillez fournir des données en équivalents plein temps (EPT). </t>
  </si>
  <si>
    <t>Prendre en compte A1</t>
  </si>
  <si>
    <t xml:space="preserve">Prendre en compte B1 et B2 </t>
  </si>
  <si>
    <t>Prendre en compte C1 et C2</t>
  </si>
  <si>
    <t>Consolidation/calcul des fonds propres compte tenu de la part détenue (voir exemple dans le graphique ci-dessous)</t>
  </si>
  <si>
    <t>Commentaires</t>
  </si>
  <si>
    <t>Instructions: le présent tableau contient des informations concernant l’utilisation de ce fichier.</t>
  </si>
  <si>
    <t xml:space="preserve"> - Indiquez votre code, la date de référence et vos coordonnées.  
 - Indiquez s’il s’agit d’une livraison spéciale.
     Correction: il s’agit d’un avis de correction. 
     Test: il s’agit d’un envoi-test.
 - Aperçu des résultats de l’examen de la cohérence.
 - Données de contact de la BNS.
</t>
  </si>
  <si>
    <t>La touche du tabulateur vous permet de passer d’un champ de saisie à l’autre. Certains champs ne peuvent pas être modifiés, par exemple ceux des totaux résultant d’opérations de calcul.</t>
  </si>
  <si>
    <t>Champ affichant le résultat d’opérations de calcul</t>
  </si>
  <si>
    <t>Les noms de certains pays sont suivis d’une note de bas de tableau (1). Cette dernière signifie que des compléments d’information sur la délimitation sont donnés dans la feuille «Définition des pays». 
Le code du pays est indiqué sous la forme d’un hyperlien qui mène directement à la position correspondante dans la feuille «CNTR_List».</t>
  </si>
  <si>
    <r>
      <rPr>
        <b/>
        <sz val="10"/>
        <rFont val="Arial"/>
        <family val="2"/>
      </rPr>
      <t>Délai de remise des données: 4 mois</t>
    </r>
    <r>
      <rPr>
        <sz val="10"/>
        <color theme="1"/>
        <rFont val="Arial"/>
        <family val="2"/>
      </rPr>
      <t xml:space="preserve"> après la fin de l’année sur laquelle porte l’enquête
</t>
    </r>
  </si>
  <si>
    <t>Numéro d’identification des entreprises (IDE)</t>
  </si>
  <si>
    <r>
      <t xml:space="preserve">Indiquez, parmi les affirmations suivantes, celle qui s’applique à votre entreprise durant la période examinée.
</t>
    </r>
    <r>
      <rPr>
        <sz val="10"/>
        <color indexed="10"/>
        <rFont val="Arial"/>
        <family val="2"/>
      </rPr>
      <t>(sélection dans le menu déroulant du champ de réponse à droite)</t>
    </r>
  </si>
  <si>
    <t>1.3 Données sur l’enquête</t>
  </si>
  <si>
    <t>2.3 Investisseurs domiciliés à l’étranger</t>
  </si>
  <si>
    <t>Partie de l’enquête</t>
  </si>
  <si>
    <t>’</t>
  </si>
  <si>
    <t>Vue d’ensemble</t>
  </si>
  <si>
    <t>Relations avec investisseurs domiciliés à l’étranger</t>
  </si>
  <si>
    <t>à la fin de l’exercice précédent (= année précédente)</t>
  </si>
  <si>
    <t>à la fin de l’exercice sous revue (=date de référence)</t>
  </si>
  <si>
    <t>Résultat de l’exercice sous revue déterminant pour la statistique</t>
  </si>
  <si>
    <t>Nom de l’entreprise</t>
  </si>
  <si>
    <t>L’entreprise est-elle mentionnée dans le présent relevé?</t>
  </si>
  <si>
    <t>Nom de l’investisseur</t>
  </si>
  <si>
    <t>Pays du domicile de l’investisseur ultime</t>
  </si>
  <si>
    <t>à la fin de l’exercice précédent
(= année précédente)</t>
  </si>
  <si>
    <t>à la fin de l’exercice sous revue (= date de référence)</t>
  </si>
  <si>
    <t>Fonds propres (avant affectation du bénéfice) à la fin de l’exercice précédent compte tenu de la part détenue</t>
  </si>
  <si>
    <t>Fonds propres (avant affectation du bénéfice) à la fin de l’exercice sous revue compte tenu de la part détenue</t>
  </si>
  <si>
    <t>Pays du domicile de l’investisseur immédiat</t>
  </si>
  <si>
    <t>à la fin de 
l’exercice précédent 
(= année 
précédente)</t>
  </si>
  <si>
    <t>à la fin de 
l’exercice sous 
revue (= date 
de référence)</t>
  </si>
  <si>
    <t>2.2 Autres pays d’Afrique</t>
  </si>
  <si>
    <t>4.2 Autres pays d’Asie</t>
  </si>
  <si>
    <t>Résultat déterminant pour la statistique (compte tenu de la part détenue)
(d’après INP40)</t>
  </si>
  <si>
    <t>Effectifs (nombre de personnes) à la fin de l’exercice sous revue (= date de référence)</t>
  </si>
  <si>
    <t>Nombre d’entreprises à la fin de l’exercice sous revue (= date de référence)</t>
  </si>
  <si>
    <t>Extraction d’hydrocarbures</t>
  </si>
  <si>
    <t>Industrie de l’habillement</t>
  </si>
  <si>
    <t>Travail du bois et fabrication d’articles en bois et en liège, à l’exception des meubles; fabrication d’articles en vannerie et sparterie</t>
  </si>
  <si>
    <t>Imprimerie et reproduction d’enregistrements</t>
  </si>
  <si>
    <t>Fabrication d’autres produits minéraux non métalliques</t>
  </si>
  <si>
    <t>Fabrication de produits métalliques, à l’exception des machines et des équipements</t>
  </si>
  <si>
    <t>Fabrication d’équipements électriques</t>
  </si>
  <si>
    <t>Fabrication d’autres matériels de transport</t>
  </si>
  <si>
    <t>Réparation et installation de machines et d’équipements</t>
  </si>
  <si>
    <t>Production et distribution d’électricité, de gaz, de vapeur et d’air conditionné</t>
  </si>
  <si>
    <t>Captage, traitement et distribution d’eau</t>
  </si>
  <si>
    <t>Commerce et réparation d’automobiles et de motocycles</t>
  </si>
  <si>
    <t>Commerce de gros, à l’exception des automobiles et des motocycles</t>
  </si>
  <si>
    <t>Commerce de détail, à l’exception des automobiles et des motocycles</t>
  </si>
  <si>
    <t>Services d’information</t>
  </si>
  <si>
    <t>Sociétés d’investissement</t>
  </si>
  <si>
    <t>Activités auxiliaires de services financiers et d’assurance</t>
  </si>
  <si>
    <t>Activités des sièges sociaux d’autres sociétés</t>
  </si>
  <si>
    <t>Activités d’architecture et d’ingénierie; activités de contrôle et analyses techniques</t>
  </si>
  <si>
    <t>Activités liées à l’emploi</t>
  </si>
  <si>
    <t>Organisation de jeux de hasard et d’argent</t>
  </si>
  <si>
    <t>Réparation d’ordinateurs et de biens personnels et domestiques</t>
  </si>
  <si>
    <t>Activités des ménages en tant qu’employeurs de personnel domestique</t>
  </si>
  <si>
    <t>Toutes les exigences en matière de répartition géographique sont régies par les directives de l’UE (EUROSTAT).</t>
  </si>
  <si>
    <t>y compris l’île de Helgoland; sans le territoire de Büsingen</t>
  </si>
  <si>
    <t>Territoire britannique de l’Océan Indien</t>
  </si>
  <si>
    <t>y compris l’île de l’Ascension et l’archipel Tristan da Cunha</t>
  </si>
  <si>
    <t>y compris l’ancienne Zone du Canal</t>
  </si>
  <si>
    <t>y compris les îles Laquedives, l’île Minicoy, les îles Amindivi, Andaman et Nicobar</t>
  </si>
  <si>
    <t>y compris l’enclave d’Oecusse</t>
  </si>
  <si>
    <t>y compris îles Carolines (à l’exception des îles Palaos), Chuuk, Kosrae, Pohnpei et Yap</t>
  </si>
  <si>
    <t>y compris îles Marquises, archipel de la Société (dont Tahiti), archipel de Tuamotu, îles Gambier et îles Australes. Comprend également l’île Clipperton</t>
  </si>
  <si>
    <t>Tél: +41 58 631 00 00</t>
  </si>
  <si>
    <t>LI</t>
  </si>
  <si>
    <t xml:space="preserve"> Fonds propres durant l’exercice sous revue</t>
  </si>
  <si>
    <t xml:space="preserve"> Fonds propres durant l’exercice précédent</t>
  </si>
  <si>
    <t xml:space="preserve"> Cours de change à la fin de l’exercice sous revue (date de référence de l’enquête)</t>
  </si>
  <si>
    <t xml:space="preserve"> Cours de change à la fin de l’exercice précédent</t>
  </si>
  <si>
    <t xml:space="preserve"> Cours de change à la date de la transaction ou, si cela n'est pas possible, cours moyens de l'année sur laquelle 
 porte l'enquête</t>
  </si>
  <si>
    <t xml:space="preserve">Part dans les fonds-propres en % =   </t>
  </si>
  <si>
    <t>Fonds propres détenus par l'investisseur x 100</t>
  </si>
  <si>
    <t>1.01.F0</t>
  </si>
  <si>
    <t>Code BNS</t>
  </si>
  <si>
    <t>Comptabilité – banques (PCB-FINMA)</t>
  </si>
  <si>
    <t>Aucune affirmation ne correspond.</t>
  </si>
  <si>
    <t>Ordonnance de la FINMA sur la surveillance des assurances, OS-FINMA</t>
  </si>
  <si>
    <t>https://emi.snb.ch/fr/emi/INV</t>
  </si>
  <si>
    <t>– Pour les sociétés non cotées en bourse (par exemple filiales à 100%),
   la date de transaction est déterminante.</t>
  </si>
  <si>
    <t>– Capital social (capital nominal)</t>
  </si>
  <si>
    <t>– Réserves provenant de primes</t>
  </si>
  <si>
    <t>– Réserves provenant de bénéfices</t>
  </si>
  <si>
    <t xml:space="preserve">– Bénéfices et pertes reportés (s'ils ne sont pas déjà pris en compte dans les réserves provenant de bénéfices) </t>
  </si>
  <si>
    <t>– Bénéfice annuel ou perte annuelle de l'exercice</t>
  </si>
  <si>
    <r>
      <rPr>
        <i/>
        <u/>
        <sz val="10"/>
        <rFont val="Arial"/>
        <family val="2"/>
      </rPr>
      <t>Assurances</t>
    </r>
    <r>
      <rPr>
        <i/>
        <sz val="10"/>
        <rFont val="Arial"/>
        <family val="2"/>
      </rPr>
      <t>:</t>
    </r>
    <r>
      <rPr>
        <i/>
        <sz val="10"/>
        <color indexed="8"/>
        <rFont val="Arial"/>
        <family val="2"/>
      </rPr>
      <t xml:space="preserve"> le chiffre d'affaires comprend les primes dues pour les contrats d’assurance au cours de la période considérée (primes brutes), déduction faite des rétrocessions, et les revenus de placements.</t>
    </r>
  </si>
  <si>
    <r>
      <t>–</t>
    </r>
    <r>
      <rPr>
        <i/>
        <sz val="10"/>
        <color indexed="8"/>
        <rFont val="Arial"/>
        <family val="2"/>
      </rPr>
      <t xml:space="preserve"> Restructurations</t>
    </r>
  </si>
  <si>
    <r>
      <t>–</t>
    </r>
    <r>
      <rPr>
        <i/>
        <sz val="10"/>
        <color indexed="8"/>
        <rFont val="Arial"/>
        <family val="2"/>
      </rPr>
      <t xml:space="preserve"> Arrêt/vente d'éléments d'exploitation</t>
    </r>
  </si>
  <si>
    <r>
      <t>–</t>
    </r>
    <r>
      <rPr>
        <i/>
        <sz val="10"/>
        <color indexed="8"/>
        <rFont val="Arial"/>
        <family val="2"/>
      </rPr>
      <t xml:space="preserve"> Plus-values/moins-values après la vente de participations.</t>
    </r>
  </si>
  <si>
    <t>Formulaire</t>
  </si>
  <si>
    <t>Formulaire(s)</t>
  </si>
  <si>
    <t>- Données de base (données sur l’entreprise, statut, contrôle et normes comptables)
- Questions concernant le but des formulaires à remplir</t>
  </si>
  <si>
    <t>- Vue d’ensemble des formulaires à remplir
- Vos commentaires concernant les relevés
- Résumé de vos relevés</t>
  </si>
  <si>
    <t>formulaires pour la
saisie des données</t>
  </si>
  <si>
    <t xml:space="preserve">La saisie des données est effectuée dans les 7 formulaires allant de INP05 à INP60. </t>
  </si>
  <si>
    <t>4. - 10. Commentaires afférents aux formulaires</t>
  </si>
  <si>
    <t xml:space="preserve">Les feuilles de calcul qui se trouvent aux onglets allant de INP05.MELD à INP60.MELD représentent les formulaires de l’enquête. </t>
  </si>
  <si>
    <t>Russie</t>
  </si>
  <si>
    <t>Macédoine du Nord</t>
  </si>
  <si>
    <t>Tchéquie</t>
  </si>
  <si>
    <t>Eswatini</t>
  </si>
  <si>
    <r>
      <rPr>
        <i/>
        <u/>
        <sz val="10"/>
        <rFont val="Arial"/>
        <family val="2"/>
      </rPr>
      <t>Banques</t>
    </r>
    <r>
      <rPr>
        <i/>
        <sz val="10"/>
        <rFont val="Arial"/>
        <family val="2"/>
      </rPr>
      <t>:</t>
    </r>
    <r>
      <rPr>
        <i/>
        <sz val="10"/>
        <color indexed="8"/>
        <rFont val="Arial"/>
        <family val="2"/>
      </rPr>
      <t xml:space="preserve"> le chiffre d'affaires comprend le résultat net des opérations d'intérêt et des opérations de commission réalisé dans la période considérée.</t>
    </r>
  </si>
  <si>
    <t>Données sur le but des formulaires à remplir</t>
  </si>
  <si>
    <t>y compris Livigno</t>
  </si>
  <si>
    <t>Effectifs</t>
  </si>
  <si>
    <t>Participations déterminantes</t>
  </si>
  <si>
    <t>Effectifs en fin d'année</t>
  </si>
  <si>
    <t>Les effectifs comprennent l’ensemble des personnes travaillant au moins 6 heures par semaine dans l’entreprise, y compris les apprentis, les auxiliaires et les personnes du service externe, mais non le personnel temporaire intervenant dans l’entreprise pour le compte d’un autre employeur. Chaque personne doit être comptée comme une unité; il n’y a pas de conversion en équivalent plein temps. S’il n’est pas possible d’indiquer le nombre de personnes, veuillez fournir des données en équivalents plein temps (EPT). Les effectifs doivent être saisis sous le pays dans lequel est implantée l’entreprise qui verse les salaires et paie les cotisations sociales.</t>
  </si>
  <si>
    <t>B5</t>
  </si>
  <si>
    <t>– Si les dividendes nets ne sont pas connus, veuillez indiquer les 
   dividendes bruts.</t>
  </si>
  <si>
    <t>– Pour les sociétés cotées en bourse, la date ex-dividende est 
   déterminante pour la délimitation périodique. Autrement dit, les 
   dividendes doivent être indiqués à la période où ils sont déduits du prix 
   du marché.</t>
  </si>
  <si>
    <t>Les valeurs inscrites doivent être positives, quel que soit le sens du flux (vers ou de l’étranger). La saisie d’une valeur négative fait apparaître un avertissement (voir aussi l’examen de la cohérence).</t>
  </si>
  <si>
    <t>Veuillez lire les instructions avant de remplir le formulaire</t>
  </si>
  <si>
    <t>Données de base et formulaires à remplir</t>
  </si>
  <si>
    <t>Chiffres clés de l’entreprise et du groupe résident</t>
  </si>
  <si>
    <t>Participations dans des entreprises résidentes</t>
  </si>
  <si>
    <t>Investisseurs de votre groupe (1re partie): investisseurs résidents</t>
  </si>
  <si>
    <t>Investisseurs de votre groupe (2e partie): investisseurs non résidents</t>
  </si>
  <si>
    <t>Participations dans des entreprises non résidentes (1re partie) – Résultat</t>
  </si>
  <si>
    <t>Participations dans des entreprises non résidentes (2e partie) – Fonds propres</t>
  </si>
  <si>
    <t>Données opérationnelles sur les entreprises non résidentes dans lesquelles vous détenez des participations majoritaires</t>
  </si>
  <si>
    <t>Questions afférentes au formulaire (fichier Excel):</t>
  </si>
  <si>
    <t>2. Formulaires à remplir</t>
  </si>
  <si>
    <r>
      <t xml:space="preserve">Les affirmations faites dans cette section déterminent les formulaires qui vous concernent.
Le groupe résident englobe votre entreprise et toutes les entreprises liées domiciliées en Suisse ou au Liechtenstein. </t>
    </r>
    <r>
      <rPr>
        <b/>
        <sz val="10"/>
        <color theme="1"/>
        <rFont val="Arial"/>
        <family val="2"/>
      </rPr>
      <t>Le formulaire INP05 doit dans tous les cas être rempli.</t>
    </r>
  </si>
  <si>
    <t>2.1 Participations dans des entreprises résidentes</t>
  </si>
  <si>
    <t>Votre entreprise détient-elle des participations dans des entreprises résidentes?</t>
  </si>
  <si>
    <r>
      <rPr>
        <sz val="10"/>
        <rFont val="Arial"/>
        <family val="2"/>
      </rPr>
      <t xml:space="preserve">Quelle est la branche (activité principale) de votre groupe résident selon la Noga 2008? </t>
    </r>
    <r>
      <rPr>
        <u/>
        <sz val="10"/>
        <color indexed="12"/>
        <rFont val="Arial"/>
        <family val="2"/>
      </rPr>
      <t>(lien vers les codes des branches)</t>
    </r>
  </si>
  <si>
    <t>Investisseurs non résidents</t>
  </si>
  <si>
    <t>Votre groupe résident</t>
  </si>
  <si>
    <t>Entreprises non résidentes dans lesquelles vous détenez des participations</t>
  </si>
  <si>
    <t>Flux de fonds vers la Suisse ou le Liechtenstein</t>
  </si>
  <si>
    <t>Flux de fonds vers l’étranger</t>
  </si>
  <si>
    <t xml:space="preserve">Dividendes versés à des investisseurs non résidents </t>
  </si>
  <si>
    <t>Effectifs en Suisse et au Liechtenstein</t>
  </si>
  <si>
    <t>Résultat de ces entreprises déterminant pour la statistique</t>
  </si>
  <si>
    <t>Fonds propres de ces entreprises</t>
  </si>
  <si>
    <t>Dividendes versés aux entreprises non résidentes dans lesquelles vous détenez des participations</t>
  </si>
  <si>
    <t>Nombre d’entreprises</t>
  </si>
  <si>
    <t>Chiffre d’affaires</t>
  </si>
  <si>
    <t>Part détenue par des investisseurs non résidents dans les fonds propres</t>
  </si>
  <si>
    <t>Relations avec des entreprises non résidentes dans lesquelles vous détenez des participations</t>
  </si>
  <si>
    <t>Données opérationnelles sur les entreprises non résidentes dans lesquelles vous détenez une participation majoritaire</t>
  </si>
  <si>
    <t>Chiffres clés de l’entreprise et du groupe résidents</t>
  </si>
  <si>
    <t>Entreprise résidente - chiffres non consolidés</t>
  </si>
  <si>
    <t>Groupe résident – chiffres consolidés avec les entreprises résidentes dans lesquelles vous détenez des participations</t>
  </si>
  <si>
    <t>Effectifs (nombre de personnes) des entreprises résidentes à la fin de l’exercice sous revue</t>
  </si>
  <si>
    <t>Entreprises domiciliées en Suisse ou au Liechtenstein dont votre entreprise détient au moins 10% des fonds propres avec droit de vote:</t>
  </si>
  <si>
    <t>Veuillez si possible consolider les chiffres pour toutes les entreprises résidentes dont vous détenez au moins 10% des fonds propres avec droit de vote.</t>
  </si>
  <si>
    <t>Part détenue dans les fonds propres, en %</t>
  </si>
  <si>
    <r>
      <t>Investisseurs de votre groupe (1</t>
    </r>
    <r>
      <rPr>
        <vertAlign val="superscript"/>
        <sz val="14"/>
        <color indexed="8"/>
        <rFont val="Arial"/>
        <family val="2"/>
      </rPr>
      <t>re</t>
    </r>
    <r>
      <rPr>
        <sz val="14"/>
        <color indexed="8"/>
        <rFont val="Arial"/>
        <family val="2"/>
      </rPr>
      <t xml:space="preserve"> partie): investisseurs résidents</t>
    </r>
  </si>
  <si>
    <r>
      <rPr>
        <sz val="14"/>
        <color indexed="8"/>
        <rFont val="Arial"/>
        <family val="2"/>
      </rPr>
      <t>Investisseurs de votre groupe (2</t>
    </r>
    <r>
      <rPr>
        <vertAlign val="superscript"/>
        <sz val="14"/>
        <color indexed="8"/>
        <rFont val="Arial"/>
        <family val="2"/>
      </rPr>
      <t>e</t>
    </r>
    <r>
      <rPr>
        <sz val="14"/>
        <color indexed="8"/>
        <rFont val="Arial"/>
        <family val="2"/>
      </rPr>
      <t xml:space="preserve"> partie): investisseurs non résidents</t>
    </r>
  </si>
  <si>
    <t>Relations financières avec investisseurs non résidents</t>
  </si>
  <si>
    <t>Flux de dividendes vers l’étranger
(dividendes nets)</t>
  </si>
  <si>
    <t>investisseurs non résidents</t>
  </si>
  <si>
    <t>Veuillez indiquer le résultat déterminant pour la statistique des entreprises non résidentes dans lesquelles vous détenez des participations.</t>
  </si>
  <si>
    <r>
      <t>Participations dans des entreprises non résidentes (2</t>
    </r>
    <r>
      <rPr>
        <vertAlign val="superscript"/>
        <sz val="14"/>
        <color indexed="8"/>
        <rFont val="Arial"/>
        <family val="2"/>
      </rPr>
      <t>e</t>
    </r>
    <r>
      <rPr>
        <sz val="14"/>
        <color indexed="8"/>
        <rFont val="Arial"/>
        <family val="2"/>
      </rPr>
      <t xml:space="preserve"> partie) – Fonds propres</t>
    </r>
  </si>
  <si>
    <t>Veuillez indiquer les flux de fonds avec des entreprises non résidentes dans lesquelles vous détenez des participations et le montant de la part détenue dans les fonds propres de ces dernières.</t>
  </si>
  <si>
    <t>Fonds propres (compte tenu de la part détenue et avant affectation du bénéfice) des entreprises concernées à la fin de l’exercice précédent (= année précédente)</t>
  </si>
  <si>
    <t>Flux de fonds sur la part dans les fonds propres des entreprises dans lesquelles vous détenez des participations (part des fonds propres &gt;=10%)</t>
  </si>
  <si>
    <t>Distribution de dividendes par des entreprises dans lesquelles vous détenez des participations directes</t>
  </si>
  <si>
    <t>Flux de dividendes vers la Suisse ou le Liechtenstein
(dividendes nets)</t>
  </si>
  <si>
    <t>Fonds propres (compte tenu de la part détenue et avant affectation du bénéfice) des enrtreprises concernées à la fin de l’exercice sous revue (= date de référence)</t>
  </si>
  <si>
    <t>Données opérationnelles sur les entreprises non résidentes</t>
  </si>
  <si>
    <t>dans lesquelles vous détenez des participations majoritaires</t>
  </si>
  <si>
    <r>
      <t xml:space="preserve">La détermination des participations et le calcul de leurs variables reposent dans cette partie sur une méthode différente de celle employée dans les feuilles précédentes. Vous voudrez bien prendre en compte ici </t>
    </r>
    <r>
      <rPr>
        <b/>
        <sz val="12"/>
        <color indexed="8"/>
        <rFont val="Arial"/>
        <family val="2"/>
      </rPr>
      <t>l’intégralité du chiffre d’affaires et des effectifs pour l’ensemble des participations majoritaires directes et indirectes, et non plus le pondérer par la part détenue.</t>
    </r>
  </si>
  <si>
    <t>Chiffre d’affaires
(en millions de francs)</t>
  </si>
  <si>
    <r>
      <t>(1</t>
    </r>
    <r>
      <rPr>
        <vertAlign val="superscript"/>
        <sz val="14"/>
        <color indexed="8"/>
        <rFont val="Arial"/>
        <family val="2"/>
      </rPr>
      <t>re</t>
    </r>
    <r>
      <rPr>
        <sz val="14"/>
        <color indexed="8"/>
        <rFont val="Arial"/>
        <family val="2"/>
      </rPr>
      <t xml:space="preserve"> partie) – Résultat</t>
    </r>
  </si>
  <si>
    <t>Personnes morales et sociétés dont le montant des transactions dépasse 1 million de francs par objet ou dont les actifs à l’étranger ou les passifs envers l’étranger dépassent 10 millions de francs par objet à la date de l’enquête.</t>
  </si>
  <si>
    <t>Vue d’ensemble (Overview)</t>
  </si>
  <si>
    <t>Groupe résident – chiffres consolidés</t>
  </si>
  <si>
    <t>INP10 – Participations dans des entreprises résidentes</t>
  </si>
  <si>
    <t>Veuillez indiquer toutes les entreprises résidentes dans lesquelles vous détenez des participations, avec les fonds propres et les effectifs. Dans la mesure du possible, veuillez indiquer des chiffres consolidés, c'est-à-dire prenant en compte les relations et transactions de ces entreprises résidentes avec des non-résidents.</t>
  </si>
  <si>
    <t>Part détenue dans les fonds propres de l’entreprise concernée (participation), en %</t>
  </si>
  <si>
    <t>INP20 – Investisseurs résidents</t>
  </si>
  <si>
    <t xml:space="preserve">– Achat de parts de l’entreprise résidente par l’investisseur non résident
– Recapitalisation et versement complémentaire de fonds
– Création d'une entreprise en Suisse ou au Liechtenstein
– Mise d'un capital d'exploitation ou de dotation à la disposition de
   succursales résidentes
– Contributions en vue d'un assainissement
</t>
  </si>
  <si>
    <t xml:space="preserve">– Vente de parts de l'entreprise résidente par l'investisseur non résident
– Remboursement de capital de la Suisse vers l'étranger
– Liquidation de l'entreprise résidente (produit de la liquidation)
– Remboursement d'un capital d'exploitation ou de dotation par des succursales 
   résidentes </t>
  </si>
  <si>
    <t>Veuillez indiquer ici tous les dividendes nets versés par votre groupe résident à des investisseurs non résidents. Les dividendes nets correspondent aux dividendes bruts après déduction des impôts à la source non récupérables (voir 7.5).</t>
  </si>
  <si>
    <t>Veuillez indiquer tous les impôts à la source dont le remboursement ne peut être demandé qui grèvent les dividendes annoncés. Le montant de ces impôts à la source reste en Suisse et son remboursement ne peut être demandé ultérieurement.</t>
  </si>
  <si>
    <t>Changement de l'investisseur non résident</t>
  </si>
  <si>
    <r>
      <rPr>
        <b/>
        <sz val="12"/>
        <color indexed="8"/>
        <rFont val="Arial"/>
        <family val="2"/>
      </rPr>
      <t>INP40 – Participations dans des entreprises non résidentes (1</t>
    </r>
    <r>
      <rPr>
        <b/>
        <vertAlign val="superscript"/>
        <sz val="12"/>
        <color indexed="8"/>
        <rFont val="Arial"/>
        <family val="2"/>
      </rPr>
      <t>re</t>
    </r>
    <r>
      <rPr>
        <b/>
        <sz val="12"/>
        <color indexed="8"/>
        <rFont val="Arial"/>
        <family val="2"/>
      </rPr>
      <t xml:space="preserve"> partie) – Résultat</t>
    </r>
  </si>
  <si>
    <t>Veuillez tenir compte dans la consolidation des résultats de toutes les entreprises non résidentes dans lesquelles vous détenez une participation (directe et indirecte, à partir d’une quote-part de 10% dans les fonds propres avec droit de vote) et indiquer le résultat consolidé (sous-consolidation) sous le pays où est domiciliée l’entreprise dans laquelle vous détenez une participation directe. Exemple ci-dessous: toutes les participations (A1 et C1; B1, B2 et C2); si B2, C1 ou C2 détiennent aussi des participations, veuillez également en tenir compte.</t>
  </si>
  <si>
    <t>Veuillez utiliser la méthode A si une sous-consolidation peut être effectuée au niveau de l’entreprise non résidente dans laquelle vous détenez une participation directe, et la méthode B si cela n’est pas possible.</t>
  </si>
  <si>
    <t>Résultat des entreprises non résidentes dans lesquelles vous détenez des participations déterminant pour la statistique (compte tenu de la part détenue)</t>
  </si>
  <si>
    <r>
      <t>INP50 – Participations dans des entreprises non résidentes (2</t>
    </r>
    <r>
      <rPr>
        <b/>
        <vertAlign val="superscript"/>
        <sz val="12"/>
        <color indexed="8"/>
        <rFont val="Arial"/>
        <family val="2"/>
      </rPr>
      <t>e</t>
    </r>
    <r>
      <rPr>
        <b/>
        <sz val="12"/>
        <color indexed="8"/>
        <rFont val="Arial"/>
        <family val="2"/>
      </rPr>
      <t> partie) – Fonds propres</t>
    </r>
  </si>
  <si>
    <r>
      <t xml:space="preserve">Veuillez prendre en compte toutes les participations directes ainsi que les participations indirectes détenues par l'intermédiaire d'une entreprise domiciliée </t>
    </r>
    <r>
      <rPr>
        <u/>
        <sz val="10"/>
        <color theme="1"/>
        <rFont val="Arial"/>
        <family val="2"/>
      </rPr>
      <t>dans le même pays</t>
    </r>
    <r>
      <rPr>
        <sz val="10"/>
        <color theme="1"/>
        <rFont val="Arial"/>
        <family val="2"/>
      </rPr>
      <t xml:space="preserve"> et dans laquelle vous détenez une participation directe.</t>
    </r>
  </si>
  <si>
    <t>Ne pas prendre en compte C1 et C2, car il s'agit d’entreprises domiciliées dans un pays tiers et dans lesquelles vous détenez des participations indirectes</t>
  </si>
  <si>
    <t>Veuillez calculer les fonds propres dans les pays qui sont déterminants selon le paragraphe 9.1 en appliquant la règle suivante: afin d’éviter que les montants ne soient comptés à double, la valeur comptable d’une entreprise dans laquelle vous détenez une participation indirecte doit être déduite de la valeur des fonds propres dans le bilan du groupe auquel elle appartient (qui est en principe l’entité de la participation directe). Le goodwill qui figure au bilan des entreprises dans lesquelles vous détenez des participations directes n’est pas pris en compte à sa valeur comptable et ne doit pas non plus, par conséquent, être déduit (voir 4.3). Si vous détenez une chaîne de participations indirectes dans le pays de la participation directe, veuillez utiliser la même méthode de compensation (fonds propres moins valeur comptable).</t>
  </si>
  <si>
    <t>Veuillez indiquer uniquement les flux de capitaux entre votre groupe résident et les entreprises non résidentes dans les fonds propres desquelles vous détenez une participation directe d'au moins 10%. 
Les changements les plus fréquents dans les fonds propres des participations sont dus aux opérations suivantes:</t>
  </si>
  <si>
    <t>– Achat de parts dans des entreprises non résidentes dans lesquelles 
   vous détenez des participations
– Recapitalisation et versement complémentaire de fonds dans 
   des entreprises non résidentes dans lesquelles vous détenez
   des participations
– Création d'une entreprise non résidente
– Mise d'un capital d'exploitation ou de dotation à la disposition de
   succursales non résidente
– Achat d'immobilisations corporelles à l'étranger *)
– Contributions en vue d'un assainissement dans une entreprise
   non résidente dans laquelle vous détenez une participation</t>
  </si>
  <si>
    <t>– Vente de parts détenues dans des entreprises non résidentes
– Remboursement de capital par des entreprises non résidentes
– Liquidation d'une entreprise non résidente dans laquelle vous détenez 
   une participation
– Remboursement d'un capital d'exploitation ou de dotation par des 
   succursales non résidentes
– Vente d'immobilisations corporelles à l'étranger *)</t>
  </si>
  <si>
    <t>Veuillez indiquer ici tous les dividendes versés par des entreprises non résidentes dans lesquelles vous détenez des participations à votre groupe résident ainsi que les bénéfices rapatriés de vos succursales.
Les dividendes nets correspondent aux dividendes bruts après déduction des impôts à la source non récupérables (voir 7.5).</t>
  </si>
  <si>
    <t>Veuillez indiquer tous les impôts à la source dont le remboursement ne peut être demandé grevant les dividendes annoncés. Le montant de ces impôts à la source reste à l’étranger et son remboursement ne peut pas être demandé ultérieurement.</t>
  </si>
  <si>
    <t>INP60 – Données opérationnelles – Participations détenues dans des entreprises non résidentes</t>
  </si>
  <si>
    <r>
      <t xml:space="preserve">Attention: la méthode utilisée pour obtenir les participations déterminantes dans INP60 est fondamentalement différente de celle utilisée dans INP50 (voir 9.1). 
Seules doivent être indiquées dans cette partie les </t>
    </r>
    <r>
      <rPr>
        <b/>
        <sz val="10"/>
        <color indexed="8"/>
        <rFont val="Arial"/>
        <family val="2"/>
      </rPr>
      <t>entreprises dans lesquelles vous détenez des participations directes et indirectes majoritaires</t>
    </r>
    <r>
      <rPr>
        <sz val="10"/>
        <color indexed="8"/>
        <rFont val="Arial"/>
        <family val="2"/>
      </rPr>
      <t xml:space="preserve"> (c'est-à-dire dont votre groupe détient la majorité des fonds propres avec droit de vote). Les succursales juridiquement dépendantes sont prises en compte.</t>
    </r>
  </si>
  <si>
    <t>Chiffre d'affaires des filiales et des entreprises dans lesquelles vous détenez des participations</t>
  </si>
  <si>
    <t xml:space="preserve">Pour chaque pays, le chiffre d’affaires est égal au montant des marchandises et services qui ont été facturés, durant la période sous revue, par les entreprises dans lesquelles vous détenez des participations à des tiers, c’est-à-dire à des entités ne faisant pas partie du groupe.
Veuillez déduire du chiffre d’affaires les frais annexes (transport, emballage, etc.) facturés ainsi que les réductions découlant de baisses de prix, rabais et escomptes accordés aux clients.
Le chiffre d’affaires ne comprend pas les droits de douane, la taxe sur la valeur ajoutée et les autres impôts sur le chiffre d’affaires.
En l’absence de données exactes, veuillez procéder à une estimation.
</t>
  </si>
  <si>
    <t>Pour les entreprises non résidentes dans lesquelles vous détenez des participations et dont l'activité principale concerne les branches ci-après, veuillez noter ce qui suit:</t>
  </si>
  <si>
    <t>Veuillez indiquer pour chaque pays le nombre d'entreprises dans les fonds propres desquelles votre groupe résident détient une part supérieure à 50%</t>
  </si>
  <si>
    <r>
      <t xml:space="preserve">Les chiffres ne </t>
    </r>
    <r>
      <rPr>
        <u/>
        <sz val="10"/>
        <color theme="1"/>
        <rFont val="Arial"/>
        <family val="2"/>
      </rPr>
      <t>doivent pas</t>
    </r>
    <r>
      <rPr>
        <sz val="10"/>
        <color theme="1"/>
        <rFont val="Arial"/>
        <family val="2"/>
      </rPr>
      <t xml:space="preserve"> être adaptés en fonction de la part dans les fonds propres. Ils portent sur le totalité des effectifs et du chiffre d'affaires. 
Ils doivent toujours être saisis dans le pays où est domiciliée l’entreprise dans laquelle vous détenez la participation. S'il y en a plusieurs dans un même pays, veuillez additionner les chiffres correspondants.
</t>
    </r>
  </si>
  <si>
    <t>Veuillez commencer par remplir le tableau figurant sous l'onglet Start, puis celui sous l'onglet Metadata. Les formulaires que vous devez remplir sont indiqués sous l'onglet Overview. Enfin, vérifiez dans le tableau sous l'onglet Start si votre relevé ne comporte pas d'erreurs.</t>
  </si>
  <si>
    <t xml:space="preserve">Le présent fichier Excel comprend plusieurs feuilles de calcul. Vous pouvez passer d’une feuille à l’autre en vous servant des onglets. 
Les feuilles comprennent des hyperliens (en bleu) qui vous permettent d’accéder directement à d’autres positions dans le présent fichier. </t>
  </si>
  <si>
    <t>- En cas de message d’erreur, prière de corriger les chiffres du tableau concerné.
- En cas de message d’avertissement, prière d’examiner les données du tableau concerné. Pour confirmer qu’elles sont correctes, veuillez cliquer
  sur «Vérifié».</t>
  </si>
  <si>
    <t>1.2 Fondation, reprise, fusion, liquidation</t>
  </si>
  <si>
    <t>Participations dans des entreprises non résidentes</t>
  </si>
  <si>
    <t>Pour améliorer la vue d’ensemble, vous pouvez, au moyen du filtre, restreindre la vue des pays à 
un groupe de pays ou/et à un pays particulier.</t>
  </si>
  <si>
    <r>
      <t xml:space="preserve">L’examen de la cohérence se base sur des opérations de calcul. Celles-ci ont été établies pour toutes les feuilles de calcul de </t>
    </r>
    <r>
      <rPr>
        <b/>
        <sz val="10"/>
        <color indexed="8"/>
        <rFont val="Arial"/>
        <family val="2"/>
      </rPr>
      <t>INP05.MELD à INP60.MELD</t>
    </r>
    <r>
      <rPr>
        <sz val="10"/>
        <color theme="1"/>
        <rFont val="Arial"/>
        <family val="2"/>
      </rPr>
      <t xml:space="preserve"> et se déroulent automatiquement. Si l’examen de la cohérence échoue, un avis (avertissement ou le terme ERROR) s’affiche dans le champ correspondant. 
Sous l’onglet Start, vous trouverez un aperçu des avertissements et des erreurs.
Si des </t>
    </r>
    <r>
      <rPr>
        <b/>
        <sz val="10"/>
        <color indexed="8"/>
        <rFont val="Arial"/>
        <family val="2"/>
      </rPr>
      <t>avertissements</t>
    </r>
    <r>
      <rPr>
        <sz val="10"/>
        <color theme="1"/>
        <rFont val="Arial"/>
        <family val="2"/>
      </rPr>
      <t xml:space="preserve"> ou </t>
    </r>
    <r>
      <rPr>
        <b/>
        <sz val="10"/>
        <color indexed="8"/>
        <rFont val="Arial"/>
        <family val="2"/>
      </rPr>
      <t>messages d’erreur</t>
    </r>
    <r>
      <rPr>
        <sz val="10"/>
        <color theme="1"/>
        <rFont val="Arial"/>
        <family val="2"/>
      </rPr>
      <t xml:space="preserve"> apparaissent dans les feuilles de calcul, veuillez vérifier et corriger la saisie avant de transmettre le fichier à la BNS.
Il se peut que dans certains cas, des données saisies correctement déclenchent un avertissement; veuillez alors cocher la case «Vérifié» avant de transmettre le fichier à la BNS.</t>
    </r>
  </si>
  <si>
    <t>Erreurs</t>
  </si>
  <si>
    <t>Avertissements</t>
  </si>
  <si>
    <t>Vérifié</t>
  </si>
  <si>
    <t>Tableau</t>
  </si>
  <si>
    <t>Si aucun investisseur résident ne détient de part d’au moins 10% dans votre entreprise, veuillez laisser ces champs vierges.</t>
  </si>
  <si>
    <r>
      <t xml:space="preserve">Veuillez indiquer tous les investisseurs </t>
    </r>
    <r>
      <rPr>
        <b/>
        <sz val="12"/>
        <color theme="1"/>
        <rFont val="Arial"/>
        <family val="2"/>
      </rPr>
      <t>résidents</t>
    </r>
    <r>
      <rPr>
        <sz val="12"/>
        <color theme="1"/>
        <rFont val="Arial"/>
        <family val="2"/>
      </rPr>
      <t xml:space="preserve"> qui détiennent </t>
    </r>
    <r>
      <rPr>
        <b/>
        <sz val="12"/>
        <color theme="1"/>
        <rFont val="Arial"/>
        <family val="2"/>
      </rPr>
      <t>au moins 10%</t>
    </r>
    <r>
      <rPr>
        <sz val="12"/>
        <color theme="1"/>
        <rFont val="Arial"/>
        <family val="2"/>
      </rPr>
      <t xml:space="preserve"> des fonds propres avec droit de vote de votre groupe </t>
    </r>
    <r>
      <rPr>
        <b/>
        <sz val="12"/>
        <color theme="1"/>
        <rFont val="Arial"/>
        <family val="2"/>
      </rPr>
      <t>résident.</t>
    </r>
  </si>
  <si>
    <r>
      <t xml:space="preserve">Veuillez indiquer tous les investisseurs </t>
    </r>
    <r>
      <rPr>
        <b/>
        <sz val="12"/>
        <color indexed="8"/>
        <rFont val="Arial"/>
        <family val="2"/>
      </rPr>
      <t>non résidents</t>
    </r>
    <r>
      <rPr>
        <sz val="12"/>
        <color indexed="8"/>
        <rFont val="Arial"/>
        <family val="2"/>
      </rPr>
      <t xml:space="preserve"> qui détiennent </t>
    </r>
    <r>
      <rPr>
        <b/>
        <sz val="12"/>
        <color indexed="8"/>
        <rFont val="Arial"/>
        <family val="2"/>
      </rPr>
      <t>au moins 10%</t>
    </r>
    <r>
      <rPr>
        <sz val="12"/>
        <color indexed="8"/>
        <rFont val="Arial"/>
        <family val="2"/>
      </rPr>
      <t xml:space="preserve"> des fonds propres avec droit de vote de votre groupe résident.
</t>
    </r>
  </si>
  <si>
    <t>Veuillez indiquer les flux de fonds sur fonds propres entre votre entreprise résidente et des investisseurs non résidents.</t>
  </si>
  <si>
    <t>Définitions de la domiciliation</t>
  </si>
  <si>
    <t>Branche du groupe résident</t>
  </si>
  <si>
    <r>
      <t xml:space="preserve">Il ne faut </t>
    </r>
    <r>
      <rPr>
        <b/>
        <sz val="10"/>
        <rFont val="Arial"/>
        <family val="2"/>
      </rPr>
      <t>pas</t>
    </r>
    <r>
      <rPr>
        <sz val="10"/>
        <rFont val="Arial"/>
        <family val="2"/>
      </rPr>
      <t xml:space="preserve"> indiquer les dividendes ici.</t>
    </r>
  </si>
  <si>
    <t>7.3 Dividendes versés à des investisseurs domiciliés à l’étranger</t>
  </si>
  <si>
    <t>7.4 Autres variations</t>
  </si>
  <si>
    <t>9.5 Flux de fonds vers l’étranger</t>
  </si>
  <si>
    <t>9.6 Flux de fonds vers la Suisse ou le Liechtenstein</t>
  </si>
  <si>
    <t>9.7 Flux de dividendes vers la Suisse ou le Liechtenstein</t>
  </si>
  <si>
    <t>9.8 Autres variations</t>
  </si>
  <si>
    <t>Les flux de fonds vers la Suisse ou le Liechtenstein doivent être saisis comme valeurs positives (signe +)</t>
  </si>
  <si>
    <t>Les flux de fonds vers l’étranger doivent être saisis comme valeurs positives (signe +)</t>
  </si>
  <si>
    <t>Les flux de fonds vers l’étranger doivent être saisis comme valeurs positives
(signe +)</t>
  </si>
  <si>
    <t>Entreprises résidentes dans lesquelles vous détenez une participation</t>
  </si>
  <si>
    <t xml:space="preserve">   – Société mère non résidente
   – Sociétés intermédiaires non résidentes
   – Personnes physiques non résidentes
   – Institutions de droit public non résidentes</t>
  </si>
  <si>
    <t>Entreprises non résidentes dans lesquelles vous détenez une participation</t>
  </si>
  <si>
    <t>Les présentes instructions vous aident à remplir correctement les formulaires et indiquent la procédure de transmission du fichier Excel à la BNS.</t>
  </si>
  <si>
    <t>Ce fichier Excel est destiné à la saisie des données concernant l'enquête susmentionnée. Après saisie et contrôle de vos données, veuillez le transmettre 
à la BNS (voir aussi le point 7.). 
Prière de n'apporter aucune modification à ce fichier, faute de quoi la BNS ne pourrait plus le traiter.
Si vous souhaitez utiliser les formulaires Excel dans un processus d'automatisation, veuillez consulter les informations figurant sur notre site Internet à l'adresse suivante:</t>
  </si>
  <si>
    <t>Veuillez vous assurer sur notre site Internet que vous utilisez bien le release actuellement en vigueur. La BNS vous informe par écrit de tout nouveau release. La BNS ne peut pas traiter les données saisies sur un release périmé.</t>
  </si>
  <si>
    <t>Après avoir saisi les métadonnées, veuillez remplir les formulaires d'enquête en vous référant à l'onglet Overview, puis examiner le tableau
ci-dessous.</t>
  </si>
  <si>
    <t>en millions de francs avec au moins une décimale</t>
  </si>
  <si>
    <t>La loi du 3 octobre 2003 sur la Banque nationale suisse (loi sur la Banque nationale, LBN), l’ordonnance du 18 mars 2004 relative à la loi sur la Banque nationale (OBN) et l’annexe à l’accord monétaire du 3 novembre 1998 entre la Confédération suisse et la Principauté de Liechtenstein confèrent à la BNS le droit de conduire les enquêtes statistiques nécessaires à l’établissement de la balance des paiements et de la position extérieure nette. En vertu de la loi qui la régit, la Banque nationale est tenue de traiter les données collectées de manière confidentielle et de ne les publier que sous forme agrégée.</t>
  </si>
  <si>
    <t xml:space="preserve">Les fonds propres sont définis à la section 4.3. </t>
  </si>
  <si>
    <t>Partie de l'enquête</t>
  </si>
  <si>
    <t>Veuillez remplir les parties de l'enquête marquées dans la colonne «A remplir». Cliquez sur le lien dans la colonne «Titre» pour accéder directement au tableau correspondant.</t>
  </si>
  <si>
    <t>Vue d'ensemble</t>
  </si>
  <si>
    <r>
      <t xml:space="preserve">Des investisseurs domiciliés à l’étranger </t>
    </r>
    <r>
      <rPr>
        <b/>
        <sz val="10"/>
        <color theme="1"/>
        <rFont val="Arial"/>
        <family val="2"/>
      </rPr>
      <t>participent-ils directement ou indirectement à hauteur d’au moins 10%</t>
    </r>
    <r>
      <rPr>
        <sz val="10"/>
        <color theme="1"/>
        <rFont val="Arial"/>
        <family val="2"/>
      </rPr>
      <t xml:space="preserve"> aux fonds propres (avec droit de vote) de votre entreprise?</t>
    </r>
  </si>
  <si>
    <t>Votre groupe résident participe-t-il à hauteur d’au moins 10% dans les fonds propres d’entreprises domiciliées à l’étranger? Répondez pour votre participation la plus élevée.</t>
  </si>
  <si>
    <t>7.1 Flux de fonds vers la Suisse ou le Liechtenstein</t>
  </si>
  <si>
    <t>7.2 Flux de fonds vers l’étranger</t>
  </si>
  <si>
    <t>Si des parts de votre entreprise détenues par un investisseur non résident sont cédées à un autre investisseur non résident, il faut indiquer, pour le vendeur, un flux de fonds vers l'étranger du montant du prix de vente et, pour l'acheteur, un flux de fonds vers la Suisse ou le Liechtenstein du même montant. Si le vendeur et l'acheteur sont domiciliés dans le même pays, il n'est pas nécessaire de tenir compte de la transaction.</t>
  </si>
  <si>
    <r>
      <t>Méthode B:</t>
    </r>
    <r>
      <rPr>
        <sz val="10"/>
        <rFont val="Arial"/>
        <family val="2"/>
      </rPr>
      <t xml:space="preserve"> prenez en compte uniquement le résultat des entreprises dans lesquelles vous détenez une participation directe et indiquez-le dans le pays de ces participations. Dans le graphique ci-dessous, il s’agit des résultats de A1 (à indiquer dans le pays A) et B1 (à indiquer dans le pays B).</t>
    </r>
  </si>
  <si>
    <t>Cette position constitue une valeur résiduelle. Elle comprend les variations qui ne sont pas des flux de fonds et qui ont entraîné un changement de la valeur de la part détenue dans les fonds propres (par exemple produits et charges extraordinaires, variations dues au cours de change, ajustements de valeur, différences entre valeur comptable et valeur de marché, etc.) 
En cas d'achat ou de vente de participations, le prix payé (flux de fonds) s'écarte souvent des fonds propres, car ceux-ci ne comprennent pas le goodwill.</t>
  </si>
  <si>
    <t>Enquête annuelle: quatre mois après la fin de l’année considérée (exemple: année 2023 → délai pour la remise des données: 30 avril 2024). 
Veuillez retourner le formulaire même si vous n’êtes pas tenu de fournir des données.</t>
  </si>
  <si>
    <t>https://www.snb.ch/fr/the-snb/mandates-goals/statistics/statistics-pub/balance-payments-foreign-assets</t>
  </si>
  <si>
    <t xml:space="preserve">OUI  </t>
  </si>
  <si>
    <t xml:space="preserve">NON </t>
  </si>
  <si>
    <t>2.4 Participations à l’étranger</t>
  </si>
  <si>
    <t>2.5 Participations dans des entreprises non résidentes, suite</t>
  </si>
  <si>
    <t>4.7</t>
  </si>
  <si>
    <t>Swiss GAAP RPC</t>
  </si>
  <si>
    <t>L’enquête a pour but de déterminer les relations financières avec l'étranger des entreprises domiciliées en Suisse et au Liechtenstein (entreprises résidentes). Les informations collectées sont utilisées pour établir les statistiques de la balance des paiements, de la position extérieure et des investissements directs. Ces publications peuvent être consultées à l’adresse suivante:</t>
  </si>
  <si>
    <t>Sont considérées comme résidentes les entreprises et personnes dont le siège ou le domicile est situé en Suisse ou au Liechtenstein. Sont considérées comme non résidentes les entreprises et personnes dont le siège ou le domicile est situé dans tout autre pays.</t>
  </si>
  <si>
    <t>Veuillez indiquer toutes les données en millions de francs (CHF) avec une précision d’au moins une décimale.</t>
  </si>
  <si>
    <t>Les éléments de cette feuille fixent la marche à suivre pour le traitement de l’enquête. Le graphique ci-dessous présente les relations d'un groupe résident avec des investisseurs non résidents et des entreprises non résidentes dans lesquelles il détient des participations.</t>
  </si>
  <si>
    <t>On entend par entreprises résidentes dans lesquelles vous détenez une participation toutes les entreprises résidentes et juridiquement indépendantes dont votre entreprise détient au moins 10% des fonds propres avec droit de vote. Les parts sans droit de vote (par exemple actions préférentielles, bons de participation) ne sont pas prises en compte.</t>
  </si>
  <si>
    <r>
      <t xml:space="preserve">Sélectionnez dans le menu déroulant la branche dont relève le groupe résident selon la NOGA 2008. Le groupe résident comprend toutes les entreprises résidentes consolidées dans le présent relevé. S’il englobe des activités qui relèvent de plusieurs branches, veuillez indiquer </t>
    </r>
    <r>
      <rPr>
        <b/>
        <sz val="10"/>
        <rFont val="Arial"/>
        <family val="2"/>
      </rPr>
      <t>celle qui occupe les effectifs les plus importants.</t>
    </r>
  </si>
  <si>
    <t>Doivent être prises en compte les données des personnes physiques et morales non résidentes qui détiennent au moins 10% des fonds propres avec droit de vote de votre entreprise (par exemple société mère).
Exemples:</t>
  </si>
  <si>
    <t>Doivent être prises en compte les données de toutes les entreprises non résidentes dont votre entreprise résidente détient au moins 10% des fonds propres avec droit de vote (par exemple filiales, succursales). Les parts sans droit de vote (par exemple actions préférentielles, bons de participation) ne sont pas prises en compte.</t>
  </si>
  <si>
    <t>L’onglet Overview (vue d'ensemble) vous indique les données que vous avez l’obligation de fournir et l'état de vos relevés. Cliquez sur le formulaire correspondant pour saisir vos données. Veuilez saisir, dans le champ prévu à cet effet, vos commentaires concernant les différentes parties de l’enquête ou l'enquête en général.
Le graphique suivant présente la structure de l'enquête:</t>
  </si>
  <si>
    <t>Veuillez indiquer les chiffres clés consolidés de votre groupe résident (y compris les entreprises résidentes mentionnées dans ce relevé). Le graphique ci-après présente un exemple de consolidation des fonds propres. Un exemple de consolidation du bénéfice est présenté au point 4.6.</t>
  </si>
  <si>
    <t>Le goodwill amorti dans le cadre de tests de dépréciation ne fait pas partie des fonds propres. Si votre entreprise utilise la norme Swiss GAAP RPC, veuillez ne pas compenser avec les fonds propres le goodwill porté à l’actif, même s’il figure dans les comptes des entreprises dans lesquelles vous détenez des participations.</t>
  </si>
  <si>
    <t>Calcul du résultat consolidé</t>
  </si>
  <si>
    <t>Si votre groupe résident procède à une consolidation, indiquez à la colonne 02 du formulaire INP05 le résultat consolidé calculé conformément au point 4.4.</t>
  </si>
  <si>
    <r>
      <t xml:space="preserve">Si votre groupe résident ne procède pas à une consolidation, indiquez à la colonne 02 du formulaire INP05 la différence entre la somme der résultats individuels calculés conformément au point 4.4 et le montant des dividendes versés </t>
    </r>
    <r>
      <rPr>
        <u/>
        <sz val="10"/>
        <rFont val="Arial"/>
        <family val="2"/>
      </rPr>
      <t>par des sociétés résidentes à des sociétés résidentes</t>
    </r>
    <r>
      <rPr>
        <sz val="10"/>
        <rFont val="Arial"/>
        <family val="2"/>
      </rPr>
      <t>. Pour ce calcul, veuillez tenir compte des parts détenues dans les différentes entités (voir point 4.6). Il ne faut pas déduire les dividendes qui vous sont versés par des entreprises non résidentes dans lesquelles vous détenez des participations. Le graphique ci-après présente un exemple de consolidation du bénéfice réalisé par les entreprises résidentes de votre groupe.</t>
    </r>
  </si>
  <si>
    <t>Résultat déterminant pour la statistique des entreprises résidentes dans lesquelles vous détenez des participations, pondéré par la part détenue</t>
  </si>
  <si>
    <r>
      <t xml:space="preserve"> = Résultat déterminant pour la statistique</t>
    </r>
    <r>
      <rPr>
        <vertAlign val="superscript"/>
        <sz val="10"/>
        <rFont val="Arial"/>
        <family val="2"/>
      </rPr>
      <t>1)</t>
    </r>
  </si>
  <si>
    <t xml:space="preserve"> x Part détenue en fin de période</t>
  </si>
  <si>
    <t xml:space="preserve"> = Résultat déterminant pour la statistique pondéré par la part détenue</t>
  </si>
  <si>
    <r>
      <rPr>
        <vertAlign val="superscript"/>
        <sz val="10"/>
        <rFont val="Arial"/>
        <family val="2"/>
      </rPr>
      <t>1)</t>
    </r>
    <r>
      <rPr>
        <sz val="10"/>
        <rFont val="Arial"/>
        <family val="2"/>
      </rPr>
      <t>Calculez le résultat déterminant pour la statistique des entreprises résidentes dans lesquelles vous détenez des participations conforméments aux principes présentés au point 4.4.</t>
    </r>
  </si>
  <si>
    <t>Exemple de consolidation du bénéfice déterminant pour la statistique d’un groupe résident:</t>
  </si>
  <si>
    <t xml:space="preserve">Doivent être prises en compte toutes les personnes occupées par l’entreprise en Suisse ou au Liechtenstein et pour lesquelles des cotisations obligatoires sont versées à l’AVS. En règle générale, cela correspond aux personnes travaillant au moins 6 heures par semaine dans l'entreprise. Les effectifs englobent les apprentis, les auxiliaires et les personnes du service externe, mais non le personnel temporaire intervenant dans l’entreprise pour le compte d’un autre employeur. Chaque personne doit être comptée comme une unité. S’il n’est pas possible d’indiquer le nombre de personnes, veuillez fournir des données en équivalents plein temps (EPT). </t>
  </si>
  <si>
    <t>Veuillez indiquer les effectifs des entreprises résidentes dans lesquelles vous détenez des participations majoritaires, sans les pondérer en fonction de la part détenue.</t>
  </si>
  <si>
    <t xml:space="preserve">Veuillez indiquer les investisseurs détenant une part d'au moins 10% dans les fonds propres avec droit de vote de votre groupe résident. La mention du nom de l'investisseur est facultative. Si vous préférez ne pas l'indiquer, veuillez insérer un caractère quelconque. 
Le graphique au point 6.2 montre un exemple avec les informations concernant les positions. </t>
  </si>
  <si>
    <r>
      <t xml:space="preserve">Une entreprise détenant des participations dans votre entreprise est considérée comme </t>
    </r>
    <r>
      <rPr>
        <b/>
        <sz val="10"/>
        <rFont val="Arial"/>
        <family val="2"/>
      </rPr>
      <t>investisseur ultime</t>
    </r>
    <r>
      <rPr>
        <sz val="10"/>
        <rFont val="Arial"/>
        <family val="2"/>
      </rPr>
      <t xml:space="preserve"> si aucun investisseur ne détient plus de 50% de ses fonds propres avec droit de vote. 
Parmi les trois investisseurs immédiats présentés dans le graphique suivant (A1, A2 et X1), deux sont donc investisseurs ultimes: A2, domicilié dans le pays A, et X1, qui est résident. Dans ces deux cas, le pays de domicile de l'investisseur direct se confond avec celui de l'investisseur ultime.
A1, quant à lui, n'est pas un investisseur ultime car B1 détient 75% de ses fonds propres. B1 est donc dans ce cas l'investisseur ultime. Sur la feuille INP20, il faut donc indiquer, pour l'investisseur A1, le pays B comme pays de domicile de l'investisseur ultime.</t>
    </r>
  </si>
  <si>
    <t>Veuillez indiquer le résultat déterminant pour la statistique des entreprises non résidentes dans lesquelles vous détenez une participation. Le résultat (variation des actifs nets) des succursales juridiquement dépendantes doit être annoncé en tant que flux de fonds sur la part dans les fonds propres (voir 9.5/9.6)</t>
  </si>
  <si>
    <r>
      <rPr>
        <u/>
        <sz val="10"/>
        <rFont val="Arial"/>
        <family val="2"/>
      </rPr>
      <t>Méthode A</t>
    </r>
    <r>
      <rPr>
        <sz val="10"/>
        <rFont val="Arial"/>
        <family val="2"/>
      </rPr>
      <t>: prenez en compte le résultat consolidé des entreprises dans lesquelles vous détenez une participation directe ou indirecte et indiquez le résultat consolidé dans le pays de domiciliation de l’entreprise dans laquelle vous détenez la participation directe. Dans le graphique ci-dessous, il s’agit des sous-consolidations au niveau A1 (encadré vert, y compris C1; à indiquer dans le pays A) et au niveau B1 (encadré rouge, y compris B2 et C2; à indiquer dans le pays B). Etant donné que cette méthode (contrairement au calcul des fonds propres) nécessite de prendre en compte les participations indirectes dans des pays tiers, il peut en découler des modifications dans le formulaire INP50, à la col. 7.</t>
    </r>
  </si>
  <si>
    <r>
      <t xml:space="preserve">Veuillez indiquer les flux de fonds entre votre entreprise et les entreprises non résidentes dans lesquelles vous détenez des participations et le montant de la part détenue. Les fonds propres doivent être annoncés conformément aux bilans des entreprises non résidentes et </t>
    </r>
    <r>
      <rPr>
        <u/>
        <sz val="10"/>
        <rFont val="Arial"/>
        <family val="2"/>
      </rPr>
      <t>non</t>
    </r>
    <r>
      <rPr>
        <sz val="10"/>
        <rFont val="Arial"/>
        <family val="2"/>
      </rPr>
      <t xml:space="preserve"> pas d’après la valeur comptable portée au bilan de la société mère résidente. Dans le cas des succursales juridiquement dépendantes, veuillez indiquer la variation des actifs nets en tant que flux de fonds.</t>
    </r>
  </si>
  <si>
    <t>Exemple de consolidation des fonds propres du groupe résident:</t>
  </si>
  <si>
    <t>INP30 – Relations financières avec des investisseurs non résidents</t>
  </si>
  <si>
    <t xml:space="preserve">Part dans les fonds propres en % =   </t>
  </si>
  <si>
    <t>Fonds propres détenus par l'investisseur x100</t>
  </si>
  <si>
    <t>B1 - B5</t>
  </si>
  <si>
    <t>Si vous avez répondu Oui à la question 2.4:  la somme des fonds propres de toutes les entreprises non résidentes dans lesquelles vous détenez des participations est-elle d’au moins 10 millions de francs?</t>
  </si>
  <si>
    <t>valable dès le 31.12.2025</t>
  </si>
  <si>
    <t>Release 1.7</t>
  </si>
  <si>
    <t>https://www.snb.ch/fr/the-snb/mandates-goals/statistics/surveys/format#t000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</si>
</sst>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000"/>
    <numFmt numFmtId="165" formatCode="#,##0_);[Red]\-#,##0_);;@"/>
    <numFmt numFmtId="166" formatCode="#,##0.0_);[Red]\-#,##0.0_);;@"/>
    <numFmt numFmtId="167" formatCode="000000"/>
    <numFmt numFmtId="168" formatCode=";;;"/>
    <numFmt numFmtId="169" formatCode="General_)"/>
    <numFmt numFmtId="170" formatCode="0\ &quot;ERROR&quot;"/>
    <numFmt numFmtId="171" formatCode="_ * #,##0_ ;_ * \-#,##0_ ;_ * &quot;-&quot;??_ ;_ @_ "/>
    <numFmt numFmtId="172" formatCode="_ * #,##0%_ ;_ * \-#,##0%_ ;_ * &quot;-&quot;??_ ;_ @_ "/>
    <numFmt numFmtId="173" formatCode="#,##0_);[Red]\-#,##0_)"/>
    <numFmt numFmtId="174" formatCode="0\ &quot;Avertissements&quot;"/>
  </numFmts>
  <fonts count="92" x14ac:knownFonts="1">
    <font>
      <sz val="10"/>
      <color theme="1"/>
      <name val="Arial"/>
      <family val="2"/>
    </font>
    <font>
      <sz val="11"/>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6"/>
      <name val="Arial"/>
      <family val="2"/>
    </font>
    <font>
      <u/>
      <sz val="16"/>
      <name val="Arial"/>
      <family val="2"/>
    </font>
    <font>
      <b/>
      <u/>
      <sz val="12"/>
      <name val="Arial"/>
      <family val="2"/>
    </font>
    <font>
      <sz val="14"/>
      <name val="Arial"/>
      <family val="2"/>
    </font>
    <font>
      <i/>
      <sz val="10"/>
      <color indexed="8"/>
      <name val="Arial"/>
      <family val="2"/>
    </font>
    <font>
      <b/>
      <u/>
      <sz val="11"/>
      <name val="Arial"/>
      <family val="2"/>
    </font>
    <font>
      <sz val="14"/>
      <color indexed="8"/>
      <name val="Arial"/>
      <family val="2"/>
    </font>
    <font>
      <u/>
      <sz val="11"/>
      <name val="Arial"/>
      <family val="2"/>
    </font>
    <font>
      <sz val="8"/>
      <color indexed="81"/>
      <name val="Tahoma"/>
      <family val="2"/>
    </font>
    <font>
      <b/>
      <sz val="8"/>
      <color indexed="81"/>
      <name val="Tahoma"/>
      <family val="2"/>
    </font>
    <font>
      <sz val="10"/>
      <color indexed="8"/>
      <name val="Arial"/>
      <family val="2"/>
    </font>
    <font>
      <u/>
      <sz val="10"/>
      <name val="Arial"/>
      <family val="2"/>
    </font>
    <font>
      <sz val="9"/>
      <color indexed="81"/>
      <name val="Tahoma"/>
      <family val="2"/>
    </font>
    <font>
      <b/>
      <u/>
      <sz val="10"/>
      <name val="Arial"/>
      <family val="2"/>
    </font>
    <font>
      <b/>
      <sz val="12"/>
      <color indexed="8"/>
      <name val="Arial"/>
      <family val="2"/>
    </font>
    <font>
      <vertAlign val="superscript"/>
      <sz val="10"/>
      <color indexed="8"/>
      <name val="Arial"/>
      <family val="2"/>
    </font>
    <font>
      <i/>
      <sz val="10"/>
      <name val="Arial"/>
      <family val="2"/>
    </font>
    <font>
      <i/>
      <u/>
      <sz val="10"/>
      <name val="Arial"/>
      <family val="2"/>
    </font>
    <font>
      <u/>
      <sz val="10"/>
      <color indexed="12"/>
      <name val="Arial"/>
      <family val="2"/>
    </font>
    <font>
      <sz val="10"/>
      <color indexed="10"/>
      <name val="Arial"/>
      <family val="2"/>
    </font>
    <font>
      <sz val="8"/>
      <color indexed="8"/>
      <name val="Arial"/>
      <family val="2"/>
    </font>
    <font>
      <sz val="11"/>
      <color indexed="8"/>
      <name val="Arial"/>
      <family val="2"/>
    </font>
    <font>
      <b/>
      <sz val="11"/>
      <color indexed="8"/>
      <name val="Arial"/>
      <family val="2"/>
    </font>
    <font>
      <b/>
      <sz val="14"/>
      <color indexed="8"/>
      <name val="Arial"/>
      <family val="2"/>
    </font>
    <font>
      <b/>
      <sz val="10"/>
      <color indexed="10"/>
      <name val="Arial"/>
      <family val="2"/>
    </font>
    <font>
      <b/>
      <sz val="9"/>
      <color indexed="10"/>
      <name val="Arial"/>
      <family val="2"/>
    </font>
    <font>
      <i/>
      <sz val="11"/>
      <color indexed="8"/>
      <name val="Arial"/>
      <family val="2"/>
    </font>
    <font>
      <b/>
      <sz val="10"/>
      <color indexed="30"/>
      <name val="Arial"/>
      <family val="2"/>
    </font>
    <font>
      <b/>
      <u/>
      <sz val="10"/>
      <color indexed="12"/>
      <name val="Arial"/>
      <family val="2"/>
    </font>
    <font>
      <sz val="10"/>
      <color indexed="8"/>
      <name val="Calibri"/>
      <family val="2"/>
    </font>
    <font>
      <sz val="12"/>
      <color indexed="8"/>
      <name val="Arial"/>
      <family val="2"/>
    </font>
    <font>
      <b/>
      <u/>
      <sz val="11"/>
      <color indexed="12"/>
      <name val="Arial"/>
      <family val="2"/>
    </font>
    <font>
      <vertAlign val="superscript"/>
      <sz val="14"/>
      <color indexed="8"/>
      <name val="Arial"/>
      <family val="2"/>
    </font>
    <font>
      <b/>
      <vertAlign val="superscript"/>
      <sz val="12"/>
      <color indexed="8"/>
      <name val="Arial"/>
      <family val="2"/>
    </font>
    <font>
      <sz val="10"/>
      <color theme="1"/>
      <name val="Arial"/>
      <family val="2"/>
    </font>
    <font>
      <sz val="11"/>
      <color theme="1"/>
      <name val="Arial"/>
      <family val="2"/>
    </font>
    <font>
      <sz val="11"/>
      <color theme="0"/>
      <name val="Arial"/>
      <family val="2"/>
    </font>
    <font>
      <b/>
      <sz val="11"/>
      <color theme="1"/>
      <name val="Arial"/>
      <family val="2"/>
    </font>
    <font>
      <u/>
      <sz val="10"/>
      <color theme="10"/>
      <name val="Arial"/>
      <family val="2"/>
    </font>
    <font>
      <u/>
      <sz val="11"/>
      <color theme="10"/>
      <name val="Arial"/>
      <family val="2"/>
    </font>
    <font>
      <sz val="11"/>
      <color theme="1"/>
      <name val="Calibri"/>
      <family val="2"/>
      <scheme val="minor"/>
    </font>
    <font>
      <b/>
      <sz val="14"/>
      <color theme="1"/>
      <name val="Arial"/>
      <family val="2"/>
    </font>
    <font>
      <b/>
      <sz val="10"/>
      <color rgb="FFFF0000"/>
      <name val="Arial"/>
      <family val="2"/>
    </font>
    <font>
      <sz val="11"/>
      <color rgb="FFFF0000"/>
      <name val="Arial"/>
      <family val="2"/>
    </font>
    <font>
      <sz val="14"/>
      <color theme="1"/>
      <name val="Arial"/>
      <family val="2"/>
    </font>
    <font>
      <sz val="8"/>
      <color theme="1"/>
      <name val="Arial"/>
      <family val="2"/>
    </font>
    <font>
      <b/>
      <sz val="12"/>
      <color theme="1"/>
      <name val="Arial"/>
      <family val="2"/>
    </font>
    <font>
      <b/>
      <sz val="9"/>
      <color rgb="FFFF0000"/>
      <name val="Arial"/>
      <family val="2"/>
    </font>
    <font>
      <b/>
      <sz val="10"/>
      <color theme="1"/>
      <name val="Arial"/>
      <family val="2"/>
    </font>
    <font>
      <u/>
      <sz val="8"/>
      <color theme="10"/>
      <name val="Arial"/>
      <family val="2"/>
    </font>
    <font>
      <sz val="10"/>
      <color theme="0"/>
      <name val="Arial"/>
      <family val="2"/>
    </font>
    <font>
      <sz val="10"/>
      <color rgb="FF000000"/>
      <name val="Arial"/>
      <family val="2"/>
    </font>
    <font>
      <i/>
      <sz val="11"/>
      <color theme="1"/>
      <name val="Arial"/>
      <family val="2"/>
    </font>
    <font>
      <i/>
      <sz val="10"/>
      <color theme="1"/>
      <name val="Arial"/>
      <family val="2"/>
    </font>
    <font>
      <sz val="10"/>
      <color rgb="FF00FF00"/>
      <name val="Arial"/>
      <family val="2"/>
    </font>
    <font>
      <sz val="10"/>
      <color rgb="FF0070C0"/>
      <name val="Arial"/>
      <family val="2"/>
    </font>
    <font>
      <sz val="10"/>
      <color rgb="FFFFFFFF"/>
      <name val="Arial"/>
      <family val="2"/>
    </font>
    <font>
      <sz val="8"/>
      <color theme="0"/>
      <name val="Arial"/>
      <family val="2"/>
    </font>
    <font>
      <b/>
      <sz val="12"/>
      <color theme="0"/>
      <name val="Arial"/>
      <family val="2"/>
    </font>
    <font>
      <b/>
      <sz val="11"/>
      <color rgb="FF00B050"/>
      <name val="Arial"/>
      <family val="2"/>
    </font>
    <font>
      <b/>
      <i/>
      <sz val="10"/>
      <color rgb="FF00B050"/>
      <name val="Arial"/>
      <family val="2"/>
    </font>
    <font>
      <b/>
      <sz val="10"/>
      <color rgb="FF00B050"/>
      <name val="Arial"/>
      <family val="2"/>
    </font>
    <font>
      <b/>
      <sz val="20"/>
      <color theme="0"/>
      <name val="Arial"/>
      <family val="2"/>
    </font>
    <font>
      <b/>
      <u/>
      <sz val="10"/>
      <color theme="10"/>
      <name val="Arial"/>
      <family val="2"/>
    </font>
    <font>
      <sz val="10"/>
      <color rgb="FFFF0000"/>
      <name val="Arial"/>
      <family val="2"/>
    </font>
    <font>
      <sz val="10"/>
      <color theme="1"/>
      <name val="Calibri"/>
      <family val="2"/>
      <scheme val="minor"/>
    </font>
    <font>
      <sz val="12"/>
      <color theme="1"/>
      <name val="Arial"/>
      <family val="2"/>
    </font>
    <font>
      <sz val="13"/>
      <color theme="1"/>
      <name val="Arial"/>
      <family val="2"/>
    </font>
    <font>
      <sz val="11"/>
      <name val="Calibri"/>
      <family val="2"/>
      <scheme val="minor"/>
    </font>
    <font>
      <sz val="10"/>
      <name val="Calibri"/>
      <family val="2"/>
      <scheme val="minor"/>
    </font>
    <font>
      <b/>
      <sz val="11"/>
      <color theme="1"/>
      <name val="Calibri"/>
      <family val="2"/>
      <scheme val="minor"/>
    </font>
    <font>
      <b/>
      <u/>
      <sz val="11"/>
      <color theme="10"/>
      <name val="Arial"/>
      <family val="2"/>
    </font>
    <font>
      <b/>
      <sz val="10"/>
      <color rgb="FF0070C0"/>
      <name val="Arial"/>
      <family val="2"/>
    </font>
    <font>
      <b/>
      <sz val="11"/>
      <name val="Calibri"/>
      <family val="2"/>
      <scheme val="minor"/>
    </font>
    <font>
      <b/>
      <u/>
      <sz val="12"/>
      <color theme="10"/>
      <name val="Arial"/>
      <family val="2"/>
    </font>
    <font>
      <sz val="8"/>
      <color theme="0" tint="-4.9989318521683403E-2"/>
      <name val="Arial"/>
      <family val="2"/>
    </font>
    <font>
      <sz val="10"/>
      <color theme="0" tint="-0.14999847407452621"/>
      <name val="Arial"/>
      <family val="2"/>
    </font>
    <font>
      <u/>
      <sz val="10"/>
      <color theme="0" tint="-0.34998626667073579"/>
      <name val="Arial"/>
      <family val="2"/>
    </font>
    <font>
      <b/>
      <sz val="10"/>
      <color theme="0"/>
      <name val="Arial"/>
      <family val="2"/>
    </font>
    <font>
      <u/>
      <sz val="10"/>
      <color theme="1"/>
      <name val="Arial"/>
      <family val="2"/>
    </font>
    <font>
      <b/>
      <sz val="10"/>
      <name val="Calibri"/>
      <family val="2"/>
      <scheme val="minor"/>
    </font>
    <font>
      <vertAlign val="superscript"/>
      <sz val="10"/>
      <name val="Arial"/>
      <family val="2"/>
    </font>
  </fonts>
  <fills count="18">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C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00B050"/>
        <bgColor indexed="64"/>
      </patternFill>
    </fill>
    <fill>
      <patternFill patternType="solid">
        <fgColor theme="0" tint="-0.249977111117893"/>
        <bgColor indexed="64"/>
      </patternFill>
    </fill>
  </fills>
  <borders count="73">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bottom style="thin">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diagonal/>
    </border>
    <border>
      <left/>
      <right/>
      <top style="thin">
        <color indexed="64"/>
      </top>
      <bottom/>
      <diagonal/>
    </border>
    <border>
      <left/>
      <right style="thin">
        <color indexed="64"/>
      </right>
      <top/>
      <bottom style="hair">
        <color indexed="64"/>
      </bottom>
      <diagonal/>
    </border>
    <border>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top style="thin">
        <color indexed="64"/>
      </top>
      <bottom style="double">
        <color indexed="64"/>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right/>
      <top/>
      <bottom style="double">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n">
        <color rgb="FFFF0000"/>
      </left>
      <right/>
      <top/>
      <bottom/>
      <diagonal/>
    </border>
    <border>
      <left/>
      <right style="thin">
        <color rgb="FFFF0000"/>
      </right>
      <top/>
      <bottom/>
      <diagonal/>
    </border>
    <border>
      <left/>
      <right/>
      <top/>
      <bottom style="thin">
        <color theme="0" tint="-0.24994659260841701"/>
      </bottom>
      <diagonal/>
    </border>
    <border>
      <left style="thin">
        <color theme="0"/>
      </left>
      <right/>
      <top style="thin">
        <color indexed="64"/>
      </top>
      <bottom/>
      <diagonal/>
    </border>
    <border>
      <left/>
      <right style="thin">
        <color theme="0"/>
      </right>
      <top style="thin">
        <color indexed="64"/>
      </top>
      <bottom/>
      <diagonal/>
    </border>
    <border>
      <left style="thin">
        <color theme="0"/>
      </left>
      <right/>
      <top/>
      <bottom style="thin">
        <color indexed="64"/>
      </bottom>
      <diagonal/>
    </border>
    <border>
      <left/>
      <right style="thin">
        <color theme="0"/>
      </right>
      <top/>
      <bottom style="thin">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bottom style="thin">
        <color indexed="64"/>
      </bottom>
      <diagonal/>
    </border>
  </borders>
  <cellStyleXfs count="23">
    <xf numFmtId="0" fontId="0" fillId="0" borderId="0"/>
    <xf numFmtId="166" fontId="44" fillId="0" borderId="1" applyFill="0">
      <protection locked="0"/>
    </xf>
    <xf numFmtId="165" fontId="44" fillId="0" borderId="1">
      <protection locked="0"/>
    </xf>
    <xf numFmtId="10" fontId="44" fillId="0" borderId="2">
      <protection locked="0"/>
    </xf>
    <xf numFmtId="49" fontId="44" fillId="0" borderId="2">
      <alignment horizontal="left" wrapText="1"/>
      <protection locked="0"/>
    </xf>
    <xf numFmtId="49" fontId="44" fillId="0" borderId="3">
      <alignment horizontal="center"/>
    </xf>
    <xf numFmtId="49" fontId="44" fillId="0" borderId="3">
      <alignment horizontal="center"/>
    </xf>
    <xf numFmtId="0" fontId="44" fillId="2" borderId="4" applyNumberFormat="0">
      <alignment vertical="center"/>
    </xf>
    <xf numFmtId="173" fontId="44" fillId="0" borderId="1">
      <protection locked="0"/>
    </xf>
    <xf numFmtId="0" fontId="44" fillId="0" borderId="3">
      <alignment horizontal="center"/>
    </xf>
    <xf numFmtId="166" fontId="44" fillId="0" borderId="5"/>
    <xf numFmtId="0" fontId="44" fillId="0" borderId="6" applyNumberFormat="0">
      <alignment horizontal="center" vertical="center"/>
    </xf>
    <xf numFmtId="165" fontId="44" fillId="0" borderId="4" applyNumberFormat="0" applyFont="0" applyAlignment="0">
      <alignment vertical="center"/>
    </xf>
    <xf numFmtId="0" fontId="48"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43" fontId="50" fillId="0" borderId="0" applyFont="0" applyFill="0" applyBorder="0" applyAlignment="0" applyProtection="0"/>
    <xf numFmtId="164" fontId="44" fillId="3" borderId="4">
      <alignment horizontal="center"/>
    </xf>
    <xf numFmtId="166" fontId="44" fillId="0" borderId="5"/>
    <xf numFmtId="9" fontId="50" fillId="0" borderId="0" applyFont="0" applyFill="0" applyBorder="0" applyAlignment="0" applyProtection="0"/>
    <xf numFmtId="0" fontId="44" fillId="0" borderId="0"/>
    <xf numFmtId="49" fontId="44" fillId="0" borderId="7">
      <alignment horizontal="center"/>
      <protection locked="0"/>
    </xf>
    <xf numFmtId="0" fontId="51" fillId="0" borderId="0" applyNumberFormat="0" applyFill="0" applyBorder="0" applyAlignment="0" applyProtection="0"/>
    <xf numFmtId="0" fontId="52" fillId="4" borderId="8">
      <alignment horizontal="center" vertical="center"/>
    </xf>
  </cellStyleXfs>
  <cellXfs count="1065">
    <xf numFmtId="0" fontId="0" fillId="0" borderId="0" xfId="0"/>
    <xf numFmtId="0" fontId="0" fillId="0" borderId="0" xfId="0"/>
    <xf numFmtId="0" fontId="54" fillId="0" borderId="0" xfId="0" applyFont="1"/>
    <xf numFmtId="0" fontId="44" fillId="0" borderId="6" xfId="11">
      <alignment horizontal="center" vertical="center"/>
    </xf>
    <xf numFmtId="0" fontId="0" fillId="0" borderId="0" xfId="0"/>
    <xf numFmtId="164" fontId="44" fillId="3" borderId="4" xfId="16">
      <alignment horizontal="center"/>
    </xf>
    <xf numFmtId="0" fontId="0" fillId="0" borderId="9" xfId="0" applyBorder="1"/>
    <xf numFmtId="0" fontId="0" fillId="0" borderId="4" xfId="0" applyBorder="1"/>
    <xf numFmtId="0" fontId="0" fillId="0" borderId="6" xfId="0" applyBorder="1"/>
    <xf numFmtId="164" fontId="44" fillId="3" borderId="4" xfId="16" applyBorder="1">
      <alignment horizontal="center"/>
    </xf>
    <xf numFmtId="166" fontId="44" fillId="0" borderId="1" xfId="1">
      <protection locked="0"/>
    </xf>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10" xfId="0" applyBorder="1"/>
    <xf numFmtId="0" fontId="55" fillId="0" borderId="0" xfId="0" applyFont="1"/>
    <xf numFmtId="0" fontId="0" fillId="0" borderId="0" xfId="0" applyFont="1"/>
    <xf numFmtId="0" fontId="56" fillId="0" borderId="0" xfId="0" applyFont="1"/>
    <xf numFmtId="0" fontId="45" fillId="0" borderId="0" xfId="0" applyFont="1"/>
    <xf numFmtId="0" fontId="55" fillId="0" borderId="0" xfId="0" applyFont="1" applyAlignment="1">
      <alignment horizontal="right" vertical="center"/>
    </xf>
    <xf numFmtId="0" fontId="47" fillId="0" borderId="0" xfId="0" applyFont="1" applyAlignment="1">
      <alignment horizontal="center" vertical="center"/>
    </xf>
    <xf numFmtId="0" fontId="55" fillId="0" borderId="53" xfId="0" applyFont="1" applyBorder="1" applyAlignment="1">
      <alignment horizontal="right" vertical="center"/>
    </xf>
    <xf numFmtId="167" fontId="47" fillId="5" borderId="54" xfId="0" applyNumberFormat="1" applyFont="1" applyFill="1" applyBorder="1" applyAlignment="1" applyProtection="1">
      <alignment horizontal="center" vertical="center"/>
      <protection locked="0"/>
    </xf>
    <xf numFmtId="0" fontId="57" fillId="0" borderId="0" xfId="0" applyFont="1" applyAlignment="1">
      <alignment vertical="center"/>
    </xf>
    <xf numFmtId="0" fontId="47" fillId="5" borderId="54" xfId="0" applyFont="1" applyFill="1" applyBorder="1" applyAlignment="1" applyProtection="1">
      <alignment horizontal="center" vertical="center"/>
      <protection locked="0"/>
    </xf>
    <xf numFmtId="0" fontId="47" fillId="0" borderId="0" xfId="0" applyFont="1" applyFill="1" applyAlignment="1">
      <alignment vertical="center" textRotation="90"/>
    </xf>
    <xf numFmtId="0" fontId="45" fillId="0" borderId="0" xfId="0" applyFont="1" applyFill="1"/>
    <xf numFmtId="0" fontId="45" fillId="0" borderId="0" xfId="0" applyFont="1" applyFill="1" applyAlignment="1">
      <alignment vertical="center"/>
    </xf>
    <xf numFmtId="0" fontId="0" fillId="0" borderId="0" xfId="0" applyFont="1" applyFill="1"/>
    <xf numFmtId="0" fontId="0" fillId="0" borderId="0" xfId="0" applyFont="1" applyFill="1" applyBorder="1" applyProtection="1"/>
    <xf numFmtId="0" fontId="3" fillId="4" borderId="55" xfId="0" applyFont="1" applyFill="1" applyBorder="1" applyAlignment="1">
      <alignment horizontal="center" vertical="center"/>
    </xf>
    <xf numFmtId="0" fontId="3" fillId="4" borderId="55"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52" fillId="4" borderId="56" xfId="0" applyFont="1" applyFill="1" applyBorder="1" applyAlignment="1">
      <alignment vertical="center"/>
    </xf>
    <xf numFmtId="0" fontId="0" fillId="4" borderId="56" xfId="0" applyFont="1" applyFill="1" applyBorder="1" applyAlignment="1">
      <alignment vertical="center"/>
    </xf>
    <xf numFmtId="0" fontId="58" fillId="4" borderId="56" xfId="0" applyFont="1" applyFill="1" applyBorder="1" applyAlignment="1">
      <alignment horizontal="center" vertical="center"/>
    </xf>
    <xf numFmtId="0" fontId="52" fillId="4" borderId="56" xfId="0" applyFont="1" applyFill="1" applyBorder="1" applyAlignment="1">
      <alignment horizontal="right" vertical="center"/>
    </xf>
    <xf numFmtId="0" fontId="45" fillId="0" borderId="0" xfId="0" applyFont="1" applyAlignment="1">
      <alignment vertical="center"/>
    </xf>
    <xf numFmtId="0" fontId="59" fillId="0" borderId="10" xfId="13" applyFont="1" applyBorder="1" applyAlignment="1" applyProtection="1">
      <alignment horizontal="left" readingOrder="1"/>
    </xf>
    <xf numFmtId="0" fontId="55" fillId="0" borderId="10" xfId="0" applyFont="1" applyBorder="1"/>
    <xf numFmtId="0" fontId="55" fillId="0" borderId="0" xfId="0" applyFont="1" applyAlignment="1"/>
    <xf numFmtId="0" fontId="59" fillId="0" borderId="0" xfId="13" applyFont="1" applyAlignment="1" applyProtection="1">
      <alignment horizontal="right"/>
    </xf>
    <xf numFmtId="0" fontId="55" fillId="0" borderId="0" xfId="0" applyFont="1" applyAlignment="1">
      <alignment horizontal="right"/>
    </xf>
    <xf numFmtId="0" fontId="0" fillId="0" borderId="0" xfId="0"/>
    <xf numFmtId="0" fontId="4" fillId="0" borderId="0" xfId="0" applyFont="1" applyFill="1" applyBorder="1" applyAlignment="1">
      <alignment horizontal="left" vertical="top"/>
    </xf>
    <xf numFmtId="0" fontId="4" fillId="0" borderId="0" xfId="0" applyFont="1" applyFill="1" applyBorder="1" applyAlignment="1">
      <alignment horizontal="center" vertical="top"/>
    </xf>
    <xf numFmtId="0" fontId="5" fillId="0" borderId="0" xfId="0" applyFont="1"/>
    <xf numFmtId="0" fontId="5" fillId="0" borderId="0" xfId="0" applyFont="1" applyFill="1" applyBorder="1" applyAlignment="1">
      <alignment horizontal="left" vertical="top" wrapText="1"/>
    </xf>
    <xf numFmtId="0" fontId="5" fillId="0" borderId="0" xfId="0" applyFont="1" applyFill="1" applyBorder="1" applyAlignment="1">
      <alignment horizontal="center" vertical="top" wrapText="1"/>
    </xf>
    <xf numFmtId="0" fontId="5" fillId="0" borderId="0" xfId="0" applyFont="1" applyFill="1" applyBorder="1"/>
    <xf numFmtId="49" fontId="6" fillId="0" borderId="0" xfId="0" applyNumberFormat="1" applyFont="1" applyFill="1" applyAlignment="1">
      <alignment vertical="top"/>
    </xf>
    <xf numFmtId="166" fontId="44" fillId="0" borderId="5" xfId="10"/>
    <xf numFmtId="0" fontId="44" fillId="0" borderId="11" xfId="11" applyBorder="1">
      <alignment horizontal="center" vertical="center"/>
    </xf>
    <xf numFmtId="0" fontId="58" fillId="0" borderId="7" xfId="0" applyFont="1" applyBorder="1" applyAlignment="1">
      <alignment vertical="top" wrapText="1"/>
    </xf>
    <xf numFmtId="169" fontId="3" fillId="0" borderId="7" xfId="0" applyNumberFormat="1" applyFont="1" applyFill="1" applyBorder="1" applyAlignment="1" applyProtection="1">
      <alignment horizontal="left" vertical="top" wrapText="1"/>
    </xf>
    <xf numFmtId="0" fontId="58" fillId="0" borderId="9" xfId="0" applyNumberFormat="1" applyFont="1" applyBorder="1" applyAlignment="1">
      <alignment horizontal="center"/>
    </xf>
    <xf numFmtId="166" fontId="44" fillId="0" borderId="2" xfId="1" applyBorder="1">
      <protection locked="0"/>
    </xf>
    <xf numFmtId="0" fontId="2" fillId="0" borderId="4" xfId="0" applyFont="1" applyFill="1" applyBorder="1" applyAlignment="1">
      <alignment horizontal="center"/>
    </xf>
    <xf numFmtId="0" fontId="7" fillId="0" borderId="0" xfId="0" applyFont="1" applyFill="1" applyBorder="1" applyAlignment="1">
      <alignment horizontal="left" vertical="top" wrapText="1"/>
    </xf>
    <xf numFmtId="0" fontId="0" fillId="6" borderId="0" xfId="0" applyFill="1"/>
    <xf numFmtId="0" fontId="10" fillId="0" borderId="0" xfId="0" applyFont="1" applyFill="1" applyBorder="1" applyAlignment="1">
      <alignment horizontal="center" vertical="top"/>
    </xf>
    <xf numFmtId="0" fontId="5" fillId="0" borderId="0" xfId="0" applyFont="1" applyFill="1" applyBorder="1" applyAlignment="1">
      <alignment horizontal="left" vertical="top"/>
    </xf>
    <xf numFmtId="0" fontId="11" fillId="0" borderId="0" xfId="0" applyFont="1" applyFill="1" applyBorder="1" applyAlignment="1">
      <alignment horizontal="left" vertical="top" wrapText="1"/>
    </xf>
    <xf numFmtId="0" fontId="7" fillId="0" borderId="0" xfId="0" applyFont="1" applyFill="1" applyBorder="1" applyAlignment="1">
      <alignment horizontal="center" vertical="top" wrapText="1"/>
    </xf>
    <xf numFmtId="0" fontId="9" fillId="0" borderId="0" xfId="0" applyFont="1"/>
    <xf numFmtId="0" fontId="5" fillId="0" borderId="0" xfId="0" applyFont="1" applyFill="1" applyBorder="1" applyAlignment="1">
      <alignment horizontal="left"/>
    </xf>
    <xf numFmtId="0" fontId="0" fillId="0" borderId="12" xfId="0" applyNumberFormat="1" applyFont="1" applyBorder="1" applyAlignment="1">
      <alignment horizontal="left" vertical="center"/>
    </xf>
    <xf numFmtId="0" fontId="2" fillId="0" borderId="4" xfId="0" applyFont="1" applyFill="1" applyBorder="1" applyAlignment="1" applyProtection="1">
      <alignment horizontal="center" wrapText="1"/>
    </xf>
    <xf numFmtId="164" fontId="44" fillId="3" borderId="4" xfId="16" applyAlignment="1">
      <alignment horizontal="center"/>
    </xf>
    <xf numFmtId="0" fontId="0" fillId="0" borderId="0" xfId="0" applyFont="1" applyAlignment="1"/>
    <xf numFmtId="169" fontId="2" fillId="0" borderId="4" xfId="0" applyNumberFormat="1" applyFont="1" applyFill="1" applyBorder="1" applyAlignment="1" applyProtection="1">
      <alignment horizontal="center" wrapText="1"/>
    </xf>
    <xf numFmtId="0" fontId="2" fillId="0" borderId="4" xfId="0" applyFont="1" applyFill="1" applyBorder="1" applyAlignment="1">
      <alignment horizontal="center" wrapText="1"/>
    </xf>
    <xf numFmtId="0" fontId="60" fillId="0" borderId="0" xfId="0" applyFont="1"/>
    <xf numFmtId="0" fontId="47" fillId="0" borderId="0" xfId="0" applyFont="1" applyAlignment="1">
      <alignment vertical="center"/>
    </xf>
    <xf numFmtId="0" fontId="45" fillId="0" borderId="0" xfId="0" applyNumberFormat="1" applyFont="1"/>
    <xf numFmtId="0" fontId="53" fillId="0" borderId="0" xfId="0" applyFont="1" applyAlignment="1">
      <alignment horizontal="left"/>
    </xf>
    <xf numFmtId="0" fontId="2" fillId="0" borderId="0" xfId="0" applyFont="1"/>
    <xf numFmtId="0" fontId="0" fillId="0" borderId="0" xfId="0" applyFont="1" applyAlignment="1">
      <alignment horizontal="right"/>
    </xf>
    <xf numFmtId="0" fontId="48" fillId="0" borderId="0" xfId="13" applyFont="1" applyAlignment="1" applyProtection="1">
      <alignment horizontal="right"/>
    </xf>
    <xf numFmtId="0" fontId="0" fillId="0" borderId="0" xfId="0" applyAlignment="1">
      <alignment horizontal="left" vertical="top"/>
    </xf>
    <xf numFmtId="0" fontId="0" fillId="0" borderId="13" xfId="0" applyBorder="1"/>
    <xf numFmtId="0" fontId="61" fillId="0" borderId="0" xfId="0" applyFont="1" applyAlignment="1">
      <alignment horizontal="left" readingOrder="1"/>
    </xf>
    <xf numFmtId="0" fontId="52" fillId="4" borderId="0" xfId="0" applyFont="1" applyFill="1" applyBorder="1" applyAlignment="1">
      <alignment vertical="center"/>
    </xf>
    <xf numFmtId="0" fontId="0" fillId="4" borderId="0" xfId="0" applyFont="1" applyFill="1" applyBorder="1" applyAlignment="1">
      <alignment vertical="center"/>
    </xf>
    <xf numFmtId="0" fontId="58" fillId="4" borderId="0" xfId="0" applyFont="1" applyFill="1" applyBorder="1" applyAlignment="1">
      <alignment horizontal="center" vertical="center"/>
    </xf>
    <xf numFmtId="0" fontId="0" fillId="0" borderId="14" xfId="0" applyBorder="1"/>
    <xf numFmtId="0" fontId="15" fillId="0" borderId="0" xfId="0" applyFont="1" applyFill="1" applyBorder="1" applyAlignment="1">
      <alignment horizontal="left" vertical="top" wrapText="1"/>
    </xf>
    <xf numFmtId="0" fontId="5" fillId="0" borderId="0" xfId="0" applyFont="1" applyBorder="1"/>
    <xf numFmtId="0" fontId="48" fillId="0" borderId="4" xfId="13" applyFont="1" applyFill="1" applyBorder="1" applyAlignment="1" applyProtection="1">
      <alignment horizontal="center" wrapText="1"/>
    </xf>
    <xf numFmtId="0" fontId="48" fillId="0" borderId="4" xfId="13" applyFont="1" applyFill="1" applyBorder="1" applyAlignment="1" applyProtection="1">
      <alignment horizontal="center"/>
    </xf>
    <xf numFmtId="169" fontId="48" fillId="0" borderId="4" xfId="13" applyNumberFormat="1" applyFont="1" applyFill="1" applyBorder="1" applyAlignment="1" applyProtection="1">
      <alignment horizontal="center" wrapText="1"/>
    </xf>
    <xf numFmtId="0" fontId="58" fillId="7" borderId="15" xfId="0" applyFont="1" applyFill="1" applyBorder="1" applyAlignment="1">
      <alignment wrapText="1"/>
    </xf>
    <xf numFmtId="0" fontId="2" fillId="7" borderId="16" xfId="0" applyFont="1" applyFill="1" applyBorder="1" applyAlignment="1" applyProtection="1">
      <alignment horizontal="center" wrapText="1"/>
    </xf>
    <xf numFmtId="0" fontId="2" fillId="7" borderId="2" xfId="0" applyFont="1" applyFill="1" applyBorder="1" applyAlignment="1" applyProtection="1">
      <alignment horizontal="center" wrapText="1"/>
    </xf>
    <xf numFmtId="169" fontId="2" fillId="4" borderId="1" xfId="0" applyNumberFormat="1" applyFont="1" applyFill="1" applyBorder="1" applyAlignment="1" applyProtection="1">
      <alignment horizontal="center" wrapText="1"/>
    </xf>
    <xf numFmtId="0" fontId="2" fillId="4" borderId="1" xfId="0" applyFont="1" applyFill="1" applyBorder="1" applyAlignment="1">
      <alignment horizontal="center" wrapText="1"/>
    </xf>
    <xf numFmtId="0" fontId="2" fillId="4" borderId="2" xfId="0" applyFont="1" applyFill="1" applyBorder="1" applyAlignment="1">
      <alignment horizontal="center" wrapText="1"/>
    </xf>
    <xf numFmtId="0" fontId="12" fillId="0" borderId="0" xfId="0" applyFont="1" applyFill="1" applyBorder="1" applyAlignment="1">
      <alignment horizontal="left" wrapText="1"/>
    </xf>
    <xf numFmtId="0" fontId="48" fillId="0" borderId="0" xfId="13" applyAlignment="1" applyProtection="1"/>
    <xf numFmtId="0" fontId="5" fillId="0" borderId="0" xfId="0" applyFont="1" applyFill="1" applyBorder="1" applyAlignment="1">
      <alignment vertical="center"/>
    </xf>
    <xf numFmtId="0" fontId="5" fillId="0" borderId="14"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0" xfId="0" applyFont="1" applyFill="1" applyBorder="1" applyAlignment="1">
      <alignment vertical="top"/>
    </xf>
    <xf numFmtId="0" fontId="5" fillId="0" borderId="0" xfId="0" applyFont="1" applyBorder="1" applyAlignment="1">
      <alignment horizontal="left" vertical="top" wrapText="1"/>
    </xf>
    <xf numFmtId="0" fontId="5" fillId="0" borderId="17" xfId="0" applyFont="1" applyFill="1" applyBorder="1" applyAlignment="1">
      <alignment horizontal="left" vertical="top"/>
    </xf>
    <xf numFmtId="0" fontId="5" fillId="0" borderId="0" xfId="0" applyFont="1" applyBorder="1" applyAlignment="1">
      <alignment vertical="top" wrapText="1"/>
    </xf>
    <xf numFmtId="0" fontId="5" fillId="0" borderId="17" xfId="0" applyFont="1" applyFill="1" applyBorder="1" applyAlignment="1">
      <alignment vertical="top"/>
    </xf>
    <xf numFmtId="0" fontId="9" fillId="7" borderId="0" xfId="0" applyFont="1" applyFill="1"/>
    <xf numFmtId="0" fontId="9" fillId="7" borderId="0" xfId="0" applyFont="1" applyFill="1" applyBorder="1" applyAlignment="1">
      <alignment horizontal="left" vertical="top" wrapText="1"/>
    </xf>
    <xf numFmtId="0" fontId="5" fillId="0" borderId="17" xfId="0" applyFont="1" applyFill="1" applyBorder="1" applyAlignment="1">
      <alignment vertical="top"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left" vertical="top"/>
    </xf>
    <xf numFmtId="0" fontId="9" fillId="7" borderId="0" xfId="0" applyFont="1" applyFill="1" applyBorder="1"/>
    <xf numFmtId="0" fontId="62" fillId="0" borderId="0" xfId="0" applyFont="1"/>
    <xf numFmtId="0" fontId="48" fillId="0" borderId="2" xfId="13" applyFont="1" applyFill="1" applyBorder="1" applyAlignment="1" applyProtection="1">
      <alignment horizontal="center" wrapText="1"/>
    </xf>
    <xf numFmtId="0" fontId="58" fillId="0" borderId="18" xfId="0" applyFont="1" applyBorder="1" applyAlignment="1">
      <alignment vertical="top" wrapText="1"/>
    </xf>
    <xf numFmtId="0" fontId="5" fillId="0" borderId="0" xfId="0" applyFont="1" applyFill="1" applyBorder="1" applyAlignment="1">
      <alignment vertical="top" wrapText="1"/>
    </xf>
    <xf numFmtId="0" fontId="52" fillId="4" borderId="8" xfId="22">
      <alignment horizontal="center" vertical="center"/>
    </xf>
    <xf numFmtId="0" fontId="63" fillId="0" borderId="0" xfId="0" applyFont="1"/>
    <xf numFmtId="0" fontId="14" fillId="0" borderId="0" xfId="0" applyFont="1"/>
    <xf numFmtId="0" fontId="0" fillId="0" borderId="19" xfId="0" applyBorder="1"/>
    <xf numFmtId="0" fontId="0" fillId="0" borderId="17" xfId="0" applyBorder="1"/>
    <xf numFmtId="0" fontId="13" fillId="0" borderId="0" xfId="0" applyFont="1" applyFill="1"/>
    <xf numFmtId="0" fontId="2" fillId="0" borderId="0" xfId="0" applyFont="1" applyFill="1"/>
    <xf numFmtId="0" fontId="17" fillId="0" borderId="0" xfId="13" applyFont="1" applyFill="1" applyAlignment="1" applyProtection="1"/>
    <xf numFmtId="0" fontId="64" fillId="0" borderId="0" xfId="0" applyFont="1"/>
    <xf numFmtId="0" fontId="2" fillId="0" borderId="0" xfId="0" applyFont="1" applyAlignment="1">
      <alignment horizontal="left" vertical="top" wrapText="1"/>
    </xf>
    <xf numFmtId="0" fontId="52" fillId="4" borderId="20" xfId="22" applyBorder="1">
      <alignment horizontal="center" vertical="center"/>
    </xf>
    <xf numFmtId="0" fontId="0" fillId="0" borderId="10" xfId="0" applyFont="1" applyBorder="1"/>
    <xf numFmtId="0" fontId="0" fillId="0" borderId="11" xfId="0" applyFont="1" applyBorder="1"/>
    <xf numFmtId="0" fontId="65" fillId="0" borderId="0" xfId="0" applyFont="1" applyFill="1"/>
    <xf numFmtId="0" fontId="0" fillId="0" borderId="0" xfId="0"/>
    <xf numFmtId="0" fontId="0" fillId="0" borderId="20" xfId="0" applyBorder="1"/>
    <xf numFmtId="0" fontId="0" fillId="0" borderId="0" xfId="0"/>
    <xf numFmtId="0" fontId="0" fillId="0" borderId="0" xfId="0" quotePrefix="1"/>
    <xf numFmtId="0" fontId="0" fillId="0" borderId="0" xfId="0"/>
    <xf numFmtId="0" fontId="45" fillId="4" borderId="0" xfId="0" applyFont="1" applyFill="1" applyBorder="1" applyAlignment="1">
      <alignment vertical="center"/>
    </xf>
    <xf numFmtId="0" fontId="3" fillId="4" borderId="0" xfId="0" applyFont="1" applyFill="1" applyBorder="1" applyAlignment="1">
      <alignment horizontal="center" vertical="center"/>
    </xf>
    <xf numFmtId="0" fontId="3" fillId="4" borderId="0" xfId="0" applyFont="1" applyFill="1" applyBorder="1" applyAlignment="1">
      <alignment vertical="center"/>
    </xf>
    <xf numFmtId="0" fontId="0" fillId="4" borderId="0" xfId="0" applyFont="1" applyFill="1" applyAlignment="1">
      <alignment horizontal="left"/>
    </xf>
    <xf numFmtId="0" fontId="48" fillId="4" borderId="0" xfId="13" applyFont="1" applyFill="1" applyAlignment="1" applyProtection="1">
      <alignment horizontal="left" vertical="center"/>
    </xf>
    <xf numFmtId="14" fontId="47" fillId="5" borderId="57" xfId="0" applyNumberFormat="1" applyFont="1" applyFill="1" applyBorder="1" applyAlignment="1" applyProtection="1">
      <alignment horizontal="center" vertical="center"/>
      <protection locked="0"/>
    </xf>
    <xf numFmtId="168" fontId="66" fillId="4" borderId="0" xfId="0" applyNumberFormat="1" applyFont="1" applyFill="1" applyAlignment="1" applyProtection="1">
      <alignment horizontal="right" vertical="center"/>
      <protection locked="0" hidden="1"/>
    </xf>
    <xf numFmtId="0" fontId="0" fillId="8" borderId="0" xfId="0" applyFill="1"/>
    <xf numFmtId="0" fontId="67" fillId="0" borderId="0" xfId="0" applyFont="1" applyAlignment="1">
      <alignment horizontal="right"/>
    </xf>
    <xf numFmtId="0" fontId="56" fillId="0" borderId="7" xfId="0" applyFont="1" applyBorder="1" applyAlignment="1">
      <alignment horizontal="center" vertical="center"/>
    </xf>
    <xf numFmtId="14" fontId="56" fillId="0" borderId="7" xfId="0" applyNumberFormat="1" applyFont="1" applyBorder="1" applyAlignment="1">
      <alignment horizontal="center" vertical="center"/>
    </xf>
    <xf numFmtId="0" fontId="2" fillId="4" borderId="1" xfId="0" applyFont="1" applyFill="1" applyBorder="1" applyAlignment="1" applyProtection="1">
      <alignment horizontal="center" wrapText="1"/>
    </xf>
    <xf numFmtId="0" fontId="0" fillId="0" borderId="0" xfId="0"/>
    <xf numFmtId="168" fontId="66" fillId="4" borderId="0" xfId="0" applyNumberFormat="1" applyFont="1" applyFill="1" applyAlignment="1" applyProtection="1">
      <alignment horizontal="right" vertical="center"/>
      <protection hidden="1"/>
    </xf>
    <xf numFmtId="49" fontId="6" fillId="0" borderId="0" xfId="0" applyNumberFormat="1" applyFont="1" applyFill="1" applyAlignment="1"/>
    <xf numFmtId="0" fontId="0" fillId="0" borderId="0" xfId="0" applyFont="1" applyAlignment="1">
      <alignment vertical="top"/>
    </xf>
    <xf numFmtId="0" fontId="52" fillId="4" borderId="8" xfId="22">
      <alignment horizontal="center" vertical="center"/>
    </xf>
    <xf numFmtId="0" fontId="0" fillId="4" borderId="58" xfId="0" applyFont="1" applyFill="1" applyBorder="1" applyAlignment="1">
      <alignment vertical="center"/>
    </xf>
    <xf numFmtId="0" fontId="0" fillId="4" borderId="58" xfId="0" applyFont="1" applyFill="1" applyBorder="1" applyAlignment="1">
      <alignment horizontal="center" vertical="center"/>
    </xf>
    <xf numFmtId="168" fontId="66" fillId="4" borderId="58" xfId="0" applyNumberFormat="1" applyFont="1" applyFill="1" applyBorder="1" applyAlignment="1" applyProtection="1">
      <alignment horizontal="right" vertical="center"/>
      <protection locked="0" hidden="1"/>
    </xf>
    <xf numFmtId="0" fontId="52" fillId="4" borderId="8" xfId="22">
      <alignment horizontal="center" vertical="center"/>
    </xf>
    <xf numFmtId="0" fontId="0" fillId="0" borderId="21" xfId="0" applyBorder="1"/>
    <xf numFmtId="0" fontId="0" fillId="0" borderId="0" xfId="0" applyAlignment="1">
      <alignment horizontal="left" vertical="top" wrapText="1"/>
    </xf>
    <xf numFmtId="0" fontId="0" fillId="0" borderId="0" xfId="0"/>
    <xf numFmtId="0" fontId="0" fillId="0" borderId="0" xfId="0"/>
    <xf numFmtId="14" fontId="56" fillId="0" borderId="7" xfId="0" applyNumberFormat="1" applyFont="1" applyBorder="1" applyAlignment="1">
      <alignment horizontal="center" vertical="center"/>
    </xf>
    <xf numFmtId="0" fontId="56" fillId="0" borderId="7" xfId="0" applyFont="1" applyBorder="1" applyAlignment="1">
      <alignment horizontal="center" vertical="center"/>
    </xf>
    <xf numFmtId="0" fontId="0" fillId="0" borderId="0" xfId="0" applyAlignment="1">
      <alignment horizontal="left"/>
    </xf>
    <xf numFmtId="0" fontId="48" fillId="0" borderId="0" xfId="13" applyAlignment="1" applyProtection="1">
      <alignment vertical="center"/>
    </xf>
    <xf numFmtId="0" fontId="48" fillId="0" borderId="0" xfId="13" applyAlignment="1" applyProtection="1">
      <alignment vertical="top" wrapText="1"/>
    </xf>
    <xf numFmtId="0" fontId="45" fillId="0" borderId="0" xfId="0" applyFont="1" applyProtection="1"/>
    <xf numFmtId="0" fontId="0" fillId="0" borderId="0" xfId="0" applyFont="1" applyAlignment="1" applyProtection="1">
      <alignment horizontal="right"/>
    </xf>
    <xf numFmtId="0" fontId="0" fillId="0" borderId="0" xfId="0" applyFont="1" applyProtection="1"/>
    <xf numFmtId="0" fontId="2" fillId="0" borderId="0" xfId="0" applyFont="1" applyProtection="1"/>
    <xf numFmtId="0" fontId="0" fillId="9" borderId="0" xfId="0" applyFont="1" applyFill="1"/>
    <xf numFmtId="0" fontId="5" fillId="0" borderId="0" xfId="0" applyFont="1" applyProtection="1"/>
    <xf numFmtId="0" fontId="0" fillId="0" borderId="0" xfId="0" applyFont="1"/>
    <xf numFmtId="0" fontId="0" fillId="0" borderId="15" xfId="0" applyFont="1" applyBorder="1"/>
    <xf numFmtId="168" fontId="60" fillId="0" borderId="15" xfId="0" applyNumberFormat="1" applyFont="1" applyBorder="1" applyProtection="1">
      <protection locked="0" hidden="1"/>
    </xf>
    <xf numFmtId="0" fontId="0" fillId="0" borderId="22" xfId="0" applyFont="1" applyBorder="1"/>
    <xf numFmtId="168" fontId="60" fillId="0" borderId="22" xfId="0" applyNumberFormat="1" applyFont="1" applyBorder="1" applyProtection="1">
      <protection locked="0" hidden="1"/>
    </xf>
    <xf numFmtId="0" fontId="58" fillId="0" borderId="0" xfId="0" applyFont="1"/>
    <xf numFmtId="14" fontId="0" fillId="9" borderId="0" xfId="0" applyNumberFormat="1" applyFont="1" applyFill="1" applyBorder="1" applyAlignment="1" applyProtection="1"/>
    <xf numFmtId="0" fontId="0" fillId="9" borderId="0" xfId="0" applyFill="1"/>
    <xf numFmtId="0" fontId="0" fillId="9" borderId="0" xfId="0" applyFill="1" applyBorder="1"/>
    <xf numFmtId="0" fontId="0" fillId="0" borderId="0" xfId="0" applyFont="1" applyAlignment="1">
      <alignment horizontal="right"/>
    </xf>
    <xf numFmtId="0" fontId="0" fillId="4" borderId="17" xfId="0" applyFont="1" applyFill="1" applyBorder="1" applyAlignment="1" applyProtection="1">
      <alignment horizontal="center"/>
    </xf>
    <xf numFmtId="0" fontId="47" fillId="0" borderId="0" xfId="0" applyFont="1"/>
    <xf numFmtId="0" fontId="0" fillId="0" borderId="18" xfId="0" applyFont="1" applyBorder="1"/>
    <xf numFmtId="0" fontId="0" fillId="0" borderId="13" xfId="0" applyFont="1" applyBorder="1" applyAlignment="1">
      <alignment horizontal="left" indent="1"/>
    </xf>
    <xf numFmtId="14" fontId="56" fillId="0" borderId="0" xfId="0" applyNumberFormat="1" applyFont="1" applyBorder="1" applyAlignment="1">
      <alignment horizontal="center" vertical="center"/>
    </xf>
    <xf numFmtId="0" fontId="0" fillId="0" borderId="0" xfId="0"/>
    <xf numFmtId="0" fontId="0" fillId="0" borderId="23" xfId="0" applyBorder="1" applyAlignment="1">
      <alignment horizontal="right"/>
    </xf>
    <xf numFmtId="0" fontId="0" fillId="0" borderId="24" xfId="0" applyBorder="1" applyAlignment="1">
      <alignment horizontal="left"/>
    </xf>
    <xf numFmtId="0" fontId="0" fillId="0" borderId="18" xfId="0" applyBorder="1" applyAlignment="1">
      <alignment horizontal="left"/>
    </xf>
    <xf numFmtId="14" fontId="0" fillId="0" borderId="18" xfId="0" applyNumberFormat="1" applyBorder="1" applyAlignment="1">
      <alignment horizontal="left"/>
    </xf>
    <xf numFmtId="0" fontId="0" fillId="0" borderId="18" xfId="0" quotePrefix="1" applyBorder="1" applyAlignment="1">
      <alignment horizontal="left"/>
    </xf>
    <xf numFmtId="170" fontId="52" fillId="0" borderId="18" xfId="0" applyNumberFormat="1" applyFont="1" applyBorder="1" applyAlignment="1">
      <alignment horizontal="left"/>
    </xf>
    <xf numFmtId="0" fontId="2" fillId="0" borderId="13" xfId="0" applyFont="1" applyBorder="1" applyAlignment="1">
      <alignment horizontal="left" vertical="center" indent="1"/>
    </xf>
    <xf numFmtId="0" fontId="2" fillId="0" borderId="0" xfId="0" applyFont="1" applyBorder="1" applyAlignment="1">
      <alignment horizontal="left" vertical="center" wrapText="1" indent="1"/>
    </xf>
    <xf numFmtId="0" fontId="2" fillId="0" borderId="18" xfId="0" applyFont="1" applyBorder="1" applyAlignment="1">
      <alignment horizontal="left" vertical="center" wrapText="1" indent="1"/>
    </xf>
    <xf numFmtId="0" fontId="0" fillId="0" borderId="18" xfId="0" applyFont="1" applyBorder="1" applyAlignment="1">
      <alignment horizontal="left" indent="1"/>
    </xf>
    <xf numFmtId="0" fontId="48" fillId="0" borderId="18" xfId="13" applyFont="1" applyBorder="1" applyAlignment="1" applyProtection="1">
      <alignment horizontal="left" vertical="center" wrapText="1" indent="1"/>
    </xf>
    <xf numFmtId="0" fontId="0" fillId="0" borderId="21" xfId="0" applyFont="1" applyBorder="1" applyAlignment="1">
      <alignment horizontal="left" indent="1"/>
    </xf>
    <xf numFmtId="0" fontId="0" fillId="0" borderId="11" xfId="0" applyFont="1" applyBorder="1" applyAlignment="1">
      <alignment horizontal="left" indent="1"/>
    </xf>
    <xf numFmtId="0" fontId="0" fillId="0" borderId="0" xfId="0"/>
    <xf numFmtId="0" fontId="56" fillId="0" borderId="7" xfId="0" applyFont="1" applyBorder="1" applyAlignment="1">
      <alignment horizontal="center" vertical="center"/>
    </xf>
    <xf numFmtId="0" fontId="0" fillId="0" borderId="7" xfId="0" applyBorder="1" applyAlignment="1">
      <alignment horizontal="left" vertical="top" wrapText="1" indent="1"/>
    </xf>
    <xf numFmtId="0" fontId="58" fillId="7" borderId="13" xfId="0" applyFont="1" applyFill="1" applyBorder="1" applyAlignment="1" applyProtection="1">
      <alignment horizontal="left" indent="1"/>
    </xf>
    <xf numFmtId="0" fontId="51" fillId="0" borderId="0" xfId="0" applyFont="1" applyAlignment="1" applyProtection="1">
      <alignment horizontal="left" vertical="top"/>
    </xf>
    <xf numFmtId="0" fontId="0" fillId="0" borderId="0" xfId="0"/>
    <xf numFmtId="0" fontId="70" fillId="0" borderId="0" xfId="0" applyFont="1"/>
    <xf numFmtId="0" fontId="69" fillId="0" borderId="0" xfId="0" applyFont="1"/>
    <xf numFmtId="0" fontId="71" fillId="0" borderId="0" xfId="0" applyFont="1"/>
    <xf numFmtId="0" fontId="72" fillId="0" borderId="0" xfId="0" applyFont="1" applyAlignment="1" applyProtection="1">
      <alignment vertical="center" textRotation="90"/>
    </xf>
    <xf numFmtId="0" fontId="54" fillId="0" borderId="0" xfId="0" applyFont="1" applyAlignment="1" applyProtection="1">
      <alignment horizontal="left" vertical="top"/>
    </xf>
    <xf numFmtId="0" fontId="56" fillId="0" borderId="0" xfId="0" applyFont="1" applyAlignment="1" applyProtection="1">
      <alignment horizontal="left"/>
    </xf>
    <xf numFmtId="0" fontId="0" fillId="7" borderId="13" xfId="0" applyFont="1" applyFill="1" applyBorder="1" applyAlignment="1" applyProtection="1">
      <alignment horizontal="left" indent="1"/>
    </xf>
    <xf numFmtId="0" fontId="0" fillId="7" borderId="21" xfId="0" applyFont="1" applyFill="1" applyBorder="1" applyAlignment="1" applyProtection="1">
      <alignment horizontal="left" indent="1"/>
    </xf>
    <xf numFmtId="0" fontId="0" fillId="0" borderId="0" xfId="0" applyFont="1" applyAlignment="1" applyProtection="1">
      <alignment horizontal="left" indent="1"/>
    </xf>
    <xf numFmtId="14" fontId="0" fillId="0" borderId="0" xfId="0" applyNumberFormat="1" applyFont="1" applyBorder="1" applyAlignment="1">
      <alignment horizontal="center"/>
    </xf>
    <xf numFmtId="0" fontId="2" fillId="0" borderId="0" xfId="0" applyFont="1" applyAlignment="1">
      <alignment horizontal="center"/>
    </xf>
    <xf numFmtId="0" fontId="58" fillId="9" borderId="0" xfId="0" applyFont="1" applyFill="1" applyBorder="1" applyProtection="1"/>
    <xf numFmtId="0" fontId="0" fillId="0" borderId="24" xfId="0" applyFont="1" applyBorder="1"/>
    <xf numFmtId="0" fontId="0" fillId="9" borderId="21" xfId="0" applyFont="1" applyFill="1" applyBorder="1" applyProtection="1"/>
    <xf numFmtId="0" fontId="0" fillId="9" borderId="23" xfId="0" applyFont="1" applyFill="1" applyBorder="1" applyProtection="1"/>
    <xf numFmtId="0" fontId="0" fillId="0" borderId="0" xfId="0" applyAlignment="1">
      <alignment horizontal="center"/>
    </xf>
    <xf numFmtId="0" fontId="0" fillId="0" borderId="19" xfId="0" applyFont="1" applyBorder="1" applyAlignment="1" applyProtection="1">
      <alignment horizontal="center"/>
    </xf>
    <xf numFmtId="0" fontId="60" fillId="0" borderId="22" xfId="0" applyFont="1" applyBorder="1"/>
    <xf numFmtId="0" fontId="21" fillId="4" borderId="17" xfId="0" applyFont="1" applyFill="1" applyBorder="1" applyAlignment="1" applyProtection="1">
      <alignment horizontal="left" indent="1"/>
    </xf>
    <xf numFmtId="0" fontId="0" fillId="10" borderId="0" xfId="0" applyFill="1"/>
    <xf numFmtId="0" fontId="73" fillId="0" borderId="0" xfId="13" applyFont="1" applyAlignment="1" applyProtection="1"/>
    <xf numFmtId="0" fontId="73" fillId="0" borderId="0" xfId="13" quotePrefix="1" applyFont="1" applyBorder="1" applyAlignment="1" applyProtection="1">
      <alignment horizontal="left" vertical="center"/>
    </xf>
    <xf numFmtId="0" fontId="73" fillId="0" borderId="0" xfId="13" applyFont="1" applyAlignment="1" applyProtection="1">
      <alignment vertical="top"/>
    </xf>
    <xf numFmtId="166" fontId="44" fillId="0" borderId="5" xfId="17"/>
    <xf numFmtId="0" fontId="45" fillId="0" borderId="0" xfId="0" applyFont="1" applyAlignment="1">
      <alignment vertical="top" wrapText="1"/>
    </xf>
    <xf numFmtId="0" fontId="73" fillId="0" borderId="0" xfId="13" quotePrefix="1" applyFont="1" applyBorder="1" applyAlignment="1" applyProtection="1">
      <alignment horizontal="left"/>
    </xf>
    <xf numFmtId="0" fontId="73" fillId="0" borderId="0" xfId="13" applyFont="1" applyAlignment="1" applyProtection="1">
      <alignment vertical="center"/>
    </xf>
    <xf numFmtId="0" fontId="0" fillId="0" borderId="0" xfId="0"/>
    <xf numFmtId="0" fontId="0" fillId="0" borderId="0" xfId="0" applyAlignment="1">
      <alignment horizontal="left"/>
    </xf>
    <xf numFmtId="0" fontId="2" fillId="4" borderId="27" xfId="13" applyFont="1" applyFill="1" applyBorder="1" applyAlignment="1" applyProtection="1">
      <alignment vertical="center"/>
    </xf>
    <xf numFmtId="0" fontId="0" fillId="11" borderId="19" xfId="0" applyFont="1" applyFill="1" applyBorder="1" applyAlignment="1" applyProtection="1">
      <alignment horizontal="center"/>
    </xf>
    <xf numFmtId="0" fontId="0" fillId="11" borderId="20" xfId="0" applyFont="1" applyFill="1" applyBorder="1" applyAlignment="1" applyProtection="1">
      <alignment horizontal="center"/>
    </xf>
    <xf numFmtId="0" fontId="23" fillId="4" borderId="17" xfId="0" applyFont="1" applyFill="1" applyBorder="1" applyAlignment="1" applyProtection="1">
      <alignment horizontal="left" indent="1"/>
    </xf>
    <xf numFmtId="0" fontId="52" fillId="0" borderId="29" xfId="0" applyFont="1" applyBorder="1" applyAlignment="1" applyProtection="1">
      <alignment horizontal="center"/>
    </xf>
    <xf numFmtId="0" fontId="52" fillId="4" borderId="30" xfId="0" applyFont="1" applyFill="1" applyBorder="1" applyAlignment="1" applyProtection="1">
      <alignment horizontal="center"/>
    </xf>
    <xf numFmtId="0" fontId="52" fillId="4" borderId="30" xfId="0" applyFont="1" applyFill="1" applyBorder="1" applyAlignment="1" applyProtection="1">
      <alignment horizontal="left"/>
    </xf>
    <xf numFmtId="0" fontId="0" fillId="0" borderId="0" xfId="0"/>
    <xf numFmtId="0" fontId="60" fillId="0" borderId="0" xfId="0" applyFont="1" applyAlignment="1">
      <alignment horizontal="center" vertical="center"/>
    </xf>
    <xf numFmtId="0" fontId="0" fillId="0" borderId="0" xfId="0"/>
    <xf numFmtId="0" fontId="44" fillId="12" borderId="4" xfId="7" applyFill="1">
      <alignment vertical="center"/>
    </xf>
    <xf numFmtId="0" fontId="46" fillId="0" borderId="0" xfId="21" applyFont="1" applyAlignment="1" applyProtection="1">
      <alignment vertical="center"/>
    </xf>
    <xf numFmtId="0" fontId="0" fillId="0" borderId="0" xfId="0"/>
    <xf numFmtId="0" fontId="0" fillId="0" borderId="0" xfId="0"/>
    <xf numFmtId="169" fontId="48" fillId="0" borderId="2" xfId="13" applyNumberFormat="1" applyFont="1" applyFill="1" applyBorder="1" applyAlignment="1" applyProtection="1">
      <alignment horizontal="center" wrapText="1"/>
    </xf>
    <xf numFmtId="0" fontId="74" fillId="0" borderId="0" xfId="0" applyFont="1" applyFill="1" applyBorder="1"/>
    <xf numFmtId="0" fontId="0" fillId="0" borderId="0" xfId="0" applyFont="1" applyFill="1" applyBorder="1"/>
    <xf numFmtId="0" fontId="56" fillId="0" borderId="0" xfId="0" applyFont="1" applyFill="1" applyBorder="1" applyAlignment="1">
      <alignment horizontal="right"/>
    </xf>
    <xf numFmtId="0" fontId="0" fillId="0" borderId="0" xfId="0" applyFill="1" applyBorder="1"/>
    <xf numFmtId="0" fontId="54" fillId="0" borderId="0" xfId="0" applyFont="1" applyFill="1" applyBorder="1"/>
    <xf numFmtId="0" fontId="0" fillId="0" borderId="0" xfId="0"/>
    <xf numFmtId="0" fontId="0" fillId="0" borderId="0" xfId="0"/>
    <xf numFmtId="169" fontId="48" fillId="0" borderId="4" xfId="13" applyNumberFormat="1" applyFill="1" applyBorder="1" applyAlignment="1" applyProtection="1">
      <alignment horizontal="center" wrapText="1"/>
    </xf>
    <xf numFmtId="164" fontId="2" fillId="3" borderId="4" xfId="16" applyFont="1">
      <alignment horizontal="center"/>
    </xf>
    <xf numFmtId="0" fontId="9" fillId="7" borderId="0" xfId="0" applyFont="1" applyFill="1" applyBorder="1" applyAlignment="1">
      <alignment vertical="top" wrapText="1"/>
    </xf>
    <xf numFmtId="0" fontId="0" fillId="0" borderId="0" xfId="0"/>
    <xf numFmtId="0" fontId="0" fillId="0" borderId="31" xfId="0" applyFont="1" applyBorder="1" applyAlignment="1" applyProtection="1">
      <alignment horizontal="left" indent="2"/>
    </xf>
    <xf numFmtId="0" fontId="44" fillId="2" borderId="4" xfId="7">
      <alignment vertical="center"/>
    </xf>
    <xf numFmtId="0" fontId="0" fillId="0" borderId="32" xfId="0" applyBorder="1" applyAlignment="1">
      <alignment horizontal="left" vertical="top" indent="1"/>
    </xf>
    <xf numFmtId="0" fontId="48" fillId="0" borderId="13" xfId="13" applyBorder="1" applyAlignment="1" applyProtection="1">
      <alignment horizontal="left" vertical="center" wrapText="1" indent="1"/>
    </xf>
    <xf numFmtId="0" fontId="0" fillId="0" borderId="32" xfId="0" applyBorder="1"/>
    <xf numFmtId="0" fontId="0" fillId="0" borderId="24" xfId="0" applyBorder="1"/>
    <xf numFmtId="0" fontId="0" fillId="0" borderId="18" xfId="0" applyBorder="1"/>
    <xf numFmtId="0" fontId="0" fillId="0" borderId="21" xfId="0" applyFont="1" applyBorder="1"/>
    <xf numFmtId="0" fontId="0" fillId="0" borderId="0" xfId="0" applyFont="1" applyBorder="1" applyAlignment="1">
      <alignment vertical="top" wrapText="1"/>
    </xf>
    <xf numFmtId="0" fontId="0" fillId="0" borderId="18" xfId="0" applyFont="1" applyBorder="1" applyAlignment="1">
      <alignment vertical="top" wrapText="1"/>
    </xf>
    <xf numFmtId="0" fontId="48" fillId="4" borderId="0" xfId="13" applyFill="1" applyAlignment="1" applyProtection="1">
      <alignment horizontal="left" vertical="center"/>
    </xf>
    <xf numFmtId="0" fontId="7" fillId="0" borderId="0" xfId="0" applyFont="1" applyFill="1" applyBorder="1" applyAlignment="1">
      <alignment horizontal="right"/>
    </xf>
    <xf numFmtId="0" fontId="0" fillId="0" borderId="0" xfId="0"/>
    <xf numFmtId="0" fontId="0" fillId="0" borderId="0" xfId="0"/>
    <xf numFmtId="0" fontId="0" fillId="0" borderId="33" xfId="0" applyBorder="1"/>
    <xf numFmtId="0" fontId="0" fillId="0" borderId="30" xfId="0" applyBorder="1"/>
    <xf numFmtId="165" fontId="44" fillId="0" borderId="1" xfId="1" applyNumberFormat="1">
      <protection locked="0"/>
    </xf>
    <xf numFmtId="0" fontId="0" fillId="0" borderId="7" xfId="0" applyBorder="1" applyAlignment="1">
      <alignment horizontal="left" vertical="top" wrapText="1"/>
    </xf>
    <xf numFmtId="0" fontId="73" fillId="4" borderId="12" xfId="13" quotePrefix="1" applyFont="1" applyFill="1" applyBorder="1" applyAlignment="1" applyProtection="1">
      <alignment vertical="top"/>
    </xf>
    <xf numFmtId="0" fontId="73" fillId="4" borderId="21" xfId="13" quotePrefix="1" applyFont="1" applyFill="1" applyBorder="1" applyAlignment="1" applyProtection="1">
      <alignment horizontal="center" vertical="top"/>
    </xf>
    <xf numFmtId="49" fontId="44" fillId="0" borderId="2" xfId="4">
      <alignment horizontal="left" wrapText="1"/>
      <protection locked="0"/>
    </xf>
    <xf numFmtId="165" fontId="44" fillId="0" borderId="1" xfId="2">
      <protection locked="0"/>
    </xf>
    <xf numFmtId="10" fontId="44" fillId="0" borderId="2" xfId="3">
      <protection locked="0"/>
    </xf>
    <xf numFmtId="0" fontId="0" fillId="0" borderId="0" xfId="0" applyAlignment="1"/>
    <xf numFmtId="0" fontId="0" fillId="0" borderId="0" xfId="0"/>
    <xf numFmtId="0" fontId="56" fillId="0" borderId="7" xfId="0" applyFont="1" applyBorder="1" applyAlignment="1">
      <alignment horizontal="center" vertical="center"/>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23" xfId="0" applyBorder="1"/>
    <xf numFmtId="0" fontId="0" fillId="0" borderId="11" xfId="0" applyBorder="1"/>
    <xf numFmtId="49" fontId="44" fillId="0" borderId="7" xfId="20">
      <alignment horizontal="center"/>
      <protection locked="0"/>
    </xf>
    <xf numFmtId="0" fontId="60" fillId="0" borderId="10" xfId="0" applyFont="1" applyBorder="1"/>
    <xf numFmtId="0" fontId="0" fillId="0" borderId="10" xfId="0" applyBorder="1"/>
    <xf numFmtId="0" fontId="0" fillId="0" borderId="10" xfId="0" quotePrefix="1" applyBorder="1"/>
    <xf numFmtId="0" fontId="0" fillId="0" borderId="7" xfId="0" applyBorder="1"/>
    <xf numFmtId="0" fontId="44" fillId="0" borderId="9" xfId="12" applyNumberFormat="1" applyFont="1" applyBorder="1" applyAlignment="1"/>
    <xf numFmtId="0" fontId="0" fillId="0" borderId="0" xfId="0" applyAlignment="1">
      <alignment vertical="top"/>
    </xf>
    <xf numFmtId="0" fontId="76" fillId="0" borderId="0" xfId="0" applyFont="1" applyAlignment="1">
      <alignment wrapText="1"/>
    </xf>
    <xf numFmtId="0" fontId="76" fillId="0" borderId="0" xfId="0" applyFont="1" applyAlignment="1">
      <alignment vertical="top" wrapText="1"/>
    </xf>
    <xf numFmtId="0" fontId="73" fillId="4" borderId="34" xfId="13" quotePrefix="1" applyFont="1" applyFill="1" applyBorder="1" applyAlignment="1" applyProtection="1">
      <alignment vertical="top"/>
    </xf>
    <xf numFmtId="0" fontId="76" fillId="0" borderId="0" xfId="0" applyFont="1" applyAlignment="1">
      <alignment vertical="center"/>
    </xf>
    <xf numFmtId="0" fontId="76" fillId="0" borderId="0" xfId="0" applyFont="1" applyAlignment="1">
      <alignment vertical="center" wrapText="1"/>
    </xf>
    <xf numFmtId="165" fontId="44" fillId="0" borderId="5" xfId="17" applyNumberFormat="1"/>
    <xf numFmtId="0" fontId="0" fillId="0" borderId="0" xfId="0" applyFont="1" applyFill="1"/>
    <xf numFmtId="0" fontId="76" fillId="0" borderId="0" xfId="0" applyFont="1" applyFill="1"/>
    <xf numFmtId="0" fontId="53" fillId="0" borderId="0" xfId="0" applyFont="1" applyFill="1"/>
    <xf numFmtId="0" fontId="74" fillId="0" borderId="0" xfId="0" applyFont="1" applyFill="1"/>
    <xf numFmtId="0" fontId="2" fillId="0" borderId="0" xfId="0" applyFont="1" applyFill="1" applyAlignment="1">
      <alignment horizontal="left" wrapText="1"/>
    </xf>
    <xf numFmtId="0" fontId="0" fillId="0" borderId="0" xfId="0" applyFill="1"/>
    <xf numFmtId="0" fontId="77" fillId="0" borderId="0" xfId="0" applyFont="1" applyFill="1"/>
    <xf numFmtId="0" fontId="58" fillId="0" borderId="0" xfId="0" applyFont="1" applyFill="1"/>
    <xf numFmtId="0" fontId="2" fillId="0" borderId="0" xfId="0" applyFont="1" applyFill="1" applyAlignment="1">
      <alignment horizontal="left" indent="1"/>
    </xf>
    <xf numFmtId="0" fontId="0" fillId="0" borderId="0" xfId="0" applyFont="1" applyFill="1" applyAlignment="1">
      <alignment horizontal="left"/>
    </xf>
    <xf numFmtId="0" fontId="56" fillId="0" borderId="0" xfId="0" applyFont="1" applyFill="1"/>
    <xf numFmtId="0" fontId="0" fillId="0" borderId="0" xfId="0" applyFont="1" applyFill="1" applyBorder="1"/>
    <xf numFmtId="0" fontId="21" fillId="0" borderId="0" xfId="13" applyFont="1" applyFill="1" applyBorder="1" applyAlignment="1" applyProtection="1">
      <alignment horizontal="center"/>
    </xf>
    <xf numFmtId="49" fontId="45" fillId="0" borderId="0" xfId="0" applyNumberFormat="1" applyFont="1" applyFill="1" applyBorder="1"/>
    <xf numFmtId="49" fontId="47" fillId="0" borderId="0" xfId="0" applyNumberFormat="1" applyFont="1" applyFill="1" applyBorder="1"/>
    <xf numFmtId="49" fontId="58" fillId="0" borderId="0" xfId="0" applyNumberFormat="1" applyFont="1" applyFill="1" applyBorder="1" applyAlignment="1">
      <alignment vertical="top"/>
    </xf>
    <xf numFmtId="49" fontId="0" fillId="0" borderId="0" xfId="0" applyNumberFormat="1" applyFont="1" applyFill="1" applyBorder="1" applyAlignment="1">
      <alignment vertical="top"/>
    </xf>
    <xf numFmtId="49" fontId="75" fillId="0" borderId="0" xfId="0" applyNumberFormat="1" applyFont="1" applyFill="1" applyBorder="1" applyAlignment="1">
      <alignment vertical="top" wrapText="1"/>
    </xf>
    <xf numFmtId="0" fontId="45" fillId="0" borderId="0" xfId="0" applyFont="1" applyFill="1" applyAlignment="1">
      <alignment horizontal="right"/>
    </xf>
    <xf numFmtId="0" fontId="0" fillId="0" borderId="0" xfId="0" quotePrefix="1" applyFont="1" applyFill="1" applyAlignment="1">
      <alignment horizontal="right"/>
    </xf>
    <xf numFmtId="0" fontId="63" fillId="0" borderId="0" xfId="0" quotePrefix="1" applyFont="1" applyFill="1" applyAlignment="1">
      <alignment horizontal="left" indent="1"/>
    </xf>
    <xf numFmtId="0" fontId="0" fillId="0" borderId="0" xfId="0" applyFont="1" applyFill="1" applyAlignment="1">
      <alignment horizontal="right" vertical="center"/>
    </xf>
    <xf numFmtId="0" fontId="0" fillId="0" borderId="10" xfId="0" applyFont="1" applyFill="1" applyBorder="1"/>
    <xf numFmtId="0" fontId="0" fillId="0" borderId="0" xfId="0" applyFont="1" applyFill="1" applyAlignment="1">
      <alignment horizontal="left" vertical="center"/>
    </xf>
    <xf numFmtId="0" fontId="0" fillId="0" borderId="0" xfId="0" applyFont="1" applyFill="1" applyAlignment="1">
      <alignment horizontal="left" wrapText="1"/>
    </xf>
    <xf numFmtId="0" fontId="0" fillId="0" borderId="0" xfId="0" applyFill="1" applyAlignment="1">
      <alignment vertical="center"/>
    </xf>
    <xf numFmtId="0" fontId="0" fillId="0" borderId="0" xfId="0" applyFont="1" applyFill="1" applyAlignment="1">
      <alignment vertical="center"/>
    </xf>
    <xf numFmtId="0" fontId="78" fillId="0" borderId="0" xfId="0" applyFont="1" applyFill="1"/>
    <xf numFmtId="0" fontId="20" fillId="0" borderId="0" xfId="0" applyFont="1" applyFill="1" applyAlignment="1">
      <alignment horizontal="left" indent="1"/>
    </xf>
    <xf numFmtId="0" fontId="58" fillId="0" borderId="0" xfId="0" quotePrefix="1" applyFont="1" applyFill="1" applyBorder="1"/>
    <xf numFmtId="0" fontId="58" fillId="0" borderId="0" xfId="0" applyFont="1" applyFill="1" applyAlignment="1">
      <alignment horizontal="left" indent="2"/>
    </xf>
    <xf numFmtId="0" fontId="45" fillId="0" borderId="0" xfId="0" applyFont="1" applyFill="1" applyAlignment="1"/>
    <xf numFmtId="0" fontId="0" fillId="0" borderId="0" xfId="0" applyFont="1" applyFill="1" applyAlignment="1">
      <alignment horizontal="left" vertical="top" indent="1"/>
    </xf>
    <xf numFmtId="0" fontId="0" fillId="0" borderId="0" xfId="0" applyFont="1" applyFill="1" applyAlignment="1"/>
    <xf numFmtId="0" fontId="0" fillId="0" borderId="0" xfId="0" applyFont="1" applyFill="1" applyBorder="1" applyAlignment="1">
      <alignment vertical="top"/>
    </xf>
    <xf numFmtId="0" fontId="79" fillId="0" borderId="0" xfId="0" applyFont="1" applyFill="1" applyBorder="1"/>
    <xf numFmtId="0" fontId="2" fillId="0" borderId="0" xfId="0" quotePrefix="1" applyFont="1" applyFill="1" applyAlignment="1">
      <alignment wrapText="1"/>
    </xf>
    <xf numFmtId="0" fontId="0" fillId="0" borderId="0" xfId="0" applyFont="1" applyFill="1" applyAlignment="1">
      <alignment horizontal="left" vertical="top"/>
    </xf>
    <xf numFmtId="0" fontId="0" fillId="0" borderId="0" xfId="0" applyFill="1" applyAlignment="1">
      <alignment horizontal="left" vertical="top"/>
    </xf>
    <xf numFmtId="0" fontId="7" fillId="0" borderId="0" xfId="0" applyFont="1" applyFill="1" applyBorder="1" applyAlignment="1">
      <alignment horizontal="left" wrapText="1"/>
    </xf>
    <xf numFmtId="0" fontId="78" fillId="0" borderId="0" xfId="0" applyFont="1" applyFill="1" applyBorder="1" applyAlignment="1">
      <alignment horizontal="left"/>
    </xf>
    <xf numFmtId="0" fontId="0" fillId="0" borderId="0" xfId="0"/>
    <xf numFmtId="0" fontId="58" fillId="7" borderId="7" xfId="0" applyFont="1" applyFill="1" applyBorder="1" applyAlignment="1">
      <alignment vertical="top"/>
    </xf>
    <xf numFmtId="0" fontId="80" fillId="0" borderId="0" xfId="0" applyFont="1"/>
    <xf numFmtId="0" fontId="0" fillId="0" borderId="0" xfId="0"/>
    <xf numFmtId="0" fontId="0" fillId="0" borderId="0" xfId="0" applyFont="1" applyFill="1" applyAlignment="1">
      <alignment horizontal="center"/>
    </xf>
    <xf numFmtId="0" fontId="74" fillId="0" borderId="0" xfId="0" applyFont="1" applyFill="1" applyAlignment="1">
      <alignment horizontal="left" vertical="top"/>
    </xf>
    <xf numFmtId="0" fontId="69" fillId="0" borderId="0" xfId="0" applyFont="1" applyAlignment="1"/>
    <xf numFmtId="0" fontId="0" fillId="0" borderId="0" xfId="0" applyAlignment="1">
      <alignment vertical="center"/>
    </xf>
    <xf numFmtId="49" fontId="47" fillId="4" borderId="10" xfId="0" applyNumberFormat="1" applyFont="1" applyFill="1" applyBorder="1"/>
    <xf numFmtId="49" fontId="0" fillId="4" borderId="0" xfId="0" applyNumberFormat="1" applyFont="1" applyFill="1" applyAlignment="1">
      <alignment vertical="top"/>
    </xf>
    <xf numFmtId="49" fontId="0" fillId="4" borderId="0" xfId="0" quotePrefix="1" applyNumberFormat="1" applyFont="1" applyFill="1" applyAlignment="1">
      <alignment vertical="top"/>
    </xf>
    <xf numFmtId="0" fontId="73" fillId="4" borderId="7" xfId="13" quotePrefix="1" applyFont="1" applyFill="1" applyBorder="1" applyAlignment="1" applyProtection="1">
      <alignment vertical="top"/>
    </xf>
    <xf numFmtId="0" fontId="0" fillId="0" borderId="0" xfId="0"/>
    <xf numFmtId="0" fontId="58" fillId="0" borderId="0" xfId="0" applyFont="1" applyFill="1" applyBorder="1"/>
    <xf numFmtId="0" fontId="0" fillId="0" borderId="9" xfId="0" applyBorder="1" applyAlignment="1"/>
    <xf numFmtId="0" fontId="0" fillId="0" borderId="4" xfId="0" applyBorder="1" applyAlignment="1"/>
    <xf numFmtId="0" fontId="0" fillId="0" borderId="6" xfId="0" applyBorder="1" applyAlignment="1"/>
    <xf numFmtId="0" fontId="73" fillId="4" borderId="12" xfId="13" quotePrefix="1" applyFont="1" applyFill="1" applyBorder="1" applyAlignment="1" applyProtection="1">
      <alignment horizontal="center" vertical="top"/>
    </xf>
    <xf numFmtId="0" fontId="73" fillId="4" borderId="25" xfId="13" quotePrefix="1" applyFont="1" applyFill="1" applyBorder="1" applyAlignment="1" applyProtection="1">
      <alignment horizontal="center" vertical="top"/>
    </xf>
    <xf numFmtId="0" fontId="48" fillId="9" borderId="0" xfId="13" applyFill="1" applyAlignment="1" applyProtection="1"/>
    <xf numFmtId="0" fontId="81" fillId="0" borderId="0" xfId="13" quotePrefix="1" applyFont="1" applyFill="1" applyBorder="1" applyAlignment="1" applyProtection="1">
      <alignment horizontal="right" vertical="center"/>
    </xf>
    <xf numFmtId="0" fontId="47" fillId="0" borderId="0" xfId="0" applyFont="1" applyFill="1" applyBorder="1" applyAlignment="1">
      <alignment horizontal="left"/>
    </xf>
    <xf numFmtId="0" fontId="44" fillId="0" borderId="6" xfId="11" applyBorder="1">
      <alignment horizontal="center" vertical="center"/>
    </xf>
    <xf numFmtId="0" fontId="73" fillId="4" borderId="7" xfId="13" quotePrefix="1" applyFont="1" applyFill="1" applyBorder="1" applyAlignment="1" applyProtection="1">
      <alignment horizontal="center" vertical="top"/>
    </xf>
    <xf numFmtId="14" fontId="73" fillId="4" borderId="7" xfId="13" quotePrefix="1" applyNumberFormat="1" applyFont="1" applyFill="1" applyBorder="1" applyAlignment="1" applyProtection="1">
      <alignment horizontal="center" vertical="top"/>
    </xf>
    <xf numFmtId="0" fontId="73" fillId="4" borderId="9" xfId="13" quotePrefix="1" applyFont="1" applyFill="1" applyBorder="1" applyAlignment="1" applyProtection="1">
      <alignment horizontal="center"/>
    </xf>
    <xf numFmtId="0" fontId="58" fillId="4" borderId="4" xfId="0" quotePrefix="1" applyFont="1" applyFill="1" applyBorder="1" applyAlignment="1">
      <alignment horizontal="center"/>
    </xf>
    <xf numFmtId="0" fontId="73" fillId="4" borderId="4" xfId="13" quotePrefix="1" applyFont="1" applyFill="1" applyBorder="1" applyAlignment="1" applyProtection="1">
      <alignment horizontal="center"/>
    </xf>
    <xf numFmtId="0" fontId="0" fillId="0" borderId="0" xfId="0" applyFont="1" applyFill="1" applyAlignment="1">
      <alignment horizontal="left"/>
    </xf>
    <xf numFmtId="0" fontId="47" fillId="0" borderId="0" xfId="0" applyFont="1" applyFill="1" applyBorder="1" applyAlignment="1">
      <alignment horizontal="left"/>
    </xf>
    <xf numFmtId="0" fontId="0" fillId="0" borderId="0" xfId="0" applyFill="1" applyAlignment="1"/>
    <xf numFmtId="0" fontId="2" fillId="0" borderId="0" xfId="0" applyFont="1" applyFill="1" applyAlignment="1">
      <alignment horizontal="left" vertical="top" wrapText="1"/>
    </xf>
    <xf numFmtId="0" fontId="0" fillId="0" borderId="0" xfId="0" applyFont="1" applyFill="1" applyAlignment="1">
      <alignment horizontal="center"/>
    </xf>
    <xf numFmtId="0" fontId="45" fillId="0" borderId="0" xfId="0" applyFont="1" applyFill="1" applyAlignment="1">
      <alignment horizontal="center"/>
    </xf>
    <xf numFmtId="0" fontId="0" fillId="0" borderId="0" xfId="0" applyFont="1" applyFill="1" applyAlignment="1">
      <alignment horizontal="left" vertical="center" wrapText="1"/>
    </xf>
    <xf numFmtId="0" fontId="0" fillId="0" borderId="0" xfId="0" applyFont="1" applyFill="1" applyAlignment="1">
      <alignment horizontal="left" vertical="top"/>
    </xf>
    <xf numFmtId="0" fontId="0" fillId="0" borderId="0" xfId="0" applyFont="1" applyFill="1" applyAlignment="1">
      <alignment vertical="top"/>
    </xf>
    <xf numFmtId="0" fontId="0" fillId="0" borderId="0" xfId="0" applyFill="1" applyAlignment="1"/>
    <xf numFmtId="49" fontId="0" fillId="0" borderId="0" xfId="0" applyNumberFormat="1" applyFont="1" applyFill="1" applyAlignment="1">
      <alignment horizontal="left"/>
    </xf>
    <xf numFmtId="0" fontId="0" fillId="0" borderId="0" xfId="0" applyFont="1" applyFill="1" applyAlignment="1">
      <alignment horizontal="left" indent="1"/>
    </xf>
    <xf numFmtId="0" fontId="0" fillId="0" borderId="0" xfId="0" applyFill="1" applyAlignment="1">
      <alignment vertical="top"/>
    </xf>
    <xf numFmtId="0" fontId="0" fillId="0" borderId="0" xfId="0" applyFill="1" applyAlignment="1">
      <alignment horizontal="left"/>
    </xf>
    <xf numFmtId="0" fontId="0" fillId="0" borderId="0" xfId="0" applyFill="1" applyAlignment="1">
      <alignment horizontal="left" indent="1"/>
    </xf>
    <xf numFmtId="0" fontId="53" fillId="0" borderId="0" xfId="0" applyFont="1" applyFill="1" applyAlignment="1">
      <alignment vertical="top"/>
    </xf>
    <xf numFmtId="0" fontId="74" fillId="0" borderId="0" xfId="0" applyFont="1" applyFill="1" applyAlignment="1">
      <alignment vertical="top"/>
    </xf>
    <xf numFmtId="0" fontId="45" fillId="0" borderId="0" xfId="0" applyFont="1" applyFill="1" applyAlignment="1">
      <alignment vertical="top"/>
    </xf>
    <xf numFmtId="0" fontId="9" fillId="0" borderId="0" xfId="0" quotePrefix="1" applyFont="1" applyFill="1" applyBorder="1" applyAlignment="1">
      <alignment horizontal="left" vertical="top"/>
    </xf>
    <xf numFmtId="0" fontId="63" fillId="0" borderId="0" xfId="0" applyFont="1" applyFill="1" applyAlignment="1">
      <alignment horizontal="left" vertical="top"/>
    </xf>
    <xf numFmtId="0" fontId="76" fillId="0" borderId="0" xfId="0" applyFont="1" applyFill="1" applyAlignment="1">
      <alignment vertical="center"/>
    </xf>
    <xf numFmtId="0" fontId="56" fillId="0" borderId="0" xfId="0" applyFont="1" applyFill="1" applyAlignment="1">
      <alignment vertical="center"/>
    </xf>
    <xf numFmtId="0" fontId="0" fillId="0" borderId="0" xfId="0" applyFill="1" applyBorder="1" applyAlignment="1">
      <alignment vertical="center"/>
    </xf>
    <xf numFmtId="0" fontId="0" fillId="0" borderId="0" xfId="0" applyFont="1" applyFill="1" applyBorder="1" applyAlignment="1">
      <alignment vertical="center"/>
    </xf>
    <xf numFmtId="0" fontId="0" fillId="0" borderId="0" xfId="0" applyFont="1" applyFill="1" applyAlignment="1">
      <alignment wrapText="1"/>
    </xf>
    <xf numFmtId="0" fontId="0" fillId="0" borderId="0" xfId="0" applyFont="1" applyFill="1" applyAlignment="1">
      <alignment vertical="center" wrapText="1"/>
    </xf>
    <xf numFmtId="49" fontId="75" fillId="0" borderId="0" xfId="0" applyNumberFormat="1" applyFont="1" applyFill="1" applyBorder="1" applyAlignment="1">
      <alignment vertical="center" wrapText="1"/>
    </xf>
    <xf numFmtId="49" fontId="58" fillId="0" borderId="0" xfId="0" quotePrefix="1" applyNumberFormat="1" applyFont="1" applyFill="1" applyBorder="1" applyAlignment="1">
      <alignment vertical="center" wrapText="1"/>
    </xf>
    <xf numFmtId="0" fontId="0" fillId="0" borderId="0" xfId="0" applyFill="1" applyAlignment="1">
      <alignment horizontal="left" indent="2"/>
    </xf>
    <xf numFmtId="0" fontId="0" fillId="0" borderId="0" xfId="0" applyFont="1" applyFill="1" applyAlignment="1">
      <alignment horizontal="left" indent="2"/>
    </xf>
    <xf numFmtId="0" fontId="63" fillId="0" borderId="0" xfId="0" quotePrefix="1" applyFont="1" applyFill="1" applyAlignment="1">
      <alignment horizontal="left" indent="2"/>
    </xf>
    <xf numFmtId="0" fontId="0" fillId="0" borderId="0" xfId="0" quotePrefix="1" applyFont="1" applyFill="1" applyAlignment="1">
      <alignment horizontal="left" vertical="top"/>
    </xf>
    <xf numFmtId="0" fontId="0" fillId="0" borderId="0" xfId="0"/>
    <xf numFmtId="0" fontId="48" fillId="0" borderId="1" xfId="13" applyFont="1" applyFill="1" applyBorder="1" applyAlignment="1" applyProtection="1">
      <alignment horizontal="center"/>
    </xf>
    <xf numFmtId="0" fontId="2" fillId="0" borderId="1" xfId="0" applyFont="1" applyFill="1" applyBorder="1" applyAlignment="1">
      <alignment horizontal="center"/>
    </xf>
    <xf numFmtId="169" fontId="2" fillId="0" borderId="1" xfId="0" applyNumberFormat="1" applyFont="1" applyFill="1" applyBorder="1" applyAlignment="1" applyProtection="1">
      <alignment horizontal="center" wrapText="1"/>
    </xf>
    <xf numFmtId="0" fontId="2" fillId="0" borderId="1" xfId="0" applyFont="1" applyFill="1" applyBorder="1" applyAlignment="1" applyProtection="1">
      <alignment horizontal="center" wrapText="1"/>
    </xf>
    <xf numFmtId="0" fontId="48" fillId="0" borderId="1" xfId="13" applyFont="1" applyFill="1" applyBorder="1" applyAlignment="1" applyProtection="1">
      <alignment horizontal="center" wrapText="1"/>
    </xf>
    <xf numFmtId="0" fontId="2" fillId="0" borderId="16" xfId="0" applyFont="1" applyFill="1" applyBorder="1" applyAlignment="1">
      <alignment horizontal="center"/>
    </xf>
    <xf numFmtId="0" fontId="0" fillId="0" borderId="1" xfId="0" applyBorder="1" applyAlignment="1">
      <alignment horizontal="center"/>
    </xf>
    <xf numFmtId="169" fontId="48" fillId="0" borderId="1" xfId="13" applyNumberFormat="1" applyFont="1" applyFill="1" applyBorder="1" applyAlignment="1" applyProtection="1">
      <alignment horizontal="center" wrapText="1"/>
    </xf>
    <xf numFmtId="169" fontId="48" fillId="0" borderId="1" xfId="13" applyNumberFormat="1" applyFill="1" applyBorder="1" applyAlignment="1" applyProtection="1">
      <alignment horizontal="center" wrapText="1"/>
    </xf>
    <xf numFmtId="0" fontId="2" fillId="0" borderId="1" xfId="0" applyFont="1" applyFill="1" applyBorder="1" applyAlignment="1">
      <alignment horizontal="center" wrapText="1"/>
    </xf>
    <xf numFmtId="0" fontId="58" fillId="7" borderId="7" xfId="0" applyNumberFormat="1" applyFont="1" applyFill="1" applyBorder="1" applyAlignment="1">
      <alignment horizontal="center" vertical="top" wrapText="1"/>
    </xf>
    <xf numFmtId="0" fontId="0" fillId="0" borderId="0" xfId="0"/>
    <xf numFmtId="0" fontId="0" fillId="0" borderId="32" xfId="0" applyBorder="1" applyAlignment="1"/>
    <xf numFmtId="0" fontId="0" fillId="0" borderId="32" xfId="0" applyBorder="1" applyAlignment="1">
      <alignment vertical="top"/>
    </xf>
    <xf numFmtId="0" fontId="52" fillId="4" borderId="8" xfId="22" applyAlignment="1">
      <alignment horizontal="center" vertical="center" wrapText="1"/>
    </xf>
    <xf numFmtId="0" fontId="0" fillId="0" borderId="0" xfId="0" quotePrefix="1" applyFill="1" applyBorder="1"/>
    <xf numFmtId="49" fontId="44" fillId="0" borderId="2" xfId="4" applyAlignment="1">
      <alignment horizontal="left" wrapText="1"/>
      <protection locked="0"/>
    </xf>
    <xf numFmtId="10" fontId="82" fillId="4" borderId="8" xfId="22" applyNumberFormat="1" applyFont="1">
      <alignment horizontal="center" vertical="center"/>
    </xf>
    <xf numFmtId="166" fontId="82" fillId="4" borderId="8" xfId="22" applyNumberFormat="1" applyFont="1">
      <alignment horizontal="center" vertical="center"/>
    </xf>
    <xf numFmtId="0" fontId="65" fillId="0" borderId="0" xfId="0" applyFont="1"/>
    <xf numFmtId="0" fontId="82" fillId="4" borderId="8" xfId="22" quotePrefix="1" applyFont="1" applyAlignment="1">
      <alignment horizontal="left" vertical="center"/>
    </xf>
    <xf numFmtId="0" fontId="0" fillId="0" borderId="0" xfId="0"/>
    <xf numFmtId="0" fontId="0" fillId="0" borderId="2" xfId="0" applyBorder="1" applyAlignment="1" applyProtection="1">
      <alignment wrapText="1"/>
      <protection locked="0"/>
    </xf>
    <xf numFmtId="173" fontId="44" fillId="0" borderId="1" xfId="8">
      <protection locked="0"/>
    </xf>
    <xf numFmtId="0" fontId="73" fillId="4" borderId="34" xfId="13" quotePrefix="1" applyFont="1" applyFill="1" applyBorder="1" applyAlignment="1" applyProtection="1">
      <alignment horizontal="center" vertical="top"/>
    </xf>
    <xf numFmtId="0" fontId="73" fillId="0" borderId="9" xfId="13" applyFont="1" applyBorder="1" applyAlignment="1" applyProtection="1">
      <alignment vertical="top"/>
    </xf>
    <xf numFmtId="0" fontId="73" fillId="0" borderId="4" xfId="13" applyFont="1" applyBorder="1" applyAlignment="1" applyProtection="1">
      <alignment vertical="top"/>
    </xf>
    <xf numFmtId="0" fontId="58" fillId="0" borderId="19" xfId="0" applyFont="1" applyBorder="1" applyAlignment="1" applyProtection="1">
      <alignment horizontal="center"/>
    </xf>
    <xf numFmtId="0" fontId="81" fillId="0" borderId="0" xfId="13" quotePrefix="1" applyFont="1" applyFill="1" applyBorder="1" applyAlignment="1" applyProtection="1">
      <alignment horizontal="left" vertical="center"/>
    </xf>
    <xf numFmtId="0" fontId="58" fillId="0" borderId="0" xfId="0" applyFont="1" applyFill="1" applyBorder="1" applyAlignment="1">
      <alignment horizontal="left"/>
    </xf>
    <xf numFmtId="0" fontId="7" fillId="0" borderId="0" xfId="0" quotePrefix="1" applyFont="1" applyFill="1" applyBorder="1" applyAlignment="1">
      <alignment horizontal="left" vertical="center"/>
    </xf>
    <xf numFmtId="0" fontId="47" fillId="0" borderId="0" xfId="0" quotePrefix="1" applyFont="1" applyFill="1" applyBorder="1" applyAlignment="1">
      <alignment horizontal="left"/>
    </xf>
    <xf numFmtId="0" fontId="9" fillId="0" borderId="0" xfId="0" quotePrefix="1" applyFont="1" applyFill="1" applyBorder="1" applyAlignment="1">
      <alignment horizontal="left"/>
    </xf>
    <xf numFmtId="0" fontId="83" fillId="0" borderId="0" xfId="0" applyFont="1" applyFill="1" applyBorder="1" applyAlignment="1">
      <alignment horizontal="left"/>
    </xf>
    <xf numFmtId="0" fontId="9" fillId="0" borderId="0" xfId="0" applyFont="1" applyFill="1" applyBorder="1" applyAlignment="1">
      <alignment horizontal="left" vertical="top"/>
    </xf>
    <xf numFmtId="0" fontId="83" fillId="0" borderId="0" xfId="0" applyFont="1" applyFill="1" applyBorder="1" applyAlignment="1">
      <alignment horizontal="left" vertical="top"/>
    </xf>
    <xf numFmtId="0" fontId="47" fillId="0" borderId="0" xfId="0" applyFont="1" applyFill="1" applyBorder="1" applyAlignment="1">
      <alignment horizontal="left" vertical="top"/>
    </xf>
    <xf numFmtId="0" fontId="84" fillId="0" borderId="0" xfId="13" quotePrefix="1" applyFont="1" applyFill="1" applyBorder="1" applyAlignment="1" applyProtection="1">
      <alignment horizontal="left" vertical="center"/>
    </xf>
    <xf numFmtId="0" fontId="81" fillId="0" borderId="0" xfId="13" quotePrefix="1" applyFont="1" applyFill="1" applyBorder="1" applyAlignment="1" applyProtection="1">
      <alignment horizontal="left" vertical="top"/>
    </xf>
    <xf numFmtId="0" fontId="81" fillId="0" borderId="0" xfId="13" quotePrefix="1" applyFont="1" applyFill="1" applyBorder="1" applyAlignment="1" applyProtection="1">
      <alignment horizontal="left"/>
    </xf>
    <xf numFmtId="0" fontId="9" fillId="0" borderId="0" xfId="0" quotePrefix="1" applyFont="1" applyFill="1" applyBorder="1" applyAlignment="1">
      <alignment horizontal="left" vertical="center"/>
    </xf>
    <xf numFmtId="0" fontId="2" fillId="0" borderId="0" xfId="0" quotePrefix="1" applyFont="1" applyFill="1" applyBorder="1" applyAlignment="1">
      <alignment horizontal="left" vertical="center"/>
    </xf>
    <xf numFmtId="49" fontId="0" fillId="9" borderId="14" xfId="0" applyNumberFormat="1" applyFont="1" applyFill="1" applyBorder="1" applyAlignment="1">
      <alignment vertical="center" wrapText="1"/>
    </xf>
    <xf numFmtId="0" fontId="0" fillId="9" borderId="14" xfId="0" applyNumberFormat="1" applyFont="1" applyFill="1" applyBorder="1" applyAlignment="1">
      <alignment vertical="center" wrapText="1"/>
    </xf>
    <xf numFmtId="49" fontId="0" fillId="9" borderId="17" xfId="0" applyNumberFormat="1" applyFont="1" applyFill="1" applyBorder="1" applyAlignment="1">
      <alignment vertical="center" wrapText="1"/>
    </xf>
    <xf numFmtId="0" fontId="0" fillId="9" borderId="17" xfId="0" applyNumberFormat="1" applyFont="1" applyFill="1" applyBorder="1" applyAlignment="1">
      <alignment vertical="center" wrapText="1"/>
    </xf>
    <xf numFmtId="49" fontId="0" fillId="9" borderId="17" xfId="0" applyNumberFormat="1" applyFont="1" applyFill="1" applyBorder="1" applyAlignment="1">
      <alignment vertical="top" wrapText="1"/>
    </xf>
    <xf numFmtId="0" fontId="0" fillId="0" borderId="0" xfId="0"/>
    <xf numFmtId="0" fontId="0" fillId="0" borderId="0" xfId="0" applyFont="1" applyAlignment="1">
      <alignment horizontal="left" vertical="top" wrapText="1"/>
    </xf>
    <xf numFmtId="0" fontId="48" fillId="0" borderId="0" xfId="13" applyAlignment="1" applyProtection="1"/>
    <xf numFmtId="0" fontId="0" fillId="0" borderId="0" xfId="0"/>
    <xf numFmtId="0" fontId="51" fillId="0" borderId="0" xfId="0" applyFont="1" applyAlignment="1" applyProtection="1">
      <alignment horizontal="left" vertical="top"/>
    </xf>
    <xf numFmtId="0" fontId="0" fillId="0" borderId="0" xfId="0"/>
    <xf numFmtId="0" fontId="56" fillId="0" borderId="7" xfId="0" applyFont="1" applyBorder="1" applyAlignment="1">
      <alignment horizontal="center" vertical="center"/>
    </xf>
    <xf numFmtId="0" fontId="47" fillId="0" borderId="0" xfId="0" applyFont="1" applyFill="1" applyBorder="1" applyAlignment="1">
      <alignment horizontal="left"/>
    </xf>
    <xf numFmtId="49" fontId="58" fillId="0" borderId="0" xfId="0" quotePrefix="1" applyNumberFormat="1" applyFont="1" applyFill="1" applyBorder="1" applyAlignment="1">
      <alignment vertical="top" wrapText="1"/>
    </xf>
    <xf numFmtId="49" fontId="58" fillId="4" borderId="0" xfId="0" quotePrefix="1" applyNumberFormat="1" applyFont="1" applyFill="1" applyBorder="1" applyAlignment="1">
      <alignment vertical="top" wrapText="1"/>
    </xf>
    <xf numFmtId="49" fontId="0" fillId="0" borderId="0" xfId="0" quotePrefix="1" applyNumberFormat="1" applyFont="1" applyFill="1" applyBorder="1" applyAlignment="1">
      <alignment vertical="top" wrapText="1"/>
    </xf>
    <xf numFmtId="49" fontId="58" fillId="4" borderId="37" xfId="0" quotePrefix="1" applyNumberFormat="1" applyFont="1" applyFill="1" applyBorder="1" applyAlignment="1">
      <alignment vertical="center" wrapText="1"/>
    </xf>
    <xf numFmtId="0" fontId="34" fillId="0" borderId="0" xfId="0" applyFont="1" applyFill="1"/>
    <xf numFmtId="0" fontId="74" fillId="0" borderId="0" xfId="0" applyFont="1" applyAlignment="1">
      <alignment horizontal="right"/>
    </xf>
    <xf numFmtId="174" fontId="82" fillId="0" borderId="11" xfId="0" applyNumberFormat="1" applyFont="1" applyBorder="1" applyAlignment="1">
      <alignment horizontal="left"/>
    </xf>
    <xf numFmtId="0" fontId="44" fillId="0" borderId="0" xfId="19"/>
    <xf numFmtId="49" fontId="0" fillId="4" borderId="0" xfId="0" applyNumberFormat="1" applyFont="1" applyFill="1" applyAlignment="1">
      <alignment vertical="top" wrapText="1"/>
    </xf>
    <xf numFmtId="49" fontId="0" fillId="4" borderId="10" xfId="0" applyNumberFormat="1" applyFont="1" applyFill="1" applyBorder="1" applyAlignment="1">
      <alignment wrapText="1"/>
    </xf>
    <xf numFmtId="169" fontId="3" fillId="7" borderId="15" xfId="0" applyNumberFormat="1" applyFont="1" applyFill="1" applyBorder="1" applyAlignment="1" applyProtection="1">
      <alignment horizontal="left" wrapText="1"/>
    </xf>
    <xf numFmtId="0" fontId="85" fillId="4" borderId="0" xfId="19" applyFont="1" applyFill="1"/>
    <xf numFmtId="0" fontId="0" fillId="9" borderId="33" xfId="0" applyFont="1" applyFill="1" applyBorder="1" applyAlignment="1"/>
    <xf numFmtId="0" fontId="0" fillId="9" borderId="30" xfId="0" applyFont="1" applyFill="1" applyBorder="1" applyAlignment="1"/>
    <xf numFmtId="0" fontId="3" fillId="7" borderId="14" xfId="19" applyFont="1" applyFill="1" applyBorder="1" applyAlignment="1">
      <alignment wrapText="1"/>
    </xf>
    <xf numFmtId="0" fontId="0" fillId="7" borderId="14" xfId="0" applyFont="1" applyFill="1" applyBorder="1" applyAlignment="1"/>
    <xf numFmtId="0" fontId="3" fillId="4" borderId="17" xfId="19" applyFont="1" applyFill="1" applyBorder="1" applyAlignment="1">
      <alignment horizontal="left"/>
    </xf>
    <xf numFmtId="0" fontId="0" fillId="4" borderId="30" xfId="0" applyFont="1" applyFill="1" applyBorder="1" applyAlignment="1"/>
    <xf numFmtId="0" fontId="3" fillId="4" borderId="14" xfId="19" applyFont="1" applyFill="1" applyBorder="1" applyAlignment="1">
      <alignment horizontal="left"/>
    </xf>
    <xf numFmtId="0" fontId="0" fillId="4" borderId="0" xfId="0" applyFont="1" applyFill="1" applyBorder="1" applyAlignment="1"/>
    <xf numFmtId="0" fontId="2" fillId="9" borderId="30" xfId="0" applyFont="1" applyFill="1" applyBorder="1" applyAlignment="1"/>
    <xf numFmtId="0" fontId="58" fillId="7" borderId="14" xfId="19" applyFont="1" applyFill="1" applyBorder="1" applyAlignment="1"/>
    <xf numFmtId="0" fontId="0" fillId="4" borderId="17" xfId="0" applyFont="1" applyFill="1" applyBorder="1" applyAlignment="1"/>
    <xf numFmtId="0" fontId="0" fillId="4" borderId="14" xfId="0" applyFont="1" applyFill="1" applyBorder="1" applyAlignment="1"/>
    <xf numFmtId="0" fontId="2" fillId="0" borderId="33" xfId="19" applyFont="1" applyFill="1" applyBorder="1" applyAlignment="1">
      <alignment wrapText="1"/>
    </xf>
    <xf numFmtId="0" fontId="2" fillId="9" borderId="33" xfId="0" applyFont="1" applyFill="1" applyBorder="1" applyAlignment="1"/>
    <xf numFmtId="0" fontId="3" fillId="7" borderId="14" xfId="19" applyFont="1" applyFill="1" applyBorder="1" applyAlignment="1"/>
    <xf numFmtId="0" fontId="0" fillId="7" borderId="26" xfId="0" applyFont="1" applyFill="1" applyBorder="1" applyAlignment="1"/>
    <xf numFmtId="0" fontId="44" fillId="0" borderId="0" xfId="19" applyFont="1" applyAlignment="1"/>
    <xf numFmtId="0" fontId="86" fillId="0" borderId="0" xfId="19" applyFont="1" applyFill="1"/>
    <xf numFmtId="0" fontId="58" fillId="0" borderId="16" xfId="19" applyFont="1" applyBorder="1" applyAlignment="1"/>
    <xf numFmtId="0" fontId="0" fillId="9" borderId="14" xfId="0" applyNumberFormat="1" applyFont="1" applyFill="1" applyBorder="1" applyAlignment="1">
      <alignment horizontal="left" vertical="top" wrapText="1"/>
    </xf>
    <xf numFmtId="0" fontId="0" fillId="9" borderId="17" xfId="0" applyNumberFormat="1" applyFont="1" applyFill="1" applyBorder="1" applyAlignment="1">
      <alignment horizontal="left" vertical="top" wrapText="1"/>
    </xf>
    <xf numFmtId="49" fontId="8" fillId="4" borderId="0" xfId="0" applyNumberFormat="1" applyFont="1" applyFill="1" applyAlignment="1">
      <alignment vertical="top" wrapText="1"/>
    </xf>
    <xf numFmtId="0" fontId="0" fillId="0" borderId="23" xfId="0" applyFont="1" applyFill="1" applyBorder="1" applyProtection="1"/>
    <xf numFmtId="0" fontId="0" fillId="0" borderId="13" xfId="0" applyFont="1" applyFill="1" applyBorder="1" applyProtection="1"/>
    <xf numFmtId="0" fontId="0" fillId="0" borderId="21" xfId="0" applyFont="1" applyFill="1" applyBorder="1" applyProtection="1"/>
    <xf numFmtId="0" fontId="23" fillId="4" borderId="17" xfId="0" applyFont="1" applyFill="1" applyBorder="1" applyAlignment="1" applyProtection="1">
      <alignment horizontal="left" vertical="center" indent="1"/>
    </xf>
    <xf numFmtId="0" fontId="58" fillId="0" borderId="8" xfId="0" applyFont="1" applyBorder="1" applyAlignment="1">
      <alignment horizontal="left" vertical="center" indent="1"/>
    </xf>
    <xf numFmtId="0" fontId="0" fillId="0" borderId="0" xfId="0" applyAlignment="1">
      <alignment horizontal="left" vertical="center" indent="1"/>
    </xf>
    <xf numFmtId="0" fontId="58" fillId="0" borderId="38" xfId="0" applyFont="1" applyBorder="1" applyAlignment="1">
      <alignment horizontal="left" vertical="center" indent="1"/>
    </xf>
    <xf numFmtId="0" fontId="0" fillId="0" borderId="0" xfId="0"/>
    <xf numFmtId="169" fontId="2" fillId="0" borderId="16" xfId="0" applyNumberFormat="1" applyFont="1" applyFill="1" applyBorder="1" applyAlignment="1" applyProtection="1">
      <alignment horizontal="left"/>
    </xf>
    <xf numFmtId="169" fontId="2" fillId="0" borderId="1" xfId="0" applyNumberFormat="1" applyFont="1" applyFill="1" applyBorder="1" applyAlignment="1" applyProtection="1">
      <alignment horizontal="left"/>
    </xf>
    <xf numFmtId="0" fontId="0" fillId="9" borderId="1" xfId="0" applyFont="1" applyFill="1" applyBorder="1" applyAlignment="1"/>
    <xf numFmtId="0" fontId="2" fillId="0" borderId="1" xfId="19" applyFont="1" applyFill="1" applyBorder="1" applyAlignment="1">
      <alignment wrapText="1"/>
    </xf>
    <xf numFmtId="0" fontId="2" fillId="9" borderId="1" xfId="0" applyFont="1" applyFill="1" applyBorder="1" applyAlignment="1"/>
    <xf numFmtId="0" fontId="0" fillId="9" borderId="39" xfId="0" applyFont="1" applyFill="1" applyBorder="1" applyAlignment="1"/>
    <xf numFmtId="0" fontId="2" fillId="0" borderId="39" xfId="0" applyFont="1" applyFill="1" applyBorder="1" applyAlignment="1" applyProtection="1">
      <alignment horizontal="center" wrapText="1"/>
    </xf>
    <xf numFmtId="0" fontId="0" fillId="0" borderId="0" xfId="0"/>
    <xf numFmtId="49" fontId="44" fillId="0" borderId="3" xfId="5">
      <alignment horizontal="center"/>
    </xf>
    <xf numFmtId="0" fontId="0" fillId="0" borderId="0" xfId="0" applyFont="1" applyBorder="1" applyAlignment="1">
      <alignment vertical="center"/>
    </xf>
    <xf numFmtId="0" fontId="0" fillId="0" borderId="0" xfId="0" applyAlignment="1">
      <alignment horizontal="center" vertical="center"/>
    </xf>
    <xf numFmtId="0" fontId="0" fillId="0" borderId="0" xfId="0" applyAlignment="1">
      <alignment horizontal="right" vertical="center"/>
    </xf>
    <xf numFmtId="0" fontId="58" fillId="0" borderId="0" xfId="0" applyFont="1" applyAlignment="1">
      <alignment vertical="center"/>
    </xf>
    <xf numFmtId="0" fontId="0" fillId="0" borderId="0" xfId="0" applyBorder="1" applyAlignment="1">
      <alignment vertical="center"/>
    </xf>
    <xf numFmtId="0" fontId="0" fillId="0" borderId="0" xfId="0" applyFont="1" applyBorder="1" applyAlignment="1">
      <alignment horizontal="center" vertical="center"/>
    </xf>
    <xf numFmtId="0" fontId="58" fillId="0" borderId="0" xfId="0" applyFont="1" applyBorder="1" applyAlignment="1">
      <alignment vertical="center"/>
    </xf>
    <xf numFmtId="0" fontId="48" fillId="0" borderId="0" xfId="13" applyFont="1" applyAlignment="1" applyProtection="1">
      <alignment horizontal="left"/>
    </xf>
    <xf numFmtId="0" fontId="0" fillId="0" borderId="0" xfId="0"/>
    <xf numFmtId="0" fontId="0" fillId="0" borderId="0" xfId="0" applyFont="1" applyFill="1" applyAlignment="1">
      <alignment horizontal="left"/>
    </xf>
    <xf numFmtId="0" fontId="45" fillId="0" borderId="0" xfId="0" applyFont="1" applyFill="1" applyAlignment="1">
      <alignment horizontal="center"/>
    </xf>
    <xf numFmtId="0" fontId="0" fillId="0" borderId="0" xfId="0" applyFont="1" applyFill="1" applyAlignment="1">
      <alignment horizontal="left" vertical="center" wrapText="1"/>
    </xf>
    <xf numFmtId="49" fontId="0" fillId="9" borderId="17" xfId="0" applyNumberFormat="1" applyFont="1" applyFill="1" applyBorder="1" applyAlignment="1">
      <alignment horizontal="left" vertical="top" wrapText="1"/>
    </xf>
    <xf numFmtId="0" fontId="48" fillId="4" borderId="13" xfId="13" applyFill="1" applyBorder="1" applyAlignment="1" applyProtection="1">
      <alignment horizontal="left" vertical="top" wrapText="1" indent="1"/>
    </xf>
    <xf numFmtId="0" fontId="48" fillId="4" borderId="18" xfId="13" applyFont="1" applyFill="1" applyBorder="1" applyAlignment="1" applyProtection="1">
      <alignment horizontal="left" vertical="top" wrapText="1" indent="1"/>
    </xf>
    <xf numFmtId="0" fontId="2" fillId="4" borderId="13" xfId="0" applyFont="1" applyFill="1" applyBorder="1" applyAlignment="1">
      <alignment horizontal="left" vertical="top" indent="1"/>
    </xf>
    <xf numFmtId="0" fontId="2" fillId="4" borderId="0" xfId="0" applyFont="1" applyFill="1" applyBorder="1" applyAlignment="1">
      <alignment horizontal="left" vertical="top" wrapText="1" indent="1"/>
    </xf>
    <xf numFmtId="0" fontId="2" fillId="4" borderId="18" xfId="0" applyFont="1" applyFill="1" applyBorder="1" applyAlignment="1">
      <alignment horizontal="left" vertical="center" wrapText="1" indent="1"/>
    </xf>
    <xf numFmtId="0" fontId="48" fillId="0" borderId="13" xfId="13" applyBorder="1" applyAlignment="1" applyProtection="1">
      <alignment horizontal="left" vertical="top" wrapText="1" indent="1"/>
    </xf>
    <xf numFmtId="0" fontId="48" fillId="0" borderId="18" xfId="13" applyFont="1" applyBorder="1" applyAlignment="1" applyProtection="1">
      <alignment horizontal="left" vertical="top" wrapText="1" indent="1"/>
    </xf>
    <xf numFmtId="0" fontId="2" fillId="0" borderId="13" xfId="0" applyFont="1" applyBorder="1" applyAlignment="1">
      <alignment horizontal="left" vertical="top" indent="1"/>
    </xf>
    <xf numFmtId="0" fontId="2" fillId="0" borderId="0" xfId="0" applyFont="1" applyBorder="1" applyAlignment="1">
      <alignment horizontal="left" vertical="top" wrapText="1" indent="1"/>
    </xf>
    <xf numFmtId="0" fontId="0" fillId="0" borderId="12" xfId="0" applyFont="1" applyBorder="1" applyAlignment="1">
      <alignment horizontal="left" vertical="top" indent="1"/>
    </xf>
    <xf numFmtId="0" fontId="0" fillId="0" borderId="34" xfId="0" applyFont="1" applyBorder="1" applyAlignment="1">
      <alignment horizontal="left" indent="1"/>
    </xf>
    <xf numFmtId="0" fontId="48" fillId="0" borderId="0" xfId="13" applyAlignment="1" applyProtection="1"/>
    <xf numFmtId="0" fontId="0" fillId="0" borderId="0" xfId="0"/>
    <xf numFmtId="0" fontId="47" fillId="0" borderId="0" xfId="0" applyFont="1" applyFill="1" applyBorder="1" applyAlignment="1">
      <alignment horizontal="left"/>
    </xf>
    <xf numFmtId="0" fontId="0" fillId="0" borderId="0" xfId="0" applyFont="1" applyFill="1" applyAlignment="1">
      <alignment horizontal="right" vertical="center"/>
    </xf>
    <xf numFmtId="0" fontId="0" fillId="0" borderId="0" xfId="0" applyFont="1" applyFill="1" applyBorder="1" applyAlignment="1">
      <alignment horizontal="left"/>
    </xf>
    <xf numFmtId="49" fontId="44" fillId="0" borderId="3" xfId="6">
      <alignment horizontal="center"/>
    </xf>
    <xf numFmtId="0" fontId="20" fillId="0" borderId="0" xfId="0" applyFont="1" applyAlignment="1">
      <alignment horizontal="left" readingOrder="1"/>
    </xf>
    <xf numFmtId="0" fontId="0" fillId="0" borderId="0" xfId="0" applyAlignment="1"/>
    <xf numFmtId="0" fontId="0" fillId="0" borderId="0" xfId="0"/>
    <xf numFmtId="0" fontId="0" fillId="0" borderId="0" xfId="0" applyFont="1" applyFill="1" applyAlignment="1">
      <alignment horizontal="center"/>
    </xf>
    <xf numFmtId="0" fontId="0" fillId="0" borderId="0" xfId="0" applyFont="1" applyFill="1" applyAlignment="1">
      <alignment vertical="top"/>
    </xf>
    <xf numFmtId="0" fontId="0" fillId="0" borderId="0" xfId="0" applyFill="1" applyAlignment="1">
      <alignment vertical="top"/>
    </xf>
    <xf numFmtId="0" fontId="30" fillId="0" borderId="53" xfId="0" applyFont="1" applyBorder="1" applyAlignment="1">
      <alignment horizontal="right" vertical="center"/>
    </xf>
    <xf numFmtId="0" fontId="45" fillId="0" borderId="0" xfId="0" applyFont="1" applyFill="1" applyProtection="1"/>
    <xf numFmtId="0" fontId="30" fillId="0" borderId="0" xfId="0" applyFont="1" applyAlignment="1">
      <alignment horizontal="right" vertical="center"/>
    </xf>
    <xf numFmtId="0" fontId="47" fillId="0" borderId="0" xfId="0" applyFont="1" applyFill="1" applyBorder="1" applyAlignment="1">
      <alignment horizontal="left"/>
    </xf>
    <xf numFmtId="0" fontId="58" fillId="0" borderId="0" xfId="0" applyFont="1" applyFill="1" applyAlignment="1">
      <alignment horizontal="left" vertical="top"/>
    </xf>
    <xf numFmtId="0" fontId="58" fillId="0" borderId="0" xfId="0" applyFont="1" applyFill="1" applyAlignment="1">
      <alignment horizontal="left"/>
    </xf>
    <xf numFmtId="0" fontId="58" fillId="0" borderId="0" xfId="0" applyFont="1" applyFill="1" applyAlignment="1">
      <alignment horizontal="left" vertical="center"/>
    </xf>
    <xf numFmtId="0" fontId="0" fillId="0" borderId="0" xfId="0" applyFont="1" applyFill="1" applyProtection="1"/>
    <xf numFmtId="0" fontId="0" fillId="0" borderId="0" xfId="0" applyFont="1" applyFill="1" applyAlignment="1">
      <alignment horizontal="left"/>
    </xf>
    <xf numFmtId="0" fontId="2" fillId="0" borderId="0" xfId="0" quotePrefix="1" applyFont="1" applyFill="1" applyAlignment="1">
      <alignment horizontal="left" vertical="top" wrapText="1"/>
    </xf>
    <xf numFmtId="0" fontId="0" fillId="0" borderId="0" xfId="0" quotePrefix="1" applyFont="1" applyFill="1" applyAlignment="1">
      <alignment horizontal="left" vertical="top" wrapText="1"/>
    </xf>
    <xf numFmtId="0" fontId="58" fillId="0" borderId="0" xfId="0" applyFont="1" applyFill="1" applyAlignment="1">
      <alignment horizontal="left"/>
    </xf>
    <xf numFmtId="0" fontId="69" fillId="0" borderId="0" xfId="0" applyFont="1" applyFill="1" applyAlignment="1"/>
    <xf numFmtId="0" fontId="0" fillId="17" borderId="0" xfId="0" applyFont="1" applyFill="1"/>
    <xf numFmtId="0" fontId="68" fillId="0" borderId="0" xfId="0" applyFont="1" applyFill="1" applyBorder="1" applyAlignment="1">
      <alignment horizontal="center" vertical="center"/>
    </xf>
    <xf numFmtId="0" fontId="70" fillId="0" borderId="0" xfId="0" applyFont="1" applyFill="1"/>
    <xf numFmtId="0" fontId="69" fillId="0" borderId="0" xfId="0" applyFont="1" applyFill="1" applyAlignment="1">
      <alignment vertical="center"/>
    </xf>
    <xf numFmtId="0" fontId="0" fillId="4" borderId="40" xfId="0" applyFont="1" applyFill="1" applyBorder="1" applyAlignment="1" applyProtection="1">
      <alignment horizontal="left" vertical="center" indent="1"/>
    </xf>
    <xf numFmtId="0" fontId="0" fillId="0" borderId="0" xfId="0" applyFont="1" applyBorder="1" applyAlignment="1" applyProtection="1">
      <alignment horizontal="left" vertical="center" indent="1"/>
    </xf>
    <xf numFmtId="0" fontId="0" fillId="7" borderId="23" xfId="0" applyFont="1" applyFill="1" applyBorder="1" applyAlignment="1" applyProtection="1">
      <alignment horizontal="left" indent="1"/>
    </xf>
    <xf numFmtId="0" fontId="21" fillId="7" borderId="13" xfId="13" applyFont="1" applyFill="1" applyBorder="1" applyAlignment="1" applyProtection="1">
      <alignment horizontal="left" indent="1"/>
    </xf>
    <xf numFmtId="0" fontId="58" fillId="0" borderId="0" xfId="0" quotePrefix="1" applyFont="1" applyFill="1" applyBorder="1" applyAlignment="1">
      <alignment vertical="center"/>
    </xf>
    <xf numFmtId="0" fontId="0" fillId="0" borderId="10" xfId="0" applyFill="1" applyBorder="1" applyAlignment="1">
      <alignment vertical="center"/>
    </xf>
    <xf numFmtId="0" fontId="0" fillId="0" borderId="52" xfId="0" applyFill="1" applyBorder="1" applyAlignment="1">
      <alignment vertical="center"/>
    </xf>
    <xf numFmtId="0" fontId="0" fillId="0" borderId="0" xfId="0" applyAlignment="1"/>
    <xf numFmtId="0" fontId="0" fillId="0" borderId="0" xfId="0"/>
    <xf numFmtId="0" fontId="0" fillId="0" borderId="0" xfId="0" applyFont="1" applyFill="1" applyAlignment="1">
      <alignment horizontal="center"/>
    </xf>
    <xf numFmtId="0" fontId="0" fillId="0" borderId="0" xfId="0" applyFont="1" applyFill="1" applyAlignment="1">
      <alignment horizontal="left"/>
    </xf>
    <xf numFmtId="0" fontId="58" fillId="0" borderId="0" xfId="0" applyFont="1" applyFill="1" applyAlignment="1">
      <alignment horizontal="left"/>
    </xf>
    <xf numFmtId="0" fontId="0" fillId="0" borderId="0" xfId="0" applyFont="1" applyAlignment="1" applyProtection="1"/>
    <xf numFmtId="0" fontId="0" fillId="0" borderId="0" xfId="0" applyFont="1" applyFill="1" applyBorder="1" applyAlignment="1" applyProtection="1"/>
    <xf numFmtId="0" fontId="51" fillId="0" borderId="0" xfId="0" applyFont="1" applyAlignment="1" applyProtection="1">
      <alignment vertical="top"/>
    </xf>
    <xf numFmtId="0" fontId="8" fillId="0" borderId="0" xfId="0" applyFont="1" applyAlignment="1">
      <alignment vertical="center"/>
    </xf>
    <xf numFmtId="0" fontId="51" fillId="0" borderId="0" xfId="0" applyFont="1" applyFill="1" applyBorder="1" applyProtection="1"/>
    <xf numFmtId="0" fontId="54" fillId="0" borderId="0" xfId="0" applyFont="1" applyFill="1"/>
    <xf numFmtId="0" fontId="52" fillId="0" borderId="0" xfId="0" applyFont="1" applyFill="1"/>
    <xf numFmtId="0" fontId="16" fillId="0" borderId="0" xfId="0" applyFont="1" applyFill="1"/>
    <xf numFmtId="0" fontId="0" fillId="0" borderId="0" xfId="0" applyFont="1" applyBorder="1" applyAlignment="1">
      <alignment vertical="center"/>
    </xf>
    <xf numFmtId="0" fontId="0" fillId="0" borderId="13" xfId="0" applyFont="1" applyBorder="1" applyAlignment="1">
      <alignment horizontal="left" vertical="center"/>
    </xf>
    <xf numFmtId="0" fontId="0" fillId="0" borderId="0" xfId="0" applyAlignment="1"/>
    <xf numFmtId="0" fontId="0" fillId="0" borderId="0" xfId="0"/>
    <xf numFmtId="0" fontId="2" fillId="4" borderId="61" xfId="0" applyFont="1" applyFill="1" applyBorder="1" applyAlignment="1">
      <alignment horizontal="left" vertical="center"/>
    </xf>
    <xf numFmtId="0" fontId="0" fillId="4" borderId="0" xfId="0" applyFont="1" applyFill="1" applyBorder="1" applyAlignment="1">
      <alignment vertical="center"/>
    </xf>
    <xf numFmtId="0" fontId="40" fillId="0" borderId="0" xfId="0" applyFont="1" applyAlignment="1">
      <alignment horizontal="left" vertical="top" wrapText="1"/>
    </xf>
    <xf numFmtId="0" fontId="0" fillId="0" borderId="0" xfId="0" applyFont="1" applyFill="1" applyAlignment="1">
      <alignment horizontal="left" vertical="top" wrapText="1"/>
    </xf>
    <xf numFmtId="0" fontId="58" fillId="0" borderId="0" xfId="0" applyFont="1" applyFill="1" applyAlignment="1">
      <alignment horizontal="left" vertical="top"/>
    </xf>
    <xf numFmtId="0" fontId="0" fillId="0" borderId="0" xfId="0" applyFont="1" applyFill="1" applyAlignment="1">
      <alignment horizontal="left"/>
    </xf>
    <xf numFmtId="0" fontId="58" fillId="0" borderId="0" xfId="0" applyFont="1" applyFill="1" applyAlignment="1">
      <alignment horizontal="left"/>
    </xf>
    <xf numFmtId="0" fontId="45" fillId="0" borderId="0" xfId="0" applyFont="1" applyFill="1" applyAlignment="1">
      <alignment horizontal="center"/>
    </xf>
    <xf numFmtId="0" fontId="0" fillId="0" borderId="0" xfId="0" applyFont="1" applyFill="1" applyAlignment="1">
      <alignment horizontal="left" vertical="center" wrapText="1"/>
    </xf>
    <xf numFmtId="0" fontId="0" fillId="0" borderId="0" xfId="0" applyFill="1" applyAlignment="1">
      <alignment horizontal="left" vertical="top" indent="1"/>
    </xf>
    <xf numFmtId="0" fontId="0" fillId="0" borderId="0" xfId="0" applyFont="1" applyFill="1" applyAlignment="1">
      <alignment horizontal="left" vertical="top" indent="1"/>
    </xf>
    <xf numFmtId="0" fontId="0" fillId="0" borderId="18" xfId="0" applyFont="1" applyBorder="1" applyAlignment="1">
      <alignment horizontal="left" vertical="center"/>
    </xf>
    <xf numFmtId="0" fontId="48" fillId="0" borderId="0" xfId="13" applyFont="1" applyBorder="1" applyAlignment="1" applyProtection="1">
      <alignment horizontal="left" vertical="center"/>
    </xf>
    <xf numFmtId="0" fontId="0" fillId="0" borderId="18" xfId="0" applyFont="1" applyBorder="1" applyAlignment="1">
      <alignment vertical="center"/>
    </xf>
    <xf numFmtId="0" fontId="54" fillId="0" borderId="0" xfId="21" applyFont="1" applyFill="1" applyAlignment="1">
      <alignment vertical="top"/>
    </xf>
    <xf numFmtId="0" fontId="2" fillId="4" borderId="61" xfId="0" applyFont="1" applyFill="1" applyBorder="1" applyAlignment="1">
      <alignment horizontal="center" vertical="center"/>
    </xf>
    <xf numFmtId="0" fontId="3" fillId="4" borderId="61" xfId="0" applyFont="1" applyFill="1" applyBorder="1" applyAlignment="1">
      <alignment horizontal="center" vertical="center"/>
    </xf>
    <xf numFmtId="0" fontId="3" fillId="4" borderId="61" xfId="0" applyFont="1" applyFill="1" applyBorder="1" applyAlignment="1">
      <alignment vertical="center"/>
    </xf>
    <xf numFmtId="0" fontId="58" fillId="0" borderId="0" xfId="0" applyFont="1" applyAlignment="1" applyProtection="1">
      <alignment horizontal="left" vertical="top"/>
    </xf>
    <xf numFmtId="0" fontId="71" fillId="0" borderId="0" xfId="0" applyFont="1" applyAlignment="1">
      <alignment vertical="center"/>
    </xf>
    <xf numFmtId="0" fontId="88" fillId="0" borderId="0" xfId="0" applyFont="1" applyAlignment="1" applyProtection="1">
      <alignment vertical="center" textRotation="90"/>
    </xf>
    <xf numFmtId="0" fontId="0" fillId="0" borderId="0" xfId="0" applyFont="1" applyAlignment="1">
      <alignment vertical="center"/>
    </xf>
    <xf numFmtId="0" fontId="0" fillId="4" borderId="55" xfId="0" applyFont="1" applyFill="1" applyBorder="1" applyAlignment="1">
      <alignment vertical="center"/>
    </xf>
    <xf numFmtId="0" fontId="8" fillId="4" borderId="55" xfId="0" applyFont="1" applyFill="1" applyBorder="1" applyAlignment="1">
      <alignment vertical="center"/>
    </xf>
    <xf numFmtId="0" fontId="0" fillId="4" borderId="61" xfId="0" applyFont="1" applyFill="1" applyBorder="1" applyAlignment="1">
      <alignment vertical="center"/>
    </xf>
    <xf numFmtId="0" fontId="48" fillId="4" borderId="0" xfId="13" applyFont="1" applyFill="1" applyAlignment="1" applyProtection="1">
      <alignment horizontal="left" vertical="top"/>
    </xf>
    <xf numFmtId="0" fontId="0" fillId="4" borderId="0" xfId="0" applyFont="1" applyFill="1" applyAlignment="1">
      <alignment horizontal="left" vertical="top"/>
    </xf>
    <xf numFmtId="0" fontId="0" fillId="4" borderId="0" xfId="0" applyFont="1" applyFill="1" applyAlignment="1">
      <alignment horizontal="center" vertical="top"/>
    </xf>
    <xf numFmtId="0" fontId="0" fillId="4" borderId="58" xfId="0" applyFont="1" applyFill="1" applyBorder="1" applyAlignment="1">
      <alignment horizontal="center" vertical="top"/>
    </xf>
    <xf numFmtId="0" fontId="0" fillId="0" borderId="22" xfId="0" applyFont="1" applyBorder="1" applyAlignment="1">
      <alignment vertical="center"/>
    </xf>
    <xf numFmtId="0" fontId="0" fillId="0" borderId="15" xfId="0" applyFont="1" applyBorder="1" applyAlignment="1">
      <alignment vertical="center"/>
    </xf>
    <xf numFmtId="171" fontId="44" fillId="0" borderId="0" xfId="15" applyNumberFormat="1" applyFont="1" applyFill="1" applyBorder="1" applyAlignment="1">
      <alignment horizontal="right" vertical="center"/>
    </xf>
    <xf numFmtId="0" fontId="8" fillId="0" borderId="0" xfId="0" applyFont="1" applyAlignment="1">
      <alignment vertical="top" wrapText="1"/>
    </xf>
    <xf numFmtId="0" fontId="58" fillId="0" borderId="0" xfId="0" applyFont="1" applyAlignment="1">
      <alignment vertical="top" wrapText="1"/>
    </xf>
    <xf numFmtId="0" fontId="0" fillId="0" borderId="7" xfId="0" applyBorder="1" applyAlignment="1">
      <alignment horizontal="left" vertical="top" indent="1"/>
    </xf>
    <xf numFmtId="0" fontId="0" fillId="0" borderId="0" xfId="0" applyFill="1" applyBorder="1" applyAlignment="1">
      <alignment vertical="top" wrapText="1"/>
    </xf>
    <xf numFmtId="0" fontId="40" fillId="0" borderId="0" xfId="0" applyFont="1" applyAlignment="1">
      <alignment vertical="top" wrapText="1"/>
    </xf>
    <xf numFmtId="0" fontId="31" fillId="0" borderId="0" xfId="0" applyFont="1" applyAlignment="1">
      <alignment vertical="top" wrapText="1"/>
    </xf>
    <xf numFmtId="0" fontId="1" fillId="0" borderId="0" xfId="0" applyFont="1" applyBorder="1" applyAlignment="1">
      <alignment vertical="top" wrapText="1"/>
    </xf>
    <xf numFmtId="0" fontId="32" fillId="0" borderId="23" xfId="0" applyFont="1" applyBorder="1" applyAlignment="1">
      <alignment horizontal="left" vertical="top" indent="1"/>
    </xf>
    <xf numFmtId="0" fontId="0" fillId="0" borderId="24" xfId="0" applyBorder="1" applyAlignment="1">
      <alignment horizontal="left" vertical="top" indent="1"/>
    </xf>
    <xf numFmtId="0" fontId="0" fillId="0" borderId="10" xfId="0" applyBorder="1" applyAlignment="1">
      <alignment horizontal="left" indent="1"/>
    </xf>
    <xf numFmtId="0" fontId="0" fillId="0" borderId="11" xfId="0" applyBorder="1" applyAlignment="1">
      <alignment horizontal="left" indent="1"/>
    </xf>
    <xf numFmtId="0" fontId="47" fillId="0" borderId="23" xfId="0" applyFont="1" applyBorder="1" applyAlignment="1">
      <alignment horizontal="left" vertical="top" indent="1"/>
    </xf>
    <xf numFmtId="0" fontId="0" fillId="0" borderId="6" xfId="0" applyBorder="1" applyAlignment="1">
      <alignment horizontal="left" vertical="top" wrapText="1" indent="1"/>
    </xf>
    <xf numFmtId="0" fontId="2" fillId="0" borderId="6" xfId="0" applyFont="1" applyBorder="1" applyAlignment="1">
      <alignment horizontal="left" vertical="top" wrapText="1" indent="1"/>
    </xf>
    <xf numFmtId="0" fontId="0" fillId="0" borderId="7" xfId="0" applyBorder="1" applyAlignment="1">
      <alignment horizontal="center" vertical="top"/>
    </xf>
    <xf numFmtId="0" fontId="58" fillId="0" borderId="0" xfId="0" applyFont="1" applyFill="1" applyAlignment="1">
      <alignment vertical="center"/>
    </xf>
    <xf numFmtId="0" fontId="58" fillId="0" borderId="0" xfId="0" applyFont="1" applyFill="1" applyAlignment="1">
      <alignment vertical="top"/>
    </xf>
    <xf numFmtId="0" fontId="3" fillId="0" borderId="0" xfId="0" applyFont="1" applyFill="1" applyBorder="1" applyAlignment="1">
      <alignment horizontal="left"/>
    </xf>
    <xf numFmtId="0" fontId="90" fillId="0" borderId="0" xfId="0" applyFont="1" applyFill="1" applyBorder="1" applyAlignment="1">
      <alignment horizontal="left"/>
    </xf>
    <xf numFmtId="0" fontId="81" fillId="0" borderId="0" xfId="13" quotePrefix="1" applyFont="1" applyFill="1" applyBorder="1" applyAlignment="1" applyProtection="1">
      <alignment horizontal="left" vertical="top" indent="1"/>
    </xf>
    <xf numFmtId="0" fontId="40" fillId="0" borderId="72" xfId="0" applyFont="1" applyFill="1" applyBorder="1" applyAlignment="1">
      <alignment vertical="top" wrapText="1"/>
    </xf>
    <xf numFmtId="0" fontId="40" fillId="0" borderId="10" xfId="0" applyFont="1" applyFill="1" applyBorder="1" applyAlignment="1">
      <alignment vertical="top" wrapText="1"/>
    </xf>
    <xf numFmtId="0" fontId="40" fillId="0" borderId="59" xfId="0" applyFont="1" applyFill="1" applyBorder="1" applyAlignment="1">
      <alignment vertical="top" wrapText="1"/>
    </xf>
    <xf numFmtId="0" fontId="40" fillId="0" borderId="0" xfId="0" applyFont="1" applyFill="1" applyBorder="1" applyAlignment="1">
      <alignment vertical="top" wrapText="1"/>
    </xf>
    <xf numFmtId="0" fontId="40" fillId="0" borderId="67" xfId="0" applyFont="1" applyFill="1" applyBorder="1" applyAlignment="1">
      <alignment vertical="top" wrapText="1"/>
    </xf>
    <xf numFmtId="0" fontId="58" fillId="0" borderId="0" xfId="0" applyFont="1" applyFill="1" applyAlignment="1">
      <alignment horizontal="left" vertical="top"/>
    </xf>
    <xf numFmtId="0" fontId="58" fillId="0" borderId="0" xfId="0" applyFont="1" applyFill="1" applyAlignment="1">
      <alignment horizontal="left"/>
    </xf>
    <xf numFmtId="0" fontId="0" fillId="0" borderId="11" xfId="0" applyBorder="1" applyAlignment="1">
      <alignment horizontal="left" vertical="top" wrapText="1" indent="1"/>
    </xf>
    <xf numFmtId="0" fontId="0" fillId="0" borderId="0" xfId="0" quotePrefix="1" applyFont="1" applyFill="1" applyAlignment="1">
      <alignment wrapText="1"/>
    </xf>
    <xf numFmtId="0" fontId="58" fillId="7" borderId="7" xfId="0" applyFont="1" applyFill="1" applyBorder="1" applyAlignment="1">
      <alignment horizontal="center" vertical="center"/>
    </xf>
    <xf numFmtId="0" fontId="48" fillId="9" borderId="26" xfId="13" applyFont="1" applyFill="1" applyBorder="1" applyAlignment="1" applyProtection="1">
      <alignment horizontal="left" vertical="center" indent="1"/>
    </xf>
    <xf numFmtId="0" fontId="48" fillId="9" borderId="27" xfId="13" applyFont="1" applyFill="1" applyBorder="1" applyAlignment="1" applyProtection="1">
      <alignment horizontal="left" vertical="center" indent="1"/>
    </xf>
    <xf numFmtId="0" fontId="2" fillId="4" borderId="27" xfId="13" applyFont="1" applyFill="1" applyBorder="1" applyAlignment="1" applyProtection="1">
      <alignment horizontal="left" vertical="center" indent="1"/>
    </xf>
    <xf numFmtId="0" fontId="48" fillId="0" borderId="28" xfId="13" applyFont="1" applyFill="1" applyBorder="1" applyAlignment="1" applyProtection="1">
      <alignment horizontal="left" vertical="center" indent="1"/>
    </xf>
    <xf numFmtId="0" fontId="0" fillId="0" borderId="0" xfId="0" applyAlignment="1">
      <alignment horizontal="left" indent="1"/>
    </xf>
    <xf numFmtId="0" fontId="48" fillId="0" borderId="35" xfId="13" applyFill="1" applyBorder="1" applyAlignment="1" applyProtection="1">
      <alignment horizontal="left" vertical="center" indent="1"/>
    </xf>
    <xf numFmtId="0" fontId="48" fillId="0" borderId="36" xfId="13" applyFill="1" applyBorder="1" applyAlignment="1" applyProtection="1">
      <alignment horizontal="left" vertical="center" indent="1"/>
    </xf>
    <xf numFmtId="0" fontId="0" fillId="0" borderId="0" xfId="0" applyFont="1" applyFill="1" applyAlignment="1" applyProtection="1">
      <alignment horizontal="right"/>
    </xf>
    <xf numFmtId="0" fontId="0" fillId="0" borderId="0" xfId="0" quotePrefix="1" applyFont="1" applyProtection="1"/>
    <xf numFmtId="0" fontId="2" fillId="0" borderId="0" xfId="0" applyFont="1" applyFill="1" applyAlignment="1">
      <alignment horizontal="left" vertical="top" wrapText="1"/>
    </xf>
    <xf numFmtId="0" fontId="0" fillId="0" borderId="0" xfId="0"/>
    <xf numFmtId="0" fontId="58" fillId="0" borderId="0" xfId="0" applyFont="1" applyFill="1" applyAlignment="1">
      <alignment horizontal="left" vertical="top"/>
    </xf>
    <xf numFmtId="0" fontId="0" fillId="0" borderId="0" xfId="0" applyFont="1" applyFill="1" applyAlignment="1">
      <alignment horizontal="left" vertical="top"/>
    </xf>
    <xf numFmtId="0" fontId="63" fillId="0" borderId="0" xfId="0" quotePrefix="1" applyFont="1" applyFill="1" applyAlignment="1">
      <alignment horizontal="left" indent="2"/>
    </xf>
    <xf numFmtId="0" fontId="58" fillId="0" borderId="0" xfId="0" applyFont="1" applyFill="1" applyAlignment="1">
      <alignment horizontal="left"/>
    </xf>
    <xf numFmtId="0" fontId="0" fillId="0" borderId="0" xfId="0" applyFill="1" applyAlignment="1">
      <alignment horizontal="left" vertical="top"/>
    </xf>
    <xf numFmtId="0" fontId="0" fillId="0" borderId="0" xfId="0" quotePrefix="1" applyFill="1" applyAlignment="1">
      <alignment horizontal="left" vertical="top" wrapText="1"/>
    </xf>
    <xf numFmtId="0" fontId="52" fillId="0" borderId="0" xfId="0" applyFont="1"/>
    <xf numFmtId="0" fontId="0" fillId="0" borderId="0" xfId="0" applyAlignment="1">
      <alignment vertical="top" wrapText="1"/>
    </xf>
    <xf numFmtId="0" fontId="9" fillId="0" borderId="0" xfId="0" applyFont="1" applyAlignment="1">
      <alignment horizontal="left"/>
    </xf>
    <xf numFmtId="0" fontId="47" fillId="0" borderId="0" xfId="0" applyFont="1" applyAlignment="1">
      <alignment horizontal="left"/>
    </xf>
    <xf numFmtId="0" fontId="2" fillId="0" borderId="0" xfId="0" applyFont="1" applyAlignment="1">
      <alignment horizontal="left" vertical="top" indent="2"/>
    </xf>
    <xf numFmtId="0" fontId="0" fillId="0" borderId="0" xfId="0" applyAlignment="1">
      <alignment horizontal="left" vertical="top" indent="2"/>
    </xf>
    <xf numFmtId="0" fontId="58" fillId="0" borderId="0" xfId="0" applyFont="1" applyAlignment="1">
      <alignment horizontal="left" vertical="top" indent="2"/>
    </xf>
    <xf numFmtId="0" fontId="58" fillId="0" borderId="0" xfId="0" applyFont="1" applyAlignment="1">
      <alignment horizontal="left"/>
    </xf>
    <xf numFmtId="0" fontId="20" fillId="0" borderId="0" xfId="0" applyFont="1" applyAlignment="1">
      <alignment horizontal="left" indent="1"/>
    </xf>
    <xf numFmtId="0" fontId="58" fillId="0" borderId="0" xfId="0" applyFont="1" applyAlignment="1">
      <alignment horizontal="left" vertical="center"/>
    </xf>
    <xf numFmtId="0" fontId="52" fillId="0" borderId="0" xfId="0" applyFont="1" applyAlignment="1">
      <alignment horizontal="left"/>
    </xf>
    <xf numFmtId="0" fontId="74" fillId="0" borderId="0" xfId="0" applyFont="1"/>
    <xf numFmtId="0" fontId="9" fillId="0" borderId="0" xfId="0" quotePrefix="1" applyFont="1" applyAlignment="1">
      <alignment horizontal="left" vertical="center"/>
    </xf>
    <xf numFmtId="0" fontId="9" fillId="0" borderId="0" xfId="0" quotePrefix="1" applyFont="1" applyAlignment="1">
      <alignment horizontal="left" vertical="top"/>
    </xf>
    <xf numFmtId="0" fontId="58" fillId="0" borderId="37" xfId="0" quotePrefix="1" applyFont="1" applyBorder="1" applyAlignment="1">
      <alignment vertical="center"/>
    </xf>
    <xf numFmtId="0" fontId="0" fillId="0" borderId="0" xfId="0"/>
    <xf numFmtId="0" fontId="48" fillId="0" borderId="0" xfId="13" applyAlignment="1" applyProtection="1">
      <alignment horizontal="right"/>
    </xf>
    <xf numFmtId="171" fontId="44" fillId="9" borderId="32" xfId="15" applyNumberFormat="1" applyFont="1" applyFill="1" applyBorder="1" applyAlignment="1">
      <alignment horizontal="center"/>
    </xf>
    <xf numFmtId="172" fontId="44" fillId="9" borderId="24" xfId="18" applyNumberFormat="1" applyFont="1" applyFill="1" applyBorder="1" applyAlignment="1">
      <alignment horizontal="right"/>
    </xf>
    <xf numFmtId="171" fontId="44" fillId="4" borderId="0" xfId="15" applyNumberFormat="1" applyFont="1" applyFill="1" applyBorder="1" applyAlignment="1">
      <alignment horizontal="center"/>
    </xf>
    <xf numFmtId="171" fontId="44" fillId="4" borderId="18" xfId="15" applyNumberFormat="1" applyFont="1" applyFill="1" applyBorder="1" applyAlignment="1">
      <alignment horizontal="right"/>
    </xf>
    <xf numFmtId="171" fontId="44" fillId="9" borderId="0" xfId="15" applyNumberFormat="1" applyFont="1" applyFill="1" applyBorder="1" applyAlignment="1">
      <alignment horizontal="center"/>
    </xf>
    <xf numFmtId="171" fontId="44" fillId="9" borderId="18" xfId="15" applyNumberFormat="1" applyFont="1" applyFill="1" applyBorder="1" applyAlignment="1">
      <alignment horizontal="right"/>
    </xf>
    <xf numFmtId="171" fontId="44" fillId="4" borderId="10" xfId="15" applyNumberFormat="1" applyFont="1" applyFill="1" applyBorder="1" applyAlignment="1">
      <alignment horizontal="center"/>
    </xf>
    <xf numFmtId="171" fontId="44" fillId="4" borderId="11" xfId="15" applyNumberFormat="1" applyFont="1" applyFill="1" applyBorder="1" applyAlignment="1">
      <alignment horizontal="right"/>
    </xf>
    <xf numFmtId="0" fontId="0" fillId="4" borderId="32" xfId="0" applyFont="1" applyFill="1" applyBorder="1" applyAlignment="1">
      <alignment horizontal="center"/>
    </xf>
    <xf numFmtId="171" fontId="44" fillId="4" borderId="24" xfId="15" applyNumberFormat="1" applyFont="1" applyFill="1" applyBorder="1" applyAlignment="1">
      <alignment horizontal="right"/>
    </xf>
    <xf numFmtId="0" fontId="0" fillId="0" borderId="0" xfId="0" applyFont="1" applyBorder="1" applyAlignment="1">
      <alignment horizontal="center"/>
    </xf>
    <xf numFmtId="0" fontId="0" fillId="4" borderId="10" xfId="0" applyFont="1" applyFill="1" applyBorder="1" applyAlignment="1">
      <alignment horizontal="center"/>
    </xf>
    <xf numFmtId="0" fontId="0" fillId="0" borderId="32" xfId="0" applyFont="1" applyBorder="1" applyAlignment="1">
      <alignment horizontal="center"/>
    </xf>
    <xf numFmtId="171" fontId="44" fillId="9" borderId="24" xfId="15" applyNumberFormat="1" applyFont="1" applyFill="1" applyBorder="1" applyAlignment="1">
      <alignment horizontal="right"/>
    </xf>
    <xf numFmtId="0" fontId="0" fillId="4" borderId="0" xfId="0" applyFont="1" applyFill="1" applyBorder="1" applyAlignment="1">
      <alignment horizontal="center"/>
    </xf>
    <xf numFmtId="0" fontId="0" fillId="0" borderId="10" xfId="0" applyFont="1" applyBorder="1" applyAlignment="1">
      <alignment horizontal="center"/>
    </xf>
    <xf numFmtId="171" fontId="44" fillId="9" borderId="11" xfId="15" applyNumberFormat="1" applyFont="1" applyFill="1" applyBorder="1" applyAlignment="1">
      <alignment horizontal="right"/>
    </xf>
    <xf numFmtId="0" fontId="56" fillId="9" borderId="0" xfId="0" applyFont="1" applyFill="1" applyAlignment="1">
      <alignment horizontal="right" vertical="top" wrapText="1"/>
    </xf>
    <xf numFmtId="0" fontId="73" fillId="9" borderId="0" xfId="13" applyFont="1" applyFill="1" applyAlignment="1" applyProtection="1"/>
    <xf numFmtId="0" fontId="73" fillId="9" borderId="0" xfId="13" quotePrefix="1" applyFont="1" applyFill="1" applyBorder="1" applyAlignment="1" applyProtection="1">
      <alignment horizontal="left" vertical="center"/>
    </xf>
    <xf numFmtId="0" fontId="73" fillId="9" borderId="0" xfId="13" applyFont="1" applyFill="1" applyAlignment="1" applyProtection="1">
      <alignment vertical="top"/>
    </xf>
    <xf numFmtId="49" fontId="12" fillId="9" borderId="0" xfId="0" applyNumberFormat="1" applyFont="1" applyFill="1" applyBorder="1" applyAlignment="1">
      <alignment horizontal="left" vertical="center" wrapText="1"/>
    </xf>
    <xf numFmtId="0" fontId="6" fillId="9" borderId="0" xfId="0" applyFont="1" applyFill="1" applyBorder="1" applyAlignment="1">
      <alignment horizontal="left" readingOrder="1"/>
    </xf>
    <xf numFmtId="0" fontId="54" fillId="0" borderId="0" xfId="0" applyFont="1" applyAlignment="1">
      <alignment horizontal="left"/>
    </xf>
    <xf numFmtId="0" fontId="0" fillId="0" borderId="0" xfId="0" applyAlignment="1">
      <alignment horizontal="left" vertical="top" wrapText="1"/>
    </xf>
    <xf numFmtId="0" fontId="2" fillId="0" borderId="14" xfId="0" quotePrefix="1" applyFont="1" applyFill="1" applyBorder="1" applyAlignment="1" applyProtection="1">
      <alignment horizontal="left"/>
    </xf>
    <xf numFmtId="0" fontId="2" fillId="0" borderId="33" xfId="0" quotePrefix="1" applyFont="1" applyFill="1" applyBorder="1" applyAlignment="1" applyProtection="1">
      <alignment horizontal="left"/>
    </xf>
    <xf numFmtId="0" fontId="0" fillId="0" borderId="0" xfId="0" applyFont="1" applyAlignment="1">
      <alignment horizontal="left" vertical="top" wrapText="1"/>
    </xf>
    <xf numFmtId="0" fontId="0" fillId="0" borderId="23" xfId="0" applyFont="1" applyBorder="1" applyAlignment="1">
      <alignment horizontal="left" vertical="top" wrapText="1" indent="1"/>
    </xf>
    <xf numFmtId="0" fontId="0" fillId="0" borderId="24" xfId="0" applyFont="1" applyBorder="1" applyAlignment="1">
      <alignment horizontal="left" vertical="top" wrapText="1" indent="1"/>
    </xf>
    <xf numFmtId="0" fontId="2" fillId="0" borderId="0" xfId="0" applyFont="1" applyAlignment="1">
      <alignment horizontal="left" vertical="top" wrapText="1"/>
    </xf>
    <xf numFmtId="0" fontId="58" fillId="0" borderId="23" xfId="0" applyFont="1" applyBorder="1" applyAlignment="1">
      <alignment horizontal="left" vertical="top" wrapText="1" indent="1"/>
    </xf>
    <xf numFmtId="0" fontId="58" fillId="0" borderId="32" xfId="0" applyFont="1" applyBorder="1" applyAlignment="1">
      <alignment horizontal="left" vertical="top" wrapText="1" indent="1"/>
    </xf>
    <xf numFmtId="0" fontId="58" fillId="0" borderId="24" xfId="0" applyFont="1" applyBorder="1" applyAlignment="1">
      <alignment horizontal="left" vertical="top" wrapText="1" indent="1"/>
    </xf>
    <xf numFmtId="0" fontId="48" fillId="0" borderId="13" xfId="13" applyBorder="1" applyAlignment="1" applyProtection="1">
      <alignment horizontal="left" vertical="center" indent="1"/>
    </xf>
    <xf numFmtId="0" fontId="48" fillId="0" borderId="0" xfId="13" applyBorder="1" applyAlignment="1" applyProtection="1">
      <alignment horizontal="left" vertical="center" indent="1"/>
    </xf>
    <xf numFmtId="0" fontId="48" fillId="0" borderId="23" xfId="13" applyBorder="1" applyAlignment="1" applyProtection="1">
      <alignment horizontal="left" vertical="top" indent="1"/>
    </xf>
    <xf numFmtId="0" fontId="48" fillId="0" borderId="24" xfId="13" applyBorder="1" applyAlignment="1" applyProtection="1">
      <alignment horizontal="left" vertical="top" indent="1"/>
    </xf>
    <xf numFmtId="0" fontId="48" fillId="0" borderId="12" xfId="13" applyBorder="1" applyAlignment="1" applyProtection="1">
      <alignment horizontal="left" vertical="top" indent="1"/>
    </xf>
    <xf numFmtId="0" fontId="48" fillId="0" borderId="25" xfId="13" applyBorder="1" applyAlignment="1" applyProtection="1">
      <alignment horizontal="left" vertical="top" indent="1"/>
    </xf>
    <xf numFmtId="0" fontId="0" fillId="0" borderId="12" xfId="0" applyFont="1" applyBorder="1" applyAlignment="1">
      <alignment horizontal="left" vertical="top" wrapText="1" indent="1"/>
    </xf>
    <xf numFmtId="0" fontId="0" fillId="0" borderId="34" xfId="0" applyFont="1" applyBorder="1" applyAlignment="1">
      <alignment horizontal="left" vertical="top" wrapText="1" indent="1"/>
    </xf>
    <xf numFmtId="0" fontId="0" fillId="0" borderId="25" xfId="0" applyFont="1" applyBorder="1" applyAlignment="1">
      <alignment horizontal="left" vertical="top" wrapText="1" indent="1"/>
    </xf>
    <xf numFmtId="0" fontId="0" fillId="0" borderId="0" xfId="0" applyFont="1" applyBorder="1" applyAlignment="1">
      <alignment horizontal="left" vertical="center" wrapText="1"/>
    </xf>
    <xf numFmtId="0" fontId="0" fillId="0" borderId="18" xfId="0" applyFont="1" applyBorder="1" applyAlignment="1">
      <alignment horizontal="left" vertical="center" wrapText="1"/>
    </xf>
    <xf numFmtId="0" fontId="0" fillId="0" borderId="12" xfId="0" applyBorder="1" applyAlignment="1">
      <alignment horizontal="left" vertical="top" wrapText="1" indent="1"/>
    </xf>
    <xf numFmtId="0" fontId="48" fillId="0" borderId="0" xfId="13" applyAlignment="1" applyProtection="1"/>
    <xf numFmtId="0" fontId="0" fillId="0" borderId="0" xfId="0" applyAlignment="1"/>
    <xf numFmtId="169" fontId="3" fillId="0" borderId="12" xfId="0" applyNumberFormat="1" applyFont="1" applyFill="1" applyBorder="1" applyAlignment="1" applyProtection="1">
      <alignment horizontal="left" vertical="top" wrapText="1"/>
    </xf>
    <xf numFmtId="169" fontId="3" fillId="0" borderId="34" xfId="0" applyNumberFormat="1" applyFont="1" applyFill="1" applyBorder="1" applyAlignment="1" applyProtection="1">
      <alignment horizontal="left" vertical="top" wrapText="1"/>
    </xf>
    <xf numFmtId="169" fontId="3" fillId="0" borderId="25" xfId="0" applyNumberFormat="1" applyFont="1" applyFill="1" applyBorder="1" applyAlignment="1" applyProtection="1">
      <alignment horizontal="left" vertical="top" wrapText="1"/>
    </xf>
    <xf numFmtId="169" fontId="3" fillId="7" borderId="0" xfId="0" applyNumberFormat="1" applyFont="1" applyFill="1" applyBorder="1" applyAlignment="1" applyProtection="1">
      <alignment horizontal="center" vertical="top" wrapText="1"/>
    </xf>
    <xf numFmtId="0" fontId="48" fillId="0" borderId="0" xfId="13" applyAlignment="1" applyProtection="1">
      <alignment horizontal="left" vertical="top"/>
    </xf>
    <xf numFmtId="0" fontId="45" fillId="0" borderId="32" xfId="0" applyFont="1" applyBorder="1" applyAlignment="1">
      <alignment horizontal="center"/>
    </xf>
    <xf numFmtId="0" fontId="58" fillId="13" borderId="0" xfId="0" applyFont="1" applyFill="1" applyAlignment="1">
      <alignment horizontal="left" vertical="top" wrapText="1"/>
    </xf>
    <xf numFmtId="0" fontId="48" fillId="0" borderId="13" xfId="13" applyBorder="1" applyAlignment="1" applyProtection="1">
      <alignment horizontal="left" vertical="top" indent="1"/>
    </xf>
    <xf numFmtId="0" fontId="48" fillId="0" borderId="0" xfId="13" applyBorder="1" applyAlignment="1" applyProtection="1">
      <alignment horizontal="left" vertical="top" indent="1"/>
    </xf>
    <xf numFmtId="0" fontId="0" fillId="0" borderId="0" xfId="0" applyFont="1" applyBorder="1" applyAlignment="1">
      <alignment horizontal="left" vertical="top" wrapText="1"/>
    </xf>
    <xf numFmtId="0" fontId="48" fillId="0" borderId="0" xfId="13" applyFont="1" applyAlignment="1" applyProtection="1">
      <alignment horizontal="left"/>
    </xf>
    <xf numFmtId="0" fontId="48" fillId="0" borderId="0" xfId="13" applyFill="1" applyAlignment="1" applyProtection="1">
      <alignment horizontal="left"/>
    </xf>
    <xf numFmtId="0" fontId="48" fillId="0" borderId="0" xfId="13" applyFont="1" applyFill="1" applyAlignment="1" applyProtection="1">
      <alignment horizontal="left"/>
    </xf>
    <xf numFmtId="0" fontId="0" fillId="0" borderId="12" xfId="0" quotePrefix="1" applyBorder="1" applyAlignment="1">
      <alignment horizontal="left" vertical="top" wrapText="1" indent="1"/>
    </xf>
    <xf numFmtId="0" fontId="0" fillId="0" borderId="34" xfId="0" applyBorder="1" applyAlignment="1">
      <alignment horizontal="left" vertical="top" wrapText="1" indent="1"/>
    </xf>
    <xf numFmtId="0" fontId="0" fillId="0" borderId="25" xfId="0" applyBorder="1" applyAlignment="1">
      <alignment horizontal="left" vertical="top" wrapText="1" indent="1"/>
    </xf>
    <xf numFmtId="0" fontId="48" fillId="0" borderId="12" xfId="13" applyFont="1" applyBorder="1" applyAlignment="1" applyProtection="1">
      <alignment horizontal="left" vertical="top" wrapText="1" indent="1"/>
    </xf>
    <xf numFmtId="0" fontId="48" fillId="0" borderId="25" xfId="13" applyFont="1" applyBorder="1" applyAlignment="1" applyProtection="1">
      <alignment horizontal="left" vertical="top" wrapText="1" indent="1"/>
    </xf>
    <xf numFmtId="0" fontId="48" fillId="0" borderId="12" xfId="13" applyBorder="1" applyAlignment="1" applyProtection="1">
      <alignment horizontal="left" vertical="top" wrapText="1" indent="1"/>
    </xf>
    <xf numFmtId="0" fontId="48" fillId="0" borderId="25" xfId="13" applyBorder="1" applyAlignment="1" applyProtection="1">
      <alignment horizontal="left" vertical="top" wrapText="1" indent="1"/>
    </xf>
    <xf numFmtId="0" fontId="58" fillId="0" borderId="12" xfId="0" applyFont="1" applyBorder="1" applyAlignment="1">
      <alignment horizontal="center"/>
    </xf>
    <xf numFmtId="0" fontId="58" fillId="0" borderId="34" xfId="0" applyFont="1" applyBorder="1" applyAlignment="1">
      <alignment horizontal="center"/>
    </xf>
    <xf numFmtId="0" fontId="58" fillId="0" borderId="25" xfId="0" applyFont="1" applyBorder="1" applyAlignment="1">
      <alignment horizontal="center"/>
    </xf>
    <xf numFmtId="0" fontId="51" fillId="0" borderId="0" xfId="0" applyFont="1" applyFill="1" applyBorder="1" applyAlignment="1" applyProtection="1">
      <alignment horizontal="left"/>
    </xf>
    <xf numFmtId="0" fontId="54" fillId="0" borderId="0" xfId="0" applyFont="1" applyFill="1" applyAlignment="1">
      <alignment horizontal="left"/>
    </xf>
    <xf numFmtId="0" fontId="58" fillId="0" borderId="12" xfId="0" applyFont="1" applyBorder="1" applyAlignment="1">
      <alignment horizontal="left" vertical="top" wrapText="1" indent="1"/>
    </xf>
    <xf numFmtId="0" fontId="58" fillId="0" borderId="25" xfId="0" applyFont="1" applyBorder="1" applyAlignment="1">
      <alignment horizontal="left" vertical="top" wrapText="1" indent="1"/>
    </xf>
    <xf numFmtId="0" fontId="2" fillId="0" borderId="0" xfId="0" applyFont="1" applyFill="1" applyAlignment="1">
      <alignment horizontal="left" vertical="top" wrapText="1"/>
    </xf>
    <xf numFmtId="0" fontId="0" fillId="0" borderId="0" xfId="0"/>
    <xf numFmtId="0" fontId="0" fillId="4" borderId="58" xfId="0" applyFont="1" applyFill="1" applyBorder="1" applyAlignment="1">
      <alignment horizontal="left" vertical="center" wrapText="1"/>
    </xf>
    <xf numFmtId="0" fontId="2" fillId="0" borderId="0" xfId="0" applyFont="1" applyAlignment="1">
      <alignment horizontal="left" vertical="center" wrapText="1"/>
    </xf>
    <xf numFmtId="0" fontId="2" fillId="4" borderId="0" xfId="13" applyFont="1" applyFill="1" applyAlignment="1" applyProtection="1">
      <alignment horizontal="left" vertical="center"/>
    </xf>
    <xf numFmtId="0" fontId="0" fillId="4" borderId="0" xfId="0" applyFill="1" applyAlignment="1">
      <alignment horizontal="left"/>
    </xf>
    <xf numFmtId="0" fontId="2" fillId="4" borderId="58" xfId="0" applyFont="1" applyFill="1" applyBorder="1" applyAlignment="1">
      <alignment horizontal="left" vertical="top" wrapText="1"/>
    </xf>
    <xf numFmtId="0" fontId="2" fillId="4" borderId="58" xfId="0" applyFont="1" applyFill="1" applyBorder="1" applyAlignment="1">
      <alignment horizontal="left" vertical="center" wrapText="1"/>
    </xf>
    <xf numFmtId="0" fontId="0" fillId="4" borderId="0" xfId="0" quotePrefix="1" applyFill="1" applyAlignment="1">
      <alignment horizontal="left" vertical="top" wrapText="1"/>
    </xf>
    <xf numFmtId="0" fontId="3" fillId="0" borderId="0" xfId="21" applyFont="1" applyAlignment="1" applyProtection="1">
      <alignment horizontal="left" vertical="center" wrapText="1"/>
    </xf>
    <xf numFmtId="0" fontId="2" fillId="4" borderId="61" xfId="0" applyFont="1" applyFill="1" applyBorder="1" applyAlignment="1">
      <alignment horizontal="left" vertical="top"/>
    </xf>
    <xf numFmtId="0" fontId="2" fillId="4" borderId="58" xfId="0" applyFont="1" applyFill="1" applyBorder="1" applyAlignment="1">
      <alignment horizontal="left" vertical="top"/>
    </xf>
    <xf numFmtId="0" fontId="0" fillId="0" borderId="0" xfId="0" applyFont="1" applyFill="1" applyAlignment="1">
      <alignment horizontal="left" vertical="center" indent="1"/>
    </xf>
    <xf numFmtId="0" fontId="0" fillId="5" borderId="0" xfId="0" applyFont="1" applyFill="1" applyBorder="1" applyAlignment="1" applyProtection="1">
      <alignment horizontal="left"/>
      <protection locked="0"/>
    </xf>
    <xf numFmtId="49" fontId="0" fillId="5" borderId="0" xfId="0" applyNumberFormat="1" applyFont="1" applyFill="1" applyBorder="1" applyAlignment="1" applyProtection="1">
      <alignment horizontal="left"/>
      <protection locked="0"/>
    </xf>
    <xf numFmtId="0" fontId="48" fillId="8" borderId="0" xfId="13" applyFill="1" applyAlignment="1" applyProtection="1">
      <alignment horizontal="left"/>
    </xf>
    <xf numFmtId="0" fontId="0" fillId="4" borderId="0" xfId="0" applyFont="1" applyFill="1" applyAlignment="1">
      <alignment horizontal="left" vertical="center" wrapText="1"/>
    </xf>
    <xf numFmtId="0" fontId="0" fillId="4" borderId="0" xfId="0" applyFont="1" applyFill="1" applyAlignment="1">
      <alignment horizontal="left" vertical="center"/>
    </xf>
    <xf numFmtId="0" fontId="0" fillId="0" borderId="9" xfId="0" applyFont="1" applyBorder="1" applyAlignment="1">
      <alignment horizontal="center" vertical="center"/>
    </xf>
    <xf numFmtId="0" fontId="0" fillId="0" borderId="6" xfId="0" applyFont="1" applyBorder="1" applyAlignment="1">
      <alignment horizontal="center" vertical="center"/>
    </xf>
    <xf numFmtId="0" fontId="0" fillId="0" borderId="46" xfId="0" applyFont="1" applyBorder="1" applyAlignment="1">
      <alignment horizontal="left" vertical="center" indent="1"/>
    </xf>
    <xf numFmtId="0" fontId="0" fillId="0" borderId="47" xfId="0" applyFont="1" applyBorder="1" applyAlignment="1">
      <alignment horizontal="left" vertical="center" indent="1"/>
    </xf>
    <xf numFmtId="0" fontId="73" fillId="0" borderId="0" xfId="13" applyFont="1" applyFill="1" applyAlignment="1" applyProtection="1">
      <alignment horizontal="left"/>
    </xf>
    <xf numFmtId="0" fontId="0" fillId="7" borderId="23" xfId="0" applyFont="1" applyFill="1" applyBorder="1" applyAlignment="1">
      <alignment horizontal="left" vertical="center" wrapText="1" indent="1"/>
    </xf>
    <xf numFmtId="0" fontId="0" fillId="7" borderId="32" xfId="0" applyFont="1" applyFill="1" applyBorder="1" applyAlignment="1">
      <alignment horizontal="left" vertical="center" wrapText="1" indent="1"/>
    </xf>
    <xf numFmtId="0" fontId="0" fillId="7" borderId="21" xfId="0" applyFont="1" applyFill="1" applyBorder="1" applyAlignment="1">
      <alignment horizontal="left" vertical="center" wrapText="1" indent="1"/>
    </xf>
    <xf numFmtId="0" fontId="0" fillId="7" borderId="10" xfId="0" applyFont="1" applyFill="1" applyBorder="1" applyAlignment="1">
      <alignment horizontal="left" vertical="center" wrapText="1" indent="1"/>
    </xf>
    <xf numFmtId="0" fontId="0" fillId="0" borderId="46" xfId="0" applyFont="1" applyBorder="1" applyAlignment="1">
      <alignment vertical="center"/>
    </xf>
    <xf numFmtId="0" fontId="0" fillId="0" borderId="47" xfId="0" applyFont="1" applyBorder="1" applyAlignment="1">
      <alignment vertical="center"/>
    </xf>
    <xf numFmtId="0" fontId="0" fillId="0" borderId="4" xfId="0" applyFont="1" applyBorder="1" applyAlignment="1">
      <alignment horizontal="center" vertical="center"/>
    </xf>
    <xf numFmtId="0" fontId="0" fillId="7" borderId="24" xfId="0" applyFont="1" applyFill="1" applyBorder="1" applyAlignment="1">
      <alignment horizontal="left" vertical="center" wrapText="1" indent="1"/>
    </xf>
    <xf numFmtId="0" fontId="0" fillId="7" borderId="11" xfId="0" applyFont="1" applyFill="1" applyBorder="1" applyAlignment="1">
      <alignment horizontal="left" vertical="center" wrapText="1" indent="1"/>
    </xf>
    <xf numFmtId="0" fontId="0" fillId="0" borderId="12" xfId="0" applyFont="1" applyBorder="1" applyAlignment="1" applyProtection="1">
      <alignment horizontal="left" vertical="center" wrapText="1" indent="1"/>
      <protection locked="0"/>
    </xf>
    <xf numFmtId="0" fontId="0" fillId="0" borderId="34" xfId="0" applyFont="1" applyBorder="1" applyAlignment="1" applyProtection="1">
      <alignment horizontal="left" vertical="center" wrapText="1" indent="1"/>
      <protection locked="0"/>
    </xf>
    <xf numFmtId="0" fontId="0" fillId="0" borderId="25" xfId="0" applyFont="1" applyBorder="1" applyAlignment="1" applyProtection="1">
      <alignment horizontal="left" vertical="center" wrapText="1" indent="1"/>
      <protection locked="0"/>
    </xf>
    <xf numFmtId="0" fontId="48" fillId="7" borderId="12" xfId="13" applyFill="1" applyBorder="1" applyAlignment="1" applyProtection="1">
      <alignment horizontal="left" vertical="center" wrapText="1" indent="1"/>
    </xf>
    <xf numFmtId="0" fontId="48" fillId="7" borderId="34" xfId="13" applyFill="1" applyBorder="1" applyAlignment="1" applyProtection="1">
      <alignment horizontal="left" vertical="center" wrapText="1" indent="1"/>
    </xf>
    <xf numFmtId="0" fontId="48" fillId="7" borderId="25" xfId="13" applyFill="1" applyBorder="1" applyAlignment="1" applyProtection="1">
      <alignment horizontal="left" vertical="center" wrapText="1" indent="1"/>
    </xf>
    <xf numFmtId="0" fontId="3" fillId="0" borderId="10" xfId="0" applyFont="1" applyBorder="1" applyAlignment="1">
      <alignment horizontal="left"/>
    </xf>
    <xf numFmtId="0" fontId="73" fillId="0" borderId="10" xfId="13" applyFont="1" applyBorder="1" applyAlignment="1" applyProtection="1">
      <alignment horizontal="left"/>
    </xf>
    <xf numFmtId="0" fontId="0" fillId="0" borderId="9" xfId="0" applyFont="1" applyBorder="1" applyAlignment="1" applyProtection="1">
      <alignment horizontal="center" vertical="center"/>
    </xf>
    <xf numFmtId="0" fontId="0" fillId="0" borderId="6" xfId="0" applyFont="1" applyBorder="1" applyAlignment="1" applyProtection="1">
      <alignment horizontal="center" vertical="center"/>
    </xf>
    <xf numFmtId="0" fontId="0" fillId="7" borderId="12" xfId="0" applyFont="1" applyFill="1" applyBorder="1" applyAlignment="1" applyProtection="1">
      <alignment horizontal="left" vertical="center" wrapText="1" indent="1"/>
    </xf>
    <xf numFmtId="0" fontId="0" fillId="7" borderId="34" xfId="0" applyFont="1" applyFill="1" applyBorder="1" applyAlignment="1" applyProtection="1">
      <alignment horizontal="left" vertical="center" wrapText="1" indent="1"/>
    </xf>
    <xf numFmtId="0" fontId="0" fillId="7" borderId="25" xfId="0" applyFont="1" applyFill="1" applyBorder="1" applyAlignment="1" applyProtection="1">
      <alignment horizontal="left" vertical="center" wrapText="1" indent="1"/>
    </xf>
    <xf numFmtId="0" fontId="0" fillId="0" borderId="0" xfId="0" applyFont="1" applyFill="1" applyAlignment="1">
      <alignment horizontal="left" wrapText="1"/>
    </xf>
    <xf numFmtId="0" fontId="0" fillId="7" borderId="12" xfId="0" applyFont="1" applyFill="1" applyBorder="1" applyAlignment="1" applyProtection="1">
      <alignment horizontal="left" vertical="center" indent="1"/>
    </xf>
    <xf numFmtId="0" fontId="0" fillId="7" borderId="34" xfId="0" applyFont="1" applyFill="1" applyBorder="1" applyAlignment="1" applyProtection="1">
      <alignment horizontal="left" vertical="center" indent="1"/>
    </xf>
    <xf numFmtId="0" fontId="0" fillId="7" borderId="25" xfId="0" applyFont="1" applyFill="1" applyBorder="1" applyAlignment="1" applyProtection="1">
      <alignment horizontal="left" vertical="center" indent="1"/>
    </xf>
    <xf numFmtId="14" fontId="0" fillId="0" borderId="34" xfId="0" applyNumberFormat="1" applyFont="1" applyBorder="1" applyAlignment="1" applyProtection="1">
      <alignment horizontal="center" vertical="center"/>
      <protection locked="0"/>
    </xf>
    <xf numFmtId="14" fontId="0" fillId="0" borderId="25" xfId="0" applyNumberFormat="1" applyFont="1" applyBorder="1" applyAlignment="1" applyProtection="1">
      <alignment horizontal="center" vertical="center"/>
      <protection locked="0"/>
    </xf>
    <xf numFmtId="0" fontId="69" fillId="0" borderId="0" xfId="0" applyFont="1" applyAlignment="1">
      <alignment horizontal="left"/>
    </xf>
    <xf numFmtId="0" fontId="0" fillId="0" borderId="41" xfId="0" applyFont="1" applyBorder="1" applyAlignment="1" applyProtection="1">
      <alignment horizontal="left" indent="1"/>
      <protection locked="0"/>
    </xf>
    <xf numFmtId="0" fontId="0" fillId="0" borderId="42" xfId="0" applyFont="1" applyBorder="1" applyAlignment="1" applyProtection="1">
      <alignment horizontal="left" indent="1"/>
      <protection locked="0"/>
    </xf>
    <xf numFmtId="0" fontId="0" fillId="0" borderId="4" xfId="0" applyFont="1" applyBorder="1" applyAlignment="1" applyProtection="1">
      <alignment horizontal="center" vertical="center"/>
    </xf>
    <xf numFmtId="0" fontId="0" fillId="0" borderId="43" xfId="0" applyFont="1" applyBorder="1" applyAlignment="1" applyProtection="1">
      <alignment horizontal="left" vertical="center" wrapText="1" indent="1"/>
      <protection locked="0"/>
    </xf>
    <xf numFmtId="0" fontId="0" fillId="0" borderId="44" xfId="0" applyFont="1" applyBorder="1" applyAlignment="1" applyProtection="1">
      <alignment horizontal="left" vertical="center" wrapText="1" indent="1"/>
      <protection locked="0"/>
    </xf>
    <xf numFmtId="0" fontId="0" fillId="0" borderId="45" xfId="0" applyFont="1" applyBorder="1" applyAlignment="1" applyProtection="1">
      <alignment horizontal="left" indent="1"/>
      <protection locked="0"/>
    </xf>
    <xf numFmtId="0" fontId="0" fillId="0" borderId="14" xfId="0" applyFont="1" applyBorder="1" applyAlignment="1" applyProtection="1">
      <alignment horizontal="left" indent="1"/>
      <protection locked="0"/>
    </xf>
    <xf numFmtId="0" fontId="0" fillId="0" borderId="12" xfId="0" applyFont="1" applyBorder="1" applyAlignment="1" applyProtection="1">
      <alignment horizontal="left" vertical="center" indent="1"/>
      <protection locked="0"/>
    </xf>
    <xf numFmtId="0" fontId="0" fillId="0" borderId="34" xfId="0" applyFont="1" applyBorder="1" applyAlignment="1" applyProtection="1">
      <alignment horizontal="left" vertical="center" indent="1"/>
      <protection locked="0"/>
    </xf>
    <xf numFmtId="0" fontId="0" fillId="0" borderId="25" xfId="0" applyFont="1" applyBorder="1" applyAlignment="1" applyProtection="1">
      <alignment horizontal="left" vertical="center" indent="1"/>
      <protection locked="0"/>
    </xf>
    <xf numFmtId="0" fontId="38" fillId="0" borderId="10" xfId="13" applyFont="1" applyBorder="1" applyAlignment="1" applyProtection="1">
      <alignment horizontal="left"/>
    </xf>
    <xf numFmtId="0" fontId="0" fillId="7" borderId="12" xfId="0" applyFont="1" applyFill="1" applyBorder="1" applyAlignment="1">
      <alignment horizontal="left" vertical="center" wrapText="1" indent="1"/>
    </xf>
    <xf numFmtId="0" fontId="0" fillId="7" borderId="34" xfId="0" applyFont="1" applyFill="1" applyBorder="1" applyAlignment="1">
      <alignment horizontal="left" vertical="center" wrapText="1" indent="1"/>
    </xf>
    <xf numFmtId="0" fontId="45" fillId="7" borderId="34" xfId="0" applyFont="1" applyFill="1" applyBorder="1" applyAlignment="1">
      <alignment horizontal="left" vertical="center" indent="1"/>
    </xf>
    <xf numFmtId="0" fontId="58" fillId="0" borderId="12" xfId="0" applyFont="1" applyBorder="1" applyAlignment="1" applyProtection="1">
      <alignment horizontal="center"/>
    </xf>
    <xf numFmtId="0" fontId="58" fillId="0" borderId="25" xfId="0" applyFont="1" applyBorder="1" applyAlignment="1" applyProtection="1">
      <alignment horizontal="center"/>
    </xf>
    <xf numFmtId="0" fontId="58" fillId="0" borderId="12" xfId="0" applyNumberFormat="1" applyFont="1" applyBorder="1" applyAlignment="1" applyProtection="1">
      <alignment horizontal="center"/>
    </xf>
    <xf numFmtId="0" fontId="58" fillId="0" borderId="25" xfId="0" applyNumberFormat="1" applyFont="1" applyBorder="1" applyAlignment="1" applyProtection="1">
      <alignment horizontal="center"/>
    </xf>
    <xf numFmtId="14" fontId="58" fillId="9" borderId="12" xfId="0" applyNumberFormat="1" applyFont="1" applyFill="1" applyBorder="1" applyAlignment="1" applyProtection="1">
      <alignment horizontal="center"/>
    </xf>
    <xf numFmtId="14" fontId="58" fillId="9" borderId="25" xfId="0" applyNumberFormat="1" applyFont="1" applyFill="1" applyBorder="1" applyAlignment="1" applyProtection="1">
      <alignment horizontal="center"/>
    </xf>
    <xf numFmtId="0" fontId="51" fillId="0" borderId="0" xfId="0" applyFont="1" applyAlignment="1" applyProtection="1">
      <alignment horizontal="left" vertical="top"/>
    </xf>
    <xf numFmtId="0" fontId="73" fillId="0" borderId="0" xfId="13" applyFont="1" applyFill="1" applyAlignment="1" applyProtection="1"/>
    <xf numFmtId="0" fontId="61" fillId="0" borderId="9" xfId="0" applyFont="1" applyBorder="1" applyAlignment="1">
      <alignment horizontal="center" vertical="center"/>
    </xf>
    <xf numFmtId="0" fontId="61" fillId="0" borderId="4" xfId="0" applyFont="1" applyBorder="1" applyAlignment="1">
      <alignment horizontal="center" vertical="center"/>
    </xf>
    <xf numFmtId="0" fontId="61" fillId="0" borderId="6" xfId="0" applyFont="1" applyBorder="1" applyAlignment="1">
      <alignment horizontal="center" vertical="center"/>
    </xf>
    <xf numFmtId="0" fontId="0" fillId="0" borderId="23" xfId="0" applyFont="1" applyBorder="1" applyAlignment="1">
      <alignment horizontal="left" vertical="center" indent="1"/>
    </xf>
    <xf numFmtId="0" fontId="0" fillId="0" borderId="21" xfId="0" applyFont="1" applyBorder="1" applyAlignment="1">
      <alignment horizontal="left" vertical="center" indent="1"/>
    </xf>
    <xf numFmtId="0" fontId="45" fillId="7" borderId="24" xfId="0" applyFont="1" applyFill="1" applyBorder="1" applyAlignment="1">
      <alignment horizontal="left" vertical="center" indent="1"/>
    </xf>
    <xf numFmtId="0" fontId="0" fillId="7" borderId="21" xfId="0" applyFont="1" applyFill="1" applyBorder="1" applyAlignment="1">
      <alignment horizontal="left" vertical="center" indent="1"/>
    </xf>
    <xf numFmtId="0" fontId="0" fillId="7" borderId="10" xfId="0" applyFont="1" applyFill="1" applyBorder="1" applyAlignment="1">
      <alignment horizontal="left" vertical="center" indent="1"/>
    </xf>
    <xf numFmtId="0" fontId="0" fillId="7" borderId="11" xfId="0" applyFont="1" applyFill="1" applyBorder="1" applyAlignment="1">
      <alignment horizontal="left" vertical="center" indent="1"/>
    </xf>
    <xf numFmtId="0" fontId="0" fillId="4" borderId="23" xfId="0" applyFont="1" applyFill="1" applyBorder="1" applyAlignment="1">
      <alignment horizontal="left"/>
    </xf>
    <xf numFmtId="0" fontId="0" fillId="4" borderId="32" xfId="0" applyFont="1" applyFill="1" applyBorder="1" applyAlignment="1">
      <alignment horizontal="left"/>
    </xf>
    <xf numFmtId="0" fontId="0" fillId="4" borderId="21" xfId="0" applyFont="1" applyFill="1" applyBorder="1" applyAlignment="1">
      <alignment horizontal="left"/>
    </xf>
    <xf numFmtId="0" fontId="0" fillId="4" borderId="10" xfId="0" applyFont="1" applyFill="1" applyBorder="1" applyAlignment="1">
      <alignment horizontal="left"/>
    </xf>
    <xf numFmtId="0" fontId="0" fillId="4" borderId="13" xfId="0" applyFont="1" applyFill="1" applyBorder="1" applyAlignment="1"/>
    <xf numFmtId="0" fontId="0" fillId="4" borderId="0" xfId="0" applyFont="1" applyFill="1" applyBorder="1" applyAlignment="1"/>
    <xf numFmtId="0" fontId="0" fillId="0" borderId="13" xfId="0" applyFont="1" applyBorder="1" applyAlignment="1"/>
    <xf numFmtId="0" fontId="0" fillId="0" borderId="0" xfId="0" applyFont="1" applyBorder="1" applyAlignment="1"/>
    <xf numFmtId="0" fontId="0" fillId="0" borderId="21" xfId="0" applyFont="1" applyBorder="1" applyAlignment="1">
      <alignment wrapText="1"/>
    </xf>
    <xf numFmtId="0" fontId="0" fillId="0" borderId="10" xfId="0" applyFont="1" applyBorder="1" applyAlignment="1">
      <alignment wrapText="1"/>
    </xf>
    <xf numFmtId="0" fontId="0" fillId="4" borderId="21" xfId="0" applyFont="1" applyFill="1" applyBorder="1" applyAlignment="1"/>
    <xf numFmtId="0" fontId="0" fillId="4" borderId="10" xfId="0" applyFont="1" applyFill="1" applyBorder="1" applyAlignment="1"/>
    <xf numFmtId="0" fontId="0" fillId="0" borderId="13" xfId="0" applyFont="1" applyBorder="1" applyAlignment="1">
      <alignment horizontal="left"/>
    </xf>
    <xf numFmtId="0" fontId="0" fillId="0" borderId="0" xfId="0" applyFont="1" applyBorder="1" applyAlignment="1">
      <alignment horizontal="left"/>
    </xf>
    <xf numFmtId="0" fontId="87" fillId="0" borderId="8" xfId="13" applyFont="1" applyBorder="1" applyAlignment="1" applyProtection="1">
      <alignment horizontal="left" indent="1"/>
    </xf>
    <xf numFmtId="0" fontId="0" fillId="9" borderId="12" xfId="0" applyFont="1" applyFill="1" applyBorder="1" applyAlignment="1" applyProtection="1">
      <alignment horizontal="left" vertical="top" wrapText="1" indent="1"/>
      <protection locked="0"/>
    </xf>
    <xf numFmtId="0" fontId="0" fillId="9" borderId="34" xfId="0" applyFont="1" applyFill="1" applyBorder="1" applyAlignment="1" applyProtection="1">
      <alignment horizontal="left" vertical="top" wrapText="1" indent="1"/>
      <protection locked="0"/>
    </xf>
    <xf numFmtId="0" fontId="0" fillId="9" borderId="25" xfId="0" applyFont="1" applyFill="1" applyBorder="1" applyAlignment="1" applyProtection="1">
      <alignment horizontal="left" vertical="top" wrapText="1" indent="1"/>
      <protection locked="0"/>
    </xf>
    <xf numFmtId="0" fontId="0" fillId="0" borderId="23" xfId="0" applyFont="1" applyBorder="1" applyAlignment="1">
      <alignment wrapText="1"/>
    </xf>
    <xf numFmtId="0" fontId="0" fillId="0" borderId="32" xfId="0" applyFont="1" applyBorder="1" applyAlignment="1">
      <alignment wrapText="1"/>
    </xf>
    <xf numFmtId="0" fontId="0" fillId="0" borderId="13" xfId="0" applyFont="1" applyBorder="1" applyAlignment="1">
      <alignment horizontal="left" wrapText="1"/>
    </xf>
    <xf numFmtId="0" fontId="0" fillId="0" borderId="0" xfId="0" applyFont="1" applyBorder="1" applyAlignment="1">
      <alignment horizontal="left"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13" xfId="0" applyBorder="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1" xfId="0" applyBorder="1" applyAlignment="1">
      <alignment horizontal="center" vertical="center" wrapText="1"/>
    </xf>
    <xf numFmtId="0" fontId="0" fillId="0" borderId="23"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1" xfId="0" applyFont="1" applyBorder="1" applyAlignment="1">
      <alignment horizontal="center" vertical="center" wrapText="1"/>
    </xf>
    <xf numFmtId="0" fontId="0" fillId="9" borderId="23" xfId="0" applyFill="1" applyBorder="1" applyAlignment="1">
      <alignment horizontal="left"/>
    </xf>
    <xf numFmtId="0" fontId="0" fillId="9" borderId="32" xfId="0" applyFill="1" applyBorder="1" applyAlignment="1">
      <alignment horizontal="left"/>
    </xf>
    <xf numFmtId="0" fontId="0" fillId="9" borderId="7" xfId="0" applyFont="1" applyFill="1" applyBorder="1" applyAlignment="1" applyProtection="1">
      <alignment horizontal="left" vertical="center" indent="1"/>
      <protection locked="0"/>
    </xf>
    <xf numFmtId="0" fontId="87" fillId="0" borderId="38" xfId="13" applyFont="1" applyBorder="1" applyAlignment="1" applyProtection="1">
      <alignment horizontal="left" indent="1"/>
    </xf>
    <xf numFmtId="0" fontId="58" fillId="7" borderId="12" xfId="0" applyFont="1" applyFill="1" applyBorder="1" applyAlignment="1">
      <alignment horizontal="left" vertical="center" indent="1"/>
    </xf>
    <xf numFmtId="0" fontId="58" fillId="7" borderId="34" xfId="0" applyFont="1" applyFill="1" applyBorder="1" applyAlignment="1">
      <alignment horizontal="left" vertical="center" indent="1"/>
    </xf>
    <xf numFmtId="0" fontId="58" fillId="7" borderId="25" xfId="0" applyFont="1" applyFill="1" applyBorder="1" applyAlignment="1">
      <alignment horizontal="left" vertical="center" indent="1"/>
    </xf>
    <xf numFmtId="0" fontId="58" fillId="7" borderId="7" xfId="0" applyFont="1" applyFill="1" applyBorder="1" applyAlignment="1">
      <alignment horizontal="left" vertical="center" indent="1"/>
    </xf>
    <xf numFmtId="0" fontId="48" fillId="11" borderId="43" xfId="13" applyFont="1" applyFill="1" applyBorder="1" applyAlignment="1" applyProtection="1">
      <alignment horizontal="left" indent="1"/>
    </xf>
    <xf numFmtId="0" fontId="48" fillId="11" borderId="15" xfId="13" applyFont="1" applyFill="1" applyBorder="1" applyAlignment="1" applyProtection="1">
      <alignment horizontal="left" indent="1"/>
    </xf>
    <xf numFmtId="0" fontId="48" fillId="11" borderId="48" xfId="13" applyFont="1" applyFill="1" applyBorder="1" applyAlignment="1" applyProtection="1">
      <alignment horizontal="left" indent="1"/>
    </xf>
    <xf numFmtId="0" fontId="48" fillId="11" borderId="49" xfId="13" applyFont="1" applyFill="1" applyBorder="1" applyAlignment="1" applyProtection="1">
      <alignment horizontal="left" indent="1"/>
    </xf>
    <xf numFmtId="0" fontId="48" fillId="11" borderId="17" xfId="13" applyFont="1" applyFill="1" applyBorder="1" applyAlignment="1" applyProtection="1">
      <alignment horizontal="left" indent="1"/>
    </xf>
    <xf numFmtId="0" fontId="48" fillId="11" borderId="20" xfId="13" applyFont="1" applyFill="1" applyBorder="1" applyAlignment="1" applyProtection="1">
      <alignment horizontal="left" indent="1"/>
    </xf>
    <xf numFmtId="0" fontId="48" fillId="0" borderId="49" xfId="13" applyBorder="1" applyAlignment="1" applyProtection="1">
      <alignment horizontal="left" indent="1"/>
    </xf>
    <xf numFmtId="0" fontId="48" fillId="0" borderId="17" xfId="13" applyBorder="1" applyAlignment="1" applyProtection="1">
      <alignment horizontal="left" indent="1"/>
    </xf>
    <xf numFmtId="0" fontId="48" fillId="0" borderId="20" xfId="13" applyBorder="1" applyAlignment="1" applyProtection="1">
      <alignment horizontal="left" indent="1"/>
    </xf>
    <xf numFmtId="0" fontId="0" fillId="0" borderId="17" xfId="0" applyBorder="1"/>
    <xf numFmtId="0" fontId="52" fillId="0" borderId="0" xfId="0" applyFont="1" applyAlignment="1">
      <alignment horizontal="left" vertical="top"/>
    </xf>
    <xf numFmtId="0" fontId="2" fillId="0" borderId="0" xfId="13" applyFont="1" applyFill="1" applyBorder="1" applyAlignment="1" applyProtection="1">
      <alignment horizontal="left" vertical="top" wrapText="1"/>
    </xf>
    <xf numFmtId="0" fontId="58" fillId="11" borderId="50" xfId="0" applyFont="1" applyFill="1" applyBorder="1" applyAlignment="1">
      <alignment horizontal="left" vertical="center" indent="1"/>
    </xf>
    <xf numFmtId="0" fontId="58" fillId="11" borderId="38" xfId="0" applyFont="1" applyFill="1" applyBorder="1" applyAlignment="1">
      <alignment horizontal="left" vertical="center" indent="1"/>
    </xf>
    <xf numFmtId="0" fontId="0" fillId="0" borderId="17" xfId="0" applyBorder="1" applyAlignment="1">
      <alignment horizontal="left" wrapText="1"/>
    </xf>
    <xf numFmtId="0" fontId="0" fillId="0" borderId="30" xfId="0" applyBorder="1" applyAlignment="1">
      <alignment horizontal="left" wrapText="1"/>
    </xf>
    <xf numFmtId="0" fontId="76" fillId="0" borderId="0" xfId="0" applyFont="1" applyAlignment="1">
      <alignment horizontal="left" vertical="top" wrapText="1"/>
    </xf>
    <xf numFmtId="0" fontId="58" fillId="0" borderId="0" xfId="0" applyFont="1" applyAlignment="1">
      <alignment horizontal="left" vertical="top" wrapText="1"/>
    </xf>
    <xf numFmtId="0" fontId="0" fillId="0" borderId="12" xfId="0" applyFill="1" applyBorder="1" applyAlignment="1">
      <alignment horizontal="left" vertical="top" wrapText="1" indent="1"/>
    </xf>
    <xf numFmtId="0" fontId="0" fillId="0" borderId="25" xfId="0" applyFill="1" applyBorder="1" applyAlignment="1">
      <alignment horizontal="left" vertical="top" wrapText="1" indent="1"/>
    </xf>
    <xf numFmtId="0" fontId="73" fillId="4" borderId="12" xfId="13" quotePrefix="1" applyFont="1" applyFill="1" applyBorder="1" applyAlignment="1" applyProtection="1">
      <alignment horizontal="center"/>
    </xf>
    <xf numFmtId="0" fontId="73" fillId="4" borderId="25" xfId="13" quotePrefix="1" applyFont="1" applyFill="1" applyBorder="1" applyAlignment="1" applyProtection="1">
      <alignment horizontal="center"/>
    </xf>
    <xf numFmtId="0" fontId="0" fillId="0" borderId="9" xfId="0" applyBorder="1" applyAlignment="1">
      <alignment horizontal="left" vertical="top" wrapText="1" indent="1"/>
    </xf>
    <xf numFmtId="0" fontId="0" fillId="0" borderId="6" xfId="0" applyBorder="1" applyAlignment="1">
      <alignment horizontal="left" vertical="top" wrapText="1" indent="1"/>
    </xf>
    <xf numFmtId="0" fontId="0" fillId="0" borderId="9"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23" xfId="0" applyBorder="1" applyAlignment="1">
      <alignment horizontal="left" vertical="top" indent="1"/>
    </xf>
    <xf numFmtId="0" fontId="0" fillId="0" borderId="21" xfId="0" applyBorder="1" applyAlignment="1">
      <alignment horizontal="left" vertical="top" indent="1"/>
    </xf>
    <xf numFmtId="0" fontId="73" fillId="4" borderId="12" xfId="13" quotePrefix="1" applyFont="1" applyFill="1" applyBorder="1" applyAlignment="1" applyProtection="1">
      <alignment horizontal="center" vertical="top"/>
    </xf>
    <xf numFmtId="0" fontId="73" fillId="4" borderId="25" xfId="13" quotePrefix="1" applyFont="1" applyFill="1" applyBorder="1" applyAlignment="1" applyProtection="1">
      <alignment horizontal="center" vertical="top"/>
    </xf>
    <xf numFmtId="0" fontId="40" fillId="0" borderId="0" xfId="0" applyFont="1" applyAlignment="1">
      <alignment horizontal="left" vertical="top" wrapText="1"/>
    </xf>
    <xf numFmtId="0" fontId="52" fillId="4" borderId="8" xfId="22" quotePrefix="1" applyAlignment="1">
      <alignment horizontal="left" vertical="center"/>
    </xf>
    <xf numFmtId="0" fontId="52" fillId="4" borderId="8" xfId="22" applyAlignment="1">
      <alignment horizontal="left" vertical="center"/>
    </xf>
    <xf numFmtId="0" fontId="56" fillId="0" borderId="12" xfId="0" applyFont="1" applyBorder="1" applyAlignment="1">
      <alignment horizontal="center" vertical="center"/>
    </xf>
    <xf numFmtId="0" fontId="56" fillId="0" borderId="25" xfId="0" applyFont="1" applyBorder="1" applyAlignment="1">
      <alignment horizontal="center" vertical="center"/>
    </xf>
    <xf numFmtId="14" fontId="56" fillId="0" borderId="12" xfId="0" applyNumberFormat="1" applyFont="1" applyBorder="1" applyAlignment="1">
      <alignment horizontal="center" vertical="center"/>
    </xf>
    <xf numFmtId="14" fontId="56" fillId="0" borderId="25" xfId="0" applyNumberFormat="1" applyFont="1" applyBorder="1" applyAlignment="1">
      <alignment horizontal="center" vertical="center"/>
    </xf>
    <xf numFmtId="0" fontId="56" fillId="0" borderId="7" xfId="0" applyFont="1" applyBorder="1" applyAlignment="1">
      <alignment horizontal="center" vertical="center"/>
    </xf>
    <xf numFmtId="0" fontId="88" fillId="14" borderId="64" xfId="0" applyFont="1" applyFill="1" applyBorder="1" applyAlignment="1">
      <alignment horizontal="center" vertical="center"/>
    </xf>
    <xf numFmtId="0" fontId="88" fillId="14" borderId="10" xfId="0" applyFont="1" applyFill="1" applyBorder="1" applyAlignment="1">
      <alignment horizontal="center" vertical="center"/>
    </xf>
    <xf numFmtId="0" fontId="88" fillId="14" borderId="65" xfId="0" applyFont="1" applyFill="1" applyBorder="1" applyAlignment="1">
      <alignment horizontal="center" vertical="center"/>
    </xf>
    <xf numFmtId="0" fontId="60" fillId="14" borderId="0" xfId="0" applyFont="1" applyFill="1" applyBorder="1" applyAlignment="1">
      <alignment horizontal="left" vertical="top" wrapText="1" indent="1"/>
    </xf>
    <xf numFmtId="0" fontId="0" fillId="14" borderId="0" xfId="0" applyFill="1" applyAlignment="1">
      <alignment horizontal="left" indent="1"/>
    </xf>
    <xf numFmtId="0" fontId="0" fillId="14" borderId="10" xfId="0" applyFill="1" applyBorder="1" applyAlignment="1">
      <alignment horizontal="left" indent="1"/>
    </xf>
    <xf numFmtId="0" fontId="60" fillId="14" borderId="13" xfId="0" applyFont="1" applyFill="1" applyBorder="1" applyAlignment="1">
      <alignment horizontal="left" vertical="top" wrapText="1" indent="1"/>
    </xf>
    <xf numFmtId="0" fontId="0" fillId="14" borderId="4" xfId="0" applyFill="1" applyBorder="1" applyAlignment="1">
      <alignment horizontal="left" indent="1"/>
    </xf>
    <xf numFmtId="0" fontId="0" fillId="14" borderId="6" xfId="0" applyFill="1" applyBorder="1" applyAlignment="1">
      <alignment horizontal="left" indent="1"/>
    </xf>
    <xf numFmtId="0" fontId="0" fillId="6" borderId="0" xfId="0" applyFill="1" applyBorder="1" applyAlignment="1">
      <alignment horizontal="left" vertical="top" wrapText="1"/>
    </xf>
    <xf numFmtId="0" fontId="0" fillId="0" borderId="9" xfId="0" applyFont="1" applyBorder="1" applyAlignment="1">
      <alignment horizontal="left" vertical="top" wrapText="1" indent="1"/>
    </xf>
    <xf numFmtId="0" fontId="0" fillId="0" borderId="4" xfId="0" applyFont="1" applyBorder="1" applyAlignment="1">
      <alignment horizontal="left" vertical="top" wrapText="1" indent="1"/>
    </xf>
    <xf numFmtId="0" fontId="60" fillId="14" borderId="24" xfId="0" applyFont="1" applyFill="1" applyBorder="1" applyAlignment="1">
      <alignment horizontal="left" vertical="top" wrapText="1" indent="1"/>
    </xf>
    <xf numFmtId="0" fontId="60" fillId="14" borderId="18" xfId="0" applyFont="1" applyFill="1" applyBorder="1" applyAlignment="1">
      <alignment horizontal="left" vertical="top" wrapText="1" indent="1"/>
    </xf>
    <xf numFmtId="0" fontId="60" fillId="14" borderId="4" xfId="0" applyFont="1" applyFill="1" applyBorder="1" applyAlignment="1">
      <alignment horizontal="left" vertical="top" wrapText="1" indent="1"/>
    </xf>
    <xf numFmtId="0" fontId="60" fillId="14" borderId="6" xfId="0" applyFont="1" applyFill="1" applyBorder="1" applyAlignment="1">
      <alignment horizontal="left" vertical="top" wrapText="1" indent="1"/>
    </xf>
    <xf numFmtId="0" fontId="0" fillId="0" borderId="23" xfId="0" applyBorder="1" applyAlignment="1">
      <alignment horizontal="left" vertical="top" wrapText="1" indent="1"/>
    </xf>
    <xf numFmtId="0" fontId="0" fillId="0" borderId="21" xfId="0" applyBorder="1" applyAlignment="1">
      <alignment horizontal="left" vertical="top" wrapText="1" indent="1"/>
    </xf>
    <xf numFmtId="0" fontId="0" fillId="0" borderId="23" xfId="0" applyFill="1" applyBorder="1" applyAlignment="1">
      <alignment horizontal="left" vertical="top" wrapText="1" indent="1"/>
    </xf>
    <xf numFmtId="0" fontId="0" fillId="0" borderId="21" xfId="0" applyFill="1" applyBorder="1" applyAlignment="1">
      <alignment horizontal="left" vertical="top" wrapText="1" indent="1"/>
    </xf>
    <xf numFmtId="0" fontId="0" fillId="0" borderId="4" xfId="0" applyBorder="1" applyAlignment="1">
      <alignment horizontal="left" vertical="top" wrapText="1" indent="1"/>
    </xf>
    <xf numFmtId="0" fontId="0" fillId="0" borderId="13" xfId="0" applyBorder="1" applyAlignment="1">
      <alignment horizontal="left" vertical="top" wrapText="1" indent="1"/>
    </xf>
    <xf numFmtId="0" fontId="60" fillId="14" borderId="62" xfId="0" applyFont="1" applyFill="1" applyBorder="1" applyAlignment="1">
      <alignment horizontal="center" vertical="center"/>
    </xf>
    <xf numFmtId="0" fontId="60" fillId="14" borderId="32" xfId="0" applyFont="1" applyFill="1" applyBorder="1" applyAlignment="1">
      <alignment horizontal="center" vertical="center"/>
    </xf>
    <xf numFmtId="0" fontId="60" fillId="14" borderId="63" xfId="0" applyFont="1" applyFill="1" applyBorder="1" applyAlignment="1">
      <alignment horizontal="center" vertical="center"/>
    </xf>
    <xf numFmtId="0" fontId="60" fillId="14" borderId="64" xfId="0" applyFont="1" applyFill="1" applyBorder="1" applyAlignment="1">
      <alignment horizontal="center" vertical="center"/>
    </xf>
    <xf numFmtId="0" fontId="60" fillId="14" borderId="10" xfId="0" applyFont="1" applyFill="1" applyBorder="1" applyAlignment="1">
      <alignment horizontal="center" vertical="center"/>
    </xf>
    <xf numFmtId="0" fontId="60" fillId="14" borderId="65" xfId="0" applyFont="1" applyFill="1" applyBorder="1" applyAlignment="1">
      <alignment horizontal="center" vertical="center"/>
    </xf>
    <xf numFmtId="0" fontId="40" fillId="6" borderId="66" xfId="0" applyFont="1" applyFill="1" applyBorder="1" applyAlignment="1">
      <alignment horizontal="left" vertical="top" wrapText="1"/>
    </xf>
    <xf numFmtId="0" fontId="40" fillId="6" borderId="67" xfId="0" applyFont="1" applyFill="1" applyBorder="1" applyAlignment="1">
      <alignment horizontal="left" vertical="top" wrapText="1"/>
    </xf>
    <xf numFmtId="0" fontId="40" fillId="6" borderId="68" xfId="0" applyFont="1" applyFill="1" applyBorder="1" applyAlignment="1">
      <alignment horizontal="left" vertical="top" wrapText="1"/>
    </xf>
    <xf numFmtId="0" fontId="40" fillId="6" borderId="59" xfId="0" applyFont="1" applyFill="1" applyBorder="1" applyAlignment="1">
      <alignment horizontal="left" vertical="top" wrapText="1"/>
    </xf>
    <xf numFmtId="0" fontId="40" fillId="6" borderId="0" xfId="0" applyFont="1" applyFill="1" applyBorder="1" applyAlignment="1">
      <alignment horizontal="left" vertical="top" wrapText="1"/>
    </xf>
    <xf numFmtId="0" fontId="40" fillId="6" borderId="60" xfId="0" applyFont="1" applyFill="1" applyBorder="1" applyAlignment="1">
      <alignment horizontal="left" vertical="top" wrapText="1"/>
    </xf>
    <xf numFmtId="0" fontId="40" fillId="6" borderId="69" xfId="0" applyFont="1" applyFill="1" applyBorder="1" applyAlignment="1">
      <alignment horizontal="left" vertical="top" wrapText="1"/>
    </xf>
    <xf numFmtId="0" fontId="40" fillId="6" borderId="70" xfId="0" applyFont="1" applyFill="1" applyBorder="1" applyAlignment="1">
      <alignment horizontal="left" vertical="top" wrapText="1"/>
    </xf>
    <xf numFmtId="0" fontId="40" fillId="6" borderId="71" xfId="0" applyFont="1" applyFill="1" applyBorder="1" applyAlignment="1">
      <alignment horizontal="left" vertical="top" wrapText="1"/>
    </xf>
    <xf numFmtId="0" fontId="54" fillId="0" borderId="0" xfId="0" applyFont="1" applyFill="1" applyBorder="1" applyAlignment="1">
      <alignment horizontal="left"/>
    </xf>
    <xf numFmtId="0" fontId="56" fillId="7" borderId="0" xfId="0" applyFont="1" applyFill="1" applyAlignment="1">
      <alignment horizontal="left" vertical="center"/>
    </xf>
    <xf numFmtId="0" fontId="24" fillId="7" borderId="0" xfId="0" applyFont="1" applyFill="1" applyAlignment="1">
      <alignment horizontal="left" vertical="center"/>
    </xf>
    <xf numFmtId="0" fontId="2" fillId="0" borderId="12"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32" fillId="0" borderId="0" xfId="0" applyFont="1" applyFill="1" applyBorder="1" applyAlignment="1">
      <alignment horizontal="left"/>
    </xf>
    <xf numFmtId="0" fontId="47" fillId="0" borderId="0" xfId="0" applyFont="1" applyFill="1" applyBorder="1" applyAlignment="1">
      <alignment horizontal="left"/>
    </xf>
    <xf numFmtId="0" fontId="2" fillId="0" borderId="0" xfId="13" applyFont="1" applyFill="1" applyAlignment="1" applyProtection="1">
      <alignment horizontal="left" vertical="top" wrapText="1"/>
    </xf>
    <xf numFmtId="0" fontId="0" fillId="0" borderId="0" xfId="0" applyFont="1" applyFill="1" applyAlignment="1">
      <alignment horizontal="left" vertical="top" wrapText="1"/>
    </xf>
    <xf numFmtId="0" fontId="74" fillId="0" borderId="0" xfId="0" applyFont="1" applyFill="1" applyAlignment="1">
      <alignment horizontal="left" wrapText="1"/>
    </xf>
    <xf numFmtId="0" fontId="2" fillId="0" borderId="34" xfId="0" applyFont="1" applyFill="1" applyBorder="1" applyAlignment="1">
      <alignment horizontal="left" vertical="center" wrapText="1"/>
    </xf>
    <xf numFmtId="0" fontId="0" fillId="0" borderId="10" xfId="0" applyFont="1" applyFill="1" applyBorder="1" applyAlignment="1">
      <alignment horizontal="left"/>
    </xf>
    <xf numFmtId="49" fontId="0" fillId="0" borderId="10" xfId="0" quotePrefix="1" applyNumberFormat="1" applyFont="1" applyFill="1" applyBorder="1" applyAlignment="1">
      <alignment vertical="top" wrapText="1"/>
    </xf>
    <xf numFmtId="49" fontId="75" fillId="0" borderId="10" xfId="0" applyNumberFormat="1" applyFont="1" applyFill="1" applyBorder="1" applyAlignment="1">
      <alignment vertical="top" wrapText="1"/>
    </xf>
    <xf numFmtId="49" fontId="0" fillId="4" borderId="10" xfId="0" quotePrefix="1" applyNumberFormat="1" applyFont="1" applyFill="1" applyBorder="1" applyAlignment="1">
      <alignment vertical="top" wrapText="1"/>
    </xf>
    <xf numFmtId="49" fontId="75" fillId="4" borderId="10" xfId="0" applyNumberFormat="1" applyFont="1" applyFill="1" applyBorder="1" applyAlignment="1">
      <alignment vertical="top" wrapText="1"/>
    </xf>
    <xf numFmtId="0" fontId="47" fillId="0" borderId="0" xfId="0" applyFont="1" applyAlignment="1">
      <alignment horizontal="left" wrapText="1"/>
    </xf>
    <xf numFmtId="0" fontId="56" fillId="7" borderId="0" xfId="0" applyFont="1" applyFill="1" applyBorder="1" applyAlignment="1" applyProtection="1">
      <alignment horizontal="left" vertical="center"/>
    </xf>
    <xf numFmtId="0" fontId="2" fillId="0" borderId="23"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0" xfId="0" quotePrefix="1" applyFont="1" applyFill="1" applyAlignment="1">
      <alignment horizontal="left" vertical="top" indent="1"/>
    </xf>
    <xf numFmtId="0" fontId="9" fillId="0" borderId="0" xfId="0" applyFont="1" applyFill="1" applyAlignment="1">
      <alignment horizontal="left"/>
    </xf>
    <xf numFmtId="49" fontId="58" fillId="0" borderId="37" xfId="0" quotePrefix="1" applyNumberFormat="1" applyFont="1" applyFill="1" applyBorder="1" applyAlignment="1">
      <alignment vertical="center" wrapText="1"/>
    </xf>
    <xf numFmtId="49" fontId="75" fillId="0" borderId="37" xfId="0" applyNumberFormat="1" applyFont="1" applyFill="1" applyBorder="1" applyAlignment="1">
      <alignment vertical="center" wrapText="1"/>
    </xf>
    <xf numFmtId="0" fontId="63" fillId="0" borderId="0" xfId="0" quotePrefix="1" applyFont="1" applyFill="1" applyAlignment="1">
      <alignment horizontal="left" indent="2"/>
    </xf>
    <xf numFmtId="0" fontId="0" fillId="0" borderId="0" xfId="0" applyAlignment="1">
      <alignment horizontal="left" vertical="top"/>
    </xf>
    <xf numFmtId="49" fontId="0" fillId="4" borderId="0" xfId="0" quotePrefix="1" applyNumberFormat="1" applyFont="1" applyFill="1" applyBorder="1" applyAlignment="1">
      <alignment vertical="top" wrapText="1"/>
    </xf>
    <xf numFmtId="49" fontId="75" fillId="4" borderId="0" xfId="0" applyNumberFormat="1" applyFont="1" applyFill="1" applyBorder="1" applyAlignment="1">
      <alignment vertical="top" wrapText="1"/>
    </xf>
    <xf numFmtId="0" fontId="2" fillId="0" borderId="0" xfId="0" quotePrefix="1" applyFont="1" applyFill="1" applyAlignment="1">
      <alignment horizontal="left" vertical="top" wrapText="1"/>
    </xf>
    <xf numFmtId="0" fontId="2" fillId="0" borderId="0" xfId="0" quotePrefix="1" applyFont="1" applyFill="1" applyAlignment="1">
      <alignment horizontal="left" vertical="top"/>
    </xf>
    <xf numFmtId="49" fontId="0" fillId="0" borderId="0" xfId="0" quotePrefix="1" applyNumberFormat="1" applyFont="1" applyFill="1" applyBorder="1" applyAlignment="1">
      <alignment vertical="top" wrapText="1"/>
    </xf>
    <xf numFmtId="49" fontId="75" fillId="0" borderId="0" xfId="0" applyNumberFormat="1" applyFont="1" applyFill="1" applyBorder="1" applyAlignment="1">
      <alignment vertical="top" wrapText="1"/>
    </xf>
    <xf numFmtId="49" fontId="47" fillId="4" borderId="10" xfId="0" applyNumberFormat="1" applyFont="1" applyFill="1" applyBorder="1" applyAlignment="1">
      <alignment horizontal="left"/>
    </xf>
    <xf numFmtId="0" fontId="8" fillId="0" borderId="0" xfId="0" applyFont="1" applyFill="1" applyAlignment="1">
      <alignment horizontal="left" vertical="top"/>
    </xf>
    <xf numFmtId="0" fontId="58" fillId="0" borderId="0" xfId="0" applyFont="1" applyFill="1" applyAlignment="1">
      <alignment horizontal="left" vertical="top"/>
    </xf>
    <xf numFmtId="0" fontId="0" fillId="0" borderId="0" xfId="0" applyFont="1" applyFill="1" applyAlignment="1">
      <alignment horizontal="left"/>
    </xf>
    <xf numFmtId="0" fontId="0" fillId="0" borderId="0" xfId="0" applyFont="1" applyFill="1" applyAlignment="1">
      <alignment horizontal="left" vertical="top"/>
    </xf>
    <xf numFmtId="0" fontId="48" fillId="0" borderId="0" xfId="13" applyFill="1" applyAlignment="1" applyProtection="1">
      <alignment horizontal="left" vertical="center"/>
      <protection locked="0"/>
    </xf>
    <xf numFmtId="0" fontId="0" fillId="0" borderId="0" xfId="0" quotePrefix="1" applyFont="1" applyFill="1" applyAlignment="1">
      <alignment horizontal="left"/>
    </xf>
    <xf numFmtId="49" fontId="58" fillId="0" borderId="0" xfId="0" quotePrefix="1" applyNumberFormat="1" applyFont="1" applyFill="1" applyBorder="1" applyAlignment="1">
      <alignment vertical="top" wrapText="1"/>
    </xf>
    <xf numFmtId="0" fontId="20" fillId="0" borderId="0" xfId="0" applyFont="1" applyFill="1" applyAlignment="1">
      <alignment horizontal="left" vertical="top"/>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0" fillId="0" borderId="52" xfId="0" quotePrefix="1" applyBorder="1" applyAlignment="1">
      <alignment horizontal="left" vertical="center"/>
    </xf>
    <xf numFmtId="0" fontId="0" fillId="0" borderId="51" xfId="0" applyBorder="1" applyAlignment="1">
      <alignment horizontal="left" vertical="center"/>
    </xf>
    <xf numFmtId="0" fontId="0" fillId="0" borderId="0" xfId="0" quotePrefix="1" applyFont="1" applyFill="1" applyAlignment="1">
      <alignment horizontal="left" vertical="top" wrapText="1"/>
    </xf>
    <xf numFmtId="0" fontId="41" fillId="6" borderId="0" xfId="13" applyFont="1" applyFill="1" applyAlignment="1" applyProtection="1">
      <alignment horizontal="left"/>
    </xf>
    <xf numFmtId="0" fontId="81" fillId="6" borderId="0" xfId="13" applyFont="1" applyFill="1" applyAlignment="1" applyProtection="1">
      <alignment horizontal="left"/>
    </xf>
    <xf numFmtId="0" fontId="81" fillId="15" borderId="0" xfId="13" applyFont="1" applyFill="1" applyAlignment="1" applyProtection="1">
      <alignment horizontal="left"/>
    </xf>
    <xf numFmtId="0" fontId="2" fillId="0" borderId="0" xfId="0" quotePrefix="1" applyFont="1" applyAlignment="1">
      <alignment horizontal="left" vertical="top" wrapText="1"/>
    </xf>
    <xf numFmtId="49" fontId="47" fillId="0" borderId="10" xfId="0" applyNumberFormat="1" applyFont="1" applyFill="1" applyBorder="1" applyAlignment="1">
      <alignment horizontal="left"/>
    </xf>
    <xf numFmtId="49" fontId="0" fillId="0" borderId="0" xfId="0" applyNumberFormat="1" applyFont="1" applyFill="1" applyAlignment="1">
      <alignment horizontal="left"/>
    </xf>
    <xf numFmtId="49" fontId="58" fillId="4" borderId="32" xfId="0" applyNumberFormat="1" applyFont="1" applyFill="1" applyBorder="1" applyAlignment="1">
      <alignment horizontal="left" vertical="top" wrapText="1"/>
    </xf>
    <xf numFmtId="49" fontId="58" fillId="0" borderId="32" xfId="0" applyNumberFormat="1" applyFont="1" applyFill="1" applyBorder="1" applyAlignment="1">
      <alignment horizontal="left" vertical="top"/>
    </xf>
    <xf numFmtId="49" fontId="58" fillId="4" borderId="0" xfId="0" quotePrefix="1" applyNumberFormat="1" applyFont="1" applyFill="1" applyBorder="1" applyAlignment="1">
      <alignment vertical="top" wrapText="1"/>
    </xf>
    <xf numFmtId="0" fontId="0" fillId="0" borderId="0" xfId="0" applyFont="1" applyFill="1" applyAlignment="1">
      <alignment horizontal="left" vertical="top" indent="2"/>
    </xf>
    <xf numFmtId="0" fontId="0" fillId="0" borderId="0" xfId="0" applyFont="1" applyFill="1" applyAlignment="1">
      <alignment horizontal="right" vertical="center"/>
    </xf>
    <xf numFmtId="0" fontId="3" fillId="0" borderId="0" xfId="0" applyFont="1" applyAlignment="1">
      <alignment horizontal="left" vertical="top"/>
    </xf>
    <xf numFmtId="49" fontId="58" fillId="4" borderId="37" xfId="0" quotePrefix="1" applyNumberFormat="1" applyFont="1" applyFill="1" applyBorder="1" applyAlignment="1">
      <alignment vertical="center" wrapText="1"/>
    </xf>
    <xf numFmtId="49" fontId="75" fillId="4" borderId="37" xfId="0" applyNumberFormat="1" applyFont="1" applyFill="1" applyBorder="1" applyAlignment="1">
      <alignment vertical="center" wrapText="1"/>
    </xf>
    <xf numFmtId="0" fontId="21" fillId="0" borderId="0" xfId="0" applyFont="1" applyFill="1" applyAlignment="1">
      <alignment horizontal="left" vertical="top" wrapText="1"/>
    </xf>
    <xf numFmtId="0" fontId="20" fillId="0" borderId="0" xfId="0" applyFont="1" applyFill="1" applyAlignment="1">
      <alignment horizontal="left" vertical="top" wrapText="1"/>
    </xf>
    <xf numFmtId="0" fontId="58" fillId="0" borderId="0" xfId="0" applyFont="1" applyFill="1" applyAlignment="1">
      <alignment horizontal="left" vertical="top" wrapText="1"/>
    </xf>
    <xf numFmtId="0" fontId="0" fillId="0" borderId="51" xfId="0" applyFont="1" applyFill="1" applyBorder="1" applyAlignment="1">
      <alignment horizontal="left" vertical="center"/>
    </xf>
    <xf numFmtId="0" fontId="0" fillId="0" borderId="0" xfId="0" applyFill="1" applyAlignment="1">
      <alignment horizontal="left" vertical="top"/>
    </xf>
    <xf numFmtId="0" fontId="0" fillId="0" borderId="0" xfId="0" quotePrefix="1" applyFont="1" applyFill="1" applyAlignment="1">
      <alignment horizontal="left" vertical="top" wrapText="1" indent="1"/>
    </xf>
    <xf numFmtId="0" fontId="41" fillId="16" borderId="0" xfId="13" applyFont="1" applyFill="1" applyAlignment="1" applyProtection="1">
      <alignment horizontal="left"/>
    </xf>
    <xf numFmtId="0" fontId="81" fillId="16" borderId="0" xfId="13" applyFont="1" applyFill="1" applyAlignment="1" applyProtection="1">
      <alignment horizontal="left"/>
    </xf>
    <xf numFmtId="0" fontId="81" fillId="0" borderId="0" xfId="13" applyFont="1" applyFill="1" applyAlignment="1" applyProtection="1">
      <alignment horizontal="left"/>
    </xf>
    <xf numFmtId="0" fontId="0" fillId="0" borderId="0" xfId="0" applyFont="1" applyFill="1" applyAlignment="1">
      <alignment horizontal="left" vertical="center" wrapText="1" indent="1"/>
    </xf>
    <xf numFmtId="0" fontId="58" fillId="0" borderId="37" xfId="0" quotePrefix="1" applyFont="1" applyFill="1" applyBorder="1" applyAlignment="1">
      <alignment horizontal="left" vertical="center"/>
    </xf>
    <xf numFmtId="0" fontId="0" fillId="0" borderId="0" xfId="0" applyFont="1" applyFill="1" applyAlignment="1">
      <alignment horizontal="left" vertical="top" wrapText="1" indent="1"/>
    </xf>
    <xf numFmtId="0" fontId="58" fillId="0" borderId="0" xfId="0" applyFont="1" applyFill="1" applyAlignment="1">
      <alignment horizontal="left"/>
    </xf>
    <xf numFmtId="0" fontId="0" fillId="0" borderId="32" xfId="0" applyFont="1" applyFill="1" applyBorder="1" applyAlignment="1">
      <alignment horizontal="left"/>
    </xf>
    <xf numFmtId="0" fontId="0" fillId="0" borderId="10" xfId="0" applyFont="1" applyFill="1" applyBorder="1" applyAlignment="1">
      <alignment horizontal="left" vertical="top"/>
    </xf>
    <xf numFmtId="0" fontId="0" fillId="0" borderId="0" xfId="0" quotePrefix="1" applyFill="1" applyAlignment="1">
      <alignment horizontal="left" vertical="top" wrapText="1"/>
    </xf>
    <xf numFmtId="0" fontId="0" fillId="0" borderId="52" xfId="0" quotePrefix="1" applyFont="1" applyFill="1" applyBorder="1" applyAlignment="1">
      <alignment horizontal="left" vertical="center"/>
    </xf>
    <xf numFmtId="0" fontId="32" fillId="0" borderId="0" xfId="0" applyFont="1" applyFill="1" applyBorder="1" applyAlignment="1">
      <alignment horizontal="left" vertical="top" wrapText="1"/>
    </xf>
    <xf numFmtId="0" fontId="47" fillId="0" borderId="0" xfId="0" applyFont="1" applyFill="1" applyBorder="1" applyAlignment="1">
      <alignment horizontal="left" vertical="top" wrapText="1"/>
    </xf>
    <xf numFmtId="0" fontId="58" fillId="0" borderId="0" xfId="0" applyFont="1" applyFill="1" applyAlignment="1">
      <alignment horizontal="left" vertical="center"/>
    </xf>
    <xf numFmtId="0" fontId="41" fillId="0" borderId="0" xfId="13" applyFont="1" applyFill="1" applyAlignment="1" applyProtection="1">
      <alignment horizontal="left"/>
    </xf>
    <xf numFmtId="0" fontId="41" fillId="6" borderId="0" xfId="13" applyFont="1" applyFill="1" applyBorder="1" applyAlignment="1" applyProtection="1">
      <alignment horizontal="left"/>
    </xf>
    <xf numFmtId="0" fontId="81" fillId="6" borderId="0" xfId="13" applyFont="1" applyFill="1" applyBorder="1" applyAlignment="1" applyProtection="1">
      <alignment horizontal="left"/>
    </xf>
    <xf numFmtId="0" fontId="26" fillId="0" borderId="0" xfId="0" applyFont="1" applyFill="1" applyAlignment="1">
      <alignment horizontal="left" vertical="top" wrapText="1"/>
    </xf>
    <xf numFmtId="0" fontId="2" fillId="0" borderId="0" xfId="0" applyFont="1" applyFill="1" applyAlignment="1">
      <alignment horizontal="left" vertical="top"/>
    </xf>
    <xf numFmtId="0" fontId="26" fillId="0" borderId="0" xfId="0" applyFont="1" applyFill="1" applyAlignment="1">
      <alignment horizontal="left" vertical="top"/>
    </xf>
    <xf numFmtId="0" fontId="41" fillId="15" borderId="0" xfId="13" applyFont="1" applyFill="1" applyBorder="1" applyAlignment="1" applyProtection="1">
      <alignment horizontal="left"/>
    </xf>
    <xf numFmtId="0" fontId="81" fillId="15" borderId="0" xfId="13" applyFont="1" applyFill="1" applyBorder="1" applyAlignment="1" applyProtection="1">
      <alignment horizontal="left"/>
    </xf>
    <xf numFmtId="0" fontId="41" fillId="16" borderId="0" xfId="13" applyFont="1" applyFill="1" applyBorder="1" applyAlignment="1" applyProtection="1">
      <alignment horizontal="left"/>
    </xf>
    <xf numFmtId="0" fontId="81" fillId="16" borderId="0" xfId="13" applyFont="1" applyFill="1" applyBorder="1" applyAlignment="1" applyProtection="1">
      <alignment horizontal="left"/>
    </xf>
    <xf numFmtId="0" fontId="6" fillId="0" borderId="0" xfId="0" applyFont="1" applyFill="1" applyBorder="1" applyAlignment="1">
      <alignment horizontal="left" readingOrder="1"/>
    </xf>
    <xf numFmtId="0" fontId="13" fillId="0" borderId="0" xfId="0" applyFont="1" applyFill="1" applyBorder="1" applyAlignment="1">
      <alignment horizontal="left" vertical="top" wrapText="1"/>
    </xf>
    <xf numFmtId="0" fontId="54" fillId="9" borderId="0" xfId="0" applyFont="1" applyFill="1" applyAlignment="1">
      <alignment horizontal="left"/>
    </xf>
    <xf numFmtId="0" fontId="6" fillId="9" borderId="0" xfId="0" applyFont="1" applyFill="1" applyBorder="1" applyAlignment="1">
      <alignment horizontal="left" readingOrder="1"/>
    </xf>
  </cellXfs>
  <cellStyles count="23">
    <cellStyle name="Beobachtung" xfId="1" xr:uid="{00000000-0005-0000-0000-000000000000}"/>
    <cellStyle name="Beobachtung (2)" xfId="2" xr:uid="{00000000-0005-0000-0000-000001000000}"/>
    <cellStyle name="Beobachtung (3)" xfId="3" xr:uid="{00000000-0005-0000-0000-000002000000}"/>
    <cellStyle name="Beobachtung (alpha)" xfId="4" xr:uid="{00000000-0005-0000-0000-000003000000}"/>
    <cellStyle name="Beobachtung (F:CNTR_Code_WCHFL)" xfId="5" xr:uid="{00000000-0005-0000-0000-000004000000}"/>
    <cellStyle name="Beobachtung (F:CNTR_Code_WoutCHFL)" xfId="6" xr:uid="{00000000-0005-0000-0000-000005000000}"/>
    <cellStyle name="Beobachtung (gesperrt)" xfId="7" xr:uid="{00000000-0005-0000-0000-000006000000}"/>
    <cellStyle name="Beobachtung (inclZero)" xfId="8" xr:uid="{00000000-0005-0000-0000-000007000000}"/>
    <cellStyle name="Beobachtung (Total alpha)" xfId="9" xr:uid="{00000000-0005-0000-0000-000008000000}"/>
    <cellStyle name="Beobachtung (Total)" xfId="10" xr:uid="{00000000-0005-0000-0000-000009000000}"/>
    <cellStyle name="ColPos" xfId="11" xr:uid="{00000000-0005-0000-0000-00000A000000}"/>
    <cellStyle name="Comma" xfId="15" builtinId="3"/>
    <cellStyle name="EmptyField" xfId="12" xr:uid="{00000000-0005-0000-0000-00000B000000}"/>
    <cellStyle name="Hyperlink" xfId="13" builtinId="8" customBuiltin="1"/>
    <cellStyle name="Hyperlink 2" xfId="14" xr:uid="{00000000-0005-0000-0000-00000C000000}"/>
    <cellStyle name="LinePos" xfId="16" xr:uid="{00000000-0005-0000-0000-00000E000000}"/>
    <cellStyle name="NoObs" xfId="17" xr:uid="{00000000-0005-0000-0000-000010000000}"/>
    <cellStyle name="Normal" xfId="0" builtinId="0"/>
    <cellStyle name="Percent" xfId="18" builtinId="5"/>
    <cellStyle name="Standard 2" xfId="19" xr:uid="{00000000-0005-0000-0000-000013000000}"/>
    <cellStyle name="TF_Box" xfId="20" xr:uid="{00000000-0005-0000-0000-000014000000}"/>
    <cellStyle name="Überschrift 5" xfId="21" xr:uid="{00000000-0005-0000-0000-000015000000}"/>
    <cellStyle name="ValMessage" xfId="22" xr:uid="{00000000-0005-0000-0000-000016000000}"/>
  </cellStyles>
  <dxfs count="33">
    <dxf>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theme="1"/>
      </font>
      <fill>
        <patternFill>
          <bgColor rgb="FFFFC000"/>
        </patternFill>
      </fill>
    </dxf>
    <dxf>
      <fill>
        <patternFill>
          <bgColor rgb="FFFFC000"/>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0000"/>
        </patternFill>
      </fill>
    </dxf>
    <dxf>
      <font>
        <b/>
        <i val="0"/>
        <color rgb="FFFF0000"/>
      </font>
    </dxf>
    <dxf>
      <font>
        <b/>
        <i val="0"/>
        <color rgb="FFFF0000"/>
      </font>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theme/theme1.xml" Type="http://schemas.openxmlformats.org/officeDocument/2006/relationships/theme"/><Relationship Id="rId17" Target="styles.xml" Type="http://schemas.openxmlformats.org/officeDocument/2006/relationships/styles"/><Relationship Id="rId18" Target="sharedStrings.xml" Type="http://schemas.openxmlformats.org/officeDocument/2006/relationships/sharedStrings"/><Relationship Id="rId19" Target="calcChain.xml" Type="http://schemas.openxmlformats.org/officeDocument/2006/relationships/calcChain"/><Relationship Id="rId2" Target="worksheets/sheet2.xml" Type="http://schemas.openxmlformats.org/officeDocument/2006/relationships/worksheet"/><Relationship Id="rId20" Target="../customXml/item1.xml" Type="http://schemas.openxmlformats.org/officeDocument/2006/relationships/customXml"/><Relationship Id="rId21" Target="../customXml/item2.xml" Type="http://schemas.openxmlformats.org/officeDocument/2006/relationships/customXml"/><Relationship Id="rId22" Target="../customXml/item3.xml" Type="http://schemas.openxmlformats.org/officeDocument/2006/relationships/customXml"/><Relationship Id="rId23"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1" lockText="1"/>
</file>

<file path=xl/ctrlProps/ctrlProp10.xml><?xml version="1.0" encoding="utf-8"?>
<formControlPr xmlns="http://schemas.microsoft.com/office/spreadsheetml/2009/9/main" objectType="CheckBox" fmlaLink="$D$51" lockText="1" noThreeD="1"/>
</file>

<file path=xl/ctrlProps/ctrlProp11.xml><?xml version="1.0" encoding="utf-8"?>
<formControlPr xmlns="http://schemas.microsoft.com/office/spreadsheetml/2009/9/main" objectType="CheckBox" fmlaLink="$D$34" lockText="1" noThreeD="1"/>
</file>

<file path=xl/ctrlProps/ctrlProp12.xml><?xml version="1.0" encoding="utf-8"?>
<formControlPr xmlns="http://schemas.microsoft.com/office/spreadsheetml/2009/9/main" objectType="CheckBox" fmlaLink="$D$35" lockText="1" noThreeD="1"/>
</file>

<file path=xl/ctrlProps/ctrlProp13.xml><?xml version="1.0" encoding="utf-8"?>
<formControlPr xmlns="http://schemas.microsoft.com/office/spreadsheetml/2009/9/main" objectType="CheckBox" fmlaLink="$D$52" lockText="1" noThreeD="1"/>
</file>

<file path=xl/ctrlProps/ctrlProp14.xml><?xml version="1.0" encoding="utf-8"?>
<formControlPr xmlns="http://schemas.microsoft.com/office/spreadsheetml/2009/9/main" objectType="CheckBox" fmlaLink="$D$53" lockText="1" noThreeD="1"/>
</file>

<file path=xl/ctrlProps/ctrlProp15.xml><?xml version="1.0" encoding="utf-8"?>
<formControlPr xmlns="http://schemas.microsoft.com/office/spreadsheetml/2009/9/main" objectType="CheckBox" fmlaLink="$D$45" lockText="1" noThreeD="1"/>
</file>

<file path=xl/ctrlProps/ctrlProp16.xml><?xml version="1.0" encoding="utf-8"?>
<formControlPr xmlns="http://schemas.microsoft.com/office/spreadsheetml/2009/9/main" objectType="CheckBox" fmlaLink="$D$58" lockText="1" noThreeD="1"/>
</file>

<file path=xl/ctrlProps/ctrlProp17.xml><?xml version="1.0" encoding="utf-8"?>
<formControlPr xmlns="http://schemas.microsoft.com/office/spreadsheetml/2009/9/main" objectType="CheckBox" fmlaLink="$D$59" lockText="1" noThreeD="1"/>
</file>

<file path=xl/ctrlProps/ctrlProp2.xml><?xml version="1.0" encoding="utf-8"?>
<formControlPr xmlns="http://schemas.microsoft.com/office/spreadsheetml/2009/9/main" objectType="CheckBox" fmlaLink="$H$32" lockText="1"/>
</file>

<file path=xl/ctrlProps/ctrlProp3.xml><?xml version="1.0" encoding="utf-8"?>
<formControlPr xmlns="http://schemas.microsoft.com/office/spreadsheetml/2009/9/main" objectType="CheckBox" fmlaLink="$H$34" lockText="1"/>
</file>

<file path=xl/ctrlProps/ctrlProp4.xml><?xml version="1.0" encoding="utf-8"?>
<formControlPr xmlns="http://schemas.microsoft.com/office/spreadsheetml/2009/9/main" objectType="CheckBox" fmlaLink="$H$35" lockText="1"/>
</file>

<file path=xl/ctrlProps/ctrlProp5.xml><?xml version="1.0" encoding="utf-8"?>
<formControlPr xmlns="http://schemas.microsoft.com/office/spreadsheetml/2009/9/main" objectType="CheckBox" fmlaLink="$H$36" lockText="1"/>
</file>

<file path=xl/ctrlProps/ctrlProp6.xml><?xml version="1.0" encoding="utf-8"?>
<formControlPr xmlns="http://schemas.microsoft.com/office/spreadsheetml/2009/9/main" objectType="CheckBox" fmlaLink="$H$37" lockText="1"/>
</file>

<file path=xl/ctrlProps/ctrlProp7.xml><?xml version="1.0" encoding="utf-8"?>
<formControlPr xmlns="http://schemas.microsoft.com/office/spreadsheetml/2009/9/main" objectType="CheckBox" fmlaLink="$H$33" lockText="1"/>
</file>

<file path=xl/ctrlProps/ctrlProp8.xml><?xml version="1.0" encoding="utf-8"?>
<formControlPr xmlns="http://schemas.microsoft.com/office/spreadsheetml/2009/9/main" objectType="CheckBox" fmlaLink="$D$44" lockText="1" noThreeD="1"/>
</file>

<file path=xl/ctrlProps/ctrlProp9.xml><?xml version="1.0" encoding="utf-8"?>
<formControlPr xmlns="http://schemas.microsoft.com/office/spreadsheetml/2009/9/main" objectType="CheckBox" fmlaLink="$D$50" lockText="1" noThreeD="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6.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7.jpeg" Type="http://schemas.openxmlformats.org/officeDocument/2006/relationships/image"/><Relationship Id="rId10" Target="../media/image13.png" Type="http://schemas.openxmlformats.org/officeDocument/2006/relationships/image"/><Relationship Id="rId11" Target="../media/image14.png" Type="http://schemas.openxmlformats.org/officeDocument/2006/relationships/image"/><Relationship Id="rId12" Target="../media/image15.png" Type="http://schemas.openxmlformats.org/officeDocument/2006/relationships/image"/><Relationship Id="rId13" Target="../media/image16.png" Type="http://schemas.openxmlformats.org/officeDocument/2006/relationships/image"/><Relationship Id="rId14" Target="../media/image17.png" Type="http://schemas.openxmlformats.org/officeDocument/2006/relationships/image"/><Relationship Id="rId15" Target="../media/image18.png" Type="http://schemas.openxmlformats.org/officeDocument/2006/relationships/image"/><Relationship Id="rId16" Target="../media/image19.pn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media/image8.png" Type="http://schemas.openxmlformats.org/officeDocument/2006/relationships/image"/><Relationship Id="rId6" Target="../media/image9.png" Type="http://schemas.openxmlformats.org/officeDocument/2006/relationships/image"/><Relationship Id="rId7" Target="../media/image10.png" Type="http://schemas.openxmlformats.org/officeDocument/2006/relationships/image"/><Relationship Id="rId8" Target="../media/image11.png" Type="http://schemas.openxmlformats.org/officeDocument/2006/relationships/image"/><Relationship Id="rId9" Target="../media/image12.png" Type="http://schemas.openxmlformats.org/officeDocument/2006/relationships/image"/></Relationships>
</file>

<file path=xl/drawings/_rels/drawing13.xml.rels><?xml version="1.0" encoding="UTF-8" standalone="yes"?><Relationships xmlns="http://schemas.openxmlformats.org/package/2006/relationships"><Relationship Id="rId1" Target="../media/image20.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media/image6.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_3"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045" name="Grafik 8" descr="SNB_LOGO_46_RGB.jpg">
          <a:extLst>
            <a:ext uri="{FF2B5EF4-FFF2-40B4-BE49-F238E27FC236}">
              <a16:creationId xmlns:a16="http://schemas.microsoft.com/office/drawing/2014/main" id="{00000000-0008-0000-0000-00001504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369087</xdr:colOff>
      <xdr:row>2</xdr:row>
      <xdr:rowOff>11908</xdr:rowOff>
    </xdr:from>
    <xdr:to>
      <xdr:col>12</xdr:col>
      <xdr:colOff>2037</xdr:colOff>
      <xdr:row>5</xdr:row>
      <xdr:rowOff>211914</xdr:rowOff>
    </xdr:to>
    <xdr:grpSp>
      <xdr:nvGrpSpPr>
        <xdr:cNvPr id="2" name="Group 1">
          <a:extLst>
            <a:ext uri="{FF2B5EF4-FFF2-40B4-BE49-F238E27FC236}">
              <a16:creationId xmlns:a16="http://schemas.microsoft.com/office/drawing/2014/main" id="{36F2720E-CE0B-7D05-3727-DBEDC43A4E9B}"/>
            </a:ext>
          </a:extLst>
        </xdr:cNvPr>
        <xdr:cNvGrpSpPr/>
      </xdr:nvGrpSpPr>
      <xdr:grpSpPr>
        <a:xfrm>
          <a:off x="8170062" y="383383"/>
          <a:ext cx="1347450" cy="761981"/>
          <a:chOff x="8122437" y="383383"/>
          <a:chExt cx="1347450" cy="76198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000-000009000000}"/>
              </a:ext>
            </a:extLst>
          </xdr:cNvPr>
          <xdr:cNvSpPr/>
        </xdr:nvSpPr>
        <xdr:spPr bwMode="auto">
          <a:xfrm>
            <a:off x="8122437" y="383383"/>
            <a:ext cx="1347450" cy="26262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solidFill>
                  <a:schemeClr val="lt1"/>
                </a:solidFill>
                <a:effectLst/>
                <a:latin typeface="Arial" panose="020B0604020202020204" pitchFamily="34" charset="0"/>
                <a:ea typeface="+mn-ea"/>
                <a:cs typeface="Arial" panose="020B0604020202020204" pitchFamily="34" charset="0"/>
              </a:rPr>
              <a:t>Démarrage</a:t>
            </a:r>
            <a:endParaRPr lang="de-CH" sz="1000">
              <a:latin typeface="Arial" pitchFamily="34" charset="0"/>
              <a:cs typeface="Arial" pitchFamily="34" charset="0"/>
            </a:endParaRP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bwMode="auto">
          <a:xfrm>
            <a:off x="8122437" y="646007"/>
            <a:ext cx="1347450" cy="2557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lang="de-CH" sz="1000">
                <a:solidFill>
                  <a:schemeClr val="lt1"/>
                </a:solidFill>
                <a:effectLst/>
                <a:latin typeface="Arial" panose="020B0604020202020204" pitchFamily="34" charset="0"/>
                <a:ea typeface="+mn-ea"/>
                <a:cs typeface="Arial" panose="020B0604020202020204" pitchFamily="34" charset="0"/>
              </a:rPr>
              <a:t>Vue d'ensemble</a:t>
            </a:r>
            <a:endParaRPr lang="de-CH" sz="1000">
              <a:latin typeface="Arial" pitchFamily="34" charset="0"/>
              <a:cs typeface="Arial" pitchFamily="34" charset="0"/>
            </a:endParaRP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000-00000B000000}"/>
              </a:ext>
            </a:extLst>
          </xdr:cNvPr>
          <xdr:cNvSpPr/>
        </xdr:nvSpPr>
        <xdr:spPr bwMode="auto">
          <a:xfrm>
            <a:off x="8122437" y="901790"/>
            <a:ext cx="1347450" cy="24357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solidFill>
                  <a:schemeClr val="lt1"/>
                </a:solidFill>
                <a:effectLst/>
                <a:latin typeface="Arial" panose="020B0604020202020204" pitchFamily="34" charset="0"/>
                <a:ea typeface="+mn-ea"/>
                <a:cs typeface="Arial" panose="020B0604020202020204" pitchFamily="34" charset="0"/>
              </a:rPr>
              <a:t>Commentaires</a:t>
            </a:r>
            <a:endParaRPr lang="de-CH" sz="1000">
              <a:latin typeface="Arial" pitchFamily="34" charset="0"/>
              <a:cs typeface="Arial" pitchFamily="34" charset="0"/>
            </a:endParaRP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142875</xdr:rowOff>
    </xdr:to>
    <xdr:pic>
      <xdr:nvPicPr>
        <xdr:cNvPr id="136213" name="Grafik 8" descr="SNB_LOGO_46_RGB.jpg">
          <a:extLst>
            <a:ext uri="{FF2B5EF4-FFF2-40B4-BE49-F238E27FC236}">
              <a16:creationId xmlns:a16="http://schemas.microsoft.com/office/drawing/2014/main" id="{00000000-0008-0000-0900-0000151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2</xdr:col>
      <xdr:colOff>594638</xdr:colOff>
      <xdr:row>4</xdr:row>
      <xdr:rowOff>59683</xdr:rowOff>
    </xdr:to>
    <xdr:sp macro="" textlink="">
      <xdr:nvSpPr>
        <xdr:cNvPr id="18" name="Rahmen 17">
          <a:hlinkClick xmlns:r="http://schemas.openxmlformats.org/officeDocument/2006/relationships" r:id="rId2"/>
          <a:extLst>
            <a:ext uri="{FF2B5EF4-FFF2-40B4-BE49-F238E27FC236}">
              <a16:creationId xmlns:a16="http://schemas.microsoft.com/office/drawing/2014/main" id="{00000000-0008-0000-0900-000012000000}"/>
            </a:ext>
          </a:extLst>
        </xdr:cNvPr>
        <xdr:cNvSpPr/>
      </xdr:nvSpPr>
      <xdr:spPr bwMode="auto">
        <a:xfrm>
          <a:off x="314325" y="800100"/>
          <a:ext cx="1289963" cy="2882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1</xdr:col>
      <xdr:colOff>0</xdr:colOff>
      <xdr:row>4</xdr:row>
      <xdr:rowOff>59683</xdr:rowOff>
    </xdr:from>
    <xdr:to>
      <xdr:col>2</xdr:col>
      <xdr:colOff>594638</xdr:colOff>
      <xdr:row>4</xdr:row>
      <xdr:rowOff>376796</xdr:rowOff>
    </xdr:to>
    <xdr:sp macro="" textlink="">
      <xdr:nvSpPr>
        <xdr:cNvPr id="19" name="Rahmen 18">
          <a:hlinkClick xmlns:r="http://schemas.openxmlformats.org/officeDocument/2006/relationships" r:id="rId3"/>
          <a:extLst>
            <a:ext uri="{FF2B5EF4-FFF2-40B4-BE49-F238E27FC236}">
              <a16:creationId xmlns:a16="http://schemas.microsoft.com/office/drawing/2014/main" id="{00000000-0008-0000-0900-000013000000}"/>
            </a:ext>
          </a:extLst>
        </xdr:cNvPr>
        <xdr:cNvSpPr/>
      </xdr:nvSpPr>
      <xdr:spPr bwMode="auto">
        <a:xfrm>
          <a:off x="314325" y="1088383"/>
          <a:ext cx="1289963" cy="3171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clientData fPrintsWithSheet="0"/>
  </xdr:twoCellAnchor>
  <xdr:twoCellAnchor>
    <xdr:from>
      <xdr:col>1</xdr:col>
      <xdr:colOff>0</xdr:colOff>
      <xdr:row>4</xdr:row>
      <xdr:rowOff>376796</xdr:rowOff>
    </xdr:from>
    <xdr:to>
      <xdr:col>2</xdr:col>
      <xdr:colOff>594638</xdr:colOff>
      <xdr:row>5</xdr:row>
      <xdr:rowOff>226929</xdr:rowOff>
    </xdr:to>
    <xdr:sp macro="" textlink="">
      <xdr:nvSpPr>
        <xdr:cNvPr id="20" name="Rahmen 19">
          <a:hlinkClick xmlns:r="http://schemas.openxmlformats.org/officeDocument/2006/relationships" r:id="rId4"/>
          <a:extLst>
            <a:ext uri="{FF2B5EF4-FFF2-40B4-BE49-F238E27FC236}">
              <a16:creationId xmlns:a16="http://schemas.microsoft.com/office/drawing/2014/main" id="{00000000-0008-0000-0900-000014000000}"/>
            </a:ext>
          </a:extLst>
        </xdr:cNvPr>
        <xdr:cNvSpPr/>
      </xdr:nvSpPr>
      <xdr:spPr bwMode="auto">
        <a:xfrm>
          <a:off x="314325" y="1405496"/>
          <a:ext cx="1289963" cy="2882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clientData fPrintsWithSheet="0"/>
  </xdr:twoCellAnchor>
  <xdr:twoCellAnchor>
    <xdr:from>
      <xdr:col>1</xdr:col>
      <xdr:colOff>0</xdr:colOff>
      <xdr:row>5</xdr:row>
      <xdr:rowOff>226930</xdr:rowOff>
    </xdr:from>
    <xdr:to>
      <xdr:col>2</xdr:col>
      <xdr:colOff>594638</xdr:colOff>
      <xdr:row>7</xdr:row>
      <xdr:rowOff>58013</xdr:rowOff>
    </xdr:to>
    <xdr:sp macro="" textlink="">
      <xdr:nvSpPr>
        <xdr:cNvPr id="21" name="Rahmen 20">
          <a:hlinkClick xmlns:r="http://schemas.openxmlformats.org/officeDocument/2006/relationships" r:id="rId5"/>
          <a:extLst>
            <a:ext uri="{FF2B5EF4-FFF2-40B4-BE49-F238E27FC236}">
              <a16:creationId xmlns:a16="http://schemas.microsoft.com/office/drawing/2014/main" id="{00000000-0008-0000-0900-000015000000}"/>
            </a:ext>
          </a:extLst>
        </xdr:cNvPr>
        <xdr:cNvSpPr/>
      </xdr:nvSpPr>
      <xdr:spPr bwMode="auto">
        <a:xfrm>
          <a:off x="314325" y="1693780"/>
          <a:ext cx="1289963" cy="2882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7237" name="Grafik 8" descr="SNB_LOGO_46_RGB.jpg">
          <a:extLst>
            <a:ext uri="{FF2B5EF4-FFF2-40B4-BE49-F238E27FC236}">
              <a16:creationId xmlns:a16="http://schemas.microsoft.com/office/drawing/2014/main" id="{00000000-0008-0000-0A00-0000151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2</xdr:col>
      <xdr:colOff>594638</xdr:colOff>
      <xdr:row>8</xdr:row>
      <xdr:rowOff>59175</xdr:rowOff>
    </xdr:to>
    <xdr:grpSp>
      <xdr:nvGrpSpPr>
        <xdr:cNvPr id="2" name="Group 1">
          <a:extLst>
            <a:ext uri="{FF2B5EF4-FFF2-40B4-BE49-F238E27FC236}">
              <a16:creationId xmlns:a16="http://schemas.microsoft.com/office/drawing/2014/main" id="{E12EC7CA-B64F-FC46-2D3D-65049E235DA1}"/>
            </a:ext>
          </a:extLst>
        </xdr:cNvPr>
        <xdr:cNvGrpSpPr/>
      </xdr:nvGrpSpPr>
      <xdr:grpSpPr>
        <a:xfrm>
          <a:off x="323850" y="800100"/>
          <a:ext cx="1309013" cy="1173600"/>
          <a:chOff x="323850" y="800100"/>
          <a:chExt cx="1309013" cy="1196250"/>
        </a:xfrm>
      </xdr:grpSpPr>
      <xdr:sp macro="" textlink="">
        <xdr:nvSpPr>
          <xdr:cNvPr id="18" name="Rahmen 17">
            <a:hlinkClick xmlns:r="http://schemas.openxmlformats.org/officeDocument/2006/relationships" r:id="rId2"/>
            <a:extLst>
              <a:ext uri="{FF2B5EF4-FFF2-40B4-BE49-F238E27FC236}">
                <a16:creationId xmlns:a16="http://schemas.microsoft.com/office/drawing/2014/main" id="{00000000-0008-0000-0A00-000012000000}"/>
              </a:ext>
            </a:extLst>
          </xdr:cNvPr>
          <xdr:cNvSpPr/>
        </xdr:nvSpPr>
        <xdr:spPr bwMode="auto">
          <a:xfrm>
            <a:off x="323850" y="800100"/>
            <a:ext cx="1309013" cy="30134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9" name="Rahmen 18">
            <a:hlinkClick xmlns:r="http://schemas.openxmlformats.org/officeDocument/2006/relationships" r:id="rId3"/>
            <a:extLst>
              <a:ext uri="{FF2B5EF4-FFF2-40B4-BE49-F238E27FC236}">
                <a16:creationId xmlns:a16="http://schemas.microsoft.com/office/drawing/2014/main" id="{00000000-0008-0000-0A00-000013000000}"/>
              </a:ext>
            </a:extLst>
          </xdr:cNvPr>
          <xdr:cNvSpPr/>
        </xdr:nvSpPr>
        <xdr:spPr bwMode="auto">
          <a:xfrm>
            <a:off x="323850" y="1101442"/>
            <a:ext cx="1309013" cy="31127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20" name="Rahmen 19">
            <a:hlinkClick xmlns:r="http://schemas.openxmlformats.org/officeDocument/2006/relationships" r:id="rId4"/>
            <a:extLst>
              <a:ext uri="{FF2B5EF4-FFF2-40B4-BE49-F238E27FC236}">
                <a16:creationId xmlns:a16="http://schemas.microsoft.com/office/drawing/2014/main" id="{00000000-0008-0000-0A00-000014000000}"/>
              </a:ext>
            </a:extLst>
          </xdr:cNvPr>
          <xdr:cNvSpPr/>
        </xdr:nvSpPr>
        <xdr:spPr bwMode="auto">
          <a:xfrm>
            <a:off x="323850" y="1412715"/>
            <a:ext cx="1309013" cy="29181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21" name="Rahmen 20">
            <a:hlinkClick xmlns:r="http://schemas.openxmlformats.org/officeDocument/2006/relationships" r:id="rId5"/>
            <a:extLst>
              <a:ext uri="{FF2B5EF4-FFF2-40B4-BE49-F238E27FC236}">
                <a16:creationId xmlns:a16="http://schemas.microsoft.com/office/drawing/2014/main" id="{00000000-0008-0000-0A00-000015000000}"/>
              </a:ext>
            </a:extLst>
          </xdr:cNvPr>
          <xdr:cNvSpPr/>
        </xdr:nvSpPr>
        <xdr:spPr bwMode="auto">
          <a:xfrm>
            <a:off x="323850" y="1704533"/>
            <a:ext cx="1309013" cy="29181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19048</xdr:colOff>
      <xdr:row>0</xdr:row>
      <xdr:rowOff>52387</xdr:rowOff>
    </xdr:from>
    <xdr:to>
      <xdr:col>3</xdr:col>
      <xdr:colOff>257173</xdr:colOff>
      <xdr:row>1</xdr:row>
      <xdr:rowOff>461962</xdr:rowOff>
    </xdr:to>
    <xdr:pic>
      <xdr:nvPicPr>
        <xdr:cNvPr id="138289" name="Grafik 8" descr="SNB_LOGO_46_RGB.jpg">
          <a:extLst>
            <a:ext uri="{FF2B5EF4-FFF2-40B4-BE49-F238E27FC236}">
              <a16:creationId xmlns:a16="http://schemas.microsoft.com/office/drawing/2014/main" id="{00000000-0008-0000-0B00-0000311C02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61923" y="52387"/>
          <a:ext cx="1583531" cy="6119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2638425</xdr:colOff>
      <xdr:row>1</xdr:row>
      <xdr:rowOff>152400</xdr:rowOff>
    </xdr:from>
    <xdr:to>
      <xdr:col>11</xdr:col>
      <xdr:colOff>0</xdr:colOff>
      <xdr:row>1</xdr:row>
      <xdr:rowOff>400050</xdr:rowOff>
    </xdr:to>
    <xdr:sp macro="" textlink="">
      <xdr:nvSpPr>
        <xdr:cNvPr id="19" name="Rahmen 18">
          <a:hlinkClick xmlns:r="http://schemas.openxmlformats.org/officeDocument/2006/relationships" r:id="rId2"/>
          <a:extLst>
            <a:ext uri="{FF2B5EF4-FFF2-40B4-BE49-F238E27FC236}">
              <a16:creationId xmlns:a16="http://schemas.microsoft.com/office/drawing/2014/main" id="{00000000-0008-0000-0B00-000013000000}"/>
            </a:ext>
          </a:extLst>
        </xdr:cNvPr>
        <xdr:cNvSpPr/>
      </xdr:nvSpPr>
      <xdr:spPr bwMode="auto">
        <a:xfrm>
          <a:off x="9144000" y="352425"/>
          <a:ext cx="1228725"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8</xdr:col>
      <xdr:colOff>2638425</xdr:colOff>
      <xdr:row>1</xdr:row>
      <xdr:rowOff>400050</xdr:rowOff>
    </xdr:from>
    <xdr:to>
      <xdr:col>11</xdr:col>
      <xdr:colOff>0</xdr:colOff>
      <xdr:row>1</xdr:row>
      <xdr:rowOff>657225</xdr:rowOff>
    </xdr:to>
    <xdr:sp macro="" textlink="">
      <xdr:nvSpPr>
        <xdr:cNvPr id="20" name="Rahmen 19">
          <a:hlinkClick xmlns:r="http://schemas.openxmlformats.org/officeDocument/2006/relationships" r:id="rId3"/>
          <a:extLst>
            <a:ext uri="{FF2B5EF4-FFF2-40B4-BE49-F238E27FC236}">
              <a16:creationId xmlns:a16="http://schemas.microsoft.com/office/drawing/2014/main" id="{00000000-0008-0000-0B00-000014000000}"/>
            </a:ext>
          </a:extLst>
        </xdr:cNvPr>
        <xdr:cNvSpPr/>
      </xdr:nvSpPr>
      <xdr:spPr bwMode="auto">
        <a:xfrm>
          <a:off x="9144000" y="600075"/>
          <a:ext cx="1228725"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r>
            <a:rPr lang="de-CH" sz="1000">
              <a:solidFill>
                <a:schemeClr val="lt1"/>
              </a:solidFill>
              <a:effectLst/>
              <a:latin typeface="Arial" panose="020B0604020202020204" pitchFamily="34" charset="0"/>
              <a:ea typeface="+mn-ea"/>
              <a:cs typeface="Arial" panose="020B0604020202020204" pitchFamily="34" charset="0"/>
            </a:rPr>
            <a:t>Démarrage</a:t>
          </a:r>
          <a:endParaRPr lang="de-CH" sz="1000">
            <a:effectLst/>
            <a:latin typeface="Arial" panose="020B0604020202020204" pitchFamily="34" charset="0"/>
            <a:cs typeface="Arial" panose="020B0604020202020204" pitchFamily="34" charset="0"/>
          </a:endParaRPr>
        </a:p>
      </xdr:txBody>
    </xdr:sp>
    <xdr:clientData fPrintsWithSheet="0"/>
  </xdr:twoCellAnchor>
  <xdr:twoCellAnchor>
    <xdr:from>
      <xdr:col>8</xdr:col>
      <xdr:colOff>2638425</xdr:colOff>
      <xdr:row>1</xdr:row>
      <xdr:rowOff>657225</xdr:rowOff>
    </xdr:from>
    <xdr:to>
      <xdr:col>11</xdr:col>
      <xdr:colOff>0</xdr:colOff>
      <xdr:row>2</xdr:row>
      <xdr:rowOff>190500</xdr:rowOff>
    </xdr:to>
    <xdr:sp macro="" textlink="">
      <xdr:nvSpPr>
        <xdr:cNvPr id="21" name="Rahmen 20">
          <a:hlinkClick xmlns:r="http://schemas.openxmlformats.org/officeDocument/2006/relationships" r:id="rId4"/>
          <a:extLst>
            <a:ext uri="{FF2B5EF4-FFF2-40B4-BE49-F238E27FC236}">
              <a16:creationId xmlns:a16="http://schemas.microsoft.com/office/drawing/2014/main" id="{00000000-0008-0000-0B00-000015000000}"/>
            </a:ext>
          </a:extLst>
        </xdr:cNvPr>
        <xdr:cNvSpPr/>
      </xdr:nvSpPr>
      <xdr:spPr bwMode="auto">
        <a:xfrm>
          <a:off x="9144000" y="857250"/>
          <a:ext cx="1228725"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lang="de-CH" sz="1000">
              <a:solidFill>
                <a:schemeClr val="lt1"/>
              </a:solidFill>
              <a:effectLst/>
              <a:latin typeface="Arial" panose="020B0604020202020204" pitchFamily="34" charset="0"/>
              <a:ea typeface="+mn-ea"/>
              <a:cs typeface="Arial" panose="020B0604020202020204" pitchFamily="34" charset="0"/>
            </a:rPr>
            <a:t>Vue</a:t>
          </a:r>
          <a:r>
            <a:rPr lang="de-CH" sz="1000" baseline="0">
              <a:solidFill>
                <a:schemeClr val="lt1"/>
              </a:solidFill>
              <a:effectLst/>
              <a:latin typeface="Arial" panose="020B0604020202020204" pitchFamily="34" charset="0"/>
              <a:ea typeface="+mn-ea"/>
              <a:cs typeface="Arial" panose="020B0604020202020204" pitchFamily="34" charset="0"/>
            </a:rPr>
            <a:t> d'ensemble</a:t>
          </a:r>
          <a:endParaRPr lang="de-CH" sz="1000">
            <a:effectLst/>
            <a:latin typeface="Arial" panose="020B0604020202020204" pitchFamily="34" charset="0"/>
            <a:cs typeface="Arial" panose="020B0604020202020204" pitchFamily="34" charset="0"/>
          </a:endParaRPr>
        </a:p>
      </xdr:txBody>
    </xdr:sp>
    <xdr:clientData fPrintsWithSheet="0"/>
  </xdr:twoCellAnchor>
  <xdr:twoCellAnchor editAs="oneCell">
    <xdr:from>
      <xdr:col>2</xdr:col>
      <xdr:colOff>23810</xdr:colOff>
      <xdr:row>38</xdr:row>
      <xdr:rowOff>11912</xdr:rowOff>
    </xdr:from>
    <xdr:to>
      <xdr:col>8</xdr:col>
      <xdr:colOff>232756</xdr:colOff>
      <xdr:row>60</xdr:row>
      <xdr:rowOff>124787</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892966" y="9644068"/>
          <a:ext cx="5840603" cy="3780000"/>
        </a:xfrm>
        <a:prstGeom prst="rect">
          <a:avLst/>
        </a:prstGeom>
      </xdr:spPr>
    </xdr:pic>
    <xdr:clientData/>
  </xdr:twoCellAnchor>
  <xdr:twoCellAnchor editAs="oneCell">
    <xdr:from>
      <xdr:col>2</xdr:col>
      <xdr:colOff>11907</xdr:colOff>
      <xdr:row>84</xdr:row>
      <xdr:rowOff>35718</xdr:rowOff>
    </xdr:from>
    <xdr:to>
      <xdr:col>8</xdr:col>
      <xdr:colOff>1832500</xdr:colOff>
      <xdr:row>96</xdr:row>
      <xdr:rowOff>27654</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81063" y="20621624"/>
          <a:ext cx="7452250" cy="2016000"/>
        </a:xfrm>
        <a:prstGeom prst="rect">
          <a:avLst/>
        </a:prstGeom>
      </xdr:spPr>
    </xdr:pic>
    <xdr:clientData/>
  </xdr:twoCellAnchor>
  <xdr:twoCellAnchor editAs="oneCell">
    <xdr:from>
      <xdr:col>2</xdr:col>
      <xdr:colOff>95250</xdr:colOff>
      <xdr:row>250</xdr:row>
      <xdr:rowOff>1166807</xdr:rowOff>
    </xdr:from>
    <xdr:to>
      <xdr:col>8</xdr:col>
      <xdr:colOff>943360</xdr:colOff>
      <xdr:row>282</xdr:row>
      <xdr:rowOff>102962</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62025" y="55306907"/>
          <a:ext cx="6486910" cy="5422680"/>
        </a:xfrm>
        <a:prstGeom prst="rect">
          <a:avLst/>
        </a:prstGeom>
      </xdr:spPr>
    </xdr:pic>
    <xdr:clientData/>
  </xdr:twoCellAnchor>
  <xdr:twoCellAnchor editAs="oneCell">
    <xdr:from>
      <xdr:col>2</xdr:col>
      <xdr:colOff>0</xdr:colOff>
      <xdr:row>187</xdr:row>
      <xdr:rowOff>0</xdr:rowOff>
    </xdr:from>
    <xdr:to>
      <xdr:col>6</xdr:col>
      <xdr:colOff>449433</xdr:colOff>
      <xdr:row>214</xdr:row>
      <xdr:rowOff>126457</xdr:rowOff>
    </xdr:to>
    <xdr:pic>
      <xdr:nvPicPr>
        <xdr:cNvPr id="23" name="Picture 17">
          <a:extLst>
            <a:ext uri="{FF2B5EF4-FFF2-40B4-BE49-F238E27FC236}">
              <a16:creationId xmlns:a16="http://schemas.microsoft.com/office/drawing/2014/main" id="{00000000-0008-0000-0B00-000017000000}"/>
            </a:ext>
          </a:extLst>
        </xdr:cNvPr>
        <xdr:cNvPicPr>
          <a:picLocks noChangeAspect="1"/>
        </xdr:cNvPicPr>
      </xdr:nvPicPr>
      <xdr:blipFill>
        <a:blip xmlns:r="http://schemas.openxmlformats.org/officeDocument/2006/relationships" r:embed="rId8"/>
        <a:stretch>
          <a:fillRect/>
        </a:stretch>
      </xdr:blipFill>
      <xdr:spPr>
        <a:xfrm>
          <a:off x="866775" y="41957625"/>
          <a:ext cx="4954758" cy="5269957"/>
        </a:xfrm>
        <a:prstGeom prst="rect">
          <a:avLst/>
        </a:prstGeom>
      </xdr:spPr>
    </xdr:pic>
    <xdr:clientData/>
  </xdr:twoCellAnchor>
  <xdr:twoCellAnchor editAs="oneCell">
    <xdr:from>
      <xdr:col>1</xdr:col>
      <xdr:colOff>600075</xdr:colOff>
      <xdr:row>118</xdr:row>
      <xdr:rowOff>152398</xdr:rowOff>
    </xdr:from>
    <xdr:to>
      <xdr:col>8</xdr:col>
      <xdr:colOff>201173</xdr:colOff>
      <xdr:row>148</xdr:row>
      <xdr:rowOff>154648</xdr:rowOff>
    </xdr:to>
    <xdr:pic>
      <xdr:nvPicPr>
        <xdr:cNvPr id="24" name="Picture 12">
          <a:extLst>
            <a:ext uri="{FF2B5EF4-FFF2-40B4-BE49-F238E27FC236}">
              <a16:creationId xmlns:a16="http://schemas.microsoft.com/office/drawing/2014/main" id="{00000000-0008-0000-0B00-000018000000}"/>
            </a:ext>
          </a:extLst>
        </xdr:cNvPr>
        <xdr:cNvPicPr>
          <a:picLocks noChangeAspect="1"/>
        </xdr:cNvPicPr>
      </xdr:nvPicPr>
      <xdr:blipFill rotWithShape="1">
        <a:blip xmlns:r="http://schemas.openxmlformats.org/officeDocument/2006/relationships" r:embed="rId9"/>
        <a:srcRect t="3301" b="6988"/>
        <a:stretch/>
      </xdr:blipFill>
      <xdr:spPr>
        <a:xfrm>
          <a:off x="742950" y="26498548"/>
          <a:ext cx="5963798" cy="4860000"/>
        </a:xfrm>
        <a:prstGeom prst="rect">
          <a:avLst/>
        </a:prstGeom>
      </xdr:spPr>
    </xdr:pic>
    <xdr:clientData/>
  </xdr:twoCellAnchor>
  <xdr:twoCellAnchor editAs="oneCell">
    <xdr:from>
      <xdr:col>2</xdr:col>
      <xdr:colOff>57149</xdr:colOff>
      <xdr:row>338</xdr:row>
      <xdr:rowOff>57151</xdr:rowOff>
    </xdr:from>
    <xdr:to>
      <xdr:col>6</xdr:col>
      <xdr:colOff>956864</xdr:colOff>
      <xdr:row>361</xdr:row>
      <xdr:rowOff>9502</xdr:rowOff>
    </xdr:to>
    <xdr:pic>
      <xdr:nvPicPr>
        <xdr:cNvPr id="26" name="Picture 15">
          <a:extLst>
            <a:ext uri="{FF2B5EF4-FFF2-40B4-BE49-F238E27FC236}">
              <a16:creationId xmlns:a16="http://schemas.microsoft.com/office/drawing/2014/main" id="{00000000-0008-0000-0B00-00001A000000}"/>
            </a:ext>
          </a:extLst>
        </xdr:cNvPr>
        <xdr:cNvPicPr>
          <a:picLocks noChangeAspect="1"/>
        </xdr:cNvPicPr>
      </xdr:nvPicPr>
      <xdr:blipFill rotWithShape="1">
        <a:blip xmlns:r="http://schemas.openxmlformats.org/officeDocument/2006/relationships" r:embed="rId10"/>
        <a:srcRect l="3307" t="7758" r="7230" b="3029"/>
        <a:stretch/>
      </xdr:blipFill>
      <xdr:spPr>
        <a:xfrm>
          <a:off x="923924" y="75647551"/>
          <a:ext cx="5405040" cy="3676626"/>
        </a:xfrm>
        <a:prstGeom prst="rect">
          <a:avLst/>
        </a:prstGeom>
      </xdr:spPr>
    </xdr:pic>
    <xdr:clientData/>
  </xdr:twoCellAnchor>
  <xdr:twoCellAnchor editAs="oneCell">
    <xdr:from>
      <xdr:col>1</xdr:col>
      <xdr:colOff>714374</xdr:colOff>
      <xdr:row>420</xdr:row>
      <xdr:rowOff>438149</xdr:rowOff>
    </xdr:from>
    <xdr:to>
      <xdr:col>8</xdr:col>
      <xdr:colOff>95249</xdr:colOff>
      <xdr:row>438</xdr:row>
      <xdr:rowOff>63353</xdr:rowOff>
    </xdr:to>
    <xdr:pic>
      <xdr:nvPicPr>
        <xdr:cNvPr id="28" name="Picture 5">
          <a:extLst>
            <a:ext uri="{FF2B5EF4-FFF2-40B4-BE49-F238E27FC236}">
              <a16:creationId xmlns:a16="http://schemas.microsoft.com/office/drawing/2014/main" id="{00000000-0008-0000-0B00-00001C000000}"/>
            </a:ext>
          </a:extLst>
        </xdr:cNvPr>
        <xdr:cNvPicPr>
          <a:picLocks noChangeAspect="1"/>
        </xdr:cNvPicPr>
      </xdr:nvPicPr>
      <xdr:blipFill rotWithShape="1">
        <a:blip xmlns:r="http://schemas.openxmlformats.org/officeDocument/2006/relationships" r:embed="rId11"/>
        <a:srcRect l="2676" t="7829" r="2423"/>
        <a:stretch/>
      </xdr:blipFill>
      <xdr:spPr>
        <a:xfrm>
          <a:off x="857249" y="89153999"/>
          <a:ext cx="5743575" cy="3139929"/>
        </a:xfrm>
        <a:prstGeom prst="rect">
          <a:avLst/>
        </a:prstGeom>
      </xdr:spPr>
    </xdr:pic>
    <xdr:clientData/>
  </xdr:twoCellAnchor>
  <xdr:twoCellAnchor editAs="oneCell">
    <xdr:from>
      <xdr:col>1</xdr:col>
      <xdr:colOff>600075</xdr:colOff>
      <xdr:row>450</xdr:row>
      <xdr:rowOff>47625</xdr:rowOff>
    </xdr:from>
    <xdr:to>
      <xdr:col>9</xdr:col>
      <xdr:colOff>386171</xdr:colOff>
      <xdr:row>490</xdr:row>
      <xdr:rowOff>98118</xdr:rowOff>
    </xdr:to>
    <xdr:pic>
      <xdr:nvPicPr>
        <xdr:cNvPr id="29" name="Picture 3">
          <a:extLst>
            <a:ext uri="{FF2B5EF4-FFF2-40B4-BE49-F238E27FC236}">
              <a16:creationId xmlns:a16="http://schemas.microsoft.com/office/drawing/2014/main" id="{00000000-0008-0000-0B00-00001D000000}"/>
            </a:ext>
          </a:extLst>
        </xdr:cNvPr>
        <xdr:cNvPicPr>
          <a:picLocks noChangeAspect="1"/>
        </xdr:cNvPicPr>
      </xdr:nvPicPr>
      <xdr:blipFill>
        <a:blip xmlns:r="http://schemas.openxmlformats.org/officeDocument/2006/relationships" r:embed="rId12"/>
        <a:stretch>
          <a:fillRect/>
        </a:stretch>
      </xdr:blipFill>
      <xdr:spPr>
        <a:xfrm>
          <a:off x="742950" y="97440750"/>
          <a:ext cx="8796746" cy="6527493"/>
        </a:xfrm>
        <a:prstGeom prst="rect">
          <a:avLst/>
        </a:prstGeom>
      </xdr:spPr>
    </xdr:pic>
    <xdr:clientData/>
  </xdr:twoCellAnchor>
  <xdr:twoCellAnchor editAs="oneCell">
    <xdr:from>
      <xdr:col>2</xdr:col>
      <xdr:colOff>352425</xdr:colOff>
      <xdr:row>517</xdr:row>
      <xdr:rowOff>533400</xdr:rowOff>
    </xdr:from>
    <xdr:to>
      <xdr:col>6</xdr:col>
      <xdr:colOff>981241</xdr:colOff>
      <xdr:row>539</xdr:row>
      <xdr:rowOff>99979</xdr:rowOff>
    </xdr:to>
    <xdr:pic>
      <xdr:nvPicPr>
        <xdr:cNvPr id="30" name="Picture 6">
          <a:extLst>
            <a:ext uri="{FF2B5EF4-FFF2-40B4-BE49-F238E27FC236}">
              <a16:creationId xmlns:a16="http://schemas.microsoft.com/office/drawing/2014/main" id="{00000000-0008-0000-0B00-00001E000000}"/>
            </a:ext>
          </a:extLst>
        </xdr:cNvPr>
        <xdr:cNvPicPr>
          <a:picLocks noChangeAspect="1"/>
        </xdr:cNvPicPr>
      </xdr:nvPicPr>
      <xdr:blipFill>
        <a:blip xmlns:r="http://schemas.openxmlformats.org/officeDocument/2006/relationships" r:embed="rId13"/>
        <a:stretch>
          <a:fillRect/>
        </a:stretch>
      </xdr:blipFill>
      <xdr:spPr>
        <a:xfrm>
          <a:off x="1219200" y="110909100"/>
          <a:ext cx="5134141" cy="3690903"/>
        </a:xfrm>
        <a:prstGeom prst="rect">
          <a:avLst/>
        </a:prstGeom>
      </xdr:spPr>
    </xdr:pic>
    <xdr:clientData/>
  </xdr:twoCellAnchor>
  <xdr:twoCellAnchor editAs="oneCell">
    <xdr:from>
      <xdr:col>1</xdr:col>
      <xdr:colOff>695325</xdr:colOff>
      <xdr:row>556</xdr:row>
      <xdr:rowOff>47625</xdr:rowOff>
    </xdr:from>
    <xdr:to>
      <xdr:col>9</xdr:col>
      <xdr:colOff>123651</xdr:colOff>
      <xdr:row>578</xdr:row>
      <xdr:rowOff>151939</xdr:rowOff>
    </xdr:to>
    <xdr:pic>
      <xdr:nvPicPr>
        <xdr:cNvPr id="31" name="Picture 11">
          <a:extLst>
            <a:ext uri="{FF2B5EF4-FFF2-40B4-BE49-F238E27FC236}">
              <a16:creationId xmlns:a16="http://schemas.microsoft.com/office/drawing/2014/main" id="{00000000-0008-0000-0B00-00001F000000}"/>
            </a:ext>
          </a:extLst>
        </xdr:cNvPr>
        <xdr:cNvPicPr>
          <a:picLocks noChangeAspect="1"/>
        </xdr:cNvPicPr>
      </xdr:nvPicPr>
      <xdr:blipFill>
        <a:blip xmlns:r="http://schemas.openxmlformats.org/officeDocument/2006/relationships" r:embed="rId14"/>
        <a:stretch>
          <a:fillRect/>
        </a:stretch>
      </xdr:blipFill>
      <xdr:spPr>
        <a:xfrm>
          <a:off x="838200" y="122491500"/>
          <a:ext cx="8438976" cy="3657139"/>
        </a:xfrm>
        <a:prstGeom prst="rect">
          <a:avLst/>
        </a:prstGeom>
      </xdr:spPr>
    </xdr:pic>
    <xdr:clientData/>
  </xdr:twoCellAnchor>
  <xdr:twoCellAnchor editAs="oneCell">
    <xdr:from>
      <xdr:col>1</xdr:col>
      <xdr:colOff>702470</xdr:colOff>
      <xdr:row>286</xdr:row>
      <xdr:rowOff>18397</xdr:rowOff>
    </xdr:from>
    <xdr:to>
      <xdr:col>8</xdr:col>
      <xdr:colOff>2122989</xdr:colOff>
      <xdr:row>307</xdr:row>
      <xdr:rowOff>47625</xdr:rowOff>
    </xdr:to>
    <xdr:pic>
      <xdr:nvPicPr>
        <xdr:cNvPr id="6" name="Grafik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15"/>
        <a:stretch>
          <a:fillRect/>
        </a:stretch>
      </xdr:blipFill>
      <xdr:spPr>
        <a:xfrm>
          <a:off x="845345" y="63097710"/>
          <a:ext cx="7778457" cy="3529665"/>
        </a:xfrm>
        <a:prstGeom prst="rect">
          <a:avLst/>
        </a:prstGeom>
      </xdr:spPr>
    </xdr:pic>
    <xdr:clientData/>
  </xdr:twoCellAnchor>
  <xdr:twoCellAnchor editAs="oneCell">
    <xdr:from>
      <xdr:col>1</xdr:col>
      <xdr:colOff>690562</xdr:colOff>
      <xdr:row>378</xdr:row>
      <xdr:rowOff>127659</xdr:rowOff>
    </xdr:from>
    <xdr:to>
      <xdr:col>6</xdr:col>
      <xdr:colOff>738188</xdr:colOff>
      <xdr:row>412</xdr:row>
      <xdr:rowOff>51593</xdr:rowOff>
    </xdr:to>
    <xdr:pic>
      <xdr:nvPicPr>
        <xdr:cNvPr id="10" name="Grafik 9">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16"/>
        <a:stretch>
          <a:fillRect/>
        </a:stretch>
      </xdr:blipFill>
      <xdr:spPr>
        <a:xfrm>
          <a:off x="833437" y="83566659"/>
          <a:ext cx="5274470" cy="556749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447675</xdr:rowOff>
    </xdr:to>
    <xdr:pic>
      <xdr:nvPicPr>
        <xdr:cNvPr id="139283" name="Grafik 8" descr="SNB_LOGO_46_RGB.jpg">
          <a:extLst>
            <a:ext uri="{FF2B5EF4-FFF2-40B4-BE49-F238E27FC236}">
              <a16:creationId xmlns:a16="http://schemas.microsoft.com/office/drawing/2014/main" id="{00000000-0008-0000-0D00-0000132002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5343524</xdr:colOff>
      <xdr:row>1</xdr:row>
      <xdr:rowOff>114300</xdr:rowOff>
    </xdr:from>
    <xdr:to>
      <xdr:col>2</xdr:col>
      <xdr:colOff>6653924</xdr:colOff>
      <xdr:row>6</xdr:row>
      <xdr:rowOff>129450</xdr:rowOff>
    </xdr:to>
    <xdr:grpSp>
      <xdr:nvGrpSpPr>
        <xdr:cNvPr id="2" name="Group 1">
          <a:extLst>
            <a:ext uri="{FF2B5EF4-FFF2-40B4-BE49-F238E27FC236}">
              <a16:creationId xmlns:a16="http://schemas.microsoft.com/office/drawing/2014/main" id="{27D6D26D-B761-71A6-E13F-F90BC6ADA317}"/>
            </a:ext>
          </a:extLst>
        </xdr:cNvPr>
        <xdr:cNvGrpSpPr/>
      </xdr:nvGrpSpPr>
      <xdr:grpSpPr>
        <a:xfrm>
          <a:off x="10401299" y="314325"/>
          <a:ext cx="1310400" cy="1177200"/>
          <a:chOff x="10086975" y="495300"/>
          <a:chExt cx="1247775" cy="1104900"/>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D00-000009000000}"/>
              </a:ext>
            </a:extLst>
          </xdr:cNvPr>
          <xdr:cNvSpPr/>
        </xdr:nvSpPr>
        <xdr:spPr bwMode="auto">
          <a:xfrm>
            <a:off x="10086975" y="495300"/>
            <a:ext cx="1247775" cy="27622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D00-00000A000000}"/>
              </a:ext>
            </a:extLst>
          </xdr:cNvPr>
          <xdr:cNvSpPr/>
        </xdr:nvSpPr>
        <xdr:spPr bwMode="auto">
          <a:xfrm>
            <a:off x="10086975" y="771525"/>
            <a:ext cx="1247775" cy="29527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D00-00000B000000}"/>
              </a:ext>
            </a:extLst>
          </xdr:cNvPr>
          <xdr:cNvSpPr/>
        </xdr:nvSpPr>
        <xdr:spPr bwMode="auto">
          <a:xfrm>
            <a:off x="10086975" y="1066800"/>
            <a:ext cx="1247775" cy="27622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D00-00000C000000}"/>
              </a:ext>
            </a:extLst>
          </xdr:cNvPr>
          <xdr:cNvSpPr/>
        </xdr:nvSpPr>
        <xdr:spPr bwMode="auto">
          <a:xfrm>
            <a:off x="10086975" y="1343025"/>
            <a:ext cx="1247775"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66675</xdr:colOff>
      <xdr:row>2</xdr:row>
      <xdr:rowOff>38100</xdr:rowOff>
    </xdr:from>
    <xdr:to>
      <xdr:col>1</xdr:col>
      <xdr:colOff>819150</xdr:colOff>
      <xdr:row>3</xdr:row>
      <xdr:rowOff>447675</xdr:rowOff>
    </xdr:to>
    <xdr:pic>
      <xdr:nvPicPr>
        <xdr:cNvPr id="140307" name="Grafik 8" descr="SNB_LOGO_46_RGB.jpg">
          <a:extLst>
            <a:ext uri="{FF2B5EF4-FFF2-40B4-BE49-F238E27FC236}">
              <a16:creationId xmlns:a16="http://schemas.microsoft.com/office/drawing/2014/main" id="{00000000-0008-0000-0E00-0000132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7058025</xdr:colOff>
      <xdr:row>3</xdr:row>
      <xdr:rowOff>85724</xdr:rowOff>
    </xdr:from>
    <xdr:to>
      <xdr:col>4</xdr:col>
      <xdr:colOff>5475</xdr:colOff>
      <xdr:row>5</xdr:row>
      <xdr:rowOff>129449</xdr:rowOff>
    </xdr:to>
    <xdr:grpSp>
      <xdr:nvGrpSpPr>
        <xdr:cNvPr id="2" name="Group 1">
          <a:extLst>
            <a:ext uri="{FF2B5EF4-FFF2-40B4-BE49-F238E27FC236}">
              <a16:creationId xmlns:a16="http://schemas.microsoft.com/office/drawing/2014/main" id="{1DD36B66-6D09-D4B9-8E48-36ED7BE3070E}"/>
            </a:ext>
          </a:extLst>
        </xdr:cNvPr>
        <xdr:cNvGrpSpPr/>
      </xdr:nvGrpSpPr>
      <xdr:grpSpPr>
        <a:xfrm>
          <a:off x="7896225" y="285749"/>
          <a:ext cx="1310400" cy="1177200"/>
          <a:chOff x="8572500" y="352425"/>
          <a:chExt cx="1333500" cy="1152525"/>
        </a:xfrm>
      </xdr:grpSpPr>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0E00-00000D000000}"/>
              </a:ext>
            </a:extLst>
          </xdr:cNvPr>
          <xdr:cNvSpPr/>
        </xdr:nvSpPr>
        <xdr:spPr bwMode="auto">
          <a:xfrm>
            <a:off x="8572500" y="352425"/>
            <a:ext cx="1333500" cy="2857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0E00-00000E000000}"/>
              </a:ext>
            </a:extLst>
          </xdr:cNvPr>
          <xdr:cNvSpPr/>
        </xdr:nvSpPr>
        <xdr:spPr bwMode="auto">
          <a:xfrm>
            <a:off x="8572500" y="638175"/>
            <a:ext cx="1333500" cy="2952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0E00-00000F000000}"/>
              </a:ext>
            </a:extLst>
          </xdr:cNvPr>
          <xdr:cNvSpPr/>
        </xdr:nvSpPr>
        <xdr:spPr bwMode="auto">
          <a:xfrm>
            <a:off x="8572500" y="933450"/>
            <a:ext cx="1333500" cy="2857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0E00-000010000000}"/>
              </a:ext>
            </a:extLst>
          </xdr:cNvPr>
          <xdr:cNvSpPr/>
        </xdr:nvSpPr>
        <xdr:spPr bwMode="auto">
          <a:xfrm>
            <a:off x="8572500" y="1219200"/>
            <a:ext cx="1333500" cy="2857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538163</xdr:colOff>
      <xdr:row>2</xdr:row>
      <xdr:rowOff>200025</xdr:rowOff>
    </xdr:to>
    <xdr:pic>
      <xdr:nvPicPr>
        <xdr:cNvPr id="114456" name="Grafik 8" descr="SNB_LOGO_46_RGB.jpg">
          <a:extLst>
            <a:ext uri="{FF2B5EF4-FFF2-40B4-BE49-F238E27FC236}">
              <a16:creationId xmlns:a16="http://schemas.microsoft.com/office/drawing/2014/main" id="{00000000-0008-0000-0100-000018BF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29</xdr:row>
          <xdr:rowOff>91440</xdr:rowOff>
        </xdr:from>
        <xdr:to>
          <xdr:col>8</xdr:col>
          <xdr:colOff>0</xdr:colOff>
          <xdr:row>31</xdr:row>
          <xdr:rowOff>91440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30</xdr:row>
          <xdr:rowOff>175260</xdr:rowOff>
        </xdr:from>
        <xdr:to>
          <xdr:col>8</xdr:col>
          <xdr:colOff>0</xdr:colOff>
          <xdr:row>32</xdr:row>
          <xdr:rowOff>15240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30480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91440</xdr:rowOff>
        </xdr:from>
        <xdr:to>
          <xdr:col>8</xdr:col>
          <xdr:colOff>0</xdr:colOff>
          <xdr:row>34</xdr:row>
          <xdr:rowOff>281940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76200</xdr:rowOff>
        </xdr:from>
        <xdr:to>
          <xdr:col>8</xdr:col>
          <xdr:colOff>0</xdr:colOff>
          <xdr:row>35</xdr:row>
          <xdr:rowOff>266700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91440</xdr:rowOff>
        </xdr:from>
        <xdr:to>
          <xdr:col>8</xdr:col>
          <xdr:colOff>0</xdr:colOff>
          <xdr:row>36</xdr:row>
          <xdr:rowOff>266700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91440</xdr:rowOff>
        </xdr:from>
        <xdr:to>
          <xdr:col>8</xdr:col>
          <xdr:colOff>0</xdr:colOff>
          <xdr:row>33</xdr:row>
          <xdr:rowOff>91440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1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545306</xdr:colOff>
      <xdr:row>6</xdr:row>
      <xdr:rowOff>0</xdr:rowOff>
    </xdr:from>
    <xdr:to>
      <xdr:col>7</xdr:col>
      <xdr:colOff>985162</xdr:colOff>
      <xdr:row>6</xdr:row>
      <xdr:rowOff>266700</xdr:rowOff>
    </xdr:to>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641431" y="1581150"/>
          <a:ext cx="1287581"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6</xdr:col>
      <xdr:colOff>545306</xdr:colOff>
      <xdr:row>6</xdr:row>
      <xdr:rowOff>266700</xdr:rowOff>
    </xdr:from>
    <xdr:to>
      <xdr:col>7</xdr:col>
      <xdr:colOff>985162</xdr:colOff>
      <xdr:row>7</xdr:row>
      <xdr:rowOff>66675</xdr:rowOff>
    </xdr:to>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641431" y="1847850"/>
          <a:ext cx="1287581"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a:t>
          </a:r>
          <a:r>
            <a:rPr lang="de-CH" sz="1000">
              <a:latin typeface="Arial" pitchFamily="34" charset="0"/>
              <a:cs typeface="Arial" pitchFamily="34" charset="0"/>
            </a:rPr>
            <a:t>d'ensemble</a:t>
          </a:r>
        </a:p>
      </xdr:txBody>
    </xdr:sp>
    <xdr:clientData fPrintsWithSheet="0"/>
  </xdr:twoCellAnchor>
  <xdr:twoCellAnchor>
    <xdr:from>
      <xdr:col>6</xdr:col>
      <xdr:colOff>545306</xdr:colOff>
      <xdr:row>7</xdr:row>
      <xdr:rowOff>66675</xdr:rowOff>
    </xdr:from>
    <xdr:to>
      <xdr:col>7</xdr:col>
      <xdr:colOff>985162</xdr:colOff>
      <xdr:row>8</xdr:row>
      <xdr:rowOff>142875</xdr:rowOff>
    </xdr:to>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641431" y="2076450"/>
          <a:ext cx="1287581"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0</xdr:colOff>
          <xdr:row>44</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4</xdr:col>
          <xdr:colOff>0</xdr:colOff>
          <xdr:row>50</xdr:row>
          <xdr:rowOff>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2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0</xdr:colOff>
          <xdr:row>51</xdr:row>
          <xdr:rowOff>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2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29204" name="Grafik 8" descr="SNB_LOGO_46_RGB.jpg">
          <a:extLst>
            <a:ext uri="{FF2B5EF4-FFF2-40B4-BE49-F238E27FC236}">
              <a16:creationId xmlns:a16="http://schemas.microsoft.com/office/drawing/2014/main" id="{00000000-0008-0000-0200-0000B4F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114300</xdr:colOff>
      <xdr:row>5</xdr:row>
      <xdr:rowOff>0</xdr:rowOff>
    </xdr:from>
    <xdr:to>
      <xdr:col>8</xdr:col>
      <xdr:colOff>0</xdr:colOff>
      <xdr:row>6</xdr:row>
      <xdr:rowOff>19050</xdr:rowOff>
    </xdr:to>
    <xdr:sp macro="" textlink="">
      <xdr:nvSpPr>
        <xdr:cNvPr id="27" name="Rahmen 26">
          <a:hlinkClick xmlns:r="http://schemas.openxmlformats.org/officeDocument/2006/relationships" r:id="rId2"/>
          <a:extLst>
            <a:ext uri="{FF2B5EF4-FFF2-40B4-BE49-F238E27FC236}">
              <a16:creationId xmlns:a16="http://schemas.microsoft.com/office/drawing/2014/main" id="{00000000-0008-0000-0200-00001B000000}"/>
            </a:ext>
          </a:extLst>
        </xdr:cNvPr>
        <xdr:cNvSpPr/>
      </xdr:nvSpPr>
      <xdr:spPr bwMode="auto">
        <a:xfrm>
          <a:off x="6696075" y="904875"/>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Instructions</a:t>
          </a:r>
        </a:p>
      </xdr:txBody>
    </xdr:sp>
    <xdr:clientData fPrintsWithSheet="0"/>
  </xdr:twoCellAnchor>
  <xdr:twoCellAnchor>
    <xdr:from>
      <xdr:col>6</xdr:col>
      <xdr:colOff>114300</xdr:colOff>
      <xdr:row>6</xdr:row>
      <xdr:rowOff>19050</xdr:rowOff>
    </xdr:from>
    <xdr:to>
      <xdr:col>8</xdr:col>
      <xdr:colOff>0</xdr:colOff>
      <xdr:row>7</xdr:row>
      <xdr:rowOff>47625</xdr:rowOff>
    </xdr:to>
    <xdr:sp macro="" textlink="">
      <xdr:nvSpPr>
        <xdr:cNvPr id="29" name="Rahmen 28">
          <a:hlinkClick xmlns:r="http://schemas.openxmlformats.org/officeDocument/2006/relationships" r:id="rId3"/>
          <a:extLst>
            <a:ext uri="{FF2B5EF4-FFF2-40B4-BE49-F238E27FC236}">
              <a16:creationId xmlns:a16="http://schemas.microsoft.com/office/drawing/2014/main" id="{00000000-0008-0000-0200-00001D000000}"/>
            </a:ext>
          </a:extLst>
        </xdr:cNvPr>
        <xdr:cNvSpPr/>
      </xdr:nvSpPr>
      <xdr:spPr bwMode="auto">
        <a:xfrm>
          <a:off x="6696075" y="1152525"/>
          <a:ext cx="1104900"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Démarrage</a:t>
          </a:r>
        </a:p>
      </xdr:txBody>
    </xdr:sp>
    <xdr:clientData fPrintsWithSheet="0"/>
  </xdr:twoCellAnchor>
  <xdr:twoCellAnchor>
    <xdr:from>
      <xdr:col>6</xdr:col>
      <xdr:colOff>114300</xdr:colOff>
      <xdr:row>7</xdr:row>
      <xdr:rowOff>47625</xdr:rowOff>
    </xdr:from>
    <xdr:to>
      <xdr:col>8</xdr:col>
      <xdr:colOff>0</xdr:colOff>
      <xdr:row>7</xdr:row>
      <xdr:rowOff>295275</xdr:rowOff>
    </xdr:to>
    <xdr:sp macro="" textlink="">
      <xdr:nvSpPr>
        <xdr:cNvPr id="30" name="Rahmen 29">
          <a:hlinkClick xmlns:r="http://schemas.openxmlformats.org/officeDocument/2006/relationships" r:id="rId4"/>
          <a:extLst>
            <a:ext uri="{FF2B5EF4-FFF2-40B4-BE49-F238E27FC236}">
              <a16:creationId xmlns:a16="http://schemas.microsoft.com/office/drawing/2014/main" id="{00000000-0008-0000-0200-00001E000000}"/>
            </a:ext>
          </a:extLst>
        </xdr:cNvPr>
        <xdr:cNvSpPr/>
      </xdr:nvSpPr>
      <xdr:spPr bwMode="auto">
        <a:xfrm>
          <a:off x="6696075" y="1409700"/>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Vue</a:t>
          </a:r>
          <a:r>
            <a:rPr lang="de-CH" sz="900" baseline="0">
              <a:latin typeface="Arial" pitchFamily="34" charset="0"/>
              <a:cs typeface="Arial" pitchFamily="34" charset="0"/>
            </a:rPr>
            <a:t> d'ensemble</a:t>
          </a:r>
          <a:endParaRPr lang="de-CH" sz="900">
            <a:latin typeface="Arial" pitchFamily="34" charset="0"/>
            <a:cs typeface="Arial" pitchFamily="34" charset="0"/>
          </a:endParaRPr>
        </a:p>
      </xdr:txBody>
    </xdr:sp>
    <xdr:clientData fPrintsWithSheet="0"/>
  </xdr:twoCellAnchor>
  <xdr:twoCellAnchor>
    <xdr:from>
      <xdr:col>6</xdr:col>
      <xdr:colOff>114300</xdr:colOff>
      <xdr:row>7</xdr:row>
      <xdr:rowOff>295275</xdr:rowOff>
    </xdr:from>
    <xdr:to>
      <xdr:col>8</xdr:col>
      <xdr:colOff>0</xdr:colOff>
      <xdr:row>8</xdr:row>
      <xdr:rowOff>123825</xdr:rowOff>
    </xdr:to>
    <xdr:sp macro="" textlink="">
      <xdr:nvSpPr>
        <xdr:cNvPr id="31" name="Rahmen 30">
          <a:hlinkClick xmlns:r="http://schemas.openxmlformats.org/officeDocument/2006/relationships" r:id="rId5"/>
          <a:extLst>
            <a:ext uri="{FF2B5EF4-FFF2-40B4-BE49-F238E27FC236}">
              <a16:creationId xmlns:a16="http://schemas.microsoft.com/office/drawing/2014/main" id="{00000000-0008-0000-0200-00001F000000}"/>
            </a:ext>
          </a:extLst>
        </xdr:cNvPr>
        <xdr:cNvSpPr/>
      </xdr:nvSpPr>
      <xdr:spPr bwMode="auto">
        <a:xfrm>
          <a:off x="6696075" y="1657350"/>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900">
              <a:latin typeface="Arial" pitchFamily="34" charset="0"/>
              <a:cs typeface="Arial" pitchFamily="34" charset="0"/>
            </a:rPr>
            <a:t>Commentaires</a:t>
          </a:r>
        </a:p>
      </xdr:txBody>
    </xdr:sp>
    <xdr:clientData fPrintsWithSheet="0"/>
  </xdr:twoCellAnchor>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4</xdr:col>
          <xdr:colOff>0</xdr:colOff>
          <xdr:row>34</xdr:row>
          <xdr:rowOff>0</xdr:rowOff>
        </xdr:to>
        <xdr:sp macro="" textlink="">
          <xdr:nvSpPr>
            <xdr:cNvPr id="19152" name="Check Box 720" hidden="1">
              <a:extLst>
                <a:ext uri="{63B3BB69-23CF-44E3-9099-C40C66FF867C}">
                  <a14:compatExt spid="_x0000_s19152"/>
                </a:ext>
                <a:ext uri="{FF2B5EF4-FFF2-40B4-BE49-F238E27FC236}">
                  <a16:creationId xmlns:a16="http://schemas.microsoft.com/office/drawing/2014/main" id="{00000000-0008-0000-0200-0000D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4</xdr:col>
          <xdr:colOff>0</xdr:colOff>
          <xdr:row>35</xdr:row>
          <xdr:rowOff>0</xdr:rowOff>
        </xdr:to>
        <xdr:sp macro="" textlink="">
          <xdr:nvSpPr>
            <xdr:cNvPr id="19153" name="Check Box 721" hidden="1">
              <a:extLst>
                <a:ext uri="{63B3BB69-23CF-44E3-9099-C40C66FF867C}">
                  <a14:compatExt spid="_x0000_s19153"/>
                </a:ext>
                <a:ext uri="{FF2B5EF4-FFF2-40B4-BE49-F238E27FC236}">
                  <a16:creationId xmlns:a16="http://schemas.microsoft.com/office/drawing/2014/main" id="{00000000-0008-0000-0200-0000D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0</xdr:colOff>
          <xdr:row>52</xdr:row>
          <xdr:rowOff>0</xdr:rowOff>
        </xdr:to>
        <xdr:sp macro="" textlink="">
          <xdr:nvSpPr>
            <xdr:cNvPr id="19160" name="Check Box 728" hidden="1">
              <a:extLst>
                <a:ext uri="{63B3BB69-23CF-44E3-9099-C40C66FF867C}">
                  <a14:compatExt spid="_x0000_s19160"/>
                </a:ext>
                <a:ext uri="{FF2B5EF4-FFF2-40B4-BE49-F238E27FC236}">
                  <a16:creationId xmlns:a16="http://schemas.microsoft.com/office/drawing/2014/main" id="{00000000-0008-0000-0200-0000D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0</xdr:colOff>
          <xdr:row>53</xdr:row>
          <xdr:rowOff>0</xdr:rowOff>
        </xdr:to>
        <xdr:sp macro="" textlink="">
          <xdr:nvSpPr>
            <xdr:cNvPr id="19161" name="Check Box 729" hidden="1">
              <a:extLst>
                <a:ext uri="{63B3BB69-23CF-44E3-9099-C40C66FF867C}">
                  <a14:compatExt spid="_x0000_s19161"/>
                </a:ext>
                <a:ext uri="{FF2B5EF4-FFF2-40B4-BE49-F238E27FC236}">
                  <a16:creationId xmlns:a16="http://schemas.microsoft.com/office/drawing/2014/main" id="{00000000-0008-0000-0200-0000D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228600</xdr:rowOff>
        </xdr:from>
        <xdr:to>
          <xdr:col>4</xdr:col>
          <xdr:colOff>0</xdr:colOff>
          <xdr:row>45</xdr:row>
          <xdr:rowOff>0</xdr:rowOff>
        </xdr:to>
        <xdr:sp macro="" textlink="">
          <xdr:nvSpPr>
            <xdr:cNvPr id="108352" name="Check Box 1856" hidden="1">
              <a:extLst>
                <a:ext uri="{63B3BB69-23CF-44E3-9099-C40C66FF867C}">
                  <a14:compatExt spid="_x0000_s108352"/>
                </a:ext>
                <a:ext uri="{FF2B5EF4-FFF2-40B4-BE49-F238E27FC236}">
                  <a16:creationId xmlns:a16="http://schemas.microsoft.com/office/drawing/2014/main" id="{00000000-0008-0000-0200-000040A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4</xdr:col>
          <xdr:colOff>0</xdr:colOff>
          <xdr:row>57</xdr:row>
          <xdr:rowOff>220980</xdr:rowOff>
        </xdr:to>
        <xdr:sp macro="" textlink="">
          <xdr:nvSpPr>
            <xdr:cNvPr id="129193" name="Check Box 2217" hidden="1">
              <a:extLst>
                <a:ext uri="{63B3BB69-23CF-44E3-9099-C40C66FF867C}">
                  <a14:compatExt spid="_x0000_s129193"/>
                </a:ext>
                <a:ext uri="{FF2B5EF4-FFF2-40B4-BE49-F238E27FC236}">
                  <a16:creationId xmlns:a16="http://schemas.microsoft.com/office/drawing/2014/main" id="{00000000-0008-0000-0200-0000A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0</xdr:rowOff>
        </xdr:from>
        <xdr:to>
          <xdr:col>4</xdr:col>
          <xdr:colOff>0</xdr:colOff>
          <xdr:row>58</xdr:row>
          <xdr:rowOff>220980</xdr:rowOff>
        </xdr:to>
        <xdr:sp macro="" textlink="">
          <xdr:nvSpPr>
            <xdr:cNvPr id="129194" name="Check Box 2218" hidden="1">
              <a:extLst>
                <a:ext uri="{63B3BB69-23CF-44E3-9099-C40C66FF867C}">
                  <a14:compatExt spid="_x0000_s129194"/>
                </a:ext>
                <a:ext uri="{FF2B5EF4-FFF2-40B4-BE49-F238E27FC236}">
                  <a16:creationId xmlns:a16="http://schemas.microsoft.com/office/drawing/2014/main" id="{00000000-0008-0000-0200-0000A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30065" name="Grafik 8" descr="SNB_LOGO_46_RGB.jpg">
          <a:extLst>
            <a:ext uri="{FF2B5EF4-FFF2-40B4-BE49-F238E27FC236}">
              <a16:creationId xmlns:a16="http://schemas.microsoft.com/office/drawing/2014/main" id="{00000000-0008-0000-0300-000011F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153462</xdr:colOff>
      <xdr:row>4</xdr:row>
      <xdr:rowOff>123825</xdr:rowOff>
    </xdr:from>
    <xdr:to>
      <xdr:col>9</xdr:col>
      <xdr:colOff>1438662</xdr:colOff>
      <xdr:row>5</xdr:row>
      <xdr:rowOff>180975</xdr:rowOff>
    </xdr:to>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10392837" y="923925"/>
          <a:ext cx="1285200"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9</xdr:col>
      <xdr:colOff>153462</xdr:colOff>
      <xdr:row>5</xdr:row>
      <xdr:rowOff>180975</xdr:rowOff>
    </xdr:from>
    <xdr:to>
      <xdr:col>9</xdr:col>
      <xdr:colOff>1438662</xdr:colOff>
      <xdr:row>6</xdr:row>
      <xdr:rowOff>180975</xdr:rowOff>
    </xdr:to>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10392837" y="1181100"/>
          <a:ext cx="1285200"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clientData fPrintsWithSheet="0"/>
  </xdr:twoCellAnchor>
  <xdr:twoCellAnchor>
    <xdr:from>
      <xdr:col>9</xdr:col>
      <xdr:colOff>153462</xdr:colOff>
      <xdr:row>6</xdr:row>
      <xdr:rowOff>180975</xdr:rowOff>
    </xdr:from>
    <xdr:to>
      <xdr:col>9</xdr:col>
      <xdr:colOff>1438662</xdr:colOff>
      <xdr:row>8</xdr:row>
      <xdr:rowOff>0</xdr:rowOff>
    </xdr:to>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10392837" y="1409700"/>
          <a:ext cx="12852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38100</xdr:rowOff>
    </xdr:from>
    <xdr:to>
      <xdr:col>2</xdr:col>
      <xdr:colOff>914400</xdr:colOff>
      <xdr:row>2</xdr:row>
      <xdr:rowOff>126206</xdr:rowOff>
    </xdr:to>
    <xdr:pic>
      <xdr:nvPicPr>
        <xdr:cNvPr id="131091" name="Grafik 8" descr="SNB_LOGO_46_RGB.jpg">
          <a:extLst>
            <a:ext uri="{FF2B5EF4-FFF2-40B4-BE49-F238E27FC236}">
              <a16:creationId xmlns:a16="http://schemas.microsoft.com/office/drawing/2014/main" id="{00000000-0008-0000-0400-0000130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5242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9529</xdr:rowOff>
    </xdr:from>
    <xdr:to>
      <xdr:col>2</xdr:col>
      <xdr:colOff>594639</xdr:colOff>
      <xdr:row>4</xdr:row>
      <xdr:rowOff>73768</xdr:rowOff>
    </xdr:to>
    <xdr:sp macro="" textlink="">
      <xdr:nvSpPr>
        <xdr:cNvPr id="9" name="Rahmen 8">
          <a:hlinkClick xmlns:r="http://schemas.openxmlformats.org/officeDocument/2006/relationships" r:id="rId2"/>
          <a:extLst>
            <a:ext uri="{FF2B5EF4-FFF2-40B4-BE49-F238E27FC236}">
              <a16:creationId xmlns:a16="http://schemas.microsoft.com/office/drawing/2014/main" id="{00000000-0008-0000-0400-000009000000}"/>
            </a:ext>
          </a:extLst>
        </xdr:cNvPr>
        <xdr:cNvSpPr/>
      </xdr:nvSpPr>
      <xdr:spPr bwMode="auto">
        <a:xfrm>
          <a:off x="314326" y="809629"/>
          <a:ext cx="1289963" cy="2928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1</xdr:col>
      <xdr:colOff>1</xdr:colOff>
      <xdr:row>4</xdr:row>
      <xdr:rowOff>73768</xdr:rowOff>
    </xdr:from>
    <xdr:to>
      <xdr:col>2</xdr:col>
      <xdr:colOff>594639</xdr:colOff>
      <xdr:row>5</xdr:row>
      <xdr:rowOff>155756</xdr:rowOff>
    </xdr:to>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400-00000A000000}"/>
            </a:ext>
          </a:extLst>
        </xdr:cNvPr>
        <xdr:cNvSpPr/>
      </xdr:nvSpPr>
      <xdr:spPr bwMode="auto">
        <a:xfrm>
          <a:off x="314326" y="1102468"/>
          <a:ext cx="1289963" cy="31058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clientData fPrintsWithSheet="0"/>
  </xdr:twoCellAnchor>
  <xdr:twoCellAnchor>
    <xdr:from>
      <xdr:col>1</xdr:col>
      <xdr:colOff>1</xdr:colOff>
      <xdr:row>5</xdr:row>
      <xdr:rowOff>155756</xdr:rowOff>
    </xdr:from>
    <xdr:to>
      <xdr:col>2</xdr:col>
      <xdr:colOff>594639</xdr:colOff>
      <xdr:row>6</xdr:row>
      <xdr:rowOff>219995</xdr:rowOff>
    </xdr:to>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400-00000B000000}"/>
            </a:ext>
          </a:extLst>
        </xdr:cNvPr>
        <xdr:cNvSpPr/>
      </xdr:nvSpPr>
      <xdr:spPr bwMode="auto">
        <a:xfrm>
          <a:off x="314326" y="1413056"/>
          <a:ext cx="1289963" cy="2928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clientData fPrintsWithSheet="0"/>
  </xdr:twoCellAnchor>
  <xdr:twoCellAnchor>
    <xdr:from>
      <xdr:col>1</xdr:col>
      <xdr:colOff>1</xdr:colOff>
      <xdr:row>6</xdr:row>
      <xdr:rowOff>219997</xdr:rowOff>
    </xdr:from>
    <xdr:to>
      <xdr:col>2</xdr:col>
      <xdr:colOff>594639</xdr:colOff>
      <xdr:row>8</xdr:row>
      <xdr:rowOff>55636</xdr:rowOff>
    </xdr:to>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400-00000C000000}"/>
            </a:ext>
          </a:extLst>
        </xdr:cNvPr>
        <xdr:cNvSpPr/>
      </xdr:nvSpPr>
      <xdr:spPr bwMode="auto">
        <a:xfrm>
          <a:off x="314326" y="1705897"/>
          <a:ext cx="1289963" cy="2928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38102</xdr:colOff>
      <xdr:row>0</xdr:row>
      <xdr:rowOff>35720</xdr:rowOff>
    </xdr:from>
    <xdr:to>
      <xdr:col>2</xdr:col>
      <xdr:colOff>1290640</xdr:colOff>
      <xdr:row>2</xdr:row>
      <xdr:rowOff>123826</xdr:rowOff>
    </xdr:to>
    <xdr:pic>
      <xdr:nvPicPr>
        <xdr:cNvPr id="132115" name="Grafik 8" descr="SNB_LOGO_46_RGB.jpg">
          <a:extLst>
            <a:ext uri="{FF2B5EF4-FFF2-40B4-BE49-F238E27FC236}">
              <a16:creationId xmlns:a16="http://schemas.microsoft.com/office/drawing/2014/main" id="{00000000-0008-0000-0500-0000130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2" y="35720"/>
          <a:ext cx="1576388" cy="621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11906</xdr:rowOff>
    </xdr:from>
    <xdr:to>
      <xdr:col>2</xdr:col>
      <xdr:colOff>976313</xdr:colOff>
      <xdr:row>4</xdr:row>
      <xdr:rowOff>72196</xdr:rowOff>
    </xdr:to>
    <xdr:sp macro="" textlink="">
      <xdr:nvSpPr>
        <xdr:cNvPr id="9" name="Rahmen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bwMode="auto">
        <a:xfrm>
          <a:off x="314325" y="812006"/>
          <a:ext cx="129063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1</xdr:col>
      <xdr:colOff>0</xdr:colOff>
      <xdr:row>4</xdr:row>
      <xdr:rowOff>72196</xdr:rowOff>
    </xdr:from>
    <xdr:to>
      <xdr:col>2</xdr:col>
      <xdr:colOff>976313</xdr:colOff>
      <xdr:row>4</xdr:row>
      <xdr:rowOff>380346</xdr:rowOff>
    </xdr:to>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500-00000A000000}"/>
            </a:ext>
          </a:extLst>
        </xdr:cNvPr>
        <xdr:cNvSpPr/>
      </xdr:nvSpPr>
      <xdr:spPr bwMode="auto">
        <a:xfrm>
          <a:off x="314325" y="1100896"/>
          <a:ext cx="1290638" cy="3081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clientData fPrintsWithSheet="0"/>
  </xdr:twoCellAnchor>
  <xdr:twoCellAnchor>
    <xdr:from>
      <xdr:col>1</xdr:col>
      <xdr:colOff>0</xdr:colOff>
      <xdr:row>4</xdr:row>
      <xdr:rowOff>380345</xdr:rowOff>
    </xdr:from>
    <xdr:to>
      <xdr:col>2</xdr:col>
      <xdr:colOff>976313</xdr:colOff>
      <xdr:row>5</xdr:row>
      <xdr:rowOff>231085</xdr:rowOff>
    </xdr:to>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bwMode="auto">
        <a:xfrm>
          <a:off x="314325" y="1409045"/>
          <a:ext cx="129063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clientData fPrintsWithSheet="0"/>
  </xdr:twoCellAnchor>
  <xdr:twoCellAnchor>
    <xdr:from>
      <xdr:col>1</xdr:col>
      <xdr:colOff>0</xdr:colOff>
      <xdr:row>5</xdr:row>
      <xdr:rowOff>231085</xdr:rowOff>
    </xdr:from>
    <xdr:to>
      <xdr:col>2</xdr:col>
      <xdr:colOff>976313</xdr:colOff>
      <xdr:row>6</xdr:row>
      <xdr:rowOff>81825</xdr:rowOff>
    </xdr:to>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500-00000C000000}"/>
            </a:ext>
          </a:extLst>
        </xdr:cNvPr>
        <xdr:cNvSpPr/>
      </xdr:nvSpPr>
      <xdr:spPr bwMode="auto">
        <a:xfrm>
          <a:off x="314325" y="1697935"/>
          <a:ext cx="129063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1314450</xdr:colOff>
      <xdr:row>2</xdr:row>
      <xdr:rowOff>142875</xdr:rowOff>
    </xdr:to>
    <xdr:pic>
      <xdr:nvPicPr>
        <xdr:cNvPr id="133139" name="Grafik 8" descr="SNB_LOGO_46_RGB.jpg">
          <a:extLst>
            <a:ext uri="{FF2B5EF4-FFF2-40B4-BE49-F238E27FC236}">
              <a16:creationId xmlns:a16="http://schemas.microsoft.com/office/drawing/2014/main" id="{00000000-0008-0000-0600-0000130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9525</xdr:rowOff>
    </xdr:from>
    <xdr:to>
      <xdr:col>2</xdr:col>
      <xdr:colOff>986550</xdr:colOff>
      <xdr:row>6</xdr:row>
      <xdr:rowOff>79444</xdr:rowOff>
    </xdr:to>
    <xdr:grpSp>
      <xdr:nvGrpSpPr>
        <xdr:cNvPr id="2" name="Group 1">
          <a:extLst>
            <a:ext uri="{FF2B5EF4-FFF2-40B4-BE49-F238E27FC236}">
              <a16:creationId xmlns:a16="http://schemas.microsoft.com/office/drawing/2014/main" id="{E20A1131-DD58-4299-C866-27A2ADD15269}"/>
            </a:ext>
          </a:extLst>
        </xdr:cNvPr>
        <xdr:cNvGrpSpPr/>
      </xdr:nvGrpSpPr>
      <xdr:grpSpPr>
        <a:xfrm>
          <a:off x="323850" y="809625"/>
          <a:ext cx="1310400" cy="1174819"/>
          <a:chOff x="323850" y="800100"/>
          <a:chExt cx="1299488" cy="1174819"/>
        </a:xfrm>
      </xdr:grpSpPr>
      <xdr:sp macro="" textlink="">
        <xdr:nvSpPr>
          <xdr:cNvPr id="23" name="Rahmen 22">
            <a:hlinkClick xmlns:r="http://schemas.openxmlformats.org/officeDocument/2006/relationships" r:id="rId2"/>
            <a:extLst>
              <a:ext uri="{FF2B5EF4-FFF2-40B4-BE49-F238E27FC236}">
                <a16:creationId xmlns:a16="http://schemas.microsoft.com/office/drawing/2014/main" id="{00000000-0008-0000-0600-000017000000}"/>
              </a:ext>
            </a:extLst>
          </xdr:cNvPr>
          <xdr:cNvSpPr/>
        </xdr:nvSpPr>
        <xdr:spPr bwMode="auto">
          <a:xfrm>
            <a:off x="323850" y="800100"/>
            <a:ext cx="129948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24" name="Rahmen 23">
            <a:hlinkClick xmlns:r="http://schemas.openxmlformats.org/officeDocument/2006/relationships" r:id="rId3"/>
            <a:extLst>
              <a:ext uri="{FF2B5EF4-FFF2-40B4-BE49-F238E27FC236}">
                <a16:creationId xmlns:a16="http://schemas.microsoft.com/office/drawing/2014/main" id="{00000000-0008-0000-0600-000018000000}"/>
              </a:ext>
            </a:extLst>
          </xdr:cNvPr>
          <xdr:cNvSpPr/>
        </xdr:nvSpPr>
        <xdr:spPr bwMode="auto">
          <a:xfrm>
            <a:off x="323850" y="1088990"/>
            <a:ext cx="1299488" cy="3081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25" name="Rahmen 24">
            <a:hlinkClick xmlns:r="http://schemas.openxmlformats.org/officeDocument/2006/relationships" r:id="rId4"/>
            <a:extLst>
              <a:ext uri="{FF2B5EF4-FFF2-40B4-BE49-F238E27FC236}">
                <a16:creationId xmlns:a16="http://schemas.microsoft.com/office/drawing/2014/main" id="{00000000-0008-0000-0600-000019000000}"/>
              </a:ext>
            </a:extLst>
          </xdr:cNvPr>
          <xdr:cNvSpPr/>
        </xdr:nvSpPr>
        <xdr:spPr bwMode="auto">
          <a:xfrm>
            <a:off x="323850" y="1397139"/>
            <a:ext cx="129948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26" name="Rahmen 25">
            <a:hlinkClick xmlns:r="http://schemas.openxmlformats.org/officeDocument/2006/relationships" r:id="rId5"/>
            <a:extLst>
              <a:ext uri="{FF2B5EF4-FFF2-40B4-BE49-F238E27FC236}">
                <a16:creationId xmlns:a16="http://schemas.microsoft.com/office/drawing/2014/main" id="{00000000-0008-0000-0600-00001A000000}"/>
              </a:ext>
            </a:extLst>
          </xdr:cNvPr>
          <xdr:cNvSpPr/>
        </xdr:nvSpPr>
        <xdr:spPr bwMode="auto">
          <a:xfrm>
            <a:off x="323850" y="1686029"/>
            <a:ext cx="1299488" cy="28889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1314450</xdr:colOff>
      <xdr:row>2</xdr:row>
      <xdr:rowOff>142875</xdr:rowOff>
    </xdr:to>
    <xdr:pic>
      <xdr:nvPicPr>
        <xdr:cNvPr id="134164" name="Grafik 8" descr="SNB_LOGO_46_RGB.jpg">
          <a:extLst>
            <a:ext uri="{FF2B5EF4-FFF2-40B4-BE49-F238E27FC236}">
              <a16:creationId xmlns:a16="http://schemas.microsoft.com/office/drawing/2014/main" id="{00000000-0008-0000-0700-0000140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11905</xdr:colOff>
      <xdr:row>3</xdr:row>
      <xdr:rowOff>11905</xdr:rowOff>
    </xdr:from>
    <xdr:to>
      <xdr:col>2</xdr:col>
      <xdr:colOff>998455</xdr:colOff>
      <xdr:row>6</xdr:row>
      <xdr:rowOff>42505</xdr:rowOff>
    </xdr:to>
    <xdr:grpSp>
      <xdr:nvGrpSpPr>
        <xdr:cNvPr id="2" name="Group 1">
          <a:extLst>
            <a:ext uri="{FF2B5EF4-FFF2-40B4-BE49-F238E27FC236}">
              <a16:creationId xmlns:a16="http://schemas.microsoft.com/office/drawing/2014/main" id="{6ACF8904-C5DD-B3C2-060D-A3BEA65E0FA2}"/>
            </a:ext>
          </a:extLst>
        </xdr:cNvPr>
        <xdr:cNvGrpSpPr/>
      </xdr:nvGrpSpPr>
      <xdr:grpSpPr>
        <a:xfrm>
          <a:off x="335755" y="812005"/>
          <a:ext cx="1310400" cy="1173600"/>
          <a:chOff x="335756" y="812006"/>
          <a:chExt cx="1300163" cy="1174819"/>
        </a:xfrm>
      </xdr:grpSpPr>
      <xdr:sp macro="" textlink="">
        <xdr:nvSpPr>
          <xdr:cNvPr id="18" name="Rahmen 17">
            <a:hlinkClick xmlns:r="http://schemas.openxmlformats.org/officeDocument/2006/relationships" r:id="rId2"/>
            <a:extLst>
              <a:ext uri="{FF2B5EF4-FFF2-40B4-BE49-F238E27FC236}">
                <a16:creationId xmlns:a16="http://schemas.microsoft.com/office/drawing/2014/main" id="{00000000-0008-0000-0700-000012000000}"/>
              </a:ext>
            </a:extLst>
          </xdr:cNvPr>
          <xdr:cNvSpPr/>
        </xdr:nvSpPr>
        <xdr:spPr bwMode="auto">
          <a:xfrm>
            <a:off x="335756" y="812006"/>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9" name="Rahmen 18">
            <a:hlinkClick xmlns:r="http://schemas.openxmlformats.org/officeDocument/2006/relationships" r:id="rId3"/>
            <a:extLst>
              <a:ext uri="{FF2B5EF4-FFF2-40B4-BE49-F238E27FC236}">
                <a16:creationId xmlns:a16="http://schemas.microsoft.com/office/drawing/2014/main" id="{00000000-0008-0000-0700-000013000000}"/>
              </a:ext>
            </a:extLst>
          </xdr:cNvPr>
          <xdr:cNvSpPr/>
        </xdr:nvSpPr>
        <xdr:spPr bwMode="auto">
          <a:xfrm>
            <a:off x="335756" y="1098547"/>
            <a:ext cx="1300163" cy="31519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20" name="Rahmen 19">
            <a:hlinkClick xmlns:r="http://schemas.openxmlformats.org/officeDocument/2006/relationships" r:id="rId4"/>
            <a:extLst>
              <a:ext uri="{FF2B5EF4-FFF2-40B4-BE49-F238E27FC236}">
                <a16:creationId xmlns:a16="http://schemas.microsoft.com/office/drawing/2014/main" id="{00000000-0008-0000-0700-000014000000}"/>
              </a:ext>
            </a:extLst>
          </xdr:cNvPr>
          <xdr:cNvSpPr/>
        </xdr:nvSpPr>
        <xdr:spPr bwMode="auto">
          <a:xfrm>
            <a:off x="335756" y="1413743"/>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21" name="Rahmen 20">
            <a:hlinkClick xmlns:r="http://schemas.openxmlformats.org/officeDocument/2006/relationships" r:id="rId5"/>
            <a:extLst>
              <a:ext uri="{FF2B5EF4-FFF2-40B4-BE49-F238E27FC236}">
                <a16:creationId xmlns:a16="http://schemas.microsoft.com/office/drawing/2014/main" id="{00000000-0008-0000-0700-000015000000}"/>
              </a:ext>
            </a:extLst>
          </xdr:cNvPr>
          <xdr:cNvSpPr/>
        </xdr:nvSpPr>
        <xdr:spPr bwMode="auto">
          <a:xfrm>
            <a:off x="335756" y="1700284"/>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142875</xdr:rowOff>
    </xdr:to>
    <xdr:pic>
      <xdr:nvPicPr>
        <xdr:cNvPr id="135189" name="Grafik 8" descr="SNB_LOGO_46_RGB.jpg">
          <a:extLst>
            <a:ext uri="{FF2B5EF4-FFF2-40B4-BE49-F238E27FC236}">
              <a16:creationId xmlns:a16="http://schemas.microsoft.com/office/drawing/2014/main" id="{00000000-0008-0000-0800-0000151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3</xdr:row>
      <xdr:rowOff>0</xdr:rowOff>
    </xdr:from>
    <xdr:to>
      <xdr:col>2</xdr:col>
      <xdr:colOff>605550</xdr:colOff>
      <xdr:row>7</xdr:row>
      <xdr:rowOff>30600</xdr:rowOff>
    </xdr:to>
    <xdr:grpSp>
      <xdr:nvGrpSpPr>
        <xdr:cNvPr id="3" name="Group 2">
          <a:extLst>
            <a:ext uri="{FF2B5EF4-FFF2-40B4-BE49-F238E27FC236}">
              <a16:creationId xmlns:a16="http://schemas.microsoft.com/office/drawing/2014/main" id="{623B9092-239B-42A7-B84F-3D3ACBDA3369}"/>
            </a:ext>
          </a:extLst>
        </xdr:cNvPr>
        <xdr:cNvGrpSpPr/>
      </xdr:nvGrpSpPr>
      <xdr:grpSpPr>
        <a:xfrm>
          <a:off x="333375" y="800100"/>
          <a:ext cx="1310400" cy="1173600"/>
          <a:chOff x="335756" y="812006"/>
          <a:chExt cx="1300163" cy="1174819"/>
        </a:xfrm>
      </xdr:grpSpPr>
      <xdr:sp macro="" textlink="">
        <xdr:nvSpPr>
          <xdr:cNvPr id="4" name="Rahmen 17">
            <a:hlinkClick xmlns:r="http://schemas.openxmlformats.org/officeDocument/2006/relationships" r:id="rId2"/>
            <a:extLst>
              <a:ext uri="{FF2B5EF4-FFF2-40B4-BE49-F238E27FC236}">
                <a16:creationId xmlns:a16="http://schemas.microsoft.com/office/drawing/2014/main" id="{DB7C9195-0235-EF3C-F533-963CB99524D9}"/>
              </a:ext>
            </a:extLst>
          </xdr:cNvPr>
          <xdr:cNvSpPr/>
        </xdr:nvSpPr>
        <xdr:spPr bwMode="auto">
          <a:xfrm>
            <a:off x="335756" y="812006"/>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5" name="Rahmen 18">
            <a:hlinkClick xmlns:r="http://schemas.openxmlformats.org/officeDocument/2006/relationships" r:id="rId3"/>
            <a:extLst>
              <a:ext uri="{FF2B5EF4-FFF2-40B4-BE49-F238E27FC236}">
                <a16:creationId xmlns:a16="http://schemas.microsoft.com/office/drawing/2014/main" id="{D8A57EEB-7740-745D-F05E-1F5F6605BF82}"/>
              </a:ext>
            </a:extLst>
          </xdr:cNvPr>
          <xdr:cNvSpPr/>
        </xdr:nvSpPr>
        <xdr:spPr bwMode="auto">
          <a:xfrm>
            <a:off x="335756" y="1098547"/>
            <a:ext cx="1300163" cy="31519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6" name="Rahmen 19">
            <a:hlinkClick xmlns:r="http://schemas.openxmlformats.org/officeDocument/2006/relationships" r:id="rId4"/>
            <a:extLst>
              <a:ext uri="{FF2B5EF4-FFF2-40B4-BE49-F238E27FC236}">
                <a16:creationId xmlns:a16="http://schemas.microsoft.com/office/drawing/2014/main" id="{D0155F5A-8D85-9FBA-B2AB-1A855B580011}"/>
              </a:ext>
            </a:extLst>
          </xdr:cNvPr>
          <xdr:cNvSpPr/>
        </xdr:nvSpPr>
        <xdr:spPr bwMode="auto">
          <a:xfrm>
            <a:off x="335756" y="1413743"/>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a:t>
            </a:r>
            <a:r>
              <a:rPr lang="de-CH" sz="1000" baseline="0">
                <a:latin typeface="Arial" pitchFamily="34" charset="0"/>
                <a:cs typeface="Arial" pitchFamily="34" charset="0"/>
              </a:rPr>
              <a:t> d'ensemble</a:t>
            </a:r>
            <a:endParaRPr lang="de-CH" sz="1000">
              <a:latin typeface="Arial" pitchFamily="34" charset="0"/>
              <a:cs typeface="Arial" pitchFamily="34" charset="0"/>
            </a:endParaRPr>
          </a:p>
        </xdr:txBody>
      </xdr:sp>
      <xdr:sp macro="" textlink="">
        <xdr:nvSpPr>
          <xdr:cNvPr id="7" name="Rahmen 20">
            <a:hlinkClick xmlns:r="http://schemas.openxmlformats.org/officeDocument/2006/relationships" r:id="rId5"/>
            <a:extLst>
              <a:ext uri="{FF2B5EF4-FFF2-40B4-BE49-F238E27FC236}">
                <a16:creationId xmlns:a16="http://schemas.microsoft.com/office/drawing/2014/main" id="{FA699445-5269-9342-5DD1-86C2D22697FF}"/>
              </a:ext>
            </a:extLst>
          </xdr:cNvPr>
          <xdr:cNvSpPr/>
        </xdr:nvSpPr>
        <xdr:spPr bwMode="auto">
          <a:xfrm>
            <a:off x="335756" y="1700284"/>
            <a:ext cx="1300163" cy="28654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b" anchorCtr="0"/>
          <a:lstStyle/>
          <a:p>
            <a:pPr algn="l">
              <a:lnSpc>
                <a:spcPts val="800"/>
              </a:lnSpc>
            </a:pPr>
            <a:r>
              <a:rPr lang="de-CH" sz="1000">
                <a:latin typeface="Arial" pitchFamily="34" charset="0"/>
                <a:cs typeface="Arial" pitchFamily="34" charset="0"/>
              </a:rPr>
              <a:t>Commentaires</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emi.snb.ch/fr/emi/INV" TargetMode="External" Type="http://schemas.openxmlformats.org/officeDocument/2006/relationships/hyperlink"/><Relationship Id="rId2" Target="https://www.snb.ch/fr/the-snb/mandates-goals/statistics/surveys/format" TargetMode="External" Type="http://schemas.openxmlformats.org/officeDocument/2006/relationships/hyperlink"/><Relationship Id="rId3" Target="https://www.snb.ch/fr/iabout/stat/collect/id/statpub_coll_format" TargetMode="External" Type="http://schemas.openxmlformats.org/officeDocument/2006/relationships/hyperlink"/><Relationship Id="rId4" Target="http://www.surveys.snb.ch/" TargetMode="External" Type="http://schemas.openxmlformats.org/officeDocument/2006/relationships/hyperlink"/><Relationship Id="rId5" Target="https://surveys.snb.ch/login/sls/auth?language=fr" TargetMode="External" Type="http://schemas.openxmlformats.org/officeDocument/2006/relationships/hyperlink"/><Relationship Id="rId6" Target="../printerSettings/printerSettings1.bin" Type="http://schemas.openxmlformats.org/officeDocument/2006/relationships/printerSettings"/><Relationship Id="rId7"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https://www.snb.ch/de/iabout/pub/id/statpub_overview_1" TargetMode="External" Type="http://schemas.openxmlformats.org/officeDocument/2006/relationships/hyperlink"/><Relationship Id="rId2" Target="https://www.snb.ch/fr/the-snb/mandates-goals/statistics/statistics-pub/balance-payments-foreign-assets" TargetMode="External" Type="http://schemas.openxmlformats.org/officeDocument/2006/relationships/hyperlink"/><Relationship Id="rId3" Target="../printerSettings/printerSettings12.bin" Type="http://schemas.openxmlformats.org/officeDocument/2006/relationships/printerSettings"/><Relationship Id="rId4"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omments1.xml" Type="http://schemas.openxmlformats.org/officeDocument/2006/relationships/comment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https://www.uid.admin.ch/Search.aspx?lang=fr" TargetMode="External" Type="http://schemas.openxmlformats.org/officeDocument/2006/relationships/hyperlink"/><Relationship Id="rId10" Target="../ctrlProps/ctrlProp13.xml" Type="http://schemas.openxmlformats.org/officeDocument/2006/relationships/ctrlProp"/><Relationship Id="rId11" Target="../ctrlProps/ctrlProp14.xml" Type="http://schemas.openxmlformats.org/officeDocument/2006/relationships/ctrlProp"/><Relationship Id="rId12" Target="../ctrlProps/ctrlProp15.xml" Type="http://schemas.openxmlformats.org/officeDocument/2006/relationships/ctrlProp"/><Relationship Id="rId13" Target="../ctrlProps/ctrlProp16.xml" Type="http://schemas.openxmlformats.org/officeDocument/2006/relationships/ctrlProp"/><Relationship Id="rId14" Target="../ctrlProps/ctrlProp17.xml" Type="http://schemas.openxmlformats.org/officeDocument/2006/relationships/ctrlProp"/><Relationship Id="rId15" Target="../comments2.xml" Type="http://schemas.openxmlformats.org/officeDocument/2006/relationships/comments"/><Relationship Id="rId2" Target="../printerSettings/printerSettings3.bin" Type="http://schemas.openxmlformats.org/officeDocument/2006/relationships/printerSetting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8.xml" Type="http://schemas.openxmlformats.org/officeDocument/2006/relationships/ctrlProp"/><Relationship Id="rId6" Target="../ctrlProps/ctrlProp9.xml" Type="http://schemas.openxmlformats.org/officeDocument/2006/relationships/ctrlProp"/><Relationship Id="rId7" Target="../ctrlProps/ctrlProp10.xml" Type="http://schemas.openxmlformats.org/officeDocument/2006/relationships/ctrlProp"/><Relationship Id="rId8" Target="../ctrlProps/ctrlProp11.xml" Type="http://schemas.openxmlformats.org/officeDocument/2006/relationships/ctrlProp"/><Relationship Id="rId9" Target="../ctrlProps/ctrlProp12.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127"/>
  <sheetViews>
    <sheetView showGridLines="0" showRowColHeaders="0" tabSelected="1" zoomScale="80" zoomScaleNormal="80" workbookViewId="0">
      <selection activeCell="E6" sqref="E6:K6"/>
    </sheetView>
  </sheetViews>
  <sheetFormatPr defaultColWidth="10.77734375" defaultRowHeight="13.2" x14ac:dyDescent="0.25"/>
  <cols>
    <col min="1" max="1" customWidth="true" style="315" width="4.77734375"/>
    <col min="2" max="5" customWidth="true" width="11.44140625"/>
    <col min="6" max="6" customWidth="true" width="14.5546875"/>
    <col min="7" max="8" customWidth="true" width="13.0"/>
    <col min="9" max="11" customWidth="true" width="11.44140625"/>
    <col min="12" max="12" customWidth="true" width="13.5546875"/>
    <col min="13" max="14" customWidth="true" width="2.44140625"/>
  </cols>
  <sheetData>
    <row r="1" spans="1:14" ht="15.6" x14ac:dyDescent="0.3">
      <c r="L1" s="258" t="s">
        <v>365</v>
      </c>
    </row>
    <row r="4" spans="1:14" x14ac:dyDescent="0.25">
      <c r="E4" s="315"/>
      <c r="F4" s="315"/>
      <c r="G4" s="315"/>
      <c r="H4" s="315"/>
      <c r="I4" s="315"/>
      <c r="J4" s="315"/>
      <c r="K4" s="315"/>
    </row>
    <row r="5" spans="1:14" ht="17.399999999999999" x14ac:dyDescent="0.3">
      <c r="E5" s="762" t="s">
        <v>399</v>
      </c>
      <c r="F5" s="762"/>
      <c r="G5" s="762"/>
      <c r="H5" s="762"/>
      <c r="I5" s="762"/>
      <c r="J5" s="762"/>
      <c r="K5" s="762"/>
    </row>
    <row r="6" spans="1:14" ht="17.399999999999999" x14ac:dyDescent="0.3">
      <c r="E6" s="763" t="s">
        <v>351</v>
      </c>
      <c r="F6" s="763"/>
      <c r="G6" s="763"/>
      <c r="H6" s="763"/>
      <c r="I6" s="763"/>
      <c r="J6" s="763"/>
      <c r="K6" s="763"/>
    </row>
    <row r="7" spans="1:14" s="48" customFormat="1" x14ac:dyDescent="0.25">
      <c r="A7" s="315"/>
      <c r="E7" s="315"/>
      <c r="F7" s="315"/>
      <c r="G7" s="315"/>
      <c r="H7" s="315"/>
      <c r="I7" s="315"/>
      <c r="J7" s="315"/>
      <c r="K7" s="315"/>
    </row>
    <row r="8" spans="1:14" s="48" customFormat="1" x14ac:dyDescent="0.25">
      <c r="A8" s="315"/>
      <c r="E8" s="128"/>
    </row>
    <row r="9" spans="1:14" s="48" customFormat="1" x14ac:dyDescent="0.25">
      <c r="A9" s="315"/>
    </row>
    <row r="10" spans="1:14" s="48" customFormat="1" ht="30.75" customHeight="1" x14ac:dyDescent="0.25">
      <c r="A10" s="315"/>
      <c r="B10" s="715" t="s">
        <v>1217</v>
      </c>
      <c r="C10" s="715"/>
      <c r="D10" s="715"/>
      <c r="E10" s="715"/>
      <c r="F10" s="715"/>
      <c r="G10" s="715"/>
      <c r="H10" s="715"/>
      <c r="I10" s="715"/>
      <c r="J10" s="715"/>
      <c r="K10" s="715"/>
      <c r="L10" s="715"/>
      <c r="M10" s="715"/>
      <c r="N10" s="715"/>
    </row>
    <row r="11" spans="1:14" s="48" customFormat="1" x14ac:dyDescent="0.25">
      <c r="A11" s="315"/>
      <c r="B11" s="462"/>
      <c r="C11" s="462"/>
      <c r="D11" s="462"/>
      <c r="E11" s="462"/>
      <c r="F11" s="462"/>
    </row>
    <row r="12" spans="1:14" s="48" customFormat="1" x14ac:dyDescent="0.25">
      <c r="A12" s="315"/>
      <c r="B12" s="749" t="s">
        <v>400</v>
      </c>
      <c r="C12" s="749"/>
      <c r="D12" s="749"/>
      <c r="E12" s="749"/>
      <c r="F12" s="462"/>
    </row>
    <row r="13" spans="1:14" s="48" customFormat="1" x14ac:dyDescent="0.25">
      <c r="A13" s="315"/>
      <c r="B13" s="749" t="s">
        <v>401</v>
      </c>
      <c r="C13" s="749"/>
      <c r="D13" s="749"/>
      <c r="E13" s="749"/>
      <c r="F13" s="462"/>
    </row>
    <row r="14" spans="1:14" s="48" customFormat="1" x14ac:dyDescent="0.25">
      <c r="A14" s="315"/>
      <c r="B14" s="749" t="s">
        <v>402</v>
      </c>
      <c r="C14" s="749"/>
      <c r="D14" s="749"/>
      <c r="E14" s="749"/>
      <c r="F14" s="462"/>
    </row>
    <row r="15" spans="1:14" s="48" customFormat="1" x14ac:dyDescent="0.25">
      <c r="A15" s="315"/>
      <c r="B15" s="749" t="s">
        <v>403</v>
      </c>
      <c r="C15" s="749"/>
      <c r="D15" s="749"/>
      <c r="E15" s="749"/>
      <c r="F15" s="462"/>
    </row>
    <row r="16" spans="1:14" s="48" customFormat="1" x14ac:dyDescent="0.25">
      <c r="A16" s="315"/>
      <c r="B16" s="749" t="s">
        <v>404</v>
      </c>
      <c r="C16" s="749"/>
      <c r="D16" s="749"/>
      <c r="E16" s="749"/>
      <c r="F16" s="462"/>
    </row>
    <row r="17" spans="1:14" s="48" customFormat="1" x14ac:dyDescent="0.25">
      <c r="A17" s="315"/>
      <c r="B17" s="749" t="s">
        <v>405</v>
      </c>
      <c r="C17" s="749"/>
      <c r="D17" s="749"/>
      <c r="E17" s="749"/>
      <c r="F17" s="749"/>
      <c r="G17" s="749"/>
    </row>
    <row r="18" spans="1:14" s="48" customFormat="1" x14ac:dyDescent="0.25">
      <c r="A18" s="315"/>
      <c r="B18" s="749" t="s">
        <v>977</v>
      </c>
      <c r="C18" s="749"/>
      <c r="D18" s="749"/>
      <c r="E18" s="749"/>
    </row>
    <row r="19" spans="1:14" s="526" customFormat="1" x14ac:dyDescent="0.25">
      <c r="A19" s="315"/>
      <c r="B19" s="525"/>
      <c r="C19" s="525"/>
      <c r="D19" s="525"/>
      <c r="E19" s="525"/>
    </row>
    <row r="20" spans="1:14" s="48" customFormat="1" x14ac:dyDescent="0.25">
      <c r="A20" s="315"/>
    </row>
    <row r="21" spans="1:14" s="48" customFormat="1" ht="17.399999999999999" x14ac:dyDescent="0.3">
      <c r="A21" s="315"/>
      <c r="B21" s="2" t="s">
        <v>406</v>
      </c>
    </row>
    <row r="22" spans="1:14" s="48" customFormat="1" ht="70.5" customHeight="1" x14ac:dyDescent="0.25">
      <c r="A22" s="315"/>
      <c r="B22" s="715" t="s">
        <v>1218</v>
      </c>
      <c r="C22" s="715"/>
      <c r="D22" s="715"/>
      <c r="E22" s="715"/>
      <c r="F22" s="715"/>
      <c r="G22" s="715"/>
      <c r="H22" s="715"/>
      <c r="I22" s="715"/>
      <c r="J22" s="715"/>
      <c r="K22" s="715"/>
      <c r="L22" s="715"/>
      <c r="M22" s="715"/>
      <c r="N22" s="715"/>
    </row>
    <row r="23" spans="1:14" s="164" customFormat="1" ht="18" customHeight="1" x14ac:dyDescent="0.25">
      <c r="A23" s="315"/>
      <c r="B23" s="743" t="s">
        <v>1277</v>
      </c>
      <c r="C23" s="743"/>
      <c r="D23" s="743"/>
      <c r="E23" s="743"/>
      <c r="F23" s="743"/>
      <c r="G23" s="743"/>
      <c r="H23" s="743"/>
      <c r="I23" s="743"/>
      <c r="J23" s="743"/>
      <c r="K23" s="163"/>
    </row>
    <row r="24" spans="1:14" s="48" customFormat="1" ht="33.75" customHeight="1" x14ac:dyDescent="0.3">
      <c r="A24" s="315"/>
      <c r="B24" s="127" t="s">
        <v>407</v>
      </c>
      <c r="C24" s="128"/>
      <c r="D24" s="128"/>
      <c r="E24" s="128" t="s">
        <v>409</v>
      </c>
      <c r="F24" s="128"/>
      <c r="G24" s="128"/>
      <c r="H24" s="135" t="str">
        <f>Start!B5</f>
        <v>Release 1.7</v>
      </c>
      <c r="I24" s="471" t="s">
        <v>1275</v>
      </c>
      <c r="J24" s="135"/>
      <c r="K24" s="128"/>
      <c r="L24" s="128"/>
      <c r="M24" s="128"/>
      <c r="N24" s="128"/>
    </row>
    <row r="25" spans="1:14" s="48" customFormat="1" ht="48" customHeight="1" x14ac:dyDescent="0.25">
      <c r="A25" s="315"/>
      <c r="B25" s="766" t="s">
        <v>1219</v>
      </c>
      <c r="C25" s="766"/>
      <c r="D25" s="766"/>
      <c r="E25" s="766"/>
      <c r="F25" s="766"/>
      <c r="G25" s="766"/>
      <c r="H25" s="766"/>
      <c r="I25" s="766"/>
      <c r="J25" s="766"/>
      <c r="K25" s="766"/>
      <c r="L25" s="766"/>
      <c r="M25" s="766"/>
      <c r="N25" s="766"/>
    </row>
    <row r="26" spans="1:14" s="48" customFormat="1" ht="21" customHeight="1" x14ac:dyDescent="0.25">
      <c r="A26" s="315"/>
      <c r="B26" s="462" t="s">
        <v>410</v>
      </c>
      <c r="E26" s="750" t="s">
        <v>1066</v>
      </c>
      <c r="F26" s="751"/>
      <c r="G26" s="751"/>
      <c r="L26" s="128"/>
      <c r="M26" s="128"/>
      <c r="N26" s="128"/>
    </row>
    <row r="27" spans="1:14" s="48" customFormat="1" ht="25.05" customHeight="1" x14ac:dyDescent="0.25">
      <c r="A27" s="315"/>
      <c r="B27" s="129"/>
      <c r="C27" s="128"/>
      <c r="D27" s="128"/>
      <c r="E27" s="128"/>
      <c r="F27" s="128"/>
      <c r="G27" s="128"/>
      <c r="H27" s="128"/>
      <c r="I27" s="128"/>
      <c r="J27" s="128"/>
      <c r="K27" s="128"/>
      <c r="L27" s="128"/>
      <c r="M27" s="128"/>
      <c r="N27" s="128"/>
    </row>
    <row r="28" spans="1:14" ht="17.399999999999999" x14ac:dyDescent="0.3">
      <c r="B28" s="2" t="s">
        <v>408</v>
      </c>
    </row>
    <row r="29" spans="1:14" x14ac:dyDescent="0.25">
      <c r="B29" s="177" t="s">
        <v>411</v>
      </c>
    </row>
    <row r="31" spans="1:14" x14ac:dyDescent="0.25">
      <c r="B31" s="764" t="s">
        <v>412</v>
      </c>
      <c r="C31" s="765"/>
      <c r="D31" s="759" t="s">
        <v>413</v>
      </c>
      <c r="E31" s="760"/>
      <c r="F31" s="760"/>
      <c r="G31" s="760"/>
      <c r="H31" s="760"/>
      <c r="I31" s="760"/>
      <c r="J31" s="760"/>
      <c r="K31" s="760"/>
      <c r="L31" s="760"/>
      <c r="M31" s="760"/>
      <c r="N31" s="761"/>
    </row>
    <row r="32" spans="1:14" s="84" customFormat="1" ht="28.5" customHeight="1" x14ac:dyDescent="0.25">
      <c r="A32" s="348"/>
      <c r="B32" s="731" t="s">
        <v>414</v>
      </c>
      <c r="C32" s="733"/>
      <c r="D32" s="731" t="s">
        <v>987</v>
      </c>
      <c r="E32" s="732"/>
      <c r="F32" s="732"/>
      <c r="G32" s="732"/>
      <c r="H32" s="732"/>
      <c r="I32" s="732"/>
      <c r="J32" s="732"/>
      <c r="K32" s="732"/>
      <c r="L32" s="732"/>
      <c r="M32" s="732"/>
      <c r="N32" s="733"/>
    </row>
    <row r="33" spans="1:18" s="84" customFormat="1" ht="91.5" customHeight="1" x14ac:dyDescent="0.25">
      <c r="A33" s="356"/>
      <c r="B33" s="755" t="s">
        <v>260</v>
      </c>
      <c r="C33" s="756"/>
      <c r="D33" s="736" t="s">
        <v>988</v>
      </c>
      <c r="E33" s="732"/>
      <c r="F33" s="732"/>
      <c r="G33" s="732"/>
      <c r="H33" s="732"/>
      <c r="I33" s="732"/>
      <c r="J33" s="732"/>
      <c r="K33" s="732"/>
      <c r="L33" s="732"/>
      <c r="M33" s="732"/>
      <c r="N33" s="733"/>
    </row>
    <row r="34" spans="1:18" s="84" customFormat="1" ht="38.25" hidden="1" customHeight="1" x14ac:dyDescent="0.25">
      <c r="A34" s="356"/>
      <c r="B34" s="755"/>
      <c r="C34" s="756"/>
      <c r="D34" s="736"/>
      <c r="E34" s="753"/>
      <c r="F34" s="753"/>
      <c r="G34" s="753"/>
      <c r="H34" s="753"/>
      <c r="I34" s="753"/>
      <c r="J34" s="753"/>
      <c r="K34" s="753"/>
      <c r="L34" s="753"/>
      <c r="M34" s="753"/>
      <c r="N34" s="754"/>
    </row>
    <row r="35" spans="1:18" s="84" customFormat="1" ht="33.75" customHeight="1" x14ac:dyDescent="0.25">
      <c r="A35" s="356"/>
      <c r="B35" s="757" t="s">
        <v>352</v>
      </c>
      <c r="C35" s="758"/>
      <c r="D35" s="752" t="s">
        <v>1079</v>
      </c>
      <c r="E35" s="753"/>
      <c r="F35" s="753"/>
      <c r="G35" s="753"/>
      <c r="H35" s="753"/>
      <c r="I35" s="753"/>
      <c r="J35" s="753"/>
      <c r="K35" s="753"/>
      <c r="L35" s="753"/>
      <c r="M35" s="753"/>
      <c r="N35" s="754"/>
    </row>
    <row r="36" spans="1:18" s="84" customFormat="1" ht="51.75" customHeight="1" x14ac:dyDescent="0.25">
      <c r="A36" s="356"/>
      <c r="B36" s="757" t="s">
        <v>353</v>
      </c>
      <c r="C36" s="758"/>
      <c r="D36" s="752" t="s">
        <v>1080</v>
      </c>
      <c r="E36" s="753"/>
      <c r="F36" s="753"/>
      <c r="G36" s="753"/>
      <c r="H36" s="753"/>
      <c r="I36" s="753"/>
      <c r="J36" s="753"/>
      <c r="K36" s="753"/>
      <c r="L36" s="753"/>
      <c r="M36" s="753"/>
      <c r="N36" s="754"/>
    </row>
    <row r="37" spans="1:18" ht="30.75" customHeight="1" x14ac:dyDescent="0.25">
      <c r="B37" s="719" t="s">
        <v>1081</v>
      </c>
      <c r="C37" s="720"/>
      <c r="D37" s="722" t="s">
        <v>1082</v>
      </c>
      <c r="E37" s="723"/>
      <c r="F37" s="723"/>
      <c r="G37" s="723"/>
      <c r="H37" s="723"/>
      <c r="I37" s="723"/>
      <c r="J37" s="723"/>
      <c r="K37" s="723"/>
      <c r="L37" s="723"/>
      <c r="M37" s="723"/>
      <c r="N37" s="724"/>
    </row>
    <row r="38" spans="1:18" s="48" customFormat="1" ht="30" customHeight="1" x14ac:dyDescent="0.25">
      <c r="A38" s="315"/>
      <c r="B38" s="531" t="s">
        <v>359</v>
      </c>
      <c r="C38" s="532"/>
      <c r="D38" s="533" t="str">
        <f>'INP05.MELD'!F2</f>
        <v>Chiffres clés de l’entreprise et du groupe résidents</v>
      </c>
      <c r="E38" s="534"/>
      <c r="F38" s="534"/>
      <c r="G38" s="534"/>
      <c r="H38" s="534"/>
      <c r="I38" s="534"/>
      <c r="J38" s="534"/>
      <c r="K38" s="534"/>
      <c r="L38" s="534"/>
      <c r="M38" s="534"/>
      <c r="N38" s="535"/>
    </row>
    <row r="39" spans="1:18" s="192" customFormat="1" ht="30" customHeight="1" x14ac:dyDescent="0.25">
      <c r="A39" s="315"/>
      <c r="B39" s="536" t="s">
        <v>360</v>
      </c>
      <c r="C39" s="537"/>
      <c r="D39" s="538" t="str">
        <f>'INP10.MELD'!D2</f>
        <v>Participations dans des entreprises résidentes</v>
      </c>
      <c r="E39" s="539"/>
      <c r="F39" s="539"/>
      <c r="G39" s="539"/>
      <c r="H39" s="539"/>
      <c r="I39" s="539"/>
      <c r="J39" s="539"/>
      <c r="K39" s="539"/>
      <c r="L39" s="539"/>
      <c r="M39" s="539"/>
      <c r="N39" s="201"/>
    </row>
    <row r="40" spans="1:18" s="192" customFormat="1" ht="30" customHeight="1" x14ac:dyDescent="0.25">
      <c r="A40" s="315"/>
      <c r="B40" s="531" t="s">
        <v>361</v>
      </c>
      <c r="C40" s="532"/>
      <c r="D40" s="533" t="str">
        <f>'INP20.MELD'!D2</f>
        <v>Investisseurs de votre groupe (1re partie): investisseurs résidents</v>
      </c>
      <c r="E40" s="534"/>
      <c r="F40" s="534"/>
      <c r="G40" s="534"/>
      <c r="H40" s="534"/>
      <c r="I40" s="534"/>
      <c r="J40" s="534"/>
      <c r="K40" s="534"/>
      <c r="L40" s="534"/>
      <c r="M40" s="534"/>
      <c r="N40" s="535"/>
      <c r="R40" s="516"/>
    </row>
    <row r="41" spans="1:18" s="192" customFormat="1" ht="30" customHeight="1" x14ac:dyDescent="0.25">
      <c r="A41" s="315"/>
      <c r="B41" s="536" t="s">
        <v>362</v>
      </c>
      <c r="C41" s="537"/>
      <c r="D41" s="538" t="str">
        <f>'INP30.MELD'!D2</f>
        <v>Investisseurs de votre groupe (2e partie): investisseurs non résidents</v>
      </c>
      <c r="E41" s="539"/>
      <c r="F41" s="539"/>
      <c r="G41" s="539"/>
      <c r="H41" s="539"/>
      <c r="I41" s="539"/>
      <c r="J41" s="539"/>
      <c r="K41" s="539"/>
      <c r="L41" s="539"/>
      <c r="M41" s="539"/>
      <c r="N41" s="201"/>
    </row>
    <row r="42" spans="1:18" s="192" customFormat="1" ht="30" customHeight="1" x14ac:dyDescent="0.25">
      <c r="A42" s="315"/>
      <c r="B42" s="531" t="s">
        <v>363</v>
      </c>
      <c r="C42" s="532"/>
      <c r="D42" s="533" t="str">
        <f>CONCATENATE('INP40.MELD'!F2," ",'INP40.MELD'!F3)</f>
        <v>Participations dans des entreprises non résidentes (1re partie) – Résultat</v>
      </c>
      <c r="E42" s="534"/>
      <c r="F42" s="534"/>
      <c r="G42" s="534"/>
      <c r="H42" s="534"/>
      <c r="I42" s="534"/>
      <c r="J42" s="534"/>
      <c r="K42" s="534"/>
      <c r="L42" s="534"/>
      <c r="M42" s="534"/>
      <c r="N42" s="535"/>
    </row>
    <row r="43" spans="1:18" s="192" customFormat="1" ht="30" customHeight="1" x14ac:dyDescent="0.25">
      <c r="A43" s="315"/>
      <c r="B43" s="536" t="s">
        <v>358</v>
      </c>
      <c r="C43" s="537"/>
      <c r="D43" s="538" t="str">
        <f>'INP50.MELD'!F2</f>
        <v>Participations dans des entreprises non résidentes (2e partie) – Fonds propres</v>
      </c>
      <c r="E43" s="539"/>
      <c r="F43" s="539"/>
      <c r="G43" s="539"/>
      <c r="H43" s="539"/>
      <c r="I43" s="539"/>
      <c r="J43" s="539"/>
      <c r="K43" s="539"/>
      <c r="L43" s="539"/>
      <c r="M43" s="539"/>
      <c r="N43" s="201"/>
    </row>
    <row r="44" spans="1:18" s="192" customFormat="1" ht="30" customHeight="1" x14ac:dyDescent="0.25">
      <c r="A44" s="315"/>
      <c r="B44" s="531" t="s">
        <v>364</v>
      </c>
      <c r="C44" s="532"/>
      <c r="D44" s="533" t="str">
        <f>CONCATENATE('INP60.MELD'!F2," ",'INP60.MELD'!F3)</f>
        <v>Données opérationnelles sur les entreprises non résidentes dans lesquelles vous détenez des participations majoritaires</v>
      </c>
      <c r="E44" s="534"/>
      <c r="F44" s="534"/>
      <c r="G44" s="534"/>
      <c r="H44" s="534"/>
      <c r="I44" s="534"/>
      <c r="J44" s="534"/>
      <c r="K44" s="534"/>
      <c r="L44" s="534"/>
      <c r="M44" s="534"/>
      <c r="N44" s="535"/>
    </row>
    <row r="45" spans="1:18" s="192" customFormat="1" ht="20.100000000000001" hidden="1" customHeight="1" x14ac:dyDescent="0.25">
      <c r="A45" s="315"/>
      <c r="B45" s="270"/>
      <c r="C45" s="203"/>
      <c r="D45" s="199"/>
      <c r="E45" s="200"/>
      <c r="F45" s="200"/>
      <c r="G45" s="200"/>
      <c r="H45" s="200"/>
      <c r="I45" s="200"/>
      <c r="J45" s="200"/>
      <c r="K45" s="200"/>
      <c r="L45" s="200"/>
      <c r="M45" s="200"/>
      <c r="N45" s="201"/>
    </row>
    <row r="46" spans="1:18" s="48" customFormat="1" ht="20.100000000000001" hidden="1" customHeight="1" x14ac:dyDescent="0.25">
      <c r="A46" s="315"/>
      <c r="B46" s="270"/>
      <c r="C46" s="203"/>
      <c r="D46" s="199"/>
      <c r="E46" s="200"/>
      <c r="F46" s="200"/>
      <c r="G46" s="200"/>
      <c r="H46" s="200"/>
      <c r="I46" s="200"/>
      <c r="J46" s="200"/>
      <c r="K46" s="200"/>
      <c r="L46" s="200"/>
      <c r="M46" s="200"/>
      <c r="N46" s="201"/>
    </row>
    <row r="47" spans="1:18" s="48" customFormat="1" ht="20.100000000000001" hidden="1" customHeight="1" x14ac:dyDescent="0.25">
      <c r="A47" s="315"/>
      <c r="B47" s="270"/>
      <c r="C47" s="203"/>
      <c r="D47" s="199"/>
      <c r="E47" s="200"/>
      <c r="F47" s="200"/>
      <c r="G47" s="200"/>
      <c r="H47" s="200"/>
      <c r="I47" s="200"/>
      <c r="J47" s="200"/>
      <c r="K47" s="200"/>
      <c r="L47" s="200"/>
      <c r="M47" s="200"/>
      <c r="N47" s="201"/>
    </row>
    <row r="48" spans="1:18" s="48" customFormat="1" ht="20.100000000000001" hidden="1" customHeight="1" x14ac:dyDescent="0.25">
      <c r="A48" s="315"/>
      <c r="B48" s="270"/>
      <c r="C48" s="203"/>
      <c r="D48" s="199"/>
      <c r="E48" s="200"/>
      <c r="F48" s="200"/>
      <c r="G48" s="200"/>
      <c r="H48" s="200"/>
      <c r="I48" s="200"/>
      <c r="J48" s="200"/>
      <c r="K48" s="200"/>
      <c r="L48" s="200"/>
      <c r="M48" s="200"/>
      <c r="N48" s="201"/>
    </row>
    <row r="49" spans="1:14" s="48" customFormat="1" ht="20.100000000000001" hidden="1" customHeight="1" x14ac:dyDescent="0.25">
      <c r="A49" s="315"/>
      <c r="B49" s="270"/>
      <c r="C49" s="203"/>
      <c r="D49" s="199"/>
      <c r="E49" s="200"/>
      <c r="F49" s="200"/>
      <c r="G49" s="200"/>
      <c r="H49" s="200"/>
      <c r="I49" s="200"/>
      <c r="J49" s="200"/>
      <c r="K49" s="200"/>
      <c r="L49" s="200"/>
      <c r="M49" s="200"/>
      <c r="N49" s="201"/>
    </row>
    <row r="50" spans="1:14" s="48" customFormat="1" ht="20.100000000000001" hidden="1" customHeight="1" x14ac:dyDescent="0.25">
      <c r="A50" s="315"/>
      <c r="B50" s="270"/>
      <c r="C50" s="203"/>
      <c r="D50" s="199"/>
      <c r="E50" s="200"/>
      <c r="F50" s="200"/>
      <c r="G50" s="200"/>
      <c r="H50" s="200"/>
      <c r="I50" s="200"/>
      <c r="J50" s="200"/>
      <c r="K50" s="200"/>
      <c r="L50" s="200"/>
      <c r="M50" s="200"/>
      <c r="N50" s="201"/>
    </row>
    <row r="51" spans="1:14" s="48" customFormat="1" ht="20.100000000000001" hidden="1" customHeight="1" x14ac:dyDescent="0.25">
      <c r="A51" s="315"/>
      <c r="B51" s="270"/>
      <c r="C51" s="203"/>
      <c r="D51" s="199"/>
      <c r="E51" s="200"/>
      <c r="F51" s="200"/>
      <c r="G51" s="200"/>
      <c r="H51" s="200"/>
      <c r="I51" s="200"/>
      <c r="J51" s="200"/>
      <c r="K51" s="200"/>
      <c r="L51" s="200"/>
      <c r="M51" s="200"/>
      <c r="N51" s="201"/>
    </row>
    <row r="52" spans="1:14" s="48" customFormat="1" ht="20.100000000000001" hidden="1" customHeight="1" x14ac:dyDescent="0.25">
      <c r="A52" s="315"/>
      <c r="B52" s="270"/>
      <c r="C52" s="203"/>
      <c r="D52" s="199"/>
      <c r="E52" s="200"/>
      <c r="F52" s="200"/>
      <c r="G52" s="200"/>
      <c r="H52" s="200"/>
      <c r="I52" s="200"/>
      <c r="J52" s="200"/>
      <c r="K52" s="200"/>
      <c r="L52" s="200"/>
      <c r="M52" s="200"/>
      <c r="N52" s="201"/>
    </row>
    <row r="53" spans="1:14" s="48" customFormat="1" ht="20.100000000000001" hidden="1" customHeight="1" x14ac:dyDescent="0.25">
      <c r="A53" s="315"/>
      <c r="B53" s="270"/>
      <c r="C53" s="203"/>
      <c r="D53" s="199"/>
      <c r="E53" s="200"/>
      <c r="F53" s="200"/>
      <c r="G53" s="200"/>
      <c r="H53" s="200"/>
      <c r="I53" s="200"/>
      <c r="J53" s="200"/>
      <c r="K53" s="200"/>
      <c r="L53" s="200"/>
      <c r="M53" s="200"/>
      <c r="N53" s="201"/>
    </row>
    <row r="54" spans="1:14" ht="37.5" customHeight="1" x14ac:dyDescent="0.25">
      <c r="B54" s="204"/>
      <c r="C54" s="205"/>
      <c r="D54" s="540" t="s">
        <v>415</v>
      </c>
      <c r="E54" s="541"/>
      <c r="F54" s="732" t="s">
        <v>1192</v>
      </c>
      <c r="G54" s="732"/>
      <c r="H54" s="732"/>
      <c r="I54" s="732"/>
      <c r="J54" s="732"/>
      <c r="K54" s="732"/>
      <c r="L54" s="732"/>
      <c r="M54" s="732"/>
      <c r="N54" s="733"/>
    </row>
    <row r="55" spans="1:14" ht="22.5" customHeight="1" x14ac:dyDescent="0.25">
      <c r="B55" s="727" t="s">
        <v>354</v>
      </c>
      <c r="C55" s="728"/>
      <c r="D55" s="269" t="s">
        <v>416</v>
      </c>
      <c r="F55" s="271"/>
      <c r="G55" s="271"/>
      <c r="H55" s="271"/>
      <c r="I55" s="271"/>
      <c r="J55" s="271"/>
      <c r="K55" s="271"/>
      <c r="L55" s="271"/>
      <c r="M55" s="271"/>
      <c r="N55" s="272"/>
    </row>
    <row r="56" spans="1:14" ht="42" customHeight="1" x14ac:dyDescent="0.25">
      <c r="B56" s="190"/>
      <c r="C56" s="202"/>
      <c r="D56" s="746" t="s">
        <v>418</v>
      </c>
      <c r="E56" s="747"/>
      <c r="F56" s="747"/>
      <c r="G56" s="748" t="s">
        <v>417</v>
      </c>
      <c r="H56" s="748"/>
      <c r="I56" s="748"/>
      <c r="J56" s="748"/>
      <c r="K56" s="748"/>
      <c r="L56" s="748"/>
      <c r="M56" s="15"/>
      <c r="N56" s="273"/>
    </row>
    <row r="57" spans="1:14" ht="12.75" customHeight="1" x14ac:dyDescent="0.25">
      <c r="B57" s="190"/>
      <c r="C57" s="202"/>
      <c r="M57" s="275"/>
      <c r="N57" s="276"/>
    </row>
    <row r="58" spans="1:14" s="358" customFormat="1" ht="16.5" customHeight="1" x14ac:dyDescent="0.25">
      <c r="A58" s="335"/>
      <c r="B58" s="592"/>
      <c r="C58" s="606"/>
      <c r="D58" s="725" t="s">
        <v>419</v>
      </c>
      <c r="E58" s="726"/>
      <c r="F58" s="726"/>
      <c r="G58" s="726"/>
      <c r="H58" s="734"/>
      <c r="I58" s="734"/>
      <c r="J58" s="734"/>
      <c r="K58" s="734"/>
      <c r="L58" s="734"/>
      <c r="M58" s="734"/>
      <c r="N58" s="735"/>
    </row>
    <row r="59" spans="1:14" s="358" customFormat="1" ht="16.5" customHeight="1" x14ac:dyDescent="0.25">
      <c r="A59" s="335"/>
      <c r="B59" s="592"/>
      <c r="C59" s="606"/>
      <c r="D59" s="725" t="s">
        <v>1083</v>
      </c>
      <c r="E59" s="726"/>
      <c r="F59" s="726"/>
      <c r="G59" s="726"/>
      <c r="H59" s="607"/>
      <c r="I59" s="607"/>
      <c r="J59" s="607"/>
      <c r="K59" s="607"/>
      <c r="L59" s="607"/>
      <c r="M59" s="591"/>
      <c r="N59" s="608"/>
    </row>
    <row r="60" spans="1:14" x14ac:dyDescent="0.25">
      <c r="B60" s="204"/>
      <c r="C60" s="205"/>
      <c r="D60" s="274"/>
      <c r="E60" s="133"/>
      <c r="F60" s="133"/>
      <c r="G60" s="133"/>
      <c r="H60" s="133"/>
      <c r="I60" s="133"/>
      <c r="J60" s="133"/>
      <c r="K60" s="133"/>
      <c r="L60" s="133"/>
      <c r="M60" s="133"/>
      <c r="N60" s="134"/>
    </row>
    <row r="61" spans="1:14" ht="30.75" customHeight="1" x14ac:dyDescent="0.25">
      <c r="B61" s="729" t="s">
        <v>356</v>
      </c>
      <c r="C61" s="730"/>
      <c r="D61" s="731" t="s">
        <v>420</v>
      </c>
      <c r="E61" s="732"/>
      <c r="F61" s="732"/>
      <c r="G61" s="732"/>
      <c r="H61" s="732"/>
      <c r="I61" s="732"/>
      <c r="J61" s="732"/>
      <c r="K61" s="732"/>
      <c r="L61" s="732"/>
      <c r="M61" s="732"/>
      <c r="N61" s="733"/>
    </row>
    <row r="62" spans="1:14" s="266" customFormat="1" ht="30.75" customHeight="1" x14ac:dyDescent="0.25">
      <c r="A62" s="315"/>
      <c r="B62" s="729" t="s">
        <v>355</v>
      </c>
      <c r="C62" s="730"/>
      <c r="D62" s="731" t="s">
        <v>421</v>
      </c>
      <c r="E62" s="732"/>
      <c r="F62" s="732"/>
      <c r="G62" s="732"/>
      <c r="H62" s="732"/>
      <c r="I62" s="732"/>
      <c r="J62" s="732"/>
      <c r="K62" s="732"/>
      <c r="L62" s="732"/>
      <c r="M62" s="732"/>
      <c r="N62" s="733"/>
    </row>
    <row r="63" spans="1:14" s="48" customFormat="1" ht="25.05" customHeight="1" x14ac:dyDescent="0.25">
      <c r="A63" s="315"/>
      <c r="B63" s="744"/>
      <c r="C63" s="744"/>
    </row>
    <row r="64" spans="1:14" s="48" customFormat="1" ht="17.399999999999999" customHeight="1" x14ac:dyDescent="0.3">
      <c r="A64" s="315"/>
      <c r="B64" s="2" t="s">
        <v>422</v>
      </c>
      <c r="C64" s="462"/>
      <c r="D64" s="462"/>
      <c r="E64" s="462"/>
      <c r="F64" s="462"/>
      <c r="G64" s="462"/>
      <c r="H64" s="462"/>
      <c r="I64" s="462"/>
      <c r="J64" s="462"/>
      <c r="K64" s="462"/>
      <c r="L64" s="462"/>
      <c r="M64" s="462"/>
      <c r="N64" s="462"/>
    </row>
    <row r="65" spans="1:19" s="48" customFormat="1" ht="40.5" customHeight="1" x14ac:dyDescent="0.25">
      <c r="A65" s="315"/>
      <c r="B65" s="721" t="s">
        <v>1188</v>
      </c>
      <c r="C65" s="721"/>
      <c r="D65" s="721"/>
      <c r="E65" s="721"/>
      <c r="F65" s="721"/>
      <c r="G65" s="721"/>
      <c r="H65" s="721"/>
      <c r="I65" s="721"/>
      <c r="J65" s="721"/>
      <c r="K65" s="721"/>
      <c r="L65" s="721"/>
      <c r="M65" s="721"/>
      <c r="N65" s="721"/>
      <c r="Q65" s="315"/>
      <c r="R65" s="315"/>
      <c r="S65" s="315"/>
    </row>
    <row r="66" spans="1:19" s="48" customFormat="1" ht="42" customHeight="1" x14ac:dyDescent="0.25">
      <c r="A66" s="315"/>
      <c r="B66" s="745" t="s">
        <v>1187</v>
      </c>
      <c r="C66" s="745"/>
      <c r="D66" s="745"/>
      <c r="E66" s="745"/>
      <c r="F66" s="745"/>
      <c r="G66" s="745"/>
      <c r="H66" s="745"/>
      <c r="I66" s="745"/>
      <c r="J66" s="745"/>
      <c r="K66" s="745"/>
      <c r="L66" s="745"/>
      <c r="M66" s="745"/>
      <c r="N66" s="745"/>
      <c r="Q66" s="315"/>
      <c r="R66" s="315"/>
      <c r="S66" s="315"/>
    </row>
    <row r="67" spans="1:19" s="48" customFormat="1" ht="25.05" customHeight="1" x14ac:dyDescent="0.25">
      <c r="A67" s="315"/>
      <c r="B67" s="721"/>
      <c r="C67" s="721"/>
      <c r="D67" s="721"/>
      <c r="E67" s="721"/>
      <c r="F67" s="721"/>
      <c r="G67" s="721"/>
      <c r="H67" s="721"/>
      <c r="I67" s="721"/>
      <c r="J67" s="721"/>
      <c r="K67" s="721"/>
      <c r="L67" s="721"/>
      <c r="M67" s="721"/>
      <c r="N67" s="721"/>
    </row>
    <row r="68" spans="1:19" s="48" customFormat="1" ht="25.05" hidden="1" customHeight="1" x14ac:dyDescent="0.25">
      <c r="A68" s="315"/>
      <c r="B68" s="131"/>
      <c r="C68" s="131"/>
      <c r="D68" s="131"/>
      <c r="E68" s="131"/>
      <c r="F68" s="131"/>
      <c r="G68" s="131"/>
      <c r="H68" s="131"/>
      <c r="I68" s="131"/>
      <c r="J68" s="131"/>
      <c r="K68" s="131"/>
      <c r="L68" s="131"/>
      <c r="M68" s="131"/>
      <c r="N68" s="131"/>
    </row>
    <row r="69" spans="1:19" s="48" customFormat="1" ht="17.399999999999999" hidden="1" x14ac:dyDescent="0.3">
      <c r="A69" s="315"/>
      <c r="B69" s="2"/>
    </row>
    <row r="70" spans="1:19" s="48" customFormat="1" hidden="1" x14ac:dyDescent="0.25">
      <c r="A70" s="315"/>
      <c r="B70" s="721"/>
      <c r="C70" s="721"/>
      <c r="D70" s="721"/>
      <c r="E70" s="721"/>
      <c r="F70" s="721"/>
      <c r="G70" s="721"/>
      <c r="H70" s="721"/>
      <c r="I70" s="721"/>
      <c r="J70" s="721"/>
      <c r="K70" s="721"/>
      <c r="L70" s="721"/>
      <c r="M70" s="721"/>
      <c r="N70" s="721"/>
    </row>
    <row r="71" spans="1:19" s="48" customFormat="1" hidden="1" x14ac:dyDescent="0.25">
      <c r="A71" s="315"/>
      <c r="B71" s="18"/>
    </row>
    <row r="72" spans="1:19" s="48" customFormat="1" hidden="1" x14ac:dyDescent="0.25">
      <c r="A72" s="315"/>
      <c r="B72" s="18"/>
    </row>
    <row r="73" spans="1:19" s="136" customFormat="1" hidden="1" x14ac:dyDescent="0.25">
      <c r="A73" s="315"/>
      <c r="B73" s="48"/>
    </row>
    <row r="74" spans="1:19" s="48" customFormat="1" hidden="1" x14ac:dyDescent="0.25">
      <c r="A74" s="315"/>
      <c r="B74" s="136"/>
    </row>
    <row r="75" spans="1:19" s="48" customFormat="1" ht="25.05" hidden="1" customHeight="1" x14ac:dyDescent="0.25">
      <c r="A75" s="315"/>
      <c r="B75" s="20"/>
    </row>
    <row r="76" spans="1:19" s="48" customFormat="1" ht="17.399999999999999" hidden="1" x14ac:dyDescent="0.3">
      <c r="A76" s="315"/>
      <c r="B76" s="2"/>
    </row>
    <row r="77" spans="1:19" s="48" customFormat="1" ht="48.75" hidden="1" customHeight="1" x14ac:dyDescent="0.25">
      <c r="A77" s="315"/>
      <c r="B77" s="721"/>
      <c r="C77" s="721"/>
      <c r="D77" s="721"/>
      <c r="E77" s="721"/>
      <c r="F77" s="721"/>
      <c r="G77" s="721"/>
      <c r="H77" s="721"/>
      <c r="I77" s="721"/>
      <c r="J77" s="721"/>
      <c r="K77" s="721"/>
      <c r="L77" s="721"/>
      <c r="M77" s="721"/>
      <c r="N77" s="721"/>
    </row>
    <row r="78" spans="1:19" s="48" customFormat="1" ht="25.05" hidden="1" customHeight="1" x14ac:dyDescent="0.25">
      <c r="A78" s="315"/>
      <c r="B78" s="131"/>
      <c r="C78" s="131"/>
      <c r="D78" s="131"/>
      <c r="E78" s="131"/>
      <c r="F78" s="131"/>
      <c r="G78" s="131"/>
      <c r="H78" s="131"/>
      <c r="I78" s="131"/>
      <c r="J78" s="131"/>
      <c r="K78" s="131"/>
      <c r="L78" s="131"/>
      <c r="M78" s="131"/>
      <c r="N78" s="131"/>
    </row>
    <row r="79" spans="1:19" s="48" customFormat="1" ht="17.399999999999999" customHeight="1" x14ac:dyDescent="0.3">
      <c r="A79" s="315"/>
      <c r="B79" s="2" t="s">
        <v>423</v>
      </c>
      <c r="C79" s="462"/>
      <c r="D79" s="462"/>
      <c r="E79" s="462"/>
      <c r="F79" s="462"/>
      <c r="G79" s="462"/>
      <c r="H79" s="462"/>
      <c r="I79" s="462"/>
      <c r="J79" s="462"/>
      <c r="K79" s="462"/>
      <c r="L79" s="462"/>
      <c r="M79" s="462"/>
      <c r="N79" s="462"/>
    </row>
    <row r="80" spans="1:19" s="48" customFormat="1" ht="30.75" customHeight="1" x14ac:dyDescent="0.25">
      <c r="A80" s="315"/>
      <c r="B80" s="721" t="s">
        <v>1084</v>
      </c>
      <c r="C80" s="721"/>
      <c r="D80" s="721"/>
      <c r="E80" s="721"/>
      <c r="F80" s="721"/>
      <c r="G80" s="721"/>
      <c r="H80" s="721"/>
      <c r="I80" s="721"/>
      <c r="J80" s="721"/>
      <c r="K80" s="721"/>
      <c r="L80" s="721"/>
      <c r="M80" s="721"/>
      <c r="N80" s="721"/>
    </row>
    <row r="81" spans="1:14" s="48" customFormat="1" ht="27.75" customHeight="1" x14ac:dyDescent="0.25">
      <c r="A81" s="315"/>
      <c r="B81" s="715" t="s">
        <v>1099</v>
      </c>
      <c r="C81" s="718"/>
      <c r="D81" s="718"/>
      <c r="E81" s="718"/>
      <c r="F81" s="718"/>
      <c r="G81" s="718"/>
      <c r="H81" s="718"/>
      <c r="I81" s="718"/>
      <c r="J81" s="718"/>
      <c r="K81" s="718"/>
      <c r="L81" s="718"/>
      <c r="M81" s="718"/>
      <c r="N81" s="718"/>
    </row>
    <row r="82" spans="1:14" s="136" customFormat="1" ht="27.75" customHeight="1" x14ac:dyDescent="0.25">
      <c r="A82" s="315"/>
      <c r="B82" s="715" t="s">
        <v>989</v>
      </c>
      <c r="C82" s="715"/>
      <c r="D82" s="715"/>
      <c r="E82" s="715"/>
      <c r="F82" s="715"/>
      <c r="G82" s="715"/>
      <c r="H82" s="715"/>
      <c r="I82" s="715"/>
      <c r="J82" s="715"/>
      <c r="K82" s="715"/>
      <c r="L82" s="715"/>
      <c r="M82" s="460"/>
      <c r="N82" s="460"/>
    </row>
    <row r="83" spans="1:14" s="48" customFormat="1" ht="13.8" x14ac:dyDescent="0.25">
      <c r="A83" s="315"/>
      <c r="B83" s="20"/>
    </row>
    <row r="84" spans="1:14" s="48" customFormat="1" x14ac:dyDescent="0.25">
      <c r="A84" s="315"/>
      <c r="B84" s="177" t="s">
        <v>424</v>
      </c>
      <c r="F84" s="10"/>
      <c r="H84" s="123" t="s">
        <v>953</v>
      </c>
    </row>
    <row r="85" spans="1:14" s="48" customFormat="1" x14ac:dyDescent="0.25">
      <c r="A85" s="315"/>
      <c r="B85" s="177"/>
      <c r="H85" s="123"/>
    </row>
    <row r="86" spans="1:14" s="48" customFormat="1" ht="13.8" thickBot="1" x14ac:dyDescent="0.3">
      <c r="A86" s="315"/>
      <c r="B86" s="177" t="s">
        <v>990</v>
      </c>
      <c r="F86" s="56"/>
      <c r="H86" s="123" t="s">
        <v>954</v>
      </c>
    </row>
    <row r="87" spans="1:14" s="48" customFormat="1" ht="13.8" thickTop="1" x14ac:dyDescent="0.25">
      <c r="A87" s="315"/>
      <c r="B87" s="177"/>
      <c r="H87" s="123"/>
    </row>
    <row r="88" spans="1:14" s="48" customFormat="1" x14ac:dyDescent="0.25">
      <c r="A88" s="315"/>
      <c r="B88" s="177" t="s">
        <v>425</v>
      </c>
      <c r="C88" s="266"/>
      <c r="D88" s="266"/>
      <c r="F88" s="268"/>
      <c r="G88" s="266"/>
      <c r="H88" s="123" t="s">
        <v>954</v>
      </c>
    </row>
    <row r="89" spans="1:14" s="48" customFormat="1" x14ac:dyDescent="0.25">
      <c r="A89" s="315"/>
      <c r="B89" s="177"/>
    </row>
    <row r="90" spans="1:14" s="266" customFormat="1" x14ac:dyDescent="0.25">
      <c r="A90" s="315"/>
      <c r="B90" s="177" t="s">
        <v>426</v>
      </c>
      <c r="F90" s="251"/>
    </row>
    <row r="91" spans="1:14" s="266" customFormat="1" x14ac:dyDescent="0.25">
      <c r="A91" s="315"/>
      <c r="B91" s="177"/>
    </row>
    <row r="92" spans="1:14" s="48" customFormat="1" x14ac:dyDescent="0.25">
      <c r="A92" s="315"/>
      <c r="B92" s="177" t="s">
        <v>427</v>
      </c>
      <c r="F92" s="122"/>
    </row>
    <row r="93" spans="1:14" s="48" customFormat="1" ht="13.8" x14ac:dyDescent="0.25">
      <c r="A93" s="315"/>
      <c r="B93" s="20"/>
    </row>
    <row r="94" spans="1:14" s="48" customFormat="1" ht="13.8" x14ac:dyDescent="0.25">
      <c r="A94" s="315"/>
      <c r="B94" s="20"/>
    </row>
    <row r="95" spans="1:14" s="48" customFormat="1" ht="14.4" x14ac:dyDescent="0.3">
      <c r="A95" s="315"/>
      <c r="B95" s="118" t="s">
        <v>428</v>
      </c>
      <c r="C95" s="462"/>
      <c r="D95" s="462"/>
      <c r="E95" s="462"/>
      <c r="F95" s="462"/>
      <c r="G95" s="462"/>
      <c r="H95" s="462"/>
      <c r="I95" s="462"/>
      <c r="J95" s="462"/>
      <c r="K95" s="462"/>
      <c r="L95" s="462"/>
      <c r="M95" s="462"/>
      <c r="N95" s="462"/>
    </row>
    <row r="96" spans="1:14" s="48" customFormat="1" ht="42.75" customHeight="1" x14ac:dyDescent="0.25">
      <c r="A96" s="315"/>
      <c r="B96" s="718" t="s">
        <v>429</v>
      </c>
      <c r="C96" s="718"/>
      <c r="D96" s="718"/>
      <c r="E96" s="718"/>
      <c r="F96" s="718"/>
      <c r="G96" s="718"/>
      <c r="H96" s="718"/>
      <c r="I96" s="718"/>
      <c r="J96" s="718"/>
      <c r="K96" s="718"/>
      <c r="L96" s="718"/>
      <c r="M96" s="718"/>
      <c r="N96" s="718"/>
    </row>
    <row r="97" spans="1:14" s="48" customFormat="1" ht="13.8" x14ac:dyDescent="0.25">
      <c r="A97" s="315"/>
      <c r="B97" s="20"/>
    </row>
    <row r="98" spans="1:14" s="48" customFormat="1" ht="26.4" x14ac:dyDescent="0.25">
      <c r="A98" s="315"/>
      <c r="B98" s="20"/>
      <c r="C98" s="58" t="s">
        <v>430</v>
      </c>
      <c r="D98" s="739" t="s">
        <v>431</v>
      </c>
      <c r="E98" s="740"/>
      <c r="F98" s="740"/>
      <c r="G98" s="741"/>
    </row>
    <row r="99" spans="1:14" s="48" customFormat="1" ht="13.8" x14ac:dyDescent="0.25">
      <c r="A99" s="315"/>
      <c r="B99" s="20"/>
      <c r="C99" s="96" t="s">
        <v>432</v>
      </c>
      <c r="D99" s="742"/>
      <c r="E99" s="742"/>
      <c r="F99" s="742"/>
      <c r="G99" s="742"/>
    </row>
    <row r="100" spans="1:14" s="48" customFormat="1" ht="13.8" x14ac:dyDescent="0.25">
      <c r="A100" s="315"/>
      <c r="B100" s="20"/>
    </row>
    <row r="101" spans="1:14" s="48" customFormat="1" ht="14.25" customHeight="1" x14ac:dyDescent="0.25">
      <c r="A101" s="315"/>
      <c r="B101" s="20"/>
    </row>
    <row r="102" spans="1:14" s="48" customFormat="1" ht="42" customHeight="1" x14ac:dyDescent="0.25">
      <c r="A102" s="315"/>
      <c r="B102" s="718" t="s">
        <v>991</v>
      </c>
      <c r="C102" s="718"/>
      <c r="D102" s="718"/>
      <c r="E102" s="718"/>
      <c r="F102" s="718"/>
      <c r="G102" s="718"/>
      <c r="H102" s="718"/>
      <c r="I102" s="718"/>
      <c r="J102" s="718"/>
      <c r="K102" s="718"/>
      <c r="L102" s="718"/>
      <c r="M102" s="718"/>
      <c r="N102" s="718"/>
    </row>
    <row r="103" spans="1:14" s="48" customFormat="1" ht="13.8" x14ac:dyDescent="0.25">
      <c r="A103" s="315"/>
      <c r="B103" s="20"/>
    </row>
    <row r="104" spans="1:14" s="48" customFormat="1" x14ac:dyDescent="0.25">
      <c r="A104" s="315"/>
      <c r="B104" s="177" t="s">
        <v>433</v>
      </c>
      <c r="C104" s="462"/>
      <c r="D104" s="716" t="s">
        <v>434</v>
      </c>
      <c r="E104" s="716"/>
      <c r="F104" s="717"/>
      <c r="G104" s="119" t="s">
        <v>7</v>
      </c>
      <c r="H104" s="5">
        <v>5</v>
      </c>
    </row>
    <row r="105" spans="1:14" s="48" customFormat="1" ht="25.05" customHeight="1" x14ac:dyDescent="0.25">
      <c r="A105" s="315"/>
      <c r="B105" s="20"/>
    </row>
    <row r="106" spans="1:14" s="48" customFormat="1" ht="17.399999999999999" x14ac:dyDescent="0.3">
      <c r="A106" s="315"/>
      <c r="B106" s="714" t="s">
        <v>435</v>
      </c>
      <c r="C106" s="714"/>
      <c r="D106" s="714"/>
      <c r="E106" s="714"/>
      <c r="F106" s="714"/>
      <c r="G106" s="714"/>
      <c r="H106" s="714"/>
      <c r="I106" s="714"/>
      <c r="J106" s="462"/>
      <c r="K106" s="462"/>
      <c r="L106" s="462"/>
      <c r="M106" s="462"/>
      <c r="N106" s="462"/>
    </row>
    <row r="107" spans="1:14" s="48" customFormat="1" ht="132.75" customHeight="1" x14ac:dyDescent="0.25">
      <c r="A107" s="315"/>
      <c r="B107" s="721" t="s">
        <v>1193</v>
      </c>
      <c r="C107" s="721"/>
      <c r="D107" s="721"/>
      <c r="E107" s="721"/>
      <c r="F107" s="721"/>
      <c r="G107" s="721"/>
      <c r="H107" s="721"/>
      <c r="I107" s="721"/>
      <c r="J107" s="721"/>
      <c r="K107" s="721"/>
      <c r="L107" s="721"/>
      <c r="M107" s="721"/>
      <c r="N107" s="721"/>
    </row>
    <row r="108" spans="1:14" s="48" customFormat="1" x14ac:dyDescent="0.25">
      <c r="A108" s="315"/>
      <c r="B108" s="177" t="s">
        <v>433</v>
      </c>
    </row>
    <row r="109" spans="1:14" s="48" customFormat="1" x14ac:dyDescent="0.25">
      <c r="A109" s="315"/>
      <c r="B109" s="124" t="s">
        <v>436</v>
      </c>
      <c r="F109" s="11"/>
    </row>
    <row r="110" spans="1:14" s="48" customFormat="1" x14ac:dyDescent="0.25">
      <c r="A110" s="315"/>
      <c r="B110" s="90" t="s">
        <v>437</v>
      </c>
      <c r="C110" s="90"/>
      <c r="D110" s="90"/>
      <c r="E110" s="90"/>
      <c r="F110" s="90"/>
      <c r="G110" s="132"/>
      <c r="H110" s="157" t="s">
        <v>266</v>
      </c>
      <c r="I110" s="122"/>
      <c r="J110" s="122"/>
      <c r="K110" s="122"/>
    </row>
    <row r="111" spans="1:14" s="48" customFormat="1" x14ac:dyDescent="0.25">
      <c r="A111" s="315"/>
      <c r="B111" s="126" t="s">
        <v>438</v>
      </c>
      <c r="C111" s="126"/>
      <c r="D111" s="126"/>
      <c r="E111" s="126"/>
      <c r="F111" s="126"/>
      <c r="G111" s="132"/>
      <c r="H111" s="122"/>
      <c r="I111" s="122" t="s">
        <v>955</v>
      </c>
      <c r="J111" s="122"/>
      <c r="K111" s="122"/>
    </row>
    <row r="112" spans="1:14" s="239" customFormat="1" x14ac:dyDescent="0.25">
      <c r="A112" s="315"/>
    </row>
    <row r="113" spans="1:11" s="48" customFormat="1" ht="13.8" x14ac:dyDescent="0.25">
      <c r="A113" s="315"/>
      <c r="B113" s="20"/>
    </row>
    <row r="114" spans="1:11" s="48" customFormat="1" ht="17.399999999999999" x14ac:dyDescent="0.3">
      <c r="A114" s="315"/>
      <c r="B114" s="2" t="s">
        <v>977</v>
      </c>
      <c r="C114" s="526"/>
      <c r="D114" s="526"/>
      <c r="E114" s="526"/>
      <c r="F114" s="526"/>
      <c r="G114" s="526"/>
      <c r="H114" s="526"/>
      <c r="I114" s="526"/>
      <c r="J114" s="526"/>
      <c r="K114" s="526"/>
    </row>
    <row r="115" spans="1:11" s="48" customFormat="1" x14ac:dyDescent="0.25">
      <c r="A115" s="315"/>
      <c r="B115" s="130"/>
      <c r="C115" s="526"/>
      <c r="D115" s="526"/>
      <c r="E115" s="526"/>
      <c r="F115" s="526"/>
      <c r="G115" s="526"/>
      <c r="H115" s="526"/>
      <c r="I115" s="526"/>
      <c r="J115" s="526"/>
      <c r="K115" s="526"/>
    </row>
    <row r="116" spans="1:11" s="48" customFormat="1" ht="12.75" customHeight="1" x14ac:dyDescent="0.25">
      <c r="A116" s="315"/>
      <c r="B116" s="721" t="s">
        <v>978</v>
      </c>
      <c r="C116" s="721"/>
      <c r="D116" s="721"/>
      <c r="E116" s="721"/>
      <c r="F116" s="721"/>
      <c r="G116" s="721"/>
      <c r="H116" s="721"/>
      <c r="I116" s="721"/>
      <c r="J116" s="721"/>
      <c r="K116" s="721"/>
    </row>
    <row r="117" spans="1:11" x14ac:dyDescent="0.25">
      <c r="B117" s="136"/>
      <c r="C117" s="136"/>
      <c r="D117" s="136"/>
      <c r="E117" s="136"/>
      <c r="F117" s="136"/>
      <c r="G117" s="136"/>
      <c r="H117" s="136"/>
      <c r="I117" s="136"/>
      <c r="J117" s="136"/>
      <c r="K117" s="136"/>
    </row>
    <row r="118" spans="1:11" x14ac:dyDescent="0.25">
      <c r="B118" s="743" t="s">
        <v>344</v>
      </c>
      <c r="C118" s="743"/>
      <c r="D118" s="743"/>
      <c r="E118" s="136"/>
      <c r="F118" s="262"/>
      <c r="G118" s="136"/>
      <c r="H118" s="136"/>
      <c r="I118" s="136"/>
      <c r="J118" s="136"/>
      <c r="K118" s="136"/>
    </row>
    <row r="119" spans="1:11" x14ac:dyDescent="0.25">
      <c r="B119" s="136"/>
      <c r="C119" s="136"/>
      <c r="D119" s="136"/>
      <c r="E119" s="136"/>
      <c r="F119" s="136"/>
      <c r="G119" s="136"/>
      <c r="H119" s="136"/>
      <c r="I119" s="136"/>
      <c r="J119" s="136"/>
      <c r="K119" s="136"/>
    </row>
    <row r="120" spans="1:11" x14ac:dyDescent="0.25">
      <c r="B120" s="136"/>
      <c r="C120" s="136"/>
      <c r="D120" s="136"/>
      <c r="E120" s="136"/>
      <c r="F120" s="136"/>
      <c r="G120" s="136"/>
      <c r="H120" s="136"/>
      <c r="I120" s="136"/>
      <c r="J120" s="136"/>
      <c r="K120" s="136"/>
    </row>
    <row r="121" spans="1:11" x14ac:dyDescent="0.25">
      <c r="B121" s="139"/>
      <c r="C121" s="136"/>
      <c r="D121" s="136"/>
      <c r="E121" s="136"/>
      <c r="F121" s="136"/>
      <c r="G121" s="136"/>
      <c r="H121" s="136"/>
      <c r="I121" s="136"/>
      <c r="J121" s="136"/>
      <c r="K121" s="136"/>
    </row>
    <row r="122" spans="1:11" x14ac:dyDescent="0.25">
      <c r="B122" s="136"/>
      <c r="C122" s="139"/>
      <c r="D122" s="136"/>
      <c r="E122" s="136"/>
      <c r="F122" s="136"/>
      <c r="G122" s="136"/>
      <c r="H122" s="136"/>
      <c r="I122" s="136"/>
      <c r="J122" s="136"/>
      <c r="K122" s="136"/>
    </row>
    <row r="123" spans="1:11" x14ac:dyDescent="0.25">
      <c r="B123" s="136"/>
      <c r="C123" s="136"/>
      <c r="D123" s="139"/>
      <c r="E123" s="136"/>
      <c r="F123" s="136"/>
      <c r="G123" s="136"/>
      <c r="H123" s="136"/>
      <c r="I123" s="136"/>
      <c r="J123" s="136"/>
      <c r="K123" s="136"/>
    </row>
    <row r="124" spans="1:11" x14ac:dyDescent="0.25">
      <c r="B124" s="136"/>
      <c r="C124" s="136"/>
      <c r="D124" s="136"/>
      <c r="E124" s="139"/>
      <c r="F124" s="136"/>
      <c r="G124" s="136"/>
      <c r="H124" s="136"/>
      <c r="I124" s="136"/>
      <c r="J124" s="136"/>
      <c r="K124" s="136"/>
    </row>
    <row r="125" spans="1:11" x14ac:dyDescent="0.25">
      <c r="B125" s="136"/>
      <c r="C125" s="136"/>
      <c r="D125" s="136"/>
      <c r="E125" s="136"/>
      <c r="F125" s="136"/>
      <c r="G125" s="136"/>
      <c r="H125" s="136"/>
      <c r="I125" s="136"/>
      <c r="J125" s="136"/>
      <c r="K125" s="136"/>
    </row>
    <row r="126" spans="1:11" x14ac:dyDescent="0.25">
      <c r="B126" s="136"/>
      <c r="C126" s="136"/>
      <c r="D126" s="136"/>
      <c r="E126" s="136"/>
      <c r="F126" s="136"/>
      <c r="G126" s="136"/>
      <c r="H126" s="136"/>
      <c r="I126" s="136"/>
      <c r="J126" s="136"/>
      <c r="K126" s="136"/>
    </row>
    <row r="127" spans="1:11" x14ac:dyDescent="0.25">
      <c r="B127" s="737"/>
      <c r="C127" s="738"/>
      <c r="D127" s="738"/>
      <c r="E127" s="738"/>
      <c r="F127" s="738"/>
      <c r="G127" s="738"/>
      <c r="H127" s="738"/>
      <c r="I127" s="136"/>
      <c r="J127" s="136"/>
      <c r="K127" s="136"/>
    </row>
  </sheetData>
  <sheetProtection sheet="1" objects="1" scenarios="1"/>
  <autoFilter ref="C98:G99" xr:uid="{00000000-0009-0000-0000-000000000000}">
    <filterColumn colId="1" showButton="0"/>
    <filterColumn colId="2" showButton="0"/>
    <filterColumn colId="3" showButton="0"/>
  </autoFilter>
  <mergeCells count="58">
    <mergeCell ref="E5:K5"/>
    <mergeCell ref="E6:K6"/>
    <mergeCell ref="B10:N10"/>
    <mergeCell ref="D32:N32"/>
    <mergeCell ref="B31:C31"/>
    <mergeCell ref="B25:N25"/>
    <mergeCell ref="B16:E16"/>
    <mergeCell ref="B12:E12"/>
    <mergeCell ref="B15:E15"/>
    <mergeCell ref="B18:E18"/>
    <mergeCell ref="G56:L56"/>
    <mergeCell ref="B13:E13"/>
    <mergeCell ref="B22:N22"/>
    <mergeCell ref="E26:G26"/>
    <mergeCell ref="D36:N36"/>
    <mergeCell ref="B34:C34"/>
    <mergeCell ref="B35:C35"/>
    <mergeCell ref="B14:E14"/>
    <mergeCell ref="B23:J23"/>
    <mergeCell ref="D31:N31"/>
    <mergeCell ref="B33:C33"/>
    <mergeCell ref="B17:G17"/>
    <mergeCell ref="B36:C36"/>
    <mergeCell ref="B32:C32"/>
    <mergeCell ref="D34:N34"/>
    <mergeCell ref="D35:N35"/>
    <mergeCell ref="D33:N33"/>
    <mergeCell ref="B127:H127"/>
    <mergeCell ref="B116:K116"/>
    <mergeCell ref="D98:G98"/>
    <mergeCell ref="D99:G99"/>
    <mergeCell ref="F54:N54"/>
    <mergeCell ref="B96:N96"/>
    <mergeCell ref="B107:N107"/>
    <mergeCell ref="B118:D118"/>
    <mergeCell ref="B80:N80"/>
    <mergeCell ref="B63:C63"/>
    <mergeCell ref="D61:N61"/>
    <mergeCell ref="B66:N66"/>
    <mergeCell ref="B81:N81"/>
    <mergeCell ref="D56:F56"/>
    <mergeCell ref="D59:G59"/>
    <mergeCell ref="B106:I106"/>
    <mergeCell ref="B82:L82"/>
    <mergeCell ref="D104:F104"/>
    <mergeCell ref="B102:N102"/>
    <mergeCell ref="B37:C37"/>
    <mergeCell ref="B67:N67"/>
    <mergeCell ref="D37:N37"/>
    <mergeCell ref="D58:G58"/>
    <mergeCell ref="B55:C55"/>
    <mergeCell ref="B70:N70"/>
    <mergeCell ref="B61:C61"/>
    <mergeCell ref="B65:N65"/>
    <mergeCell ref="B77:N77"/>
    <mergeCell ref="D62:N62"/>
    <mergeCell ref="B62:C62"/>
    <mergeCell ref="H58:N58"/>
  </mergeCells>
  <hyperlinks>
    <hyperlink ref="B33:C33" location="Start!A1" display="Start" xr:uid="{00000000-0004-0000-0000-000000000000}"/>
    <hyperlink ref="B55:C55" location="Notes!A1" display="Notes" xr:uid="{00000000-0004-0000-0000-000001000000}"/>
    <hyperlink ref="B61:C61" location="CNTR_List!A1" display="CNTR_List" xr:uid="{00000000-0004-0000-0000-000002000000}"/>
    <hyperlink ref="D56" location="Note_I" display="I. Allgemeine Hinweise" xr:uid="{00000000-0004-0000-0000-000003000000}"/>
    <hyperlink ref="D59" location="Note_III" display="III. Beschreibung Kategorien" xr:uid="{00000000-0004-0000-0000-000004000000}"/>
    <hyperlink ref="E26" r:id="rId1" xr:uid="{00000000-0004-0000-0000-000005000000}"/>
    <hyperlink ref="G104" location="CNTR_DE" display="DE" xr:uid="{00000000-0004-0000-0000-000006000000}"/>
    <hyperlink ref="B23:J23" r:id="rId2" location="t3" display="https://www.snb.ch/fr/the-snb/mandates-goals/statistics/surveys/format#t3" xr:uid="{00000000-0004-0000-0000-000007000000}"/>
    <hyperlink ref="B23" r:id="rId3" location="t3" display="https://www.snb.ch/fr/iabout/stat/collect/id/statpub_coll_format#t3" xr:uid="{00000000-0004-0000-0000-000008000000}"/>
    <hyperlink ref="B38" location="INP05.MELD!A1" display="INP05" xr:uid="{00000000-0004-0000-0000-000009000000}"/>
    <hyperlink ref="B39" location="INP10.MELD!A1" display="INP10" xr:uid="{00000000-0004-0000-0000-00000A000000}"/>
    <hyperlink ref="B40" location="INP20.MELD!A1" display="INP20" xr:uid="{00000000-0004-0000-0000-00000B000000}"/>
    <hyperlink ref="B41" location="INP30.MELD!A1" display="INP30" xr:uid="{00000000-0004-0000-0000-00000C000000}"/>
    <hyperlink ref="B42" location="INP40.MELD!A1" display="INP40" xr:uid="{00000000-0004-0000-0000-00000D000000}"/>
    <hyperlink ref="B43" location="INP50.MELD!A1" display="INP50" xr:uid="{00000000-0004-0000-0000-00000E000000}"/>
    <hyperlink ref="B44" location="INP60.MELD!A1" display="INP60" xr:uid="{00000000-0004-0000-0000-00000F000000}"/>
    <hyperlink ref="B35:C35" location="Metadata!A1" display="Metadata" xr:uid="{00000000-0004-0000-0000-000010000000}"/>
    <hyperlink ref="B36:C36" location="Overview!A1" display="Overview" xr:uid="{00000000-0004-0000-0000-000011000000}"/>
    <hyperlink ref="B118" r:id="rId4" display="www.surveys.snb.ch" xr:uid="{00000000-0004-0000-0000-000012000000}"/>
    <hyperlink ref="B118:D118" r:id="rId5" display="https://surveys.snb.ch" xr:uid="{00000000-0004-0000-0000-000013000000}"/>
    <hyperlink ref="B62:C62" location="BRNCH_Codes!A1" display="BRNCH_Codes" xr:uid="{00000000-0004-0000-0000-000014000000}"/>
    <hyperlink ref="D58:F58" location="Note_2" display="2. Erläuterungen zu den Grunddaten" xr:uid="{00000000-0004-0000-0000-000015000000}"/>
    <hyperlink ref="D59:G59" location="Note_4" display="4. - 9. Erläuterungen zu den Formularen" xr:uid="{00000000-0004-0000-0000-000016000000}"/>
    <hyperlink ref="D56:F56" location="Note_1" display="1. Allgemeine Hinweise" xr:uid="{00000000-0004-0000-0000-000017000000}"/>
    <hyperlink ref="B12" location="Manual_1" display="Umgang mit dieser Datei" xr:uid="{00000000-0004-0000-0000-000018000000}"/>
    <hyperlink ref="B13" location="Manual_1.1" display="Verwendung des aktuellen Releases" xr:uid="{00000000-0004-0000-0000-000019000000}"/>
    <hyperlink ref="B14" location="Manual_3" display="Inhalt dieser Datei" xr:uid="{00000000-0004-0000-0000-00001A000000}"/>
    <hyperlink ref="B15" location="Manual_3" display="3. Navigieren innerhalb dieser Datei" xr:uid="{00000000-0004-0000-0000-00001B000000}"/>
    <hyperlink ref="B16" location="Manual_6" display="6. Ausfüllen der Formulare" xr:uid="{00000000-0004-0000-0000-00001C000000}"/>
    <hyperlink ref="B17" location="Manual_7" display="7. Umgang mit Fehlern und Warnungen" xr:uid="{00000000-0004-0000-0000-00001D000000}"/>
    <hyperlink ref="B14:E14" location="Manual_3" display="3. Inhalt dieser Datei" xr:uid="{00000000-0004-0000-0000-00001E000000}"/>
    <hyperlink ref="B13:E13" location="Manual_2" display="2. Verwendung des aktuellen Releases" xr:uid="{00000000-0004-0000-0000-00001F000000}"/>
    <hyperlink ref="B15:E15" location="Manual_4" display="4. Navigieren innerhalb dieser Datei" xr:uid="{00000000-0004-0000-0000-000020000000}"/>
    <hyperlink ref="B17:E17" location="Manual_6" display="6. Umgang mit Fehlern und Warnungen" xr:uid="{00000000-0004-0000-0000-000021000000}"/>
    <hyperlink ref="B16:E16" location="Manual_5" display="5. Ausfüllen der Formulare" xr:uid="{00000000-0004-0000-0000-000022000000}"/>
    <hyperlink ref="B18" location="Manual_8" display="8. Übermittlung der Datei an die SNB" xr:uid="{00000000-0004-0000-0000-000023000000}"/>
    <hyperlink ref="B18:E18" location="Manual_7" display="7. Übermittlung der Datei an die SNB" xr:uid="{00000000-0004-0000-0000-000024000000}"/>
  </hyperlinks>
  <pageMargins left="0.39370078740157483" right="0.70866141732283472" top="0.78740157480314965" bottom="0.78740157480314965" header="0.31496062992125984" footer="0.31496062992125984"/>
  <pageSetup paperSize="9" scale="63" fitToHeight="2" orientation="portrait" r:id="rId6"/>
  <headerFooter>
    <oddFooter>&amp;L&amp;"Arial,Fett"BNS&amp;C&amp;D&amp;Rpage &amp;P</oddFooter>
  </headerFooter>
  <rowBreaks count="3" manualBreakCount="3">
    <brk id="27" max="13" man="1"/>
    <brk id="77" max="13" man="1"/>
    <brk id="129" max="13" man="1"/>
  </rowBreaks>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Q318"/>
  <sheetViews>
    <sheetView showGridLines="0" showRowColHeaders="0" zoomScale="80" zoomScaleNormal="80" zoomScaleSheetLayoutView="80" workbookViewId="0">
      <pane xSplit="5" ySplit="17" topLeftCell="F18" activePane="bottomRight" state="frozen"/>
      <selection activeCell="A3" sqref="A3:C3"/>
      <selection pane="topRight" activeCell="A3" sqref="A3:C3"/>
      <selection pane="bottomLeft" activeCell="A3" sqref="A3:C3"/>
      <selection pane="bottomRight" activeCell="F19" sqref="F19"/>
    </sheetView>
  </sheetViews>
  <sheetFormatPr defaultColWidth="9.21875" defaultRowHeight="13.2" x14ac:dyDescent="0.25"/>
  <cols>
    <col min="1" max="1" customWidth="true" style="239" width="4.77734375"/>
    <col min="2" max="2" customWidth="true" style="239" width="10.44140625"/>
    <col min="3" max="3" customWidth="true" style="239" width="54.77734375"/>
    <col min="4" max="4" customWidth="true" style="239" width="7.77734375"/>
    <col min="5" max="5" customWidth="true" style="239" width="4.77734375"/>
    <col min="6" max="13" customWidth="true" style="239" width="20.21875"/>
    <col min="14" max="14" customWidth="true" style="239" width="4.77734375"/>
    <col min="15" max="15" customWidth="true" style="239" width="10.44140625"/>
    <col min="16" max="16" customWidth="true" style="239" width="15.77734375"/>
    <col min="17" max="21" style="239" width="9.21875"/>
    <col min="22" max="22" customWidth="true" style="239" width="9.21875"/>
    <col min="23" max="16384" style="239" width="9.21875"/>
  </cols>
  <sheetData>
    <row r="1" spans="2:17" ht="21" customHeight="1" x14ac:dyDescent="0.3">
      <c r="F1" s="587" t="s">
        <v>399</v>
      </c>
      <c r="G1" s="315"/>
      <c r="H1" s="315"/>
      <c r="I1" s="315"/>
      <c r="J1" s="315"/>
      <c r="K1" s="315"/>
      <c r="L1" s="14" t="s">
        <v>1077</v>
      </c>
      <c r="M1" s="292" t="s">
        <v>358</v>
      </c>
      <c r="Q1" s="291"/>
    </row>
    <row r="2" spans="2:17" ht="21" customHeight="1" x14ac:dyDescent="0.3">
      <c r="F2" s="590" t="s">
        <v>1143</v>
      </c>
      <c r="G2" s="315"/>
      <c r="H2" s="315"/>
      <c r="I2" s="315"/>
      <c r="J2" s="315"/>
      <c r="K2" s="315"/>
      <c r="L2" s="14" t="s">
        <v>1062</v>
      </c>
      <c r="M2" s="292" t="str">
        <f>Start!H3</f>
        <v>XXXXXX</v>
      </c>
      <c r="Q2" s="291"/>
    </row>
    <row r="3" spans="2:17" ht="21" customHeight="1" x14ac:dyDescent="0.25">
      <c r="F3" s="589" t="s">
        <v>501</v>
      </c>
      <c r="G3" s="315"/>
      <c r="H3" s="315"/>
      <c r="I3" s="315"/>
      <c r="J3" s="315"/>
      <c r="K3" s="315"/>
      <c r="L3" s="14" t="s">
        <v>467</v>
      </c>
      <c r="M3" s="166" t="str">
        <f>Start!H4</f>
        <v>jj.mm.aaaa</v>
      </c>
      <c r="Q3" s="291"/>
    </row>
    <row r="4" spans="2:17" ht="18" customHeight="1" x14ac:dyDescent="0.3">
      <c r="F4" s="19"/>
      <c r="G4" s="464"/>
      <c r="H4" s="464"/>
      <c r="I4" s="464"/>
      <c r="J4" s="464"/>
      <c r="K4" s="464"/>
    </row>
    <row r="5" spans="2:17" ht="35.1" customHeight="1" x14ac:dyDescent="0.25">
      <c r="F5" s="907" t="s">
        <v>1144</v>
      </c>
      <c r="G5" s="907"/>
      <c r="H5" s="907"/>
      <c r="I5" s="907"/>
      <c r="J5" s="907"/>
      <c r="K5" s="907"/>
      <c r="L5" s="307"/>
      <c r="M5" s="307"/>
    </row>
    <row r="6" spans="2:17" ht="18" customHeight="1" x14ac:dyDescent="0.25">
      <c r="F6" s="308"/>
      <c r="G6" s="308"/>
      <c r="H6" s="308"/>
      <c r="I6" s="308"/>
      <c r="J6" s="308"/>
      <c r="K6" s="308"/>
    </row>
    <row r="7" spans="2:17" ht="18" customHeight="1" x14ac:dyDescent="0.25">
      <c r="F7" s="308"/>
      <c r="G7" s="308"/>
      <c r="H7" s="308"/>
      <c r="I7" s="308"/>
      <c r="J7" s="308"/>
      <c r="K7" s="308"/>
    </row>
    <row r="8" spans="2:17" ht="18" customHeight="1" x14ac:dyDescent="0.25">
      <c r="F8" s="308"/>
      <c r="G8" s="308"/>
      <c r="H8" s="308"/>
      <c r="I8" s="308"/>
      <c r="J8" s="308"/>
      <c r="K8" s="308"/>
    </row>
    <row r="9" spans="2:17" ht="18" hidden="1" customHeight="1" x14ac:dyDescent="0.25">
      <c r="B9" s="232"/>
      <c r="F9" s="308"/>
      <c r="G9" s="308"/>
      <c r="H9" s="308"/>
      <c r="I9" s="308"/>
      <c r="J9" s="308"/>
      <c r="K9" s="308"/>
    </row>
    <row r="10" spans="2:17" ht="18" hidden="1" customHeight="1" x14ac:dyDescent="0.25">
      <c r="B10" s="233"/>
      <c r="F10" s="249"/>
      <c r="H10" s="249"/>
    </row>
    <row r="11" spans="2:17" ht="15" customHeight="1" x14ac:dyDescent="0.25">
      <c r="B11" s="234"/>
      <c r="D11" s="15"/>
      <c r="E11" s="6"/>
      <c r="F11" s="942" t="s">
        <v>1145</v>
      </c>
      <c r="G11" s="952" t="s">
        <v>980</v>
      </c>
      <c r="H11" s="953"/>
      <c r="I11" s="953"/>
      <c r="J11" s="953"/>
      <c r="K11" s="953"/>
      <c r="L11" s="954"/>
      <c r="M11" s="942" t="s">
        <v>1149</v>
      </c>
      <c r="N11" s="6"/>
    </row>
    <row r="12" spans="2:17" ht="12.75" customHeight="1" x14ac:dyDescent="0.25">
      <c r="B12" s="237"/>
      <c r="D12" s="15"/>
      <c r="E12" s="7"/>
      <c r="F12" s="943"/>
      <c r="G12" s="955"/>
      <c r="H12" s="956"/>
      <c r="I12" s="956"/>
      <c r="J12" s="956"/>
      <c r="K12" s="956"/>
      <c r="L12" s="957"/>
      <c r="M12" s="943"/>
      <c r="N12" s="7"/>
    </row>
    <row r="13" spans="2:17" ht="60" customHeight="1" x14ac:dyDescent="0.25">
      <c r="D13" s="15"/>
      <c r="E13" s="7"/>
      <c r="F13" s="944"/>
      <c r="G13" s="736" t="s">
        <v>1146</v>
      </c>
      <c r="H13" s="754"/>
      <c r="I13" s="736" t="s">
        <v>1147</v>
      </c>
      <c r="J13" s="754"/>
      <c r="K13" s="913" t="s">
        <v>1017</v>
      </c>
      <c r="L13" s="946" t="s">
        <v>539</v>
      </c>
      <c r="M13" s="944"/>
      <c r="N13" s="7"/>
    </row>
    <row r="14" spans="2:17" ht="20.25" customHeight="1" x14ac:dyDescent="0.25">
      <c r="B14" s="939" t="s">
        <v>536</v>
      </c>
      <c r="C14" s="939"/>
      <c r="D14" s="15"/>
      <c r="E14" s="7"/>
      <c r="F14" s="944"/>
      <c r="G14" s="946" t="s">
        <v>1119</v>
      </c>
      <c r="H14" s="913" t="s">
        <v>1118</v>
      </c>
      <c r="I14" s="948" t="s">
        <v>1148</v>
      </c>
      <c r="J14" s="913" t="s">
        <v>524</v>
      </c>
      <c r="K14" s="950"/>
      <c r="L14" s="951"/>
      <c r="M14" s="944"/>
      <c r="N14" s="7"/>
    </row>
    <row r="15" spans="2:17" ht="55.05" customHeight="1" x14ac:dyDescent="0.25">
      <c r="B15" s="939"/>
      <c r="C15" s="939"/>
      <c r="D15" s="15"/>
      <c r="E15" s="7"/>
      <c r="F15" s="945"/>
      <c r="G15" s="947"/>
      <c r="H15" s="914"/>
      <c r="I15" s="949"/>
      <c r="J15" s="914"/>
      <c r="K15" s="914"/>
      <c r="L15" s="947"/>
      <c r="M15" s="945"/>
      <c r="N15" s="7"/>
    </row>
    <row r="16" spans="2:17" x14ac:dyDescent="0.25">
      <c r="D16" s="15"/>
      <c r="E16" s="7"/>
      <c r="F16" s="368" t="s">
        <v>257</v>
      </c>
      <c r="G16" s="368" t="s">
        <v>380</v>
      </c>
      <c r="H16" s="368" t="s">
        <v>381</v>
      </c>
      <c r="I16" s="374" t="s">
        <v>382</v>
      </c>
      <c r="J16" s="368" t="s">
        <v>384</v>
      </c>
      <c r="K16" s="306"/>
      <c r="L16" s="374" t="s">
        <v>383</v>
      </c>
      <c r="M16" s="368"/>
      <c r="N16" s="7"/>
    </row>
    <row r="17" spans="1:16" ht="36" customHeight="1" x14ac:dyDescent="0.25">
      <c r="A17" s="120"/>
      <c r="B17" s="58" t="s">
        <v>430</v>
      </c>
      <c r="C17" s="59" t="s">
        <v>537</v>
      </c>
      <c r="D17" s="71" t="s">
        <v>0</v>
      </c>
      <c r="E17" s="8"/>
      <c r="F17" s="57" t="s">
        <v>499</v>
      </c>
      <c r="G17" s="3" t="s">
        <v>500</v>
      </c>
      <c r="H17" s="57" t="s">
        <v>508</v>
      </c>
      <c r="I17" s="3" t="s">
        <v>509</v>
      </c>
      <c r="J17" s="57" t="s">
        <v>510</v>
      </c>
      <c r="K17" s="3" t="s">
        <v>512</v>
      </c>
      <c r="L17" s="57" t="s">
        <v>525</v>
      </c>
      <c r="M17" s="3" t="s">
        <v>526</v>
      </c>
      <c r="N17" s="8"/>
      <c r="P17" s="426" t="s">
        <v>540</v>
      </c>
    </row>
    <row r="18" spans="1:16" ht="35.1" customHeight="1" thickBot="1" x14ac:dyDescent="0.3">
      <c r="A18" s="77"/>
      <c r="B18" s="96" t="s">
        <v>611</v>
      </c>
      <c r="C18" s="477"/>
      <c r="D18" s="97" t="s">
        <v>2</v>
      </c>
      <c r="E18" s="5"/>
      <c r="F18" s="235">
        <f t="shared" ref="F18:M18" si="0">SUM(F19:F66)</f>
        <v>0</v>
      </c>
      <c r="G18" s="235">
        <f t="shared" si="0"/>
        <v>0</v>
      </c>
      <c r="H18" s="235">
        <f t="shared" si="0"/>
        <v>0</v>
      </c>
      <c r="I18" s="235">
        <f t="shared" si="0"/>
        <v>0</v>
      </c>
      <c r="J18" s="235">
        <f t="shared" si="0"/>
        <v>0</v>
      </c>
      <c r="K18" s="235">
        <f t="shared" si="0"/>
        <v>0</v>
      </c>
      <c r="L18" s="235">
        <f t="shared" si="0"/>
        <v>0</v>
      </c>
      <c r="M18" s="235">
        <f t="shared" si="0"/>
        <v>0</v>
      </c>
      <c r="N18" s="5"/>
    </row>
    <row r="19" spans="1:16" ht="16.05" customHeight="1" thickTop="1" thickBot="1" x14ac:dyDescent="0.3">
      <c r="A19" s="77"/>
      <c r="B19" s="478" t="s">
        <v>611</v>
      </c>
      <c r="C19" s="479" t="s">
        <v>612</v>
      </c>
      <c r="D19" s="72" t="s">
        <v>69</v>
      </c>
      <c r="E19" s="5">
        <v>1</v>
      </c>
      <c r="F19" s="10"/>
      <c r="G19" s="10"/>
      <c r="H19" s="10"/>
      <c r="I19" s="10"/>
      <c r="J19" s="10"/>
      <c r="K19" s="56">
        <f>'INP40.MELD'!F19</f>
        <v>0</v>
      </c>
      <c r="L19" s="56">
        <f>M19-F19-G19-K19+H19+I19+J19</f>
        <v>0</v>
      </c>
      <c r="M19" s="10"/>
      <c r="N19" s="5">
        <v>1</v>
      </c>
      <c r="P19" s="161" t="str">
        <f t="shared" ref="P19:P66" si="1">IF(K19=0,"",IF(COUNTA(F19:J19,M19)=0,"Attention",""))</f>
        <v/>
      </c>
    </row>
    <row r="20" spans="1:16" s="253" customFormat="1" ht="16.05" customHeight="1" thickTop="1" thickBot="1" x14ac:dyDescent="0.3">
      <c r="A20" s="77"/>
      <c r="B20" s="478" t="s">
        <v>611</v>
      </c>
      <c r="C20" s="479" t="s">
        <v>613</v>
      </c>
      <c r="D20" s="72" t="s">
        <v>70</v>
      </c>
      <c r="E20" s="5">
        <v>2</v>
      </c>
      <c r="F20" s="10"/>
      <c r="G20" s="10"/>
      <c r="H20" s="10"/>
      <c r="I20" s="10"/>
      <c r="J20" s="10"/>
      <c r="K20" s="56">
        <f>'INP40.MELD'!F20</f>
        <v>0</v>
      </c>
      <c r="L20" s="56">
        <f t="shared" ref="L20:L66" si="2">M20-F20-G20-K20+H20+I20+J20</f>
        <v>0</v>
      </c>
      <c r="M20" s="10"/>
      <c r="N20" s="5">
        <v>2</v>
      </c>
      <c r="P20" s="161" t="str">
        <f t="shared" si="1"/>
        <v/>
      </c>
    </row>
    <row r="21" spans="1:16" s="253" customFormat="1" ht="16.05" customHeight="1" thickTop="1" thickBot="1" x14ac:dyDescent="0.3">
      <c r="A21" s="77"/>
      <c r="B21" s="478" t="s">
        <v>611</v>
      </c>
      <c r="C21" s="479" t="s">
        <v>614</v>
      </c>
      <c r="D21" s="72" t="s">
        <v>71</v>
      </c>
      <c r="E21" s="5">
        <v>39</v>
      </c>
      <c r="F21" s="10"/>
      <c r="G21" s="10"/>
      <c r="H21" s="10"/>
      <c r="I21" s="10"/>
      <c r="J21" s="10"/>
      <c r="K21" s="56">
        <f>'INP40.MELD'!F21</f>
        <v>0</v>
      </c>
      <c r="L21" s="56">
        <f t="shared" si="2"/>
        <v>0</v>
      </c>
      <c r="M21" s="10"/>
      <c r="N21" s="5">
        <v>39</v>
      </c>
      <c r="P21" s="161" t="str">
        <f t="shared" si="1"/>
        <v/>
      </c>
    </row>
    <row r="22" spans="1:16" s="253" customFormat="1" ht="16.05" customHeight="1" thickTop="1" thickBot="1" x14ac:dyDescent="0.3">
      <c r="A22" s="77"/>
      <c r="B22" s="478" t="s">
        <v>611</v>
      </c>
      <c r="C22" s="479" t="s">
        <v>615</v>
      </c>
      <c r="D22" s="72" t="s">
        <v>3</v>
      </c>
      <c r="E22" s="5">
        <v>3</v>
      </c>
      <c r="F22" s="10"/>
      <c r="G22" s="10"/>
      <c r="H22" s="10"/>
      <c r="I22" s="10"/>
      <c r="J22" s="10"/>
      <c r="K22" s="56">
        <f>'INP40.MELD'!F22</f>
        <v>0</v>
      </c>
      <c r="L22" s="56">
        <f t="shared" si="2"/>
        <v>0</v>
      </c>
      <c r="M22" s="10"/>
      <c r="N22" s="5">
        <v>3</v>
      </c>
      <c r="P22" s="161" t="str">
        <f t="shared" si="1"/>
        <v/>
      </c>
    </row>
    <row r="23" spans="1:16" s="253" customFormat="1" ht="16.05" customHeight="1" thickTop="1" thickBot="1" x14ac:dyDescent="0.3">
      <c r="A23" s="77"/>
      <c r="B23" s="478" t="s">
        <v>611</v>
      </c>
      <c r="C23" s="479" t="s">
        <v>616</v>
      </c>
      <c r="D23" s="72" t="s">
        <v>72</v>
      </c>
      <c r="E23" s="5">
        <v>44</v>
      </c>
      <c r="F23" s="10"/>
      <c r="G23" s="10"/>
      <c r="H23" s="10"/>
      <c r="I23" s="10"/>
      <c r="J23" s="10"/>
      <c r="K23" s="56">
        <f>'INP40.MELD'!F23</f>
        <v>0</v>
      </c>
      <c r="L23" s="56">
        <f t="shared" si="2"/>
        <v>0</v>
      </c>
      <c r="M23" s="10"/>
      <c r="N23" s="5">
        <v>44</v>
      </c>
      <c r="P23" s="161" t="str">
        <f t="shared" si="1"/>
        <v/>
      </c>
    </row>
    <row r="24" spans="1:16" s="253" customFormat="1" ht="16.05" customHeight="1" thickTop="1" thickBot="1" x14ac:dyDescent="0.3">
      <c r="A24" s="77"/>
      <c r="B24" s="478" t="s">
        <v>611</v>
      </c>
      <c r="C24" s="479" t="s">
        <v>617</v>
      </c>
      <c r="D24" s="72" t="s">
        <v>4</v>
      </c>
      <c r="E24" s="5">
        <v>4</v>
      </c>
      <c r="F24" s="10"/>
      <c r="G24" s="10"/>
      <c r="H24" s="10"/>
      <c r="I24" s="10"/>
      <c r="J24" s="10"/>
      <c r="K24" s="56">
        <f>'INP40.MELD'!F24</f>
        <v>0</v>
      </c>
      <c r="L24" s="56">
        <f t="shared" si="2"/>
        <v>0</v>
      </c>
      <c r="M24" s="10"/>
      <c r="N24" s="5">
        <v>4</v>
      </c>
      <c r="P24" s="161" t="str">
        <f t="shared" si="1"/>
        <v/>
      </c>
    </row>
    <row r="25" spans="1:16" s="253" customFormat="1" ht="16.05" customHeight="1" thickTop="1" thickBot="1" x14ac:dyDescent="0.3">
      <c r="A25" s="77"/>
      <c r="B25" s="478" t="s">
        <v>611</v>
      </c>
      <c r="C25" s="479" t="s">
        <v>618</v>
      </c>
      <c r="D25" s="72" t="s">
        <v>6</v>
      </c>
      <c r="E25" s="5">
        <v>6</v>
      </c>
      <c r="F25" s="10"/>
      <c r="G25" s="10"/>
      <c r="H25" s="10"/>
      <c r="I25" s="10"/>
      <c r="J25" s="10"/>
      <c r="K25" s="56">
        <f>'INP40.MELD'!F25</f>
        <v>0</v>
      </c>
      <c r="L25" s="56">
        <f t="shared" si="2"/>
        <v>0</v>
      </c>
      <c r="M25" s="10"/>
      <c r="N25" s="5">
        <v>6</v>
      </c>
      <c r="P25" s="161" t="str">
        <f t="shared" si="1"/>
        <v/>
      </c>
    </row>
    <row r="26" spans="1:16" s="253" customFormat="1" ht="16.05" customHeight="1" thickTop="1" thickBot="1" x14ac:dyDescent="0.3">
      <c r="A26" s="77"/>
      <c r="B26" s="478" t="s">
        <v>611</v>
      </c>
      <c r="C26" s="479" t="s">
        <v>619</v>
      </c>
      <c r="D26" s="93" t="s">
        <v>7</v>
      </c>
      <c r="E26" s="5">
        <v>5</v>
      </c>
      <c r="F26" s="10"/>
      <c r="G26" s="10"/>
      <c r="H26" s="10"/>
      <c r="I26" s="10"/>
      <c r="J26" s="10"/>
      <c r="K26" s="56">
        <f>'INP40.MELD'!F26</f>
        <v>0</v>
      </c>
      <c r="L26" s="56">
        <f t="shared" si="2"/>
        <v>0</v>
      </c>
      <c r="M26" s="10"/>
      <c r="N26" s="5">
        <v>5</v>
      </c>
      <c r="P26" s="161" t="str">
        <f t="shared" si="1"/>
        <v/>
      </c>
    </row>
    <row r="27" spans="1:16" s="253" customFormat="1" ht="16.05" customHeight="1" thickTop="1" thickBot="1" x14ac:dyDescent="0.3">
      <c r="A27" s="77"/>
      <c r="B27" s="478" t="s">
        <v>611</v>
      </c>
      <c r="C27" s="479" t="s">
        <v>620</v>
      </c>
      <c r="D27" s="72" t="s">
        <v>8</v>
      </c>
      <c r="E27" s="5">
        <v>27</v>
      </c>
      <c r="F27" s="10"/>
      <c r="G27" s="10"/>
      <c r="H27" s="10"/>
      <c r="I27" s="10"/>
      <c r="J27" s="10"/>
      <c r="K27" s="56">
        <f>'INP40.MELD'!F27</f>
        <v>0</v>
      </c>
      <c r="L27" s="56">
        <f t="shared" si="2"/>
        <v>0</v>
      </c>
      <c r="M27" s="10"/>
      <c r="N27" s="5">
        <v>27</v>
      </c>
      <c r="P27" s="161" t="str">
        <f t="shared" si="1"/>
        <v/>
      </c>
    </row>
    <row r="28" spans="1:16" s="253" customFormat="1" ht="16.05" customHeight="1" thickTop="1" thickBot="1" x14ac:dyDescent="0.3">
      <c r="A28" s="77"/>
      <c r="B28" s="478" t="s">
        <v>611</v>
      </c>
      <c r="C28" s="479" t="s">
        <v>621</v>
      </c>
      <c r="D28" s="72" t="s">
        <v>73</v>
      </c>
      <c r="E28" s="5">
        <v>50</v>
      </c>
      <c r="F28" s="10"/>
      <c r="G28" s="10"/>
      <c r="H28" s="10"/>
      <c r="I28" s="10"/>
      <c r="J28" s="10"/>
      <c r="K28" s="56">
        <f>'INP40.MELD'!F28</f>
        <v>0</v>
      </c>
      <c r="L28" s="56">
        <f t="shared" si="2"/>
        <v>0</v>
      </c>
      <c r="M28" s="10"/>
      <c r="N28" s="5">
        <v>50</v>
      </c>
      <c r="P28" s="161" t="str">
        <f t="shared" si="1"/>
        <v/>
      </c>
    </row>
    <row r="29" spans="1:16" s="253" customFormat="1" ht="16.05" customHeight="1" thickTop="1" thickBot="1" x14ac:dyDescent="0.3">
      <c r="A29" s="77"/>
      <c r="B29" s="478" t="s">
        <v>611</v>
      </c>
      <c r="C29" s="479" t="s">
        <v>622</v>
      </c>
      <c r="D29" s="93" t="s">
        <v>27</v>
      </c>
      <c r="E29" s="5">
        <v>7</v>
      </c>
      <c r="F29" s="10"/>
      <c r="G29" s="10"/>
      <c r="H29" s="10"/>
      <c r="I29" s="10"/>
      <c r="J29" s="10"/>
      <c r="K29" s="56">
        <f>'INP40.MELD'!F29</f>
        <v>0</v>
      </c>
      <c r="L29" s="56">
        <f t="shared" si="2"/>
        <v>0</v>
      </c>
      <c r="M29" s="10"/>
      <c r="N29" s="5">
        <v>7</v>
      </c>
      <c r="P29" s="161" t="str">
        <f t="shared" si="1"/>
        <v/>
      </c>
    </row>
    <row r="30" spans="1:16" s="253" customFormat="1" ht="16.05" customHeight="1" thickTop="1" thickBot="1" x14ac:dyDescent="0.3">
      <c r="A30" s="77"/>
      <c r="B30" s="478" t="s">
        <v>611</v>
      </c>
      <c r="C30" s="479" t="s">
        <v>623</v>
      </c>
      <c r="D30" s="93" t="s">
        <v>12</v>
      </c>
      <c r="E30" s="5">
        <v>8</v>
      </c>
      <c r="F30" s="10"/>
      <c r="G30" s="10"/>
      <c r="H30" s="10"/>
      <c r="I30" s="10"/>
      <c r="J30" s="10"/>
      <c r="K30" s="56">
        <f>'INP40.MELD'!F30</f>
        <v>0</v>
      </c>
      <c r="L30" s="56">
        <f t="shared" si="2"/>
        <v>0</v>
      </c>
      <c r="M30" s="10"/>
      <c r="N30" s="5">
        <v>8</v>
      </c>
      <c r="P30" s="161" t="str">
        <f t="shared" si="1"/>
        <v/>
      </c>
    </row>
    <row r="31" spans="1:16" s="253" customFormat="1" ht="16.05" customHeight="1" thickTop="1" thickBot="1" x14ac:dyDescent="0.3">
      <c r="A31" s="77"/>
      <c r="B31" s="478" t="s">
        <v>611</v>
      </c>
      <c r="C31" s="479" t="s">
        <v>250</v>
      </c>
      <c r="D31" s="72" t="s">
        <v>74</v>
      </c>
      <c r="E31" s="5">
        <v>9</v>
      </c>
      <c r="F31" s="10"/>
      <c r="G31" s="10"/>
      <c r="H31" s="10"/>
      <c r="I31" s="10"/>
      <c r="J31" s="10"/>
      <c r="K31" s="56">
        <f>'INP40.MELD'!F31</f>
        <v>0</v>
      </c>
      <c r="L31" s="56">
        <f t="shared" si="2"/>
        <v>0</v>
      </c>
      <c r="M31" s="10"/>
      <c r="N31" s="5">
        <v>9</v>
      </c>
      <c r="P31" s="161" t="str">
        <f t="shared" si="1"/>
        <v/>
      </c>
    </row>
    <row r="32" spans="1:16" s="253" customFormat="1" ht="16.05" customHeight="1" thickTop="1" thickBot="1" x14ac:dyDescent="0.3">
      <c r="A32" s="77"/>
      <c r="B32" s="478" t="s">
        <v>611</v>
      </c>
      <c r="C32" s="479" t="s">
        <v>624</v>
      </c>
      <c r="D32" s="72" t="s">
        <v>10</v>
      </c>
      <c r="E32" s="5">
        <v>10</v>
      </c>
      <c r="F32" s="10"/>
      <c r="G32" s="10"/>
      <c r="H32" s="10"/>
      <c r="I32" s="10"/>
      <c r="J32" s="10"/>
      <c r="K32" s="56">
        <f>'INP40.MELD'!F32</f>
        <v>0</v>
      </c>
      <c r="L32" s="56">
        <f t="shared" si="2"/>
        <v>0</v>
      </c>
      <c r="M32" s="10"/>
      <c r="N32" s="5">
        <v>10</v>
      </c>
      <c r="P32" s="161" t="str">
        <f t="shared" si="1"/>
        <v/>
      </c>
    </row>
    <row r="33" spans="1:16" s="253" customFormat="1" ht="16.05" customHeight="1" thickTop="1" thickBot="1" x14ac:dyDescent="0.3">
      <c r="A33" s="77"/>
      <c r="B33" s="478" t="s">
        <v>611</v>
      </c>
      <c r="C33" s="479" t="s">
        <v>625</v>
      </c>
      <c r="D33" s="72" t="s">
        <v>75</v>
      </c>
      <c r="E33" s="5">
        <v>228</v>
      </c>
      <c r="F33" s="10"/>
      <c r="G33" s="10"/>
      <c r="H33" s="10"/>
      <c r="I33" s="10"/>
      <c r="J33" s="10"/>
      <c r="K33" s="56">
        <f>'INP40.MELD'!F33</f>
        <v>0</v>
      </c>
      <c r="L33" s="56">
        <f t="shared" si="2"/>
        <v>0</v>
      </c>
      <c r="M33" s="10"/>
      <c r="N33" s="5">
        <v>228</v>
      </c>
      <c r="P33" s="161" t="str">
        <f t="shared" si="1"/>
        <v/>
      </c>
    </row>
    <row r="34" spans="1:16" s="253" customFormat="1" ht="16.05" customHeight="1" thickTop="1" thickBot="1" x14ac:dyDescent="0.3">
      <c r="A34" s="77"/>
      <c r="B34" s="478" t="s">
        <v>611</v>
      </c>
      <c r="C34" s="479" t="s">
        <v>626</v>
      </c>
      <c r="D34" s="72" t="s">
        <v>76</v>
      </c>
      <c r="E34" s="5">
        <v>34</v>
      </c>
      <c r="F34" s="10"/>
      <c r="G34" s="10"/>
      <c r="H34" s="10"/>
      <c r="I34" s="10"/>
      <c r="J34" s="10"/>
      <c r="K34" s="56">
        <f>'INP40.MELD'!F34</f>
        <v>0</v>
      </c>
      <c r="L34" s="56">
        <f t="shared" si="2"/>
        <v>0</v>
      </c>
      <c r="M34" s="10"/>
      <c r="N34" s="5">
        <v>34</v>
      </c>
      <c r="P34" s="161" t="str">
        <f t="shared" si="1"/>
        <v/>
      </c>
    </row>
    <row r="35" spans="1:16" s="253" customFormat="1" ht="16.05" customHeight="1" thickTop="1" thickBot="1" x14ac:dyDescent="0.3">
      <c r="A35" s="77"/>
      <c r="B35" s="478" t="s">
        <v>611</v>
      </c>
      <c r="C35" s="479" t="s">
        <v>627</v>
      </c>
      <c r="D35" s="72" t="s">
        <v>77</v>
      </c>
      <c r="E35" s="5">
        <v>230</v>
      </c>
      <c r="F35" s="10"/>
      <c r="G35" s="10"/>
      <c r="H35" s="10"/>
      <c r="I35" s="10"/>
      <c r="J35" s="10"/>
      <c r="K35" s="56">
        <f>'INP40.MELD'!F35</f>
        <v>0</v>
      </c>
      <c r="L35" s="56">
        <f t="shared" si="2"/>
        <v>0</v>
      </c>
      <c r="M35" s="10"/>
      <c r="N35" s="5">
        <v>230</v>
      </c>
      <c r="P35" s="161" t="str">
        <f t="shared" si="1"/>
        <v/>
      </c>
    </row>
    <row r="36" spans="1:16" ht="16.05" customHeight="1" thickTop="1" thickBot="1" x14ac:dyDescent="0.3">
      <c r="A36" s="77"/>
      <c r="B36" s="478" t="s">
        <v>611</v>
      </c>
      <c r="C36" s="480" t="s">
        <v>628</v>
      </c>
      <c r="D36" s="72" t="s">
        <v>9</v>
      </c>
      <c r="E36" s="5">
        <v>11</v>
      </c>
      <c r="F36" s="10"/>
      <c r="G36" s="10"/>
      <c r="H36" s="10"/>
      <c r="I36" s="10"/>
      <c r="J36" s="10"/>
      <c r="K36" s="56">
        <f>'INP40.MELD'!F36</f>
        <v>0</v>
      </c>
      <c r="L36" s="56">
        <f t="shared" si="2"/>
        <v>0</v>
      </c>
      <c r="M36" s="10"/>
      <c r="N36" s="5">
        <v>11</v>
      </c>
      <c r="P36" s="161" t="str">
        <f t="shared" si="1"/>
        <v/>
      </c>
    </row>
    <row r="37" spans="1:16" ht="16.05" customHeight="1" thickTop="1" thickBot="1" x14ac:dyDescent="0.3">
      <c r="A37" s="77"/>
      <c r="B37" s="478" t="s">
        <v>611</v>
      </c>
      <c r="C37" s="480" t="s">
        <v>629</v>
      </c>
      <c r="D37" s="72" t="s">
        <v>30</v>
      </c>
      <c r="E37" s="5">
        <v>12</v>
      </c>
      <c r="F37" s="10"/>
      <c r="G37" s="10"/>
      <c r="H37" s="10"/>
      <c r="I37" s="10"/>
      <c r="J37" s="10"/>
      <c r="K37" s="56">
        <f>'INP40.MELD'!F37</f>
        <v>0</v>
      </c>
      <c r="L37" s="56">
        <f t="shared" si="2"/>
        <v>0</v>
      </c>
      <c r="M37" s="10"/>
      <c r="N37" s="5">
        <v>12</v>
      </c>
      <c r="P37" s="161" t="str">
        <f t="shared" si="1"/>
        <v/>
      </c>
    </row>
    <row r="38" spans="1:16" ht="16.05" customHeight="1" thickTop="1" thickBot="1" x14ac:dyDescent="0.3">
      <c r="A38" s="77"/>
      <c r="B38" s="478" t="s">
        <v>611</v>
      </c>
      <c r="C38" s="480" t="s">
        <v>630</v>
      </c>
      <c r="D38" s="93" t="s">
        <v>13</v>
      </c>
      <c r="E38" s="5">
        <v>13</v>
      </c>
      <c r="F38" s="10"/>
      <c r="G38" s="10"/>
      <c r="H38" s="10"/>
      <c r="I38" s="10"/>
      <c r="J38" s="10"/>
      <c r="K38" s="56">
        <f>'INP40.MELD'!F38</f>
        <v>0</v>
      </c>
      <c r="L38" s="56">
        <f t="shared" si="2"/>
        <v>0</v>
      </c>
      <c r="M38" s="10"/>
      <c r="N38" s="5">
        <v>13</v>
      </c>
      <c r="P38" s="161" t="str">
        <f t="shared" si="1"/>
        <v/>
      </c>
    </row>
    <row r="39" spans="1:16" ht="16.05" customHeight="1" thickTop="1" thickBot="1" x14ac:dyDescent="0.3">
      <c r="A39" s="77"/>
      <c r="B39" s="478" t="s">
        <v>611</v>
      </c>
      <c r="C39" s="480" t="s">
        <v>251</v>
      </c>
      <c r="D39" s="72" t="s">
        <v>78</v>
      </c>
      <c r="E39" s="5">
        <v>229</v>
      </c>
      <c r="F39" s="10"/>
      <c r="G39" s="10"/>
      <c r="H39" s="10"/>
      <c r="I39" s="10"/>
      <c r="J39" s="10"/>
      <c r="K39" s="56">
        <f>'INP40.MELD'!F39</f>
        <v>0</v>
      </c>
      <c r="L39" s="56">
        <f t="shared" si="2"/>
        <v>0</v>
      </c>
      <c r="M39" s="10"/>
      <c r="N39" s="5">
        <v>229</v>
      </c>
      <c r="P39" s="161" t="str">
        <f t="shared" si="1"/>
        <v/>
      </c>
    </row>
    <row r="40" spans="1:16" ht="16.05" customHeight="1" thickTop="1" thickBot="1" x14ac:dyDescent="0.3">
      <c r="A40" s="77"/>
      <c r="B40" s="478" t="s">
        <v>611</v>
      </c>
      <c r="C40" s="480" t="s">
        <v>631</v>
      </c>
      <c r="D40" s="72" t="s">
        <v>32</v>
      </c>
      <c r="E40" s="5">
        <v>45</v>
      </c>
      <c r="F40" s="10"/>
      <c r="G40" s="10"/>
      <c r="H40" s="10"/>
      <c r="I40" s="10"/>
      <c r="J40" s="10"/>
      <c r="K40" s="56">
        <f>'INP40.MELD'!F40</f>
        <v>0</v>
      </c>
      <c r="L40" s="56">
        <f t="shared" si="2"/>
        <v>0</v>
      </c>
      <c r="M40" s="10"/>
      <c r="N40" s="5">
        <v>45</v>
      </c>
      <c r="P40" s="161" t="str">
        <f t="shared" si="1"/>
        <v/>
      </c>
    </row>
    <row r="41" spans="1:16" ht="16.05" customHeight="1" thickTop="1" thickBot="1" x14ac:dyDescent="0.3">
      <c r="A41" s="77"/>
      <c r="B41" s="478" t="s">
        <v>611</v>
      </c>
      <c r="C41" s="480" t="s">
        <v>632</v>
      </c>
      <c r="D41" s="72" t="s">
        <v>15</v>
      </c>
      <c r="E41" s="5">
        <v>28</v>
      </c>
      <c r="F41" s="10"/>
      <c r="G41" s="10"/>
      <c r="H41" s="10"/>
      <c r="I41" s="10"/>
      <c r="J41" s="10"/>
      <c r="K41" s="56">
        <f>'INP40.MELD'!F41</f>
        <v>0</v>
      </c>
      <c r="L41" s="56">
        <f t="shared" si="2"/>
        <v>0</v>
      </c>
      <c r="M41" s="10"/>
      <c r="N41" s="5">
        <v>28</v>
      </c>
      <c r="P41" s="161" t="str">
        <f t="shared" si="1"/>
        <v/>
      </c>
    </row>
    <row r="42" spans="1:16" ht="16.05" customHeight="1" thickTop="1" thickBot="1" x14ac:dyDescent="0.3">
      <c r="A42" s="77"/>
      <c r="B42" s="478" t="s">
        <v>611</v>
      </c>
      <c r="C42" s="480" t="s">
        <v>633</v>
      </c>
      <c r="D42" s="72" t="s">
        <v>16</v>
      </c>
      <c r="E42" s="5">
        <v>29</v>
      </c>
      <c r="F42" s="10"/>
      <c r="G42" s="10"/>
      <c r="H42" s="10"/>
      <c r="I42" s="10"/>
      <c r="J42" s="10"/>
      <c r="K42" s="56">
        <f>'INP40.MELD'!F42</f>
        <v>0</v>
      </c>
      <c r="L42" s="56">
        <f t="shared" si="2"/>
        <v>0</v>
      </c>
      <c r="M42" s="10"/>
      <c r="N42" s="5">
        <v>29</v>
      </c>
      <c r="P42" s="161" t="str">
        <f t="shared" si="1"/>
        <v/>
      </c>
    </row>
    <row r="43" spans="1:16" ht="16.05" customHeight="1" thickTop="1" thickBot="1" x14ac:dyDescent="0.3">
      <c r="A43" s="77"/>
      <c r="B43" s="478" t="s">
        <v>611</v>
      </c>
      <c r="C43" s="480" t="s">
        <v>634</v>
      </c>
      <c r="D43" s="72" t="s">
        <v>17</v>
      </c>
      <c r="E43" s="5">
        <v>15</v>
      </c>
      <c r="F43" s="10"/>
      <c r="G43" s="10"/>
      <c r="H43" s="10"/>
      <c r="I43" s="10"/>
      <c r="J43" s="10"/>
      <c r="K43" s="56">
        <f>'INP40.MELD'!F43</f>
        <v>0</v>
      </c>
      <c r="L43" s="56">
        <f t="shared" si="2"/>
        <v>0</v>
      </c>
      <c r="M43" s="10"/>
      <c r="N43" s="5">
        <v>15</v>
      </c>
      <c r="P43" s="161" t="str">
        <f t="shared" si="1"/>
        <v/>
      </c>
    </row>
    <row r="44" spans="1:16" ht="16.05" customHeight="1" thickTop="1" thickBot="1" x14ac:dyDescent="0.3">
      <c r="A44" s="77"/>
      <c r="B44" s="478" t="s">
        <v>611</v>
      </c>
      <c r="C44" s="480" t="s">
        <v>635</v>
      </c>
      <c r="D44" s="93" t="s">
        <v>19</v>
      </c>
      <c r="E44" s="5">
        <v>16</v>
      </c>
      <c r="F44" s="10"/>
      <c r="G44" s="10"/>
      <c r="H44" s="10"/>
      <c r="I44" s="10"/>
      <c r="J44" s="10"/>
      <c r="K44" s="56">
        <f>'INP40.MELD'!F44</f>
        <v>0</v>
      </c>
      <c r="L44" s="56">
        <f t="shared" si="2"/>
        <v>0</v>
      </c>
      <c r="M44" s="10"/>
      <c r="N44" s="5">
        <v>16</v>
      </c>
      <c r="P44" s="161" t="str">
        <f t="shared" si="1"/>
        <v/>
      </c>
    </row>
    <row r="45" spans="1:16" ht="16.05" customHeight="1" thickTop="1" thickBot="1" x14ac:dyDescent="0.3">
      <c r="A45" s="77"/>
      <c r="B45" s="478" t="s">
        <v>611</v>
      </c>
      <c r="C45" s="480" t="s">
        <v>1086</v>
      </c>
      <c r="D45" s="72" t="s">
        <v>79</v>
      </c>
      <c r="E45" s="5">
        <v>47</v>
      </c>
      <c r="F45" s="10"/>
      <c r="G45" s="10"/>
      <c r="H45" s="10"/>
      <c r="I45" s="10"/>
      <c r="J45" s="10"/>
      <c r="K45" s="56">
        <f>'INP40.MELD'!F45</f>
        <v>0</v>
      </c>
      <c r="L45" s="56">
        <f t="shared" si="2"/>
        <v>0</v>
      </c>
      <c r="M45" s="10"/>
      <c r="N45" s="5">
        <v>47</v>
      </c>
      <c r="P45" s="161" t="str">
        <f t="shared" si="1"/>
        <v/>
      </c>
    </row>
    <row r="46" spans="1:16" ht="16.05" customHeight="1" thickTop="1" thickBot="1" x14ac:dyDescent="0.3">
      <c r="A46" s="77"/>
      <c r="B46" s="478" t="s">
        <v>611</v>
      </c>
      <c r="C46" s="480" t="s">
        <v>636</v>
      </c>
      <c r="D46" s="72" t="s">
        <v>80</v>
      </c>
      <c r="E46" s="5">
        <v>41</v>
      </c>
      <c r="F46" s="10"/>
      <c r="G46" s="10"/>
      <c r="H46" s="10"/>
      <c r="I46" s="10"/>
      <c r="J46" s="10"/>
      <c r="K46" s="56">
        <f>'INP40.MELD'!F46</f>
        <v>0</v>
      </c>
      <c r="L46" s="56">
        <f t="shared" si="2"/>
        <v>0</v>
      </c>
      <c r="M46" s="10"/>
      <c r="N46" s="5">
        <v>41</v>
      </c>
      <c r="P46" s="161" t="str">
        <f t="shared" si="1"/>
        <v/>
      </c>
    </row>
    <row r="47" spans="1:16" ht="16.05" customHeight="1" thickTop="1" thickBot="1" x14ac:dyDescent="0.3">
      <c r="A47" s="77"/>
      <c r="B47" s="478" t="s">
        <v>611</v>
      </c>
      <c r="C47" s="480" t="s">
        <v>637</v>
      </c>
      <c r="D47" s="72" t="s">
        <v>81</v>
      </c>
      <c r="E47" s="5">
        <v>236</v>
      </c>
      <c r="F47" s="10"/>
      <c r="G47" s="10"/>
      <c r="H47" s="10"/>
      <c r="I47" s="10"/>
      <c r="J47" s="10"/>
      <c r="K47" s="56">
        <f>'INP40.MELD'!F47</f>
        <v>0</v>
      </c>
      <c r="L47" s="56">
        <f t="shared" si="2"/>
        <v>0</v>
      </c>
      <c r="M47" s="10"/>
      <c r="N47" s="5">
        <v>236</v>
      </c>
      <c r="P47" s="161" t="str">
        <f t="shared" si="1"/>
        <v/>
      </c>
    </row>
    <row r="48" spans="1:16" ht="16.05" customHeight="1" thickTop="1" thickBot="1" x14ac:dyDescent="0.3">
      <c r="A48" s="77"/>
      <c r="B48" s="478" t="s">
        <v>611</v>
      </c>
      <c r="C48" s="480" t="s">
        <v>638</v>
      </c>
      <c r="D48" s="72" t="s">
        <v>20</v>
      </c>
      <c r="E48" s="5">
        <v>18</v>
      </c>
      <c r="F48" s="10"/>
      <c r="G48" s="10"/>
      <c r="H48" s="10"/>
      <c r="I48" s="10"/>
      <c r="J48" s="10"/>
      <c r="K48" s="56">
        <f>'INP40.MELD'!F48</f>
        <v>0</v>
      </c>
      <c r="L48" s="56">
        <f t="shared" si="2"/>
        <v>0</v>
      </c>
      <c r="M48" s="10"/>
      <c r="N48" s="5">
        <v>18</v>
      </c>
      <c r="P48" s="161" t="str">
        <f t="shared" si="1"/>
        <v/>
      </c>
    </row>
    <row r="49" spans="1:16" ht="16.05" customHeight="1" thickTop="1" thickBot="1" x14ac:dyDescent="0.3">
      <c r="A49" s="77"/>
      <c r="B49" s="478" t="s">
        <v>611</v>
      </c>
      <c r="C49" s="480" t="s">
        <v>639</v>
      </c>
      <c r="D49" s="93" t="s">
        <v>31</v>
      </c>
      <c r="E49" s="5">
        <v>19</v>
      </c>
      <c r="F49" s="10"/>
      <c r="G49" s="10"/>
      <c r="H49" s="10"/>
      <c r="I49" s="10"/>
      <c r="J49" s="10"/>
      <c r="K49" s="56">
        <f>'INP40.MELD'!F49</f>
        <v>0</v>
      </c>
      <c r="L49" s="56">
        <f t="shared" si="2"/>
        <v>0</v>
      </c>
      <c r="M49" s="10"/>
      <c r="N49" s="5">
        <v>19</v>
      </c>
      <c r="P49" s="161" t="str">
        <f t="shared" si="1"/>
        <v/>
      </c>
    </row>
    <row r="50" spans="1:16" ht="16.05" customHeight="1" thickTop="1" thickBot="1" x14ac:dyDescent="0.3">
      <c r="A50" s="77"/>
      <c r="B50" s="478" t="s">
        <v>611</v>
      </c>
      <c r="C50" s="480" t="s">
        <v>640</v>
      </c>
      <c r="D50" s="72" t="s">
        <v>21</v>
      </c>
      <c r="E50" s="5">
        <v>20</v>
      </c>
      <c r="F50" s="10"/>
      <c r="G50" s="10"/>
      <c r="H50" s="10"/>
      <c r="I50" s="10"/>
      <c r="J50" s="10"/>
      <c r="K50" s="56">
        <f>'INP40.MELD'!F50</f>
        <v>0</v>
      </c>
      <c r="L50" s="56">
        <f t="shared" si="2"/>
        <v>0</v>
      </c>
      <c r="M50" s="10"/>
      <c r="N50" s="5">
        <v>20</v>
      </c>
      <c r="P50" s="161" t="str">
        <f t="shared" si="1"/>
        <v/>
      </c>
    </row>
    <row r="51" spans="1:16" ht="16.05" customHeight="1" thickTop="1" thickBot="1" x14ac:dyDescent="0.3">
      <c r="A51" s="77"/>
      <c r="B51" s="478" t="s">
        <v>611</v>
      </c>
      <c r="C51" s="480" t="s">
        <v>641</v>
      </c>
      <c r="D51" s="72" t="s">
        <v>22</v>
      </c>
      <c r="E51" s="5">
        <v>21</v>
      </c>
      <c r="F51" s="10"/>
      <c r="G51" s="10"/>
      <c r="H51" s="10"/>
      <c r="I51" s="10"/>
      <c r="J51" s="10"/>
      <c r="K51" s="56">
        <f>'INP40.MELD'!F51</f>
        <v>0</v>
      </c>
      <c r="L51" s="56">
        <f t="shared" si="2"/>
        <v>0</v>
      </c>
      <c r="M51" s="10"/>
      <c r="N51" s="5">
        <v>21</v>
      </c>
      <c r="P51" s="161" t="str">
        <f t="shared" si="1"/>
        <v/>
      </c>
    </row>
    <row r="52" spans="1:16" ht="16.05" customHeight="1" thickTop="1" thickBot="1" x14ac:dyDescent="0.3">
      <c r="A52" s="77"/>
      <c r="B52" s="478" t="s">
        <v>611</v>
      </c>
      <c r="C52" s="480" t="s">
        <v>258</v>
      </c>
      <c r="D52" s="93" t="s">
        <v>23</v>
      </c>
      <c r="E52" s="5">
        <v>22</v>
      </c>
      <c r="F52" s="10"/>
      <c r="G52" s="10"/>
      <c r="H52" s="10"/>
      <c r="I52" s="10"/>
      <c r="J52" s="10"/>
      <c r="K52" s="56">
        <f>'INP40.MELD'!F52</f>
        <v>0</v>
      </c>
      <c r="L52" s="56">
        <f t="shared" si="2"/>
        <v>0</v>
      </c>
      <c r="M52" s="10"/>
      <c r="N52" s="5">
        <v>22</v>
      </c>
      <c r="P52" s="161" t="str">
        <f t="shared" si="1"/>
        <v/>
      </c>
    </row>
    <row r="53" spans="1:16" ht="16.05" customHeight="1" thickTop="1" thickBot="1" x14ac:dyDescent="0.3">
      <c r="A53" s="77"/>
      <c r="B53" s="478" t="s">
        <v>611</v>
      </c>
      <c r="C53" s="480" t="s">
        <v>642</v>
      </c>
      <c r="D53" s="72" t="s">
        <v>24</v>
      </c>
      <c r="E53" s="5">
        <v>23</v>
      </c>
      <c r="F53" s="10"/>
      <c r="G53" s="10"/>
      <c r="H53" s="10"/>
      <c r="I53" s="10"/>
      <c r="J53" s="10"/>
      <c r="K53" s="56">
        <f>'INP40.MELD'!F53</f>
        <v>0</v>
      </c>
      <c r="L53" s="56">
        <f t="shared" si="2"/>
        <v>0</v>
      </c>
      <c r="M53" s="10"/>
      <c r="N53" s="5">
        <v>23</v>
      </c>
      <c r="P53" s="161" t="str">
        <f t="shared" si="1"/>
        <v/>
      </c>
    </row>
    <row r="54" spans="1:16" ht="16.05" customHeight="1" thickTop="1" thickBot="1" x14ac:dyDescent="0.3">
      <c r="A54" s="77"/>
      <c r="B54" s="478" t="s">
        <v>611</v>
      </c>
      <c r="C54" s="480" t="s">
        <v>1085</v>
      </c>
      <c r="D54" s="72" t="s">
        <v>33</v>
      </c>
      <c r="E54" s="5">
        <v>42</v>
      </c>
      <c r="F54" s="10"/>
      <c r="G54" s="10"/>
      <c r="H54" s="10"/>
      <c r="I54" s="10"/>
      <c r="J54" s="10"/>
      <c r="K54" s="56">
        <f>'INP40.MELD'!F54</f>
        <v>0</v>
      </c>
      <c r="L54" s="56">
        <f t="shared" si="2"/>
        <v>0</v>
      </c>
      <c r="M54" s="10"/>
      <c r="N54" s="5">
        <v>42</v>
      </c>
      <c r="P54" s="161" t="str">
        <f t="shared" si="1"/>
        <v/>
      </c>
    </row>
    <row r="55" spans="1:16" ht="16.05" customHeight="1" thickTop="1" thickBot="1" x14ac:dyDescent="0.3">
      <c r="A55" s="77"/>
      <c r="B55" s="478" t="s">
        <v>611</v>
      </c>
      <c r="C55" s="480" t="s">
        <v>643</v>
      </c>
      <c r="D55" s="72" t="s">
        <v>83</v>
      </c>
      <c r="E55" s="5">
        <v>24</v>
      </c>
      <c r="F55" s="10"/>
      <c r="G55" s="10"/>
      <c r="H55" s="10"/>
      <c r="I55" s="10"/>
      <c r="J55" s="10"/>
      <c r="K55" s="56">
        <f>'INP40.MELD'!F55</f>
        <v>0</v>
      </c>
      <c r="L55" s="56">
        <f t="shared" si="2"/>
        <v>0</v>
      </c>
      <c r="M55" s="10"/>
      <c r="N55" s="5">
        <v>24</v>
      </c>
      <c r="P55" s="161" t="str">
        <f t="shared" si="1"/>
        <v/>
      </c>
    </row>
    <row r="56" spans="1:16" ht="16.05" customHeight="1" thickTop="1" thickBot="1" x14ac:dyDescent="0.3">
      <c r="A56" s="77"/>
      <c r="B56" s="478" t="s">
        <v>611</v>
      </c>
      <c r="C56" s="480" t="s">
        <v>644</v>
      </c>
      <c r="D56" s="72" t="s">
        <v>28</v>
      </c>
      <c r="E56" s="5">
        <v>25</v>
      </c>
      <c r="F56" s="10"/>
      <c r="G56" s="10"/>
      <c r="H56" s="10"/>
      <c r="I56" s="10"/>
      <c r="J56" s="10"/>
      <c r="K56" s="56">
        <f>'INP40.MELD'!F56</f>
        <v>0</v>
      </c>
      <c r="L56" s="56">
        <f t="shared" si="2"/>
        <v>0</v>
      </c>
      <c r="M56" s="10"/>
      <c r="N56" s="5">
        <v>25</v>
      </c>
      <c r="P56" s="161" t="str">
        <f t="shared" si="1"/>
        <v/>
      </c>
    </row>
    <row r="57" spans="1:16" ht="16.05" customHeight="1" thickTop="1" thickBot="1" x14ac:dyDescent="0.3">
      <c r="A57" s="77"/>
      <c r="B57" s="478" t="s">
        <v>611</v>
      </c>
      <c r="C57" s="480" t="s">
        <v>645</v>
      </c>
      <c r="D57" s="72" t="s">
        <v>82</v>
      </c>
      <c r="E57" s="5">
        <v>48</v>
      </c>
      <c r="F57" s="10"/>
      <c r="G57" s="10"/>
      <c r="H57" s="10"/>
      <c r="I57" s="10"/>
      <c r="J57" s="10"/>
      <c r="K57" s="56">
        <f>'INP40.MELD'!F57</f>
        <v>0</v>
      </c>
      <c r="L57" s="56">
        <f t="shared" si="2"/>
        <v>0</v>
      </c>
      <c r="M57" s="10"/>
      <c r="N57" s="5">
        <v>48</v>
      </c>
      <c r="P57" s="161" t="str">
        <f t="shared" si="1"/>
        <v/>
      </c>
    </row>
    <row r="58" spans="1:16" ht="16.05" customHeight="1" thickTop="1" thickBot="1" x14ac:dyDescent="0.3">
      <c r="A58" s="77"/>
      <c r="B58" s="478" t="s">
        <v>611</v>
      </c>
      <c r="C58" s="480" t="s">
        <v>646</v>
      </c>
      <c r="D58" s="72" t="s">
        <v>26</v>
      </c>
      <c r="E58" s="5">
        <v>49</v>
      </c>
      <c r="F58" s="10"/>
      <c r="G58" s="10"/>
      <c r="H58" s="10"/>
      <c r="I58" s="10"/>
      <c r="J58" s="10"/>
      <c r="K58" s="56">
        <f>'INP40.MELD'!F58</f>
        <v>0</v>
      </c>
      <c r="L58" s="56">
        <f t="shared" si="2"/>
        <v>0</v>
      </c>
      <c r="M58" s="10"/>
      <c r="N58" s="5">
        <v>49</v>
      </c>
      <c r="P58" s="161" t="str">
        <f t="shared" si="1"/>
        <v/>
      </c>
    </row>
    <row r="59" spans="1:16" ht="16.05" customHeight="1" thickTop="1" thickBot="1" x14ac:dyDescent="0.3">
      <c r="A59" s="77"/>
      <c r="B59" s="478" t="s">
        <v>611</v>
      </c>
      <c r="C59" s="480" t="s">
        <v>647</v>
      </c>
      <c r="D59" s="72" t="s">
        <v>25</v>
      </c>
      <c r="E59" s="5">
        <v>46</v>
      </c>
      <c r="F59" s="10"/>
      <c r="G59" s="10"/>
      <c r="H59" s="10"/>
      <c r="I59" s="10"/>
      <c r="J59" s="10"/>
      <c r="K59" s="56">
        <f>'INP40.MELD'!F59</f>
        <v>0</v>
      </c>
      <c r="L59" s="56">
        <f t="shared" si="2"/>
        <v>0</v>
      </c>
      <c r="M59" s="10"/>
      <c r="N59" s="5">
        <v>46</v>
      </c>
      <c r="P59" s="161" t="str">
        <f t="shared" si="1"/>
        <v/>
      </c>
    </row>
    <row r="60" spans="1:16" ht="16.05" customHeight="1" thickTop="1" thickBot="1" x14ac:dyDescent="0.3">
      <c r="A60" s="77"/>
      <c r="B60" s="478" t="s">
        <v>611</v>
      </c>
      <c r="C60" s="480" t="s">
        <v>648</v>
      </c>
      <c r="D60" s="93" t="s">
        <v>11</v>
      </c>
      <c r="E60" s="5">
        <v>30</v>
      </c>
      <c r="F60" s="10"/>
      <c r="G60" s="10"/>
      <c r="H60" s="10"/>
      <c r="I60" s="10"/>
      <c r="J60" s="10"/>
      <c r="K60" s="56">
        <f>'INP40.MELD'!F60</f>
        <v>0</v>
      </c>
      <c r="L60" s="56">
        <f t="shared" si="2"/>
        <v>0</v>
      </c>
      <c r="M60" s="10"/>
      <c r="N60" s="5">
        <v>30</v>
      </c>
      <c r="P60" s="161" t="str">
        <f t="shared" si="1"/>
        <v/>
      </c>
    </row>
    <row r="61" spans="1:16" ht="16.05" customHeight="1" thickTop="1" thickBot="1" x14ac:dyDescent="0.3">
      <c r="A61" s="77"/>
      <c r="B61" s="478" t="s">
        <v>611</v>
      </c>
      <c r="C61" s="480" t="s">
        <v>1087</v>
      </c>
      <c r="D61" s="72" t="s">
        <v>5</v>
      </c>
      <c r="E61" s="5">
        <v>31</v>
      </c>
      <c r="F61" s="10"/>
      <c r="G61" s="10"/>
      <c r="H61" s="10"/>
      <c r="I61" s="10"/>
      <c r="J61" s="10"/>
      <c r="K61" s="56">
        <f>'INP40.MELD'!F61</f>
        <v>0</v>
      </c>
      <c r="L61" s="56">
        <f t="shared" si="2"/>
        <v>0</v>
      </c>
      <c r="M61" s="10"/>
      <c r="N61" s="5">
        <v>31</v>
      </c>
      <c r="P61" s="161" t="str">
        <f t="shared" si="1"/>
        <v/>
      </c>
    </row>
    <row r="62" spans="1:16" ht="16.05" customHeight="1" thickTop="1" thickBot="1" x14ac:dyDescent="0.3">
      <c r="A62" s="77"/>
      <c r="B62" s="478" t="s">
        <v>611</v>
      </c>
      <c r="C62" s="480" t="s">
        <v>649</v>
      </c>
      <c r="D62" s="72" t="s">
        <v>34</v>
      </c>
      <c r="E62" s="5">
        <v>32</v>
      </c>
      <c r="F62" s="10"/>
      <c r="G62" s="10"/>
      <c r="H62" s="10"/>
      <c r="I62" s="10"/>
      <c r="J62" s="10"/>
      <c r="K62" s="56">
        <f>'INP40.MELD'!F62</f>
        <v>0</v>
      </c>
      <c r="L62" s="56">
        <f t="shared" si="2"/>
        <v>0</v>
      </c>
      <c r="M62" s="10"/>
      <c r="N62" s="5">
        <v>32</v>
      </c>
      <c r="P62" s="161" t="str">
        <f t="shared" si="1"/>
        <v/>
      </c>
    </row>
    <row r="63" spans="1:16" ht="16.05" customHeight="1" thickTop="1" thickBot="1" x14ac:dyDescent="0.3">
      <c r="A63" s="77"/>
      <c r="B63" s="478" t="s">
        <v>611</v>
      </c>
      <c r="C63" s="480" t="s">
        <v>267</v>
      </c>
      <c r="D63" s="72" t="s">
        <v>84</v>
      </c>
      <c r="E63" s="5">
        <v>43</v>
      </c>
      <c r="F63" s="61"/>
      <c r="G63" s="61"/>
      <c r="H63" s="61"/>
      <c r="I63" s="61"/>
      <c r="J63" s="61"/>
      <c r="K63" s="56">
        <f>'INP40.MELD'!F63</f>
        <v>0</v>
      </c>
      <c r="L63" s="56">
        <f t="shared" si="2"/>
        <v>0</v>
      </c>
      <c r="M63" s="61"/>
      <c r="N63" s="5">
        <v>43</v>
      </c>
      <c r="P63" s="161" t="str">
        <f t="shared" si="1"/>
        <v/>
      </c>
    </row>
    <row r="64" spans="1:16" ht="16.05" customHeight="1" thickTop="1" thickBot="1" x14ac:dyDescent="0.3">
      <c r="A64" s="77"/>
      <c r="B64" s="478" t="s">
        <v>611</v>
      </c>
      <c r="C64" s="480" t="s">
        <v>650</v>
      </c>
      <c r="D64" s="72" t="s">
        <v>18</v>
      </c>
      <c r="E64" s="5">
        <v>33</v>
      </c>
      <c r="F64" s="61"/>
      <c r="G64" s="61"/>
      <c r="H64" s="61"/>
      <c r="I64" s="61"/>
      <c r="J64" s="61"/>
      <c r="K64" s="56">
        <f>'INP40.MELD'!F64</f>
        <v>0</v>
      </c>
      <c r="L64" s="56">
        <f t="shared" si="2"/>
        <v>0</v>
      </c>
      <c r="M64" s="61"/>
      <c r="N64" s="5">
        <v>33</v>
      </c>
      <c r="P64" s="161" t="str">
        <f t="shared" si="1"/>
        <v/>
      </c>
    </row>
    <row r="65" spans="1:16" ht="16.05" customHeight="1" thickTop="1" thickBot="1" x14ac:dyDescent="0.3">
      <c r="A65" s="77"/>
      <c r="B65" s="478" t="s">
        <v>611</v>
      </c>
      <c r="C65" s="480" t="s">
        <v>651</v>
      </c>
      <c r="D65" s="93" t="s">
        <v>29</v>
      </c>
      <c r="E65" s="5">
        <v>35</v>
      </c>
      <c r="F65" s="10"/>
      <c r="G65" s="10"/>
      <c r="H65" s="10"/>
      <c r="I65" s="10"/>
      <c r="J65" s="10"/>
      <c r="K65" s="56">
        <f>'INP40.MELD'!F65</f>
        <v>0</v>
      </c>
      <c r="L65" s="56">
        <f t="shared" si="2"/>
        <v>0</v>
      </c>
      <c r="M65" s="10"/>
      <c r="N65" s="5">
        <v>35</v>
      </c>
      <c r="P65" s="161" t="str">
        <f t="shared" si="1"/>
        <v/>
      </c>
    </row>
    <row r="66" spans="1:16" ht="16.05" customHeight="1" thickTop="1" thickBot="1" x14ac:dyDescent="0.3">
      <c r="A66" s="77"/>
      <c r="B66" s="478" t="s">
        <v>611</v>
      </c>
      <c r="C66" s="480" t="s">
        <v>652</v>
      </c>
      <c r="D66" s="72" t="s">
        <v>14</v>
      </c>
      <c r="E66" s="5">
        <v>36</v>
      </c>
      <c r="F66" s="10"/>
      <c r="G66" s="10"/>
      <c r="H66" s="10"/>
      <c r="I66" s="10"/>
      <c r="J66" s="10"/>
      <c r="K66" s="56">
        <f>'INP40.MELD'!F66</f>
        <v>0</v>
      </c>
      <c r="L66" s="56">
        <f t="shared" si="2"/>
        <v>0</v>
      </c>
      <c r="M66" s="10"/>
      <c r="N66" s="5">
        <v>36</v>
      </c>
      <c r="P66" s="161" t="str">
        <f t="shared" si="1"/>
        <v/>
      </c>
    </row>
    <row r="67" spans="1:16" ht="35.1" customHeight="1" thickTop="1" thickBot="1" x14ac:dyDescent="0.3">
      <c r="A67" s="77"/>
      <c r="B67" s="481" t="s">
        <v>653</v>
      </c>
      <c r="C67" s="482"/>
      <c r="D67" s="98" t="s">
        <v>43</v>
      </c>
      <c r="E67" s="9"/>
      <c r="F67" s="235">
        <f t="shared" ref="F67:M67" si="3">SUM(F68,F74)</f>
        <v>0</v>
      </c>
      <c r="G67" s="235">
        <f t="shared" si="3"/>
        <v>0</v>
      </c>
      <c r="H67" s="235">
        <f t="shared" si="3"/>
        <v>0</v>
      </c>
      <c r="I67" s="235">
        <f t="shared" si="3"/>
        <v>0</v>
      </c>
      <c r="J67" s="235">
        <f t="shared" si="3"/>
        <v>0</v>
      </c>
      <c r="K67" s="235">
        <f t="shared" si="3"/>
        <v>0</v>
      </c>
      <c r="L67" s="235">
        <f t="shared" si="3"/>
        <v>0</v>
      </c>
      <c r="M67" s="235">
        <f t="shared" si="3"/>
        <v>0</v>
      </c>
      <c r="N67" s="9"/>
    </row>
    <row r="68" spans="1:16" ht="35.1" customHeight="1" thickTop="1" thickBot="1" x14ac:dyDescent="0.3">
      <c r="A68" s="77"/>
      <c r="B68" s="483" t="s">
        <v>654</v>
      </c>
      <c r="C68" s="484"/>
      <c r="D68" s="99" t="s">
        <v>388</v>
      </c>
      <c r="E68" s="5"/>
      <c r="F68" s="235">
        <f t="shared" ref="F68:M68" si="4">SUM(F69:F73)</f>
        <v>0</v>
      </c>
      <c r="G68" s="235">
        <f t="shared" si="4"/>
        <v>0</v>
      </c>
      <c r="H68" s="235">
        <f t="shared" si="4"/>
        <v>0</v>
      </c>
      <c r="I68" s="235">
        <f t="shared" si="4"/>
        <v>0</v>
      </c>
      <c r="J68" s="235">
        <f t="shared" si="4"/>
        <v>0</v>
      </c>
      <c r="K68" s="235">
        <f t="shared" si="4"/>
        <v>0</v>
      </c>
      <c r="L68" s="235">
        <f t="shared" si="4"/>
        <v>0</v>
      </c>
      <c r="M68" s="235">
        <f t="shared" si="4"/>
        <v>0</v>
      </c>
      <c r="N68" s="5"/>
    </row>
    <row r="69" spans="1:16" ht="16.05" customHeight="1" thickTop="1" thickBot="1" x14ac:dyDescent="0.3">
      <c r="A69" s="77"/>
      <c r="B69" s="478" t="s">
        <v>654</v>
      </c>
      <c r="C69" s="479" t="s">
        <v>655</v>
      </c>
      <c r="D69" s="72" t="s">
        <v>35</v>
      </c>
      <c r="E69" s="5">
        <v>103</v>
      </c>
      <c r="F69" s="10"/>
      <c r="G69" s="10"/>
      <c r="H69" s="10"/>
      <c r="I69" s="10"/>
      <c r="J69" s="10"/>
      <c r="K69" s="56">
        <f>'INP40.MELD'!F69</f>
        <v>0</v>
      </c>
      <c r="L69" s="56">
        <f>M69-F69-G69-K69+H69+I69+J69</f>
        <v>0</v>
      </c>
      <c r="M69" s="10"/>
      <c r="N69" s="5">
        <v>103</v>
      </c>
      <c r="P69" s="161" t="str">
        <f>IF(K69=0,"",IF(COUNTA(F69:J69,M69)=0,"Attention",""))</f>
        <v/>
      </c>
    </row>
    <row r="70" spans="1:16" s="253" customFormat="1" ht="16.05" customHeight="1" thickTop="1" thickBot="1" x14ac:dyDescent="0.3">
      <c r="A70" s="77"/>
      <c r="B70" s="478" t="s">
        <v>654</v>
      </c>
      <c r="C70" s="479" t="s">
        <v>656</v>
      </c>
      <c r="D70" s="72" t="s">
        <v>85</v>
      </c>
      <c r="E70" s="5">
        <v>104</v>
      </c>
      <c r="F70" s="10"/>
      <c r="G70" s="10"/>
      <c r="H70" s="10"/>
      <c r="I70" s="10"/>
      <c r="J70" s="10"/>
      <c r="K70" s="56">
        <f>'INP40.MELD'!F70</f>
        <v>0</v>
      </c>
      <c r="L70" s="56">
        <f>M70-F70-G70-K70+H70+I70+J70</f>
        <v>0</v>
      </c>
      <c r="M70" s="10"/>
      <c r="N70" s="5">
        <v>104</v>
      </c>
      <c r="P70" s="161" t="str">
        <f>IF(K70=0,"",IF(COUNTA(F70:J70,M70)=0,"Attention",""))</f>
        <v/>
      </c>
    </row>
    <row r="71" spans="1:16" s="253" customFormat="1" ht="16.05" customHeight="1" thickTop="1" thickBot="1" x14ac:dyDescent="0.3">
      <c r="A71" s="77"/>
      <c r="B71" s="478" t="s">
        <v>654</v>
      </c>
      <c r="C71" s="479" t="s">
        <v>657</v>
      </c>
      <c r="D71" s="72" t="s">
        <v>86</v>
      </c>
      <c r="E71" s="5">
        <v>126</v>
      </c>
      <c r="F71" s="10"/>
      <c r="G71" s="10"/>
      <c r="H71" s="10"/>
      <c r="I71" s="10"/>
      <c r="J71" s="10"/>
      <c r="K71" s="56">
        <f>'INP40.MELD'!F71</f>
        <v>0</v>
      </c>
      <c r="L71" s="56">
        <f>M71-F71-G71-K71+H71+I71+J71</f>
        <v>0</v>
      </c>
      <c r="M71" s="10"/>
      <c r="N71" s="5">
        <v>126</v>
      </c>
      <c r="P71" s="161" t="str">
        <f>IF(K71=0,"",IF(COUNTA(F71:J71,M71)=0,"Attention",""))</f>
        <v/>
      </c>
    </row>
    <row r="72" spans="1:16" s="253" customFormat="1" ht="16.05" customHeight="1" thickTop="1" thickBot="1" x14ac:dyDescent="0.3">
      <c r="A72" s="77"/>
      <c r="B72" s="478" t="s">
        <v>654</v>
      </c>
      <c r="C72" s="479" t="s">
        <v>658</v>
      </c>
      <c r="D72" s="93" t="s">
        <v>36</v>
      </c>
      <c r="E72" s="5">
        <v>130</v>
      </c>
      <c r="F72" s="10"/>
      <c r="G72" s="10"/>
      <c r="H72" s="10"/>
      <c r="I72" s="10"/>
      <c r="J72" s="10"/>
      <c r="K72" s="56">
        <f>'INP40.MELD'!F72</f>
        <v>0</v>
      </c>
      <c r="L72" s="56">
        <f>M72-F72-G72-K72+H72+I72+J72</f>
        <v>0</v>
      </c>
      <c r="M72" s="10"/>
      <c r="N72" s="5">
        <v>130</v>
      </c>
      <c r="P72" s="161" t="str">
        <f>IF(K72=0,"",IF(COUNTA(F72:J72,M72)=0,"Attention",""))</f>
        <v/>
      </c>
    </row>
    <row r="73" spans="1:16" ht="16.05" customHeight="1" thickTop="1" thickBot="1" x14ac:dyDescent="0.3">
      <c r="A73" s="77"/>
      <c r="B73" s="478" t="s">
        <v>654</v>
      </c>
      <c r="C73" s="480" t="s">
        <v>659</v>
      </c>
      <c r="D73" s="72" t="s">
        <v>87</v>
      </c>
      <c r="E73" s="5">
        <v>153</v>
      </c>
      <c r="F73" s="10"/>
      <c r="G73" s="10"/>
      <c r="H73" s="10"/>
      <c r="I73" s="10"/>
      <c r="J73" s="10"/>
      <c r="K73" s="56">
        <f>'INP40.MELD'!F73</f>
        <v>0</v>
      </c>
      <c r="L73" s="56">
        <f>M73-F73-G73-K73+H73+I73+J73</f>
        <v>0</v>
      </c>
      <c r="M73" s="10"/>
      <c r="N73" s="5">
        <v>153</v>
      </c>
      <c r="P73" s="161" t="str">
        <f>IF(K73=0,"",IF(COUNTA(F73:J73,M73)=0,"Attention",""))</f>
        <v/>
      </c>
    </row>
    <row r="74" spans="1:16" ht="35.1" customHeight="1" thickTop="1" thickBot="1" x14ac:dyDescent="0.3">
      <c r="A74" s="77"/>
      <c r="B74" s="485" t="s">
        <v>1015</v>
      </c>
      <c r="C74" s="486"/>
      <c r="D74" s="152" t="s">
        <v>51</v>
      </c>
      <c r="E74" s="73"/>
      <c r="F74" s="235">
        <f t="shared" ref="F74:M74" si="5">SUM(F75:F125)</f>
        <v>0</v>
      </c>
      <c r="G74" s="235">
        <f t="shared" si="5"/>
        <v>0</v>
      </c>
      <c r="H74" s="235">
        <f t="shared" si="5"/>
        <v>0</v>
      </c>
      <c r="I74" s="235">
        <f t="shared" si="5"/>
        <v>0</v>
      </c>
      <c r="J74" s="235">
        <f t="shared" si="5"/>
        <v>0</v>
      </c>
      <c r="K74" s="235">
        <f t="shared" si="5"/>
        <v>0</v>
      </c>
      <c r="L74" s="235">
        <f t="shared" si="5"/>
        <v>0</v>
      </c>
      <c r="M74" s="235">
        <f t="shared" si="5"/>
        <v>0</v>
      </c>
      <c r="N74" s="73"/>
    </row>
    <row r="75" spans="1:16" ht="16.05" customHeight="1" thickTop="1" thickBot="1" x14ac:dyDescent="0.3">
      <c r="A75" s="77"/>
      <c r="B75" s="478" t="s">
        <v>1015</v>
      </c>
      <c r="C75" s="480" t="s">
        <v>333</v>
      </c>
      <c r="D75" s="93" t="s">
        <v>88</v>
      </c>
      <c r="E75" s="5">
        <v>105</v>
      </c>
      <c r="F75" s="61"/>
      <c r="G75" s="61"/>
      <c r="H75" s="61"/>
      <c r="I75" s="61"/>
      <c r="J75" s="61"/>
      <c r="K75" s="56">
        <f>'INP40.MELD'!F75</f>
        <v>0</v>
      </c>
      <c r="L75" s="56">
        <f t="shared" ref="L75:L125" si="6">M75-F75-G75-K75+H75+I75+J75</f>
        <v>0</v>
      </c>
      <c r="M75" s="61"/>
      <c r="N75" s="5">
        <v>105</v>
      </c>
      <c r="P75" s="161" t="str">
        <f t="shared" ref="P75:P106" si="7">IF(K75=0,"",IF(COUNTA(F75:J75,M75)=0,"Attention",""))</f>
        <v/>
      </c>
    </row>
    <row r="76" spans="1:16" s="253" customFormat="1" ht="16.05" customHeight="1" thickTop="1" thickBot="1" x14ac:dyDescent="0.3">
      <c r="A76" s="77"/>
      <c r="B76" s="478" t="s">
        <v>1015</v>
      </c>
      <c r="C76" s="480" t="s">
        <v>660</v>
      </c>
      <c r="D76" s="72" t="s">
        <v>103</v>
      </c>
      <c r="E76" s="5">
        <v>106</v>
      </c>
      <c r="F76" s="61"/>
      <c r="G76" s="61"/>
      <c r="H76" s="61"/>
      <c r="I76" s="61"/>
      <c r="J76" s="61"/>
      <c r="K76" s="56">
        <f>'INP40.MELD'!F76</f>
        <v>0</v>
      </c>
      <c r="L76" s="56">
        <f t="shared" si="6"/>
        <v>0</v>
      </c>
      <c r="M76" s="61"/>
      <c r="N76" s="5">
        <v>106</v>
      </c>
      <c r="P76" s="161" t="str">
        <f t="shared" si="7"/>
        <v/>
      </c>
    </row>
    <row r="77" spans="1:16" s="253" customFormat="1" ht="16.05" customHeight="1" thickTop="1" thickBot="1" x14ac:dyDescent="0.3">
      <c r="A77" s="77"/>
      <c r="B77" s="478" t="s">
        <v>1015</v>
      </c>
      <c r="C77" s="480" t="s">
        <v>661</v>
      </c>
      <c r="D77" s="72" t="s">
        <v>105</v>
      </c>
      <c r="E77" s="5">
        <v>107</v>
      </c>
      <c r="F77" s="61"/>
      <c r="G77" s="61"/>
      <c r="H77" s="61"/>
      <c r="I77" s="61"/>
      <c r="J77" s="61"/>
      <c r="K77" s="56">
        <f>'INP40.MELD'!F77</f>
        <v>0</v>
      </c>
      <c r="L77" s="56">
        <f t="shared" si="6"/>
        <v>0</v>
      </c>
      <c r="M77" s="61"/>
      <c r="N77" s="5">
        <v>107</v>
      </c>
      <c r="P77" s="161" t="str">
        <f t="shared" si="7"/>
        <v/>
      </c>
    </row>
    <row r="78" spans="1:16" s="253" customFormat="1" ht="16.05" customHeight="1" thickTop="1" thickBot="1" x14ac:dyDescent="0.3">
      <c r="A78" s="77"/>
      <c r="B78" s="478" t="s">
        <v>1015</v>
      </c>
      <c r="C78" s="480" t="s">
        <v>662</v>
      </c>
      <c r="D78" s="72" t="s">
        <v>89</v>
      </c>
      <c r="E78" s="5">
        <v>108</v>
      </c>
      <c r="F78" s="61"/>
      <c r="G78" s="61"/>
      <c r="H78" s="61"/>
      <c r="I78" s="61"/>
      <c r="J78" s="61"/>
      <c r="K78" s="56">
        <f>'INP40.MELD'!F78</f>
        <v>0</v>
      </c>
      <c r="L78" s="56">
        <f t="shared" si="6"/>
        <v>0</v>
      </c>
      <c r="M78" s="61"/>
      <c r="N78" s="5">
        <v>108</v>
      </c>
      <c r="P78" s="161" t="str">
        <f t="shared" si="7"/>
        <v/>
      </c>
    </row>
    <row r="79" spans="1:16" s="253" customFormat="1" ht="16.05" customHeight="1" thickTop="1" thickBot="1" x14ac:dyDescent="0.3">
      <c r="A79" s="77"/>
      <c r="B79" s="478" t="s">
        <v>1015</v>
      </c>
      <c r="C79" s="480" t="s">
        <v>663</v>
      </c>
      <c r="D79" s="72" t="s">
        <v>90</v>
      </c>
      <c r="E79" s="5">
        <v>109</v>
      </c>
      <c r="F79" s="61"/>
      <c r="G79" s="61"/>
      <c r="H79" s="61"/>
      <c r="I79" s="61"/>
      <c r="J79" s="61"/>
      <c r="K79" s="56">
        <f>'INP40.MELD'!F79</f>
        <v>0</v>
      </c>
      <c r="L79" s="56">
        <f t="shared" si="6"/>
        <v>0</v>
      </c>
      <c r="M79" s="61"/>
      <c r="N79" s="5">
        <v>109</v>
      </c>
      <c r="P79" s="161" t="str">
        <f t="shared" si="7"/>
        <v/>
      </c>
    </row>
    <row r="80" spans="1:16" s="253" customFormat="1" ht="16.05" customHeight="1" thickTop="1" thickBot="1" x14ac:dyDescent="0.3">
      <c r="A80" s="77"/>
      <c r="B80" s="478" t="s">
        <v>1015</v>
      </c>
      <c r="C80" s="480" t="s">
        <v>664</v>
      </c>
      <c r="D80" s="93" t="s">
        <v>91</v>
      </c>
      <c r="E80" s="5">
        <v>175</v>
      </c>
      <c r="F80" s="61"/>
      <c r="G80" s="61"/>
      <c r="H80" s="61"/>
      <c r="I80" s="61"/>
      <c r="J80" s="61"/>
      <c r="K80" s="56">
        <f>'INP40.MELD'!F80</f>
        <v>0</v>
      </c>
      <c r="L80" s="56">
        <f t="shared" si="6"/>
        <v>0</v>
      </c>
      <c r="M80" s="61"/>
      <c r="N80" s="5">
        <v>175</v>
      </c>
      <c r="P80" s="161" t="str">
        <f t="shared" si="7"/>
        <v/>
      </c>
    </row>
    <row r="81" spans="1:16" s="253" customFormat="1" ht="16.05" customHeight="1" thickTop="1" thickBot="1" x14ac:dyDescent="0.3">
      <c r="A81" s="77"/>
      <c r="B81" s="478" t="s">
        <v>1015</v>
      </c>
      <c r="C81" s="480" t="s">
        <v>268</v>
      </c>
      <c r="D81" s="72" t="s">
        <v>92</v>
      </c>
      <c r="E81" s="5">
        <v>110</v>
      </c>
      <c r="F81" s="61"/>
      <c r="G81" s="61"/>
      <c r="H81" s="61"/>
      <c r="I81" s="61"/>
      <c r="J81" s="61"/>
      <c r="K81" s="56">
        <f>'INP40.MELD'!F81</f>
        <v>0</v>
      </c>
      <c r="L81" s="56">
        <f t="shared" si="6"/>
        <v>0</v>
      </c>
      <c r="M81" s="61"/>
      <c r="N81" s="5">
        <v>110</v>
      </c>
      <c r="P81" s="161" t="str">
        <f t="shared" si="7"/>
        <v/>
      </c>
    </row>
    <row r="82" spans="1:16" s="253" customFormat="1" ht="16.05" customHeight="1" thickTop="1" thickBot="1" x14ac:dyDescent="0.3">
      <c r="A82" s="77"/>
      <c r="B82" s="478" t="s">
        <v>1015</v>
      </c>
      <c r="C82" s="480" t="s">
        <v>269</v>
      </c>
      <c r="D82" s="72" t="s">
        <v>93</v>
      </c>
      <c r="E82" s="5">
        <v>111</v>
      </c>
      <c r="F82" s="61"/>
      <c r="G82" s="61"/>
      <c r="H82" s="61"/>
      <c r="I82" s="61"/>
      <c r="J82" s="61"/>
      <c r="K82" s="56">
        <f>'INP40.MELD'!F82</f>
        <v>0</v>
      </c>
      <c r="L82" s="56">
        <f t="shared" si="6"/>
        <v>0</v>
      </c>
      <c r="M82" s="61"/>
      <c r="N82" s="5">
        <v>111</v>
      </c>
      <c r="P82" s="161" t="str">
        <f t="shared" si="7"/>
        <v/>
      </c>
    </row>
    <row r="83" spans="1:16" s="253" customFormat="1" ht="16.05" customHeight="1" thickTop="1" thickBot="1" x14ac:dyDescent="0.3">
      <c r="A83" s="77"/>
      <c r="B83" s="478" t="s">
        <v>1015</v>
      </c>
      <c r="C83" s="480" t="s">
        <v>665</v>
      </c>
      <c r="D83" s="72" t="s">
        <v>100</v>
      </c>
      <c r="E83" s="5">
        <v>113</v>
      </c>
      <c r="F83" s="61"/>
      <c r="G83" s="61"/>
      <c r="H83" s="61"/>
      <c r="I83" s="61"/>
      <c r="J83" s="61"/>
      <c r="K83" s="56">
        <f>'INP40.MELD'!F83</f>
        <v>0</v>
      </c>
      <c r="L83" s="56">
        <f t="shared" si="6"/>
        <v>0</v>
      </c>
      <c r="M83" s="61"/>
      <c r="N83" s="5">
        <v>113</v>
      </c>
      <c r="P83" s="161" t="str">
        <f t="shared" si="7"/>
        <v/>
      </c>
    </row>
    <row r="84" spans="1:16" s="253" customFormat="1" ht="16.05" customHeight="1" thickTop="1" thickBot="1" x14ac:dyDescent="0.3">
      <c r="A84" s="77"/>
      <c r="B84" s="478" t="s">
        <v>1015</v>
      </c>
      <c r="C84" s="480" t="s">
        <v>666</v>
      </c>
      <c r="D84" s="72" t="s">
        <v>102</v>
      </c>
      <c r="E84" s="5">
        <v>112</v>
      </c>
      <c r="F84" s="61"/>
      <c r="G84" s="61"/>
      <c r="H84" s="61"/>
      <c r="I84" s="61"/>
      <c r="J84" s="61"/>
      <c r="K84" s="56">
        <f>'INP40.MELD'!F84</f>
        <v>0</v>
      </c>
      <c r="L84" s="56">
        <f t="shared" si="6"/>
        <v>0</v>
      </c>
      <c r="M84" s="61"/>
      <c r="N84" s="5">
        <v>112</v>
      </c>
      <c r="P84" s="161" t="str">
        <f t="shared" si="7"/>
        <v/>
      </c>
    </row>
    <row r="85" spans="1:16" s="253" customFormat="1" ht="16.05" customHeight="1" thickTop="1" thickBot="1" x14ac:dyDescent="0.3">
      <c r="A85" s="77"/>
      <c r="B85" s="478" t="s">
        <v>1015</v>
      </c>
      <c r="C85" s="480" t="s">
        <v>667</v>
      </c>
      <c r="D85" s="72" t="s">
        <v>104</v>
      </c>
      <c r="E85" s="5">
        <v>102</v>
      </c>
      <c r="F85" s="61"/>
      <c r="G85" s="61"/>
      <c r="H85" s="61"/>
      <c r="I85" s="61"/>
      <c r="J85" s="61"/>
      <c r="K85" s="56">
        <f>'INP40.MELD'!F85</f>
        <v>0</v>
      </c>
      <c r="L85" s="56">
        <f t="shared" si="6"/>
        <v>0</v>
      </c>
      <c r="M85" s="61"/>
      <c r="N85" s="5">
        <v>102</v>
      </c>
      <c r="P85" s="161" t="str">
        <f t="shared" si="7"/>
        <v/>
      </c>
    </row>
    <row r="86" spans="1:16" s="253" customFormat="1" ht="16.05" customHeight="1" thickTop="1" thickBot="1" x14ac:dyDescent="0.3">
      <c r="A86" s="77"/>
      <c r="B86" s="478" t="s">
        <v>1015</v>
      </c>
      <c r="C86" s="480" t="s">
        <v>668</v>
      </c>
      <c r="D86" s="72" t="s">
        <v>106</v>
      </c>
      <c r="E86" s="5">
        <v>114</v>
      </c>
      <c r="F86" s="61"/>
      <c r="G86" s="61"/>
      <c r="H86" s="61"/>
      <c r="I86" s="61"/>
      <c r="J86" s="61"/>
      <c r="K86" s="56">
        <f>'INP40.MELD'!F86</f>
        <v>0</v>
      </c>
      <c r="L86" s="56">
        <f t="shared" si="6"/>
        <v>0</v>
      </c>
      <c r="M86" s="61"/>
      <c r="N86" s="5">
        <v>114</v>
      </c>
      <c r="P86" s="161" t="str">
        <f t="shared" si="7"/>
        <v/>
      </c>
    </row>
    <row r="87" spans="1:16" s="253" customFormat="1" ht="16.05" customHeight="1" thickTop="1" thickBot="1" x14ac:dyDescent="0.3">
      <c r="A87" s="77"/>
      <c r="B87" s="478" t="s">
        <v>1015</v>
      </c>
      <c r="C87" s="480" t="s">
        <v>669</v>
      </c>
      <c r="D87" s="72" t="s">
        <v>107</v>
      </c>
      <c r="E87" s="5">
        <v>115</v>
      </c>
      <c r="F87" s="61"/>
      <c r="G87" s="61"/>
      <c r="H87" s="61"/>
      <c r="I87" s="61"/>
      <c r="J87" s="61"/>
      <c r="K87" s="56">
        <f>'INP40.MELD'!F87</f>
        <v>0</v>
      </c>
      <c r="L87" s="56">
        <f t="shared" si="6"/>
        <v>0</v>
      </c>
      <c r="M87" s="61"/>
      <c r="N87" s="5">
        <v>115</v>
      </c>
      <c r="P87" s="161" t="str">
        <f t="shared" si="7"/>
        <v/>
      </c>
    </row>
    <row r="88" spans="1:16" s="253" customFormat="1" ht="16.05" customHeight="1" thickTop="1" thickBot="1" x14ac:dyDescent="0.3">
      <c r="A88" s="77"/>
      <c r="B88" s="478" t="s">
        <v>1015</v>
      </c>
      <c r="C88" s="480" t="s">
        <v>270</v>
      </c>
      <c r="D88" s="72" t="s">
        <v>108</v>
      </c>
      <c r="E88" s="5">
        <v>116</v>
      </c>
      <c r="F88" s="61"/>
      <c r="G88" s="61"/>
      <c r="H88" s="61"/>
      <c r="I88" s="61"/>
      <c r="J88" s="61"/>
      <c r="K88" s="56">
        <f>'INP40.MELD'!F88</f>
        <v>0</v>
      </c>
      <c r="L88" s="56">
        <f t="shared" si="6"/>
        <v>0</v>
      </c>
      <c r="M88" s="61"/>
      <c r="N88" s="5">
        <v>116</v>
      </c>
      <c r="P88" s="161" t="str">
        <f t="shared" si="7"/>
        <v/>
      </c>
    </row>
    <row r="89" spans="1:16" s="253" customFormat="1" ht="16.05" customHeight="1" thickTop="1" thickBot="1" x14ac:dyDescent="0.3">
      <c r="A89" s="77"/>
      <c r="B89" s="478" t="s">
        <v>1015</v>
      </c>
      <c r="C89" s="480" t="s">
        <v>670</v>
      </c>
      <c r="D89" s="72" t="s">
        <v>109</v>
      </c>
      <c r="E89" s="5">
        <v>117</v>
      </c>
      <c r="F89" s="61"/>
      <c r="G89" s="61"/>
      <c r="H89" s="61"/>
      <c r="I89" s="61"/>
      <c r="J89" s="61"/>
      <c r="K89" s="56">
        <f>'INP40.MELD'!F89</f>
        <v>0</v>
      </c>
      <c r="L89" s="56">
        <f t="shared" si="6"/>
        <v>0</v>
      </c>
      <c r="M89" s="61"/>
      <c r="N89" s="5">
        <v>117</v>
      </c>
      <c r="P89" s="161" t="str">
        <f t="shared" si="7"/>
        <v/>
      </c>
    </row>
    <row r="90" spans="1:16" s="253" customFormat="1" ht="16.05" customHeight="1" thickTop="1" thickBot="1" x14ac:dyDescent="0.3">
      <c r="A90" s="77"/>
      <c r="B90" s="478" t="s">
        <v>1015</v>
      </c>
      <c r="C90" s="480" t="s">
        <v>671</v>
      </c>
      <c r="D90" s="72" t="s">
        <v>110</v>
      </c>
      <c r="E90" s="5">
        <v>118</v>
      </c>
      <c r="F90" s="61"/>
      <c r="G90" s="61"/>
      <c r="H90" s="61"/>
      <c r="I90" s="61"/>
      <c r="J90" s="61"/>
      <c r="K90" s="56">
        <f>'INP40.MELD'!F90</f>
        <v>0</v>
      </c>
      <c r="L90" s="56">
        <f t="shared" si="6"/>
        <v>0</v>
      </c>
      <c r="M90" s="61"/>
      <c r="N90" s="5">
        <v>118</v>
      </c>
      <c r="P90" s="161" t="str">
        <f t="shared" si="7"/>
        <v/>
      </c>
    </row>
    <row r="91" spans="1:16" s="253" customFormat="1" ht="16.05" customHeight="1" thickTop="1" thickBot="1" x14ac:dyDescent="0.3">
      <c r="A91" s="77"/>
      <c r="B91" s="478" t="s">
        <v>1015</v>
      </c>
      <c r="C91" s="480" t="s">
        <v>672</v>
      </c>
      <c r="D91" s="72" t="s">
        <v>94</v>
      </c>
      <c r="E91" s="5">
        <v>119</v>
      </c>
      <c r="F91" s="61"/>
      <c r="G91" s="61"/>
      <c r="H91" s="61"/>
      <c r="I91" s="61"/>
      <c r="J91" s="61"/>
      <c r="K91" s="56">
        <f>'INP40.MELD'!F91</f>
        <v>0</v>
      </c>
      <c r="L91" s="56">
        <f t="shared" si="6"/>
        <v>0</v>
      </c>
      <c r="M91" s="61"/>
      <c r="N91" s="5">
        <v>119</v>
      </c>
      <c r="P91" s="161" t="str">
        <f t="shared" si="7"/>
        <v/>
      </c>
    </row>
    <row r="92" spans="1:16" s="253" customFormat="1" ht="16.05" customHeight="1" thickTop="1" thickBot="1" x14ac:dyDescent="0.3">
      <c r="A92" s="77"/>
      <c r="B92" s="478" t="s">
        <v>1015</v>
      </c>
      <c r="C92" s="480" t="s">
        <v>673</v>
      </c>
      <c r="D92" s="72" t="s">
        <v>95</v>
      </c>
      <c r="E92" s="5">
        <v>120</v>
      </c>
      <c r="F92" s="61"/>
      <c r="G92" s="61"/>
      <c r="H92" s="61"/>
      <c r="I92" s="61"/>
      <c r="J92" s="61"/>
      <c r="K92" s="56">
        <f>'INP40.MELD'!F92</f>
        <v>0</v>
      </c>
      <c r="L92" s="56">
        <f t="shared" si="6"/>
        <v>0</v>
      </c>
      <c r="M92" s="61"/>
      <c r="N92" s="5">
        <v>120</v>
      </c>
      <c r="P92" s="161" t="str">
        <f t="shared" si="7"/>
        <v/>
      </c>
    </row>
    <row r="93" spans="1:16" s="253" customFormat="1" ht="16.05" customHeight="1" thickTop="1" thickBot="1" x14ac:dyDescent="0.3">
      <c r="A93" s="77"/>
      <c r="B93" s="478" t="s">
        <v>1015</v>
      </c>
      <c r="C93" s="480" t="s">
        <v>674</v>
      </c>
      <c r="D93" s="72" t="s">
        <v>111</v>
      </c>
      <c r="E93" s="5">
        <v>121</v>
      </c>
      <c r="F93" s="61"/>
      <c r="G93" s="61"/>
      <c r="H93" s="61"/>
      <c r="I93" s="61"/>
      <c r="J93" s="61"/>
      <c r="K93" s="56">
        <f>'INP40.MELD'!F93</f>
        <v>0</v>
      </c>
      <c r="L93" s="56">
        <f t="shared" si="6"/>
        <v>0</v>
      </c>
      <c r="M93" s="61"/>
      <c r="N93" s="5">
        <v>121</v>
      </c>
      <c r="P93" s="161" t="str">
        <f t="shared" si="7"/>
        <v/>
      </c>
    </row>
    <row r="94" spans="1:16" s="253" customFormat="1" ht="16.05" customHeight="1" thickTop="1" thickBot="1" x14ac:dyDescent="0.3">
      <c r="A94" s="77"/>
      <c r="B94" s="478" t="s">
        <v>1015</v>
      </c>
      <c r="C94" s="480" t="s">
        <v>675</v>
      </c>
      <c r="D94" s="93" t="s">
        <v>98</v>
      </c>
      <c r="E94" s="5">
        <v>122</v>
      </c>
      <c r="F94" s="61"/>
      <c r="G94" s="61"/>
      <c r="H94" s="61"/>
      <c r="I94" s="61"/>
      <c r="J94" s="61"/>
      <c r="K94" s="56">
        <f>'INP40.MELD'!F94</f>
        <v>0</v>
      </c>
      <c r="L94" s="56">
        <f t="shared" si="6"/>
        <v>0</v>
      </c>
      <c r="M94" s="61"/>
      <c r="N94" s="5">
        <v>122</v>
      </c>
      <c r="P94" s="161" t="str">
        <f t="shared" si="7"/>
        <v/>
      </c>
    </row>
    <row r="95" spans="1:16" s="253" customFormat="1" ht="16.05" customHeight="1" thickTop="1" thickBot="1" x14ac:dyDescent="0.3">
      <c r="A95" s="77"/>
      <c r="B95" s="478" t="s">
        <v>1015</v>
      </c>
      <c r="C95" s="480" t="s">
        <v>676</v>
      </c>
      <c r="D95" s="72" t="s">
        <v>99</v>
      </c>
      <c r="E95" s="5">
        <v>123</v>
      </c>
      <c r="F95" s="61"/>
      <c r="G95" s="61"/>
      <c r="H95" s="61"/>
      <c r="I95" s="61"/>
      <c r="J95" s="61"/>
      <c r="K95" s="56">
        <f>'INP40.MELD'!F95</f>
        <v>0</v>
      </c>
      <c r="L95" s="56">
        <f t="shared" si="6"/>
        <v>0</v>
      </c>
      <c r="M95" s="61"/>
      <c r="N95" s="5">
        <v>123</v>
      </c>
      <c r="P95" s="161" t="str">
        <f t="shared" si="7"/>
        <v/>
      </c>
    </row>
    <row r="96" spans="1:16" s="253" customFormat="1" ht="16.05" customHeight="1" thickTop="1" thickBot="1" x14ac:dyDescent="0.3">
      <c r="A96" s="77"/>
      <c r="B96" s="478" t="s">
        <v>1015</v>
      </c>
      <c r="C96" s="487" t="s">
        <v>677</v>
      </c>
      <c r="D96" s="93" t="s">
        <v>101</v>
      </c>
      <c r="E96" s="5">
        <v>155</v>
      </c>
      <c r="F96" s="61"/>
      <c r="G96" s="61"/>
      <c r="H96" s="61"/>
      <c r="I96" s="61"/>
      <c r="J96" s="61"/>
      <c r="K96" s="56">
        <f>'INP40.MELD'!F96</f>
        <v>0</v>
      </c>
      <c r="L96" s="56">
        <f t="shared" si="6"/>
        <v>0</v>
      </c>
      <c r="M96" s="61"/>
      <c r="N96" s="5">
        <v>155</v>
      </c>
      <c r="P96" s="161" t="str">
        <f t="shared" si="7"/>
        <v/>
      </c>
    </row>
    <row r="97" spans="1:16" s="253" customFormat="1" ht="16.05" customHeight="1" thickTop="1" thickBot="1" x14ac:dyDescent="0.3">
      <c r="A97" s="77"/>
      <c r="B97" s="478" t="s">
        <v>1015</v>
      </c>
      <c r="C97" s="480" t="s">
        <v>271</v>
      </c>
      <c r="D97" s="72" t="s">
        <v>112</v>
      </c>
      <c r="E97" s="5">
        <v>124</v>
      </c>
      <c r="F97" s="61"/>
      <c r="G97" s="61"/>
      <c r="H97" s="61"/>
      <c r="I97" s="61"/>
      <c r="J97" s="61"/>
      <c r="K97" s="56">
        <f>'INP40.MELD'!F97</f>
        <v>0</v>
      </c>
      <c r="L97" s="56">
        <f t="shared" si="6"/>
        <v>0</v>
      </c>
      <c r="M97" s="61"/>
      <c r="N97" s="5">
        <v>124</v>
      </c>
      <c r="P97" s="161" t="str">
        <f t="shared" si="7"/>
        <v/>
      </c>
    </row>
    <row r="98" spans="1:16" s="253" customFormat="1" ht="16.05" customHeight="1" thickTop="1" thickBot="1" x14ac:dyDescent="0.3">
      <c r="A98" s="77"/>
      <c r="B98" s="478" t="s">
        <v>1015</v>
      </c>
      <c r="C98" s="480" t="s">
        <v>678</v>
      </c>
      <c r="D98" s="72" t="s">
        <v>113</v>
      </c>
      <c r="E98" s="5">
        <v>125</v>
      </c>
      <c r="F98" s="61"/>
      <c r="G98" s="61"/>
      <c r="H98" s="61"/>
      <c r="I98" s="61"/>
      <c r="J98" s="61"/>
      <c r="K98" s="56">
        <f>'INP40.MELD'!F98</f>
        <v>0</v>
      </c>
      <c r="L98" s="56">
        <f t="shared" si="6"/>
        <v>0</v>
      </c>
      <c r="M98" s="61"/>
      <c r="N98" s="5">
        <v>125</v>
      </c>
      <c r="P98" s="161" t="str">
        <f t="shared" si="7"/>
        <v/>
      </c>
    </row>
    <row r="99" spans="1:16" s="253" customFormat="1" ht="16.05" customHeight="1" thickTop="1" thickBot="1" x14ac:dyDescent="0.3">
      <c r="A99" s="77"/>
      <c r="B99" s="478" t="s">
        <v>1015</v>
      </c>
      <c r="C99" s="480" t="s">
        <v>679</v>
      </c>
      <c r="D99" s="72" t="s">
        <v>114</v>
      </c>
      <c r="E99" s="5">
        <v>127</v>
      </c>
      <c r="F99" s="61"/>
      <c r="G99" s="61"/>
      <c r="H99" s="61"/>
      <c r="I99" s="61"/>
      <c r="J99" s="61"/>
      <c r="K99" s="56">
        <f>'INP40.MELD'!F99</f>
        <v>0</v>
      </c>
      <c r="L99" s="56">
        <f t="shared" si="6"/>
        <v>0</v>
      </c>
      <c r="M99" s="61"/>
      <c r="N99" s="5">
        <v>127</v>
      </c>
      <c r="P99" s="161" t="str">
        <f t="shared" si="7"/>
        <v/>
      </c>
    </row>
    <row r="100" spans="1:16" s="253" customFormat="1" ht="16.05" customHeight="1" thickTop="1" thickBot="1" x14ac:dyDescent="0.3">
      <c r="A100" s="77"/>
      <c r="B100" s="478" t="s">
        <v>1015</v>
      </c>
      <c r="C100" s="480" t="s">
        <v>272</v>
      </c>
      <c r="D100" s="72" t="s">
        <v>115</v>
      </c>
      <c r="E100" s="5">
        <v>128</v>
      </c>
      <c r="F100" s="61"/>
      <c r="G100" s="61"/>
      <c r="H100" s="61"/>
      <c r="I100" s="61"/>
      <c r="J100" s="61"/>
      <c r="K100" s="56">
        <f>'INP40.MELD'!F100</f>
        <v>0</v>
      </c>
      <c r="L100" s="56">
        <f t="shared" si="6"/>
        <v>0</v>
      </c>
      <c r="M100" s="61"/>
      <c r="N100" s="5">
        <v>128</v>
      </c>
      <c r="P100" s="161" t="str">
        <f t="shared" si="7"/>
        <v/>
      </c>
    </row>
    <row r="101" spans="1:16" s="253" customFormat="1" ht="16.05" customHeight="1" thickTop="1" thickBot="1" x14ac:dyDescent="0.3">
      <c r="A101" s="77"/>
      <c r="B101" s="478" t="s">
        <v>1015</v>
      </c>
      <c r="C101" s="480" t="s">
        <v>273</v>
      </c>
      <c r="D101" s="72" t="s">
        <v>116</v>
      </c>
      <c r="E101" s="5">
        <v>129</v>
      </c>
      <c r="F101" s="61"/>
      <c r="G101" s="61"/>
      <c r="H101" s="61"/>
      <c r="I101" s="61"/>
      <c r="J101" s="61"/>
      <c r="K101" s="56">
        <f>'INP40.MELD'!F101</f>
        <v>0</v>
      </c>
      <c r="L101" s="56">
        <f t="shared" si="6"/>
        <v>0</v>
      </c>
      <c r="M101" s="61"/>
      <c r="N101" s="5">
        <v>129</v>
      </c>
      <c r="P101" s="161" t="str">
        <f t="shared" si="7"/>
        <v/>
      </c>
    </row>
    <row r="102" spans="1:16" s="253" customFormat="1" ht="16.05" customHeight="1" thickTop="1" thickBot="1" x14ac:dyDescent="0.3">
      <c r="A102" s="77"/>
      <c r="B102" s="478" t="s">
        <v>1015</v>
      </c>
      <c r="C102" s="480" t="s">
        <v>680</v>
      </c>
      <c r="D102" s="72" t="s">
        <v>117</v>
      </c>
      <c r="E102" s="5">
        <v>131</v>
      </c>
      <c r="F102" s="61"/>
      <c r="G102" s="61"/>
      <c r="H102" s="61"/>
      <c r="I102" s="61"/>
      <c r="J102" s="61"/>
      <c r="K102" s="56">
        <f>'INP40.MELD'!F102</f>
        <v>0</v>
      </c>
      <c r="L102" s="56">
        <f t="shared" si="6"/>
        <v>0</v>
      </c>
      <c r="M102" s="61"/>
      <c r="N102" s="5">
        <v>131</v>
      </c>
      <c r="P102" s="161" t="str">
        <f t="shared" si="7"/>
        <v/>
      </c>
    </row>
    <row r="103" spans="1:16" s="253" customFormat="1" ht="16.05" customHeight="1" thickTop="1" thickBot="1" x14ac:dyDescent="0.3">
      <c r="A103" s="77"/>
      <c r="B103" s="478" t="s">
        <v>1015</v>
      </c>
      <c r="C103" s="480" t="s">
        <v>681</v>
      </c>
      <c r="D103" s="93" t="s">
        <v>118</v>
      </c>
      <c r="E103" s="5">
        <v>132</v>
      </c>
      <c r="F103" s="61"/>
      <c r="G103" s="61"/>
      <c r="H103" s="61"/>
      <c r="I103" s="61"/>
      <c r="J103" s="61"/>
      <c r="K103" s="56">
        <f>'INP40.MELD'!F103</f>
        <v>0</v>
      </c>
      <c r="L103" s="56">
        <f t="shared" si="6"/>
        <v>0</v>
      </c>
      <c r="M103" s="61"/>
      <c r="N103" s="5">
        <v>132</v>
      </c>
      <c r="P103" s="161" t="str">
        <f t="shared" si="7"/>
        <v/>
      </c>
    </row>
    <row r="104" spans="1:16" s="253" customFormat="1" ht="16.05" customHeight="1" thickTop="1" thickBot="1" x14ac:dyDescent="0.3">
      <c r="A104" s="77"/>
      <c r="B104" s="478" t="s">
        <v>1015</v>
      </c>
      <c r="C104" s="480" t="s">
        <v>682</v>
      </c>
      <c r="D104" s="72" t="s">
        <v>119</v>
      </c>
      <c r="E104" s="5">
        <v>133</v>
      </c>
      <c r="F104" s="61"/>
      <c r="G104" s="61"/>
      <c r="H104" s="61"/>
      <c r="I104" s="61"/>
      <c r="J104" s="61"/>
      <c r="K104" s="56">
        <f>'INP40.MELD'!F104</f>
        <v>0</v>
      </c>
      <c r="L104" s="56">
        <f t="shared" si="6"/>
        <v>0</v>
      </c>
      <c r="M104" s="61"/>
      <c r="N104" s="5">
        <v>133</v>
      </c>
      <c r="P104" s="161" t="str">
        <f t="shared" si="7"/>
        <v/>
      </c>
    </row>
    <row r="105" spans="1:16" s="253" customFormat="1" ht="16.05" customHeight="1" thickTop="1" thickBot="1" x14ac:dyDescent="0.3">
      <c r="A105" s="77"/>
      <c r="B105" s="478" t="s">
        <v>1015</v>
      </c>
      <c r="C105" s="480" t="s">
        <v>683</v>
      </c>
      <c r="D105" s="72" t="s">
        <v>120</v>
      </c>
      <c r="E105" s="5">
        <v>134</v>
      </c>
      <c r="F105" s="61"/>
      <c r="G105" s="61"/>
      <c r="H105" s="61"/>
      <c r="I105" s="61"/>
      <c r="J105" s="61"/>
      <c r="K105" s="56">
        <f>'INP40.MELD'!F105</f>
        <v>0</v>
      </c>
      <c r="L105" s="56">
        <f t="shared" si="6"/>
        <v>0</v>
      </c>
      <c r="M105" s="61"/>
      <c r="N105" s="5">
        <v>134</v>
      </c>
      <c r="P105" s="161" t="str">
        <f t="shared" si="7"/>
        <v/>
      </c>
    </row>
    <row r="106" spans="1:16" s="253" customFormat="1" ht="16.05" customHeight="1" thickTop="1" thickBot="1" x14ac:dyDescent="0.3">
      <c r="A106" s="77"/>
      <c r="B106" s="478" t="s">
        <v>1015</v>
      </c>
      <c r="C106" s="480" t="s">
        <v>274</v>
      </c>
      <c r="D106" s="72" t="s">
        <v>121</v>
      </c>
      <c r="E106" s="5">
        <v>135</v>
      </c>
      <c r="F106" s="61"/>
      <c r="G106" s="61"/>
      <c r="H106" s="61"/>
      <c r="I106" s="61"/>
      <c r="J106" s="61"/>
      <c r="K106" s="56">
        <f>'INP40.MELD'!F106</f>
        <v>0</v>
      </c>
      <c r="L106" s="56">
        <f t="shared" si="6"/>
        <v>0</v>
      </c>
      <c r="M106" s="61"/>
      <c r="N106" s="5">
        <v>135</v>
      </c>
      <c r="P106" s="161" t="str">
        <f t="shared" si="7"/>
        <v/>
      </c>
    </row>
    <row r="107" spans="1:16" s="253" customFormat="1" ht="16.05" customHeight="1" thickTop="1" thickBot="1" x14ac:dyDescent="0.3">
      <c r="A107" s="77"/>
      <c r="B107" s="478" t="s">
        <v>1015</v>
      </c>
      <c r="C107" s="480" t="s">
        <v>684</v>
      </c>
      <c r="D107" s="72" t="s">
        <v>37</v>
      </c>
      <c r="E107" s="5">
        <v>136</v>
      </c>
      <c r="F107" s="61"/>
      <c r="G107" s="61"/>
      <c r="H107" s="61"/>
      <c r="I107" s="61"/>
      <c r="J107" s="61"/>
      <c r="K107" s="56">
        <f>'INP40.MELD'!F107</f>
        <v>0</v>
      </c>
      <c r="L107" s="56">
        <f t="shared" si="6"/>
        <v>0</v>
      </c>
      <c r="M107" s="61"/>
      <c r="N107" s="5">
        <v>136</v>
      </c>
      <c r="P107" s="161" t="str">
        <f t="shared" ref="P107:P125" si="8">IF(K107=0,"",IF(COUNTA(F107:J107,M107)=0,"Attention",""))</f>
        <v/>
      </c>
    </row>
    <row r="108" spans="1:16" s="253" customFormat="1" ht="16.05" customHeight="1" thickTop="1" thickBot="1" x14ac:dyDescent="0.3">
      <c r="A108" s="77"/>
      <c r="B108" s="478" t="s">
        <v>1015</v>
      </c>
      <c r="C108" s="480" t="s">
        <v>685</v>
      </c>
      <c r="D108" s="72" t="s">
        <v>122</v>
      </c>
      <c r="E108" s="5">
        <v>138</v>
      </c>
      <c r="F108" s="61"/>
      <c r="G108" s="61"/>
      <c r="H108" s="61"/>
      <c r="I108" s="61"/>
      <c r="J108" s="61"/>
      <c r="K108" s="56">
        <f>'INP40.MELD'!F108</f>
        <v>0</v>
      </c>
      <c r="L108" s="56">
        <f t="shared" si="6"/>
        <v>0</v>
      </c>
      <c r="M108" s="61"/>
      <c r="N108" s="5">
        <v>138</v>
      </c>
      <c r="P108" s="161" t="str">
        <f t="shared" si="8"/>
        <v/>
      </c>
    </row>
    <row r="109" spans="1:16" s="253" customFormat="1" ht="16.05" customHeight="1" thickTop="1" thickBot="1" x14ac:dyDescent="0.3">
      <c r="A109" s="77"/>
      <c r="B109" s="478" t="s">
        <v>1015</v>
      </c>
      <c r="C109" s="480" t="s">
        <v>686</v>
      </c>
      <c r="D109" s="72" t="s">
        <v>123</v>
      </c>
      <c r="E109" s="5">
        <v>139</v>
      </c>
      <c r="F109" s="61"/>
      <c r="G109" s="61"/>
      <c r="H109" s="61"/>
      <c r="I109" s="61"/>
      <c r="J109" s="61"/>
      <c r="K109" s="56">
        <f>'INP40.MELD'!F109</f>
        <v>0</v>
      </c>
      <c r="L109" s="56">
        <f t="shared" si="6"/>
        <v>0</v>
      </c>
      <c r="M109" s="61"/>
      <c r="N109" s="5">
        <v>139</v>
      </c>
      <c r="P109" s="161" t="str">
        <f t="shared" si="8"/>
        <v/>
      </c>
    </row>
    <row r="110" spans="1:16" s="253" customFormat="1" ht="16.05" customHeight="1" thickTop="1" thickBot="1" x14ac:dyDescent="0.3">
      <c r="A110" s="77"/>
      <c r="B110" s="478" t="s">
        <v>1015</v>
      </c>
      <c r="C110" s="480" t="s">
        <v>687</v>
      </c>
      <c r="D110" s="72" t="s">
        <v>124</v>
      </c>
      <c r="E110" s="5">
        <v>141</v>
      </c>
      <c r="F110" s="61"/>
      <c r="G110" s="61"/>
      <c r="H110" s="61"/>
      <c r="I110" s="61"/>
      <c r="J110" s="61"/>
      <c r="K110" s="56">
        <f>'INP40.MELD'!F110</f>
        <v>0</v>
      </c>
      <c r="L110" s="56">
        <f t="shared" si="6"/>
        <v>0</v>
      </c>
      <c r="M110" s="61"/>
      <c r="N110" s="5">
        <v>141</v>
      </c>
      <c r="P110" s="161" t="str">
        <f t="shared" si="8"/>
        <v/>
      </c>
    </row>
    <row r="111" spans="1:16" s="253" customFormat="1" ht="16.05" customHeight="1" thickTop="1" thickBot="1" x14ac:dyDescent="0.3">
      <c r="A111" s="77"/>
      <c r="B111" s="478" t="s">
        <v>1015</v>
      </c>
      <c r="C111" s="480" t="s">
        <v>688</v>
      </c>
      <c r="D111" s="72" t="s">
        <v>125</v>
      </c>
      <c r="E111" s="5">
        <v>142</v>
      </c>
      <c r="F111" s="61"/>
      <c r="G111" s="61"/>
      <c r="H111" s="61"/>
      <c r="I111" s="61"/>
      <c r="J111" s="61"/>
      <c r="K111" s="56">
        <f>'INP40.MELD'!F111</f>
        <v>0</v>
      </c>
      <c r="L111" s="56">
        <f t="shared" si="6"/>
        <v>0</v>
      </c>
      <c r="M111" s="61"/>
      <c r="N111" s="5">
        <v>142</v>
      </c>
      <c r="P111" s="161" t="str">
        <f t="shared" si="8"/>
        <v/>
      </c>
    </row>
    <row r="112" spans="1:16" s="253" customFormat="1" ht="16.05" customHeight="1" thickTop="1" thickBot="1" x14ac:dyDescent="0.3">
      <c r="A112" s="77"/>
      <c r="B112" s="478" t="s">
        <v>1015</v>
      </c>
      <c r="C112" s="480" t="s">
        <v>689</v>
      </c>
      <c r="D112" s="93" t="s">
        <v>126</v>
      </c>
      <c r="E112" s="5">
        <v>143</v>
      </c>
      <c r="F112" s="61"/>
      <c r="G112" s="61"/>
      <c r="H112" s="61"/>
      <c r="I112" s="61"/>
      <c r="J112" s="61"/>
      <c r="K112" s="56">
        <f>'INP40.MELD'!F112</f>
        <v>0</v>
      </c>
      <c r="L112" s="56">
        <f t="shared" si="6"/>
        <v>0</v>
      </c>
      <c r="M112" s="61"/>
      <c r="N112" s="5">
        <v>143</v>
      </c>
      <c r="P112" s="161" t="str">
        <f t="shared" si="8"/>
        <v/>
      </c>
    </row>
    <row r="113" spans="1:16" s="253" customFormat="1" ht="16.05" customHeight="1" thickTop="1" thickBot="1" x14ac:dyDescent="0.3">
      <c r="A113" s="77"/>
      <c r="B113" s="478" t="s">
        <v>1015</v>
      </c>
      <c r="C113" s="480" t="s">
        <v>275</v>
      </c>
      <c r="D113" s="72" t="s">
        <v>127</v>
      </c>
      <c r="E113" s="5">
        <v>144</v>
      </c>
      <c r="F113" s="61"/>
      <c r="G113" s="61"/>
      <c r="H113" s="61"/>
      <c r="I113" s="61"/>
      <c r="J113" s="61"/>
      <c r="K113" s="56">
        <f>'INP40.MELD'!F113</f>
        <v>0</v>
      </c>
      <c r="L113" s="56">
        <f t="shared" si="6"/>
        <v>0</v>
      </c>
      <c r="M113" s="61"/>
      <c r="N113" s="5">
        <v>144</v>
      </c>
      <c r="P113" s="161" t="str">
        <f t="shared" si="8"/>
        <v/>
      </c>
    </row>
    <row r="114" spans="1:16" s="253" customFormat="1" ht="16.05" customHeight="1" thickTop="1" thickBot="1" x14ac:dyDescent="0.3">
      <c r="A114" s="77"/>
      <c r="B114" s="478" t="s">
        <v>1015</v>
      </c>
      <c r="C114" s="480" t="s">
        <v>690</v>
      </c>
      <c r="D114" s="72" t="s">
        <v>128</v>
      </c>
      <c r="E114" s="5">
        <v>145</v>
      </c>
      <c r="F114" s="61"/>
      <c r="G114" s="61"/>
      <c r="H114" s="61"/>
      <c r="I114" s="61"/>
      <c r="J114" s="61"/>
      <c r="K114" s="56">
        <f>'INP40.MELD'!F114</f>
        <v>0</v>
      </c>
      <c r="L114" s="56">
        <f t="shared" si="6"/>
        <v>0</v>
      </c>
      <c r="M114" s="61"/>
      <c r="N114" s="5">
        <v>145</v>
      </c>
      <c r="P114" s="161" t="str">
        <f t="shared" si="8"/>
        <v/>
      </c>
    </row>
    <row r="115" spans="1:16" s="253" customFormat="1" ht="16.05" customHeight="1" thickTop="1" thickBot="1" x14ac:dyDescent="0.3">
      <c r="A115" s="77"/>
      <c r="B115" s="478" t="s">
        <v>1015</v>
      </c>
      <c r="C115" s="480" t="s">
        <v>691</v>
      </c>
      <c r="D115" s="72" t="s">
        <v>129</v>
      </c>
      <c r="E115" s="5">
        <v>146</v>
      </c>
      <c r="F115" s="61"/>
      <c r="G115" s="61"/>
      <c r="H115" s="61"/>
      <c r="I115" s="61"/>
      <c r="J115" s="61"/>
      <c r="K115" s="56">
        <f>'INP40.MELD'!F115</f>
        <v>0</v>
      </c>
      <c r="L115" s="56">
        <f t="shared" si="6"/>
        <v>0</v>
      </c>
      <c r="M115" s="61"/>
      <c r="N115" s="5">
        <v>146</v>
      </c>
      <c r="P115" s="161" t="str">
        <f t="shared" si="8"/>
        <v/>
      </c>
    </row>
    <row r="116" spans="1:16" s="253" customFormat="1" ht="16.05" customHeight="1" thickTop="1" thickBot="1" x14ac:dyDescent="0.3">
      <c r="A116" s="77"/>
      <c r="B116" s="478" t="s">
        <v>1015</v>
      </c>
      <c r="C116" s="480" t="s">
        <v>692</v>
      </c>
      <c r="D116" s="93" t="s">
        <v>130</v>
      </c>
      <c r="E116" s="5">
        <v>140</v>
      </c>
      <c r="F116" s="61"/>
      <c r="G116" s="61"/>
      <c r="H116" s="61"/>
      <c r="I116" s="61"/>
      <c r="J116" s="61"/>
      <c r="K116" s="56">
        <f>'INP40.MELD'!F116</f>
        <v>0</v>
      </c>
      <c r="L116" s="56">
        <f t="shared" si="6"/>
        <v>0</v>
      </c>
      <c r="M116" s="61"/>
      <c r="N116" s="5">
        <v>140</v>
      </c>
      <c r="P116" s="161" t="str">
        <f t="shared" si="8"/>
        <v/>
      </c>
    </row>
    <row r="117" spans="1:16" s="253" customFormat="1" ht="16.05" customHeight="1" thickTop="1" thickBot="1" x14ac:dyDescent="0.3">
      <c r="A117" s="77"/>
      <c r="B117" s="478" t="s">
        <v>1015</v>
      </c>
      <c r="C117" s="480" t="s">
        <v>693</v>
      </c>
      <c r="D117" s="76" t="s">
        <v>38</v>
      </c>
      <c r="E117" s="5">
        <v>148</v>
      </c>
      <c r="F117" s="61"/>
      <c r="G117" s="61"/>
      <c r="H117" s="61"/>
      <c r="I117" s="61"/>
      <c r="J117" s="61"/>
      <c r="K117" s="56">
        <f>'INP40.MELD'!F117</f>
        <v>0</v>
      </c>
      <c r="L117" s="56">
        <f t="shared" si="6"/>
        <v>0</v>
      </c>
      <c r="M117" s="61"/>
      <c r="N117" s="5">
        <v>148</v>
      </c>
      <c r="P117" s="161" t="str">
        <f t="shared" si="8"/>
        <v/>
      </c>
    </row>
    <row r="118" spans="1:16" s="253" customFormat="1" ht="16.05" customHeight="1" thickTop="1" thickBot="1" x14ac:dyDescent="0.3">
      <c r="A118" s="77"/>
      <c r="B118" s="478" t="s">
        <v>1015</v>
      </c>
      <c r="C118" s="480" t="s">
        <v>694</v>
      </c>
      <c r="D118" s="72" t="s">
        <v>131</v>
      </c>
      <c r="E118" s="5">
        <v>147</v>
      </c>
      <c r="F118" s="61"/>
      <c r="G118" s="61"/>
      <c r="H118" s="61"/>
      <c r="I118" s="61"/>
      <c r="J118" s="61"/>
      <c r="K118" s="56">
        <f>'INP40.MELD'!F118</f>
        <v>0</v>
      </c>
      <c r="L118" s="56">
        <f t="shared" si="6"/>
        <v>0</v>
      </c>
      <c r="M118" s="61"/>
      <c r="N118" s="5">
        <v>147</v>
      </c>
      <c r="P118" s="161" t="str">
        <f t="shared" si="8"/>
        <v/>
      </c>
    </row>
    <row r="119" spans="1:16" s="253" customFormat="1" ht="16.05" customHeight="1" thickTop="1" thickBot="1" x14ac:dyDescent="0.3">
      <c r="A119" s="77"/>
      <c r="B119" s="478" t="s">
        <v>1015</v>
      </c>
      <c r="C119" s="480" t="s">
        <v>695</v>
      </c>
      <c r="D119" s="72" t="s">
        <v>290</v>
      </c>
      <c r="E119" s="5">
        <v>157</v>
      </c>
      <c r="F119" s="61"/>
      <c r="G119" s="61"/>
      <c r="H119" s="61"/>
      <c r="I119" s="61"/>
      <c r="J119" s="61"/>
      <c r="K119" s="56">
        <f>'INP40.MELD'!F119</f>
        <v>0</v>
      </c>
      <c r="L119" s="56">
        <f t="shared" si="6"/>
        <v>0</v>
      </c>
      <c r="M119" s="61"/>
      <c r="N119" s="5">
        <v>157</v>
      </c>
      <c r="P119" s="161" t="str">
        <f t="shared" si="8"/>
        <v/>
      </c>
    </row>
    <row r="120" spans="1:16" s="253" customFormat="1" ht="16.05" customHeight="1" thickTop="1" thickBot="1" x14ac:dyDescent="0.3">
      <c r="A120" s="77"/>
      <c r="B120" s="478" t="s">
        <v>1015</v>
      </c>
      <c r="C120" s="480" t="s">
        <v>1088</v>
      </c>
      <c r="D120" s="72" t="s">
        <v>132</v>
      </c>
      <c r="E120" s="5">
        <v>149</v>
      </c>
      <c r="F120" s="61"/>
      <c r="G120" s="61"/>
      <c r="H120" s="61"/>
      <c r="I120" s="61"/>
      <c r="J120" s="61"/>
      <c r="K120" s="56">
        <f>'INP40.MELD'!F120</f>
        <v>0</v>
      </c>
      <c r="L120" s="56">
        <f t="shared" si="6"/>
        <v>0</v>
      </c>
      <c r="M120" s="61"/>
      <c r="N120" s="5">
        <v>149</v>
      </c>
      <c r="P120" s="161" t="str">
        <f t="shared" si="8"/>
        <v/>
      </c>
    </row>
    <row r="121" spans="1:16" s="253" customFormat="1" ht="16.05" customHeight="1" thickTop="1" thickBot="1" x14ac:dyDescent="0.3">
      <c r="A121" s="77"/>
      <c r="B121" s="478" t="s">
        <v>1015</v>
      </c>
      <c r="C121" s="480" t="s">
        <v>696</v>
      </c>
      <c r="D121" s="93" t="s">
        <v>133</v>
      </c>
      <c r="E121" s="5">
        <v>150</v>
      </c>
      <c r="F121" s="61"/>
      <c r="G121" s="61"/>
      <c r="H121" s="61"/>
      <c r="I121" s="61"/>
      <c r="J121" s="61"/>
      <c r="K121" s="56">
        <f>'INP40.MELD'!F121</f>
        <v>0</v>
      </c>
      <c r="L121" s="56">
        <f t="shared" si="6"/>
        <v>0</v>
      </c>
      <c r="M121" s="61"/>
      <c r="N121" s="5">
        <v>150</v>
      </c>
      <c r="P121" s="161" t="str">
        <f t="shared" si="8"/>
        <v/>
      </c>
    </row>
    <row r="122" spans="1:16" s="253" customFormat="1" ht="16.05" customHeight="1" thickTop="1" thickBot="1" x14ac:dyDescent="0.3">
      <c r="A122" s="77"/>
      <c r="B122" s="478" t="s">
        <v>1015</v>
      </c>
      <c r="C122" s="480" t="s">
        <v>276</v>
      </c>
      <c r="D122" s="72" t="s">
        <v>134</v>
      </c>
      <c r="E122" s="5">
        <v>151</v>
      </c>
      <c r="F122" s="61"/>
      <c r="G122" s="61"/>
      <c r="H122" s="61"/>
      <c r="I122" s="61"/>
      <c r="J122" s="61"/>
      <c r="K122" s="56">
        <f>'INP40.MELD'!F122</f>
        <v>0</v>
      </c>
      <c r="L122" s="56">
        <f t="shared" si="6"/>
        <v>0</v>
      </c>
      <c r="M122" s="61"/>
      <c r="N122" s="5">
        <v>151</v>
      </c>
      <c r="P122" s="161" t="str">
        <f t="shared" si="8"/>
        <v/>
      </c>
    </row>
    <row r="123" spans="1:16" s="253" customFormat="1" ht="16.05" customHeight="1" thickTop="1" thickBot="1" x14ac:dyDescent="0.3">
      <c r="A123" s="77"/>
      <c r="B123" s="478" t="s">
        <v>1015</v>
      </c>
      <c r="C123" s="480" t="s">
        <v>697</v>
      </c>
      <c r="D123" s="72" t="s">
        <v>97</v>
      </c>
      <c r="E123" s="5">
        <v>152</v>
      </c>
      <c r="F123" s="61"/>
      <c r="G123" s="61"/>
      <c r="H123" s="61"/>
      <c r="I123" s="61"/>
      <c r="J123" s="61"/>
      <c r="K123" s="56">
        <f>'INP40.MELD'!F123</f>
        <v>0</v>
      </c>
      <c r="L123" s="56">
        <f t="shared" si="6"/>
        <v>0</v>
      </c>
      <c r="M123" s="61"/>
      <c r="N123" s="5">
        <v>152</v>
      </c>
      <c r="P123" s="161" t="str">
        <f t="shared" si="8"/>
        <v/>
      </c>
    </row>
    <row r="124" spans="1:16" s="253" customFormat="1" ht="16.05" customHeight="1" thickTop="1" thickBot="1" x14ac:dyDescent="0.3">
      <c r="A124" s="77"/>
      <c r="B124" s="478" t="s">
        <v>1015</v>
      </c>
      <c r="C124" s="480" t="s">
        <v>698</v>
      </c>
      <c r="D124" s="72" t="s">
        <v>135</v>
      </c>
      <c r="E124" s="5">
        <v>154</v>
      </c>
      <c r="F124" s="61"/>
      <c r="G124" s="61"/>
      <c r="H124" s="61"/>
      <c r="I124" s="61"/>
      <c r="J124" s="61"/>
      <c r="K124" s="56">
        <f>'INP40.MELD'!F124</f>
        <v>0</v>
      </c>
      <c r="L124" s="56">
        <f t="shared" si="6"/>
        <v>0</v>
      </c>
      <c r="M124" s="61"/>
      <c r="N124" s="5">
        <v>154</v>
      </c>
      <c r="P124" s="161" t="str">
        <f t="shared" si="8"/>
        <v/>
      </c>
    </row>
    <row r="125" spans="1:16" ht="16.05" customHeight="1" thickTop="1" thickBot="1" x14ac:dyDescent="0.3">
      <c r="A125" s="77"/>
      <c r="B125" s="478" t="s">
        <v>1015</v>
      </c>
      <c r="C125" s="480" t="s">
        <v>699</v>
      </c>
      <c r="D125" s="72" t="s">
        <v>96</v>
      </c>
      <c r="E125" s="5">
        <v>156</v>
      </c>
      <c r="F125" s="61"/>
      <c r="G125" s="61"/>
      <c r="H125" s="61"/>
      <c r="I125" s="61"/>
      <c r="J125" s="61"/>
      <c r="K125" s="56">
        <f>'INP40.MELD'!F125</f>
        <v>0</v>
      </c>
      <c r="L125" s="56">
        <f t="shared" si="6"/>
        <v>0</v>
      </c>
      <c r="M125" s="61"/>
      <c r="N125" s="5">
        <v>156</v>
      </c>
      <c r="P125" s="161" t="str">
        <f t="shared" si="8"/>
        <v/>
      </c>
    </row>
    <row r="126" spans="1:16" ht="35.1" customHeight="1" thickTop="1" thickBot="1" x14ac:dyDescent="0.3">
      <c r="A126" s="77"/>
      <c r="B126" s="488" t="s">
        <v>700</v>
      </c>
      <c r="C126" s="482"/>
      <c r="D126" s="98" t="s">
        <v>67</v>
      </c>
      <c r="E126" s="9"/>
      <c r="F126" s="235">
        <f t="shared" ref="F126:M126" si="9">SUM(F127,F131,F164)</f>
        <v>0</v>
      </c>
      <c r="G126" s="235">
        <f t="shared" si="9"/>
        <v>0</v>
      </c>
      <c r="H126" s="235">
        <f t="shared" si="9"/>
        <v>0</v>
      </c>
      <c r="I126" s="235">
        <f t="shared" si="9"/>
        <v>0</v>
      </c>
      <c r="J126" s="235">
        <f t="shared" si="9"/>
        <v>0</v>
      </c>
      <c r="K126" s="235">
        <f t="shared" si="9"/>
        <v>0</v>
      </c>
      <c r="L126" s="235">
        <f t="shared" si="9"/>
        <v>0</v>
      </c>
      <c r="M126" s="235">
        <f t="shared" si="9"/>
        <v>0</v>
      </c>
      <c r="N126" s="9"/>
    </row>
    <row r="127" spans="1:16" ht="35.1" customHeight="1" thickTop="1" thickBot="1" x14ac:dyDescent="0.3">
      <c r="A127" s="77"/>
      <c r="B127" s="483" t="s">
        <v>701</v>
      </c>
      <c r="C127" s="489"/>
      <c r="D127" s="100" t="s">
        <v>326</v>
      </c>
      <c r="E127" s="5"/>
      <c r="F127" s="235">
        <f t="shared" ref="F127:M127" si="10">SUM(F128:F130)</f>
        <v>0</v>
      </c>
      <c r="G127" s="235">
        <f t="shared" si="10"/>
        <v>0</v>
      </c>
      <c r="H127" s="235">
        <f t="shared" si="10"/>
        <v>0</v>
      </c>
      <c r="I127" s="235">
        <f t="shared" si="10"/>
        <v>0</v>
      </c>
      <c r="J127" s="235">
        <f t="shared" si="10"/>
        <v>0</v>
      </c>
      <c r="K127" s="235">
        <f t="shared" si="10"/>
        <v>0</v>
      </c>
      <c r="L127" s="235">
        <f t="shared" si="10"/>
        <v>0</v>
      </c>
      <c r="M127" s="235">
        <f t="shared" si="10"/>
        <v>0</v>
      </c>
      <c r="N127" s="5"/>
    </row>
    <row r="128" spans="1:16" ht="16.05" customHeight="1" thickTop="1" thickBot="1" x14ac:dyDescent="0.3">
      <c r="A128" s="77"/>
      <c r="B128" s="478" t="s">
        <v>701</v>
      </c>
      <c r="C128" s="479" t="s">
        <v>702</v>
      </c>
      <c r="D128" s="75" t="s">
        <v>41</v>
      </c>
      <c r="E128" s="5">
        <v>51</v>
      </c>
      <c r="F128" s="10"/>
      <c r="G128" s="10"/>
      <c r="H128" s="10"/>
      <c r="I128" s="10"/>
      <c r="J128" s="10"/>
      <c r="K128" s="56">
        <f>'INP40.MELD'!F128</f>
        <v>0</v>
      </c>
      <c r="L128" s="56">
        <f>M128-F128-G128-K128+H128+I128+J128</f>
        <v>0</v>
      </c>
      <c r="M128" s="10"/>
      <c r="N128" s="5">
        <v>51</v>
      </c>
      <c r="P128" s="161" t="str">
        <f>IF(K128=0,"",IF(COUNTA(F128:J128,M128)=0,"Attention",""))</f>
        <v/>
      </c>
    </row>
    <row r="129" spans="1:16" ht="16.05" customHeight="1" thickTop="1" thickBot="1" x14ac:dyDescent="0.3">
      <c r="A129" s="77"/>
      <c r="B129" s="478" t="s">
        <v>701</v>
      </c>
      <c r="C129" s="480" t="s">
        <v>703</v>
      </c>
      <c r="D129" s="75" t="s">
        <v>39</v>
      </c>
      <c r="E129" s="5">
        <v>52</v>
      </c>
      <c r="F129" s="61"/>
      <c r="G129" s="61"/>
      <c r="H129" s="61"/>
      <c r="I129" s="61"/>
      <c r="J129" s="61"/>
      <c r="K129" s="56">
        <f>'INP40.MELD'!F129</f>
        <v>0</v>
      </c>
      <c r="L129" s="56">
        <f>M129-F129-G129-K129+H129+I129+J129</f>
        <v>0</v>
      </c>
      <c r="M129" s="61"/>
      <c r="N129" s="5">
        <v>52</v>
      </c>
      <c r="P129" s="161" t="str">
        <f>IF(K129=0,"",IF(COUNTA(F129:J129,M129)=0,"Attention",""))</f>
        <v/>
      </c>
    </row>
    <row r="130" spans="1:16" ht="16.05" customHeight="1" thickTop="1" thickBot="1" x14ac:dyDescent="0.3">
      <c r="A130" s="77"/>
      <c r="B130" s="478" t="s">
        <v>701</v>
      </c>
      <c r="C130" s="480" t="s">
        <v>704</v>
      </c>
      <c r="D130" s="255" t="s">
        <v>40</v>
      </c>
      <c r="E130" s="5">
        <v>53</v>
      </c>
      <c r="F130" s="61"/>
      <c r="G130" s="61"/>
      <c r="H130" s="61"/>
      <c r="I130" s="61"/>
      <c r="J130" s="61"/>
      <c r="K130" s="56">
        <f>'INP40.MELD'!F130</f>
        <v>0</v>
      </c>
      <c r="L130" s="56">
        <f>M130-F130-G130-K130+H130+I130+J130</f>
        <v>0</v>
      </c>
      <c r="M130" s="61"/>
      <c r="N130" s="5">
        <v>53</v>
      </c>
      <c r="P130" s="161" t="str">
        <f>IF(K130=0,"",IF(COUNTA(F130:J130,M130)=0,"Attention",""))</f>
        <v/>
      </c>
    </row>
    <row r="131" spans="1:16" ht="35.1" customHeight="1" thickTop="1" thickBot="1" x14ac:dyDescent="0.3">
      <c r="A131" s="77"/>
      <c r="B131" s="485" t="s">
        <v>705</v>
      </c>
      <c r="C131" s="490"/>
      <c r="D131" s="101" t="s">
        <v>389</v>
      </c>
      <c r="E131" s="5"/>
      <c r="F131" s="235">
        <f t="shared" ref="F131:M131" si="11">SUM(F132:F163)</f>
        <v>0</v>
      </c>
      <c r="G131" s="235">
        <f t="shared" si="11"/>
        <v>0</v>
      </c>
      <c r="H131" s="235">
        <f t="shared" si="11"/>
        <v>0</v>
      </c>
      <c r="I131" s="235">
        <f t="shared" si="11"/>
        <v>0</v>
      </c>
      <c r="J131" s="235">
        <f t="shared" si="11"/>
        <v>0</v>
      </c>
      <c r="K131" s="235">
        <f t="shared" si="11"/>
        <v>0</v>
      </c>
      <c r="L131" s="235">
        <f t="shared" si="11"/>
        <v>0</v>
      </c>
      <c r="M131" s="235">
        <f t="shared" si="11"/>
        <v>0</v>
      </c>
      <c r="N131" s="5"/>
    </row>
    <row r="132" spans="1:16" ht="16.05" customHeight="1" thickTop="1" thickBot="1" x14ac:dyDescent="0.3">
      <c r="A132" s="77"/>
      <c r="B132" s="478" t="s">
        <v>705</v>
      </c>
      <c r="C132" s="480" t="s">
        <v>706</v>
      </c>
      <c r="D132" s="75" t="s">
        <v>163</v>
      </c>
      <c r="E132" s="5">
        <v>101</v>
      </c>
      <c r="F132" s="61"/>
      <c r="G132" s="61"/>
      <c r="H132" s="61"/>
      <c r="I132" s="61"/>
      <c r="J132" s="61"/>
      <c r="K132" s="56">
        <f>'INP40.MELD'!F132</f>
        <v>0</v>
      </c>
      <c r="L132" s="56">
        <f t="shared" ref="L132:L163" si="12">M132-F132-G132-K132+H132+I132+J132</f>
        <v>0</v>
      </c>
      <c r="M132" s="61"/>
      <c r="N132" s="5">
        <v>101</v>
      </c>
      <c r="P132" s="161" t="str">
        <f t="shared" ref="P132:P163" si="13">IF(K132=0,"",IF(COUNTA(F132:J132,M132)=0,"Attention",""))</f>
        <v/>
      </c>
    </row>
    <row r="133" spans="1:16" s="253" customFormat="1" ht="16.05" customHeight="1" thickTop="1" thickBot="1" x14ac:dyDescent="0.3">
      <c r="A133" s="77"/>
      <c r="B133" s="478" t="s">
        <v>705</v>
      </c>
      <c r="C133" s="479" t="s">
        <v>247</v>
      </c>
      <c r="D133" s="75" t="s">
        <v>136</v>
      </c>
      <c r="E133" s="5">
        <v>232</v>
      </c>
      <c r="F133" s="61"/>
      <c r="G133" s="61"/>
      <c r="H133" s="61"/>
      <c r="I133" s="61"/>
      <c r="J133" s="61"/>
      <c r="K133" s="56">
        <f>'INP40.MELD'!F133</f>
        <v>0</v>
      </c>
      <c r="L133" s="56">
        <f t="shared" si="12"/>
        <v>0</v>
      </c>
      <c r="M133" s="61"/>
      <c r="N133" s="5">
        <v>232</v>
      </c>
      <c r="P133" s="161" t="str">
        <f t="shared" si="13"/>
        <v/>
      </c>
    </row>
    <row r="134" spans="1:16" s="253" customFormat="1" ht="16.05" customHeight="1" thickTop="1" thickBot="1" x14ac:dyDescent="0.3">
      <c r="A134" s="77"/>
      <c r="B134" s="478" t="s">
        <v>705</v>
      </c>
      <c r="C134" s="479" t="s">
        <v>707</v>
      </c>
      <c r="D134" s="75" t="s">
        <v>137</v>
      </c>
      <c r="E134" s="5">
        <v>81</v>
      </c>
      <c r="F134" s="61"/>
      <c r="G134" s="61"/>
      <c r="H134" s="61"/>
      <c r="I134" s="61"/>
      <c r="J134" s="61"/>
      <c r="K134" s="56">
        <f>'INP40.MELD'!F134</f>
        <v>0</v>
      </c>
      <c r="L134" s="56">
        <f t="shared" si="12"/>
        <v>0</v>
      </c>
      <c r="M134" s="61"/>
      <c r="N134" s="5">
        <v>81</v>
      </c>
      <c r="P134" s="161" t="str">
        <f t="shared" si="13"/>
        <v/>
      </c>
    </row>
    <row r="135" spans="1:16" s="253" customFormat="1" ht="16.05" customHeight="1" thickTop="1" thickBot="1" x14ac:dyDescent="0.3">
      <c r="A135" s="77"/>
      <c r="B135" s="478" t="s">
        <v>705</v>
      </c>
      <c r="C135" s="479" t="s">
        <v>277</v>
      </c>
      <c r="D135" s="75" t="s">
        <v>138</v>
      </c>
      <c r="E135" s="5">
        <v>82</v>
      </c>
      <c r="F135" s="61"/>
      <c r="G135" s="61"/>
      <c r="H135" s="61"/>
      <c r="I135" s="61"/>
      <c r="J135" s="61"/>
      <c r="K135" s="56">
        <f>'INP40.MELD'!F135</f>
        <v>0</v>
      </c>
      <c r="L135" s="56">
        <f t="shared" si="12"/>
        <v>0</v>
      </c>
      <c r="M135" s="61"/>
      <c r="N135" s="5">
        <v>82</v>
      </c>
      <c r="P135" s="161" t="str">
        <f t="shared" si="13"/>
        <v/>
      </c>
    </row>
    <row r="136" spans="1:16" s="253" customFormat="1" ht="16.05" customHeight="1" thickTop="1" thickBot="1" x14ac:dyDescent="0.3">
      <c r="A136" s="77"/>
      <c r="B136" s="478" t="s">
        <v>705</v>
      </c>
      <c r="C136" s="479" t="s">
        <v>248</v>
      </c>
      <c r="D136" s="75" t="s">
        <v>139</v>
      </c>
      <c r="E136" s="5">
        <v>83</v>
      </c>
      <c r="F136" s="61"/>
      <c r="G136" s="61"/>
      <c r="H136" s="61"/>
      <c r="I136" s="61"/>
      <c r="J136" s="61"/>
      <c r="K136" s="56">
        <f>'INP40.MELD'!F136</f>
        <v>0</v>
      </c>
      <c r="L136" s="56">
        <f t="shared" si="12"/>
        <v>0</v>
      </c>
      <c r="M136" s="61"/>
      <c r="N136" s="5">
        <v>83</v>
      </c>
      <c r="P136" s="161" t="str">
        <f t="shared" si="13"/>
        <v/>
      </c>
    </row>
    <row r="137" spans="1:16" s="253" customFormat="1" ht="16.05" customHeight="1" thickTop="1" thickBot="1" x14ac:dyDescent="0.3">
      <c r="A137" s="77"/>
      <c r="B137" s="478" t="s">
        <v>705</v>
      </c>
      <c r="C137" s="479" t="s">
        <v>708</v>
      </c>
      <c r="D137" s="75" t="s">
        <v>140</v>
      </c>
      <c r="E137" s="5">
        <v>84</v>
      </c>
      <c r="F137" s="61"/>
      <c r="G137" s="61"/>
      <c r="H137" s="61"/>
      <c r="I137" s="61"/>
      <c r="J137" s="61"/>
      <c r="K137" s="56">
        <f>'INP40.MELD'!F137</f>
        <v>0</v>
      </c>
      <c r="L137" s="56">
        <f t="shared" si="12"/>
        <v>0</v>
      </c>
      <c r="M137" s="61"/>
      <c r="N137" s="5">
        <v>84</v>
      </c>
      <c r="P137" s="161" t="str">
        <f t="shared" si="13"/>
        <v/>
      </c>
    </row>
    <row r="138" spans="1:16" s="253" customFormat="1" ht="16.05" customHeight="1" thickTop="1" thickBot="1" x14ac:dyDescent="0.3">
      <c r="A138" s="77"/>
      <c r="B138" s="478" t="s">
        <v>705</v>
      </c>
      <c r="C138" s="479" t="s">
        <v>249</v>
      </c>
      <c r="D138" s="75" t="s">
        <v>141</v>
      </c>
      <c r="E138" s="5">
        <v>56</v>
      </c>
      <c r="F138" s="61"/>
      <c r="G138" s="61"/>
      <c r="H138" s="61"/>
      <c r="I138" s="61"/>
      <c r="J138" s="61"/>
      <c r="K138" s="56">
        <f>'INP40.MELD'!F138</f>
        <v>0</v>
      </c>
      <c r="L138" s="56">
        <f t="shared" si="12"/>
        <v>0</v>
      </c>
      <c r="M138" s="61"/>
      <c r="N138" s="5">
        <v>56</v>
      </c>
      <c r="P138" s="161" t="str">
        <f t="shared" si="13"/>
        <v/>
      </c>
    </row>
    <row r="139" spans="1:16" s="253" customFormat="1" ht="16.05" customHeight="1" thickTop="1" thickBot="1" x14ac:dyDescent="0.3">
      <c r="A139" s="77"/>
      <c r="B139" s="478" t="s">
        <v>705</v>
      </c>
      <c r="C139" s="479" t="s">
        <v>709</v>
      </c>
      <c r="D139" s="75" t="s">
        <v>142</v>
      </c>
      <c r="E139" s="5">
        <v>85</v>
      </c>
      <c r="F139" s="61"/>
      <c r="G139" s="61"/>
      <c r="H139" s="61"/>
      <c r="I139" s="61"/>
      <c r="J139" s="61"/>
      <c r="K139" s="56">
        <f>'INP40.MELD'!F139</f>
        <v>0</v>
      </c>
      <c r="L139" s="56">
        <f t="shared" si="12"/>
        <v>0</v>
      </c>
      <c r="M139" s="61"/>
      <c r="N139" s="5">
        <v>85</v>
      </c>
      <c r="P139" s="161" t="str">
        <f t="shared" si="13"/>
        <v/>
      </c>
    </row>
    <row r="140" spans="1:16" s="253" customFormat="1" ht="16.05" customHeight="1" thickTop="1" thickBot="1" x14ac:dyDescent="0.3">
      <c r="A140" s="77"/>
      <c r="B140" s="478" t="s">
        <v>705</v>
      </c>
      <c r="C140" s="479" t="s">
        <v>710</v>
      </c>
      <c r="D140" s="75" t="s">
        <v>291</v>
      </c>
      <c r="E140" s="5">
        <v>77</v>
      </c>
      <c r="F140" s="61"/>
      <c r="G140" s="61"/>
      <c r="H140" s="61"/>
      <c r="I140" s="61"/>
      <c r="J140" s="61"/>
      <c r="K140" s="56">
        <f>'INP40.MELD'!F140</f>
        <v>0</v>
      </c>
      <c r="L140" s="56">
        <f t="shared" si="12"/>
        <v>0</v>
      </c>
      <c r="M140" s="61"/>
      <c r="N140" s="5">
        <v>77</v>
      </c>
      <c r="P140" s="161" t="str">
        <f t="shared" si="13"/>
        <v/>
      </c>
    </row>
    <row r="141" spans="1:16" s="253" customFormat="1" ht="16.05" customHeight="1" thickTop="1" thickBot="1" x14ac:dyDescent="0.3">
      <c r="A141" s="77"/>
      <c r="B141" s="478" t="s">
        <v>705</v>
      </c>
      <c r="C141" s="479" t="s">
        <v>711</v>
      </c>
      <c r="D141" s="75" t="s">
        <v>143</v>
      </c>
      <c r="E141" s="5">
        <v>234</v>
      </c>
      <c r="F141" s="61"/>
      <c r="G141" s="61"/>
      <c r="H141" s="61"/>
      <c r="I141" s="61"/>
      <c r="J141" s="61"/>
      <c r="K141" s="56">
        <f>'INP40.MELD'!F141</f>
        <v>0</v>
      </c>
      <c r="L141" s="56">
        <f t="shared" si="12"/>
        <v>0</v>
      </c>
      <c r="M141" s="61"/>
      <c r="N141" s="5">
        <v>234</v>
      </c>
      <c r="P141" s="161" t="str">
        <f t="shared" si="13"/>
        <v/>
      </c>
    </row>
    <row r="142" spans="1:16" s="253" customFormat="1" ht="16.05" customHeight="1" thickTop="1" thickBot="1" x14ac:dyDescent="0.3">
      <c r="A142" s="77"/>
      <c r="B142" s="478" t="s">
        <v>705</v>
      </c>
      <c r="C142" s="479" t="s">
        <v>278</v>
      </c>
      <c r="D142" s="75" t="s">
        <v>145</v>
      </c>
      <c r="E142" s="5">
        <v>60</v>
      </c>
      <c r="F142" s="61"/>
      <c r="G142" s="61"/>
      <c r="H142" s="61"/>
      <c r="I142" s="61"/>
      <c r="J142" s="61"/>
      <c r="K142" s="56">
        <f>'INP40.MELD'!F142</f>
        <v>0</v>
      </c>
      <c r="L142" s="56">
        <f t="shared" si="12"/>
        <v>0</v>
      </c>
      <c r="M142" s="61"/>
      <c r="N142" s="5">
        <v>60</v>
      </c>
      <c r="P142" s="161" t="str">
        <f t="shared" si="13"/>
        <v/>
      </c>
    </row>
    <row r="143" spans="1:16" s="253" customFormat="1" ht="16.05" customHeight="1" thickTop="1" thickBot="1" x14ac:dyDescent="0.3">
      <c r="A143" s="77"/>
      <c r="B143" s="478" t="s">
        <v>705</v>
      </c>
      <c r="C143" s="479" t="s">
        <v>293</v>
      </c>
      <c r="D143" s="75" t="s">
        <v>292</v>
      </c>
      <c r="E143" s="5">
        <v>79</v>
      </c>
      <c r="F143" s="61"/>
      <c r="G143" s="61"/>
      <c r="H143" s="61"/>
      <c r="I143" s="61"/>
      <c r="J143" s="61"/>
      <c r="K143" s="56">
        <f>'INP40.MELD'!F143</f>
        <v>0</v>
      </c>
      <c r="L143" s="56">
        <f t="shared" si="12"/>
        <v>0</v>
      </c>
      <c r="M143" s="61"/>
      <c r="N143" s="5">
        <v>79</v>
      </c>
      <c r="P143" s="161" t="str">
        <f t="shared" si="13"/>
        <v/>
      </c>
    </row>
    <row r="144" spans="1:16" s="253" customFormat="1" ht="16.05" customHeight="1" thickTop="1" thickBot="1" x14ac:dyDescent="0.3">
      <c r="A144" s="77"/>
      <c r="B144" s="478" t="s">
        <v>705</v>
      </c>
      <c r="C144" s="479" t="s">
        <v>712</v>
      </c>
      <c r="D144" s="75" t="s">
        <v>147</v>
      </c>
      <c r="E144" s="5">
        <v>87</v>
      </c>
      <c r="F144" s="61"/>
      <c r="G144" s="61"/>
      <c r="H144" s="61"/>
      <c r="I144" s="61"/>
      <c r="J144" s="61"/>
      <c r="K144" s="56">
        <f>'INP40.MELD'!F144</f>
        <v>0</v>
      </c>
      <c r="L144" s="56">
        <f t="shared" si="12"/>
        <v>0</v>
      </c>
      <c r="M144" s="61"/>
      <c r="N144" s="5">
        <v>87</v>
      </c>
      <c r="P144" s="161" t="str">
        <f t="shared" si="13"/>
        <v/>
      </c>
    </row>
    <row r="145" spans="1:16" s="253" customFormat="1" ht="16.05" customHeight="1" thickTop="1" thickBot="1" x14ac:dyDescent="0.3">
      <c r="A145" s="77"/>
      <c r="B145" s="478" t="s">
        <v>705</v>
      </c>
      <c r="C145" s="479" t="s">
        <v>713</v>
      </c>
      <c r="D145" s="75" t="s">
        <v>148</v>
      </c>
      <c r="E145" s="5">
        <v>88</v>
      </c>
      <c r="F145" s="61"/>
      <c r="G145" s="61"/>
      <c r="H145" s="61"/>
      <c r="I145" s="61"/>
      <c r="J145" s="61"/>
      <c r="K145" s="56">
        <f>'INP40.MELD'!F145</f>
        <v>0</v>
      </c>
      <c r="L145" s="56">
        <f t="shared" si="12"/>
        <v>0</v>
      </c>
      <c r="M145" s="61"/>
      <c r="N145" s="5">
        <v>88</v>
      </c>
      <c r="P145" s="161" t="str">
        <f t="shared" si="13"/>
        <v/>
      </c>
    </row>
    <row r="146" spans="1:16" s="253" customFormat="1" ht="16.05" customHeight="1" thickTop="1" thickBot="1" x14ac:dyDescent="0.3">
      <c r="A146" s="77"/>
      <c r="B146" s="478" t="s">
        <v>705</v>
      </c>
      <c r="C146" s="479" t="s">
        <v>279</v>
      </c>
      <c r="D146" s="75" t="s">
        <v>149</v>
      </c>
      <c r="E146" s="5">
        <v>62</v>
      </c>
      <c r="F146" s="61"/>
      <c r="G146" s="61"/>
      <c r="H146" s="61"/>
      <c r="I146" s="61"/>
      <c r="J146" s="61"/>
      <c r="K146" s="56">
        <f>'INP40.MELD'!F146</f>
        <v>0</v>
      </c>
      <c r="L146" s="56">
        <f t="shared" si="12"/>
        <v>0</v>
      </c>
      <c r="M146" s="61"/>
      <c r="N146" s="5">
        <v>62</v>
      </c>
      <c r="P146" s="161" t="str">
        <f t="shared" si="13"/>
        <v/>
      </c>
    </row>
    <row r="147" spans="1:16" s="253" customFormat="1" ht="16.05" customHeight="1" thickTop="1" thickBot="1" x14ac:dyDescent="0.3">
      <c r="A147" s="77"/>
      <c r="B147" s="478" t="s">
        <v>705</v>
      </c>
      <c r="C147" s="479" t="s">
        <v>714</v>
      </c>
      <c r="D147" s="95" t="s">
        <v>150</v>
      </c>
      <c r="E147" s="5">
        <v>89</v>
      </c>
      <c r="F147" s="61"/>
      <c r="G147" s="61"/>
      <c r="H147" s="61"/>
      <c r="I147" s="61"/>
      <c r="J147" s="61"/>
      <c r="K147" s="56">
        <f>'INP40.MELD'!F147</f>
        <v>0</v>
      </c>
      <c r="L147" s="56">
        <f t="shared" si="12"/>
        <v>0</v>
      </c>
      <c r="M147" s="61"/>
      <c r="N147" s="5">
        <v>89</v>
      </c>
      <c r="P147" s="161" t="str">
        <f t="shared" si="13"/>
        <v/>
      </c>
    </row>
    <row r="148" spans="1:16" s="253" customFormat="1" ht="16.05" customHeight="1" thickTop="1" thickBot="1" x14ac:dyDescent="0.3">
      <c r="A148" s="77"/>
      <c r="B148" s="478" t="s">
        <v>705</v>
      </c>
      <c r="C148" s="479" t="s">
        <v>280</v>
      </c>
      <c r="D148" s="75" t="s">
        <v>151</v>
      </c>
      <c r="E148" s="5">
        <v>64</v>
      </c>
      <c r="F148" s="61"/>
      <c r="G148" s="61"/>
      <c r="H148" s="61"/>
      <c r="I148" s="61"/>
      <c r="J148" s="61"/>
      <c r="K148" s="56">
        <f>'INP40.MELD'!F148</f>
        <v>0</v>
      </c>
      <c r="L148" s="56">
        <f t="shared" si="12"/>
        <v>0</v>
      </c>
      <c r="M148" s="61"/>
      <c r="N148" s="5">
        <v>64</v>
      </c>
      <c r="P148" s="161" t="str">
        <f t="shared" si="13"/>
        <v/>
      </c>
    </row>
    <row r="149" spans="1:16" s="253" customFormat="1" ht="16.05" customHeight="1" thickTop="1" thickBot="1" x14ac:dyDescent="0.3">
      <c r="A149" s="77"/>
      <c r="B149" s="478" t="s">
        <v>705</v>
      </c>
      <c r="C149" s="479" t="s">
        <v>715</v>
      </c>
      <c r="D149" s="75" t="s">
        <v>152</v>
      </c>
      <c r="E149" s="5">
        <v>90</v>
      </c>
      <c r="F149" s="61"/>
      <c r="G149" s="61"/>
      <c r="H149" s="61"/>
      <c r="I149" s="61"/>
      <c r="J149" s="61"/>
      <c r="K149" s="56">
        <f>'INP40.MELD'!F149</f>
        <v>0</v>
      </c>
      <c r="L149" s="56">
        <f t="shared" si="12"/>
        <v>0</v>
      </c>
      <c r="M149" s="61"/>
      <c r="N149" s="5">
        <v>90</v>
      </c>
      <c r="P149" s="161" t="str">
        <f t="shared" si="13"/>
        <v/>
      </c>
    </row>
    <row r="150" spans="1:16" s="253" customFormat="1" ht="16.05" customHeight="1" thickTop="1" thickBot="1" x14ac:dyDescent="0.3">
      <c r="A150" s="77"/>
      <c r="B150" s="478" t="s">
        <v>705</v>
      </c>
      <c r="C150" s="479" t="s">
        <v>334</v>
      </c>
      <c r="D150" s="95" t="s">
        <v>153</v>
      </c>
      <c r="E150" s="5">
        <v>67</v>
      </c>
      <c r="F150" s="61"/>
      <c r="G150" s="61"/>
      <c r="H150" s="61"/>
      <c r="I150" s="61"/>
      <c r="J150" s="61"/>
      <c r="K150" s="56">
        <f>'INP40.MELD'!F150</f>
        <v>0</v>
      </c>
      <c r="L150" s="56">
        <f t="shared" si="12"/>
        <v>0</v>
      </c>
      <c r="M150" s="61"/>
      <c r="N150" s="5">
        <v>67</v>
      </c>
      <c r="P150" s="161" t="str">
        <f t="shared" si="13"/>
        <v/>
      </c>
    </row>
    <row r="151" spans="1:16" s="253" customFormat="1" ht="16.05" customHeight="1" thickTop="1" thickBot="1" x14ac:dyDescent="0.3">
      <c r="A151" s="77"/>
      <c r="B151" s="478" t="s">
        <v>705</v>
      </c>
      <c r="C151" s="479" t="s">
        <v>716</v>
      </c>
      <c r="D151" s="75" t="s">
        <v>154</v>
      </c>
      <c r="E151" s="5">
        <v>91</v>
      </c>
      <c r="F151" s="61"/>
      <c r="G151" s="61"/>
      <c r="H151" s="61"/>
      <c r="I151" s="61"/>
      <c r="J151" s="61"/>
      <c r="K151" s="56">
        <f>'INP40.MELD'!F151</f>
        <v>0</v>
      </c>
      <c r="L151" s="56">
        <f t="shared" si="12"/>
        <v>0</v>
      </c>
      <c r="M151" s="61"/>
      <c r="N151" s="5">
        <v>91</v>
      </c>
      <c r="P151" s="161" t="str">
        <f t="shared" si="13"/>
        <v/>
      </c>
    </row>
    <row r="152" spans="1:16" s="253" customFormat="1" ht="16.05" customHeight="1" thickTop="1" thickBot="1" x14ac:dyDescent="0.3">
      <c r="A152" s="77"/>
      <c r="B152" s="478" t="s">
        <v>705</v>
      </c>
      <c r="C152" s="491" t="s">
        <v>717</v>
      </c>
      <c r="D152" s="75" t="s">
        <v>144</v>
      </c>
      <c r="E152" s="5">
        <v>86</v>
      </c>
      <c r="F152" s="61"/>
      <c r="G152" s="61"/>
      <c r="H152" s="61"/>
      <c r="I152" s="61"/>
      <c r="J152" s="61"/>
      <c r="K152" s="56">
        <f>'INP40.MELD'!F152</f>
        <v>0</v>
      </c>
      <c r="L152" s="56">
        <f t="shared" si="12"/>
        <v>0</v>
      </c>
      <c r="M152" s="61"/>
      <c r="N152" s="5">
        <v>86</v>
      </c>
      <c r="P152" s="161" t="str">
        <f t="shared" si="13"/>
        <v/>
      </c>
    </row>
    <row r="153" spans="1:16" s="253" customFormat="1" ht="16.05" customHeight="1" thickTop="1" thickBot="1" x14ac:dyDescent="0.3">
      <c r="A153" s="77"/>
      <c r="B153" s="478" t="s">
        <v>705</v>
      </c>
      <c r="C153" s="479" t="s">
        <v>718</v>
      </c>
      <c r="D153" s="75" t="s">
        <v>146</v>
      </c>
      <c r="E153" s="5">
        <v>92</v>
      </c>
      <c r="F153" s="61"/>
      <c r="G153" s="61"/>
      <c r="H153" s="61"/>
      <c r="I153" s="61"/>
      <c r="J153" s="61"/>
      <c r="K153" s="56">
        <f>'INP40.MELD'!F153</f>
        <v>0</v>
      </c>
      <c r="L153" s="56">
        <f t="shared" si="12"/>
        <v>0</v>
      </c>
      <c r="M153" s="61"/>
      <c r="N153" s="5">
        <v>92</v>
      </c>
      <c r="P153" s="161" t="str">
        <f t="shared" si="13"/>
        <v/>
      </c>
    </row>
    <row r="154" spans="1:16" s="253" customFormat="1" ht="16.05" customHeight="1" thickTop="1" thickBot="1" x14ac:dyDescent="0.3">
      <c r="A154" s="77"/>
      <c r="B154" s="478" t="s">
        <v>705</v>
      </c>
      <c r="C154" s="479" t="s">
        <v>719</v>
      </c>
      <c r="D154" s="75" t="s">
        <v>42</v>
      </c>
      <c r="E154" s="5">
        <v>69</v>
      </c>
      <c r="F154" s="61"/>
      <c r="G154" s="61"/>
      <c r="H154" s="61"/>
      <c r="I154" s="61"/>
      <c r="J154" s="61"/>
      <c r="K154" s="56">
        <f>'INP40.MELD'!F154</f>
        <v>0</v>
      </c>
      <c r="L154" s="56">
        <f t="shared" si="12"/>
        <v>0</v>
      </c>
      <c r="M154" s="61"/>
      <c r="N154" s="5">
        <v>69</v>
      </c>
      <c r="P154" s="161" t="str">
        <f t="shared" si="13"/>
        <v/>
      </c>
    </row>
    <row r="155" spans="1:16" s="253" customFormat="1" ht="16.05" customHeight="1" thickTop="1" thickBot="1" x14ac:dyDescent="0.3">
      <c r="A155" s="77"/>
      <c r="B155" s="478" t="s">
        <v>705</v>
      </c>
      <c r="C155" s="479" t="s">
        <v>252</v>
      </c>
      <c r="D155" s="75" t="s">
        <v>155</v>
      </c>
      <c r="E155" s="5">
        <v>233</v>
      </c>
      <c r="F155" s="61"/>
      <c r="G155" s="61"/>
      <c r="H155" s="61"/>
      <c r="I155" s="61"/>
      <c r="J155" s="61"/>
      <c r="K155" s="56">
        <f>'INP40.MELD'!F155</f>
        <v>0</v>
      </c>
      <c r="L155" s="56">
        <f t="shared" si="12"/>
        <v>0</v>
      </c>
      <c r="M155" s="61"/>
      <c r="N155" s="5">
        <v>233</v>
      </c>
      <c r="P155" s="161" t="str">
        <f t="shared" si="13"/>
        <v/>
      </c>
    </row>
    <row r="156" spans="1:16" s="253" customFormat="1" ht="16.05" customHeight="1" thickTop="1" thickBot="1" x14ac:dyDescent="0.3">
      <c r="A156" s="77"/>
      <c r="B156" s="478" t="s">
        <v>705</v>
      </c>
      <c r="C156" s="479" t="s">
        <v>335</v>
      </c>
      <c r="D156" s="95" t="s">
        <v>156</v>
      </c>
      <c r="E156" s="5">
        <v>70</v>
      </c>
      <c r="F156" s="61"/>
      <c r="G156" s="61"/>
      <c r="H156" s="61"/>
      <c r="I156" s="61"/>
      <c r="J156" s="61"/>
      <c r="K156" s="56">
        <f>'INP40.MELD'!F156</f>
        <v>0</v>
      </c>
      <c r="L156" s="56">
        <f t="shared" si="12"/>
        <v>0</v>
      </c>
      <c r="M156" s="61"/>
      <c r="N156" s="5">
        <v>70</v>
      </c>
      <c r="P156" s="161" t="str">
        <f t="shared" si="13"/>
        <v/>
      </c>
    </row>
    <row r="157" spans="1:16" s="253" customFormat="1" ht="16.05" customHeight="1" thickTop="1" thickBot="1" x14ac:dyDescent="0.3">
      <c r="A157" s="77"/>
      <c r="B157" s="478" t="s">
        <v>705</v>
      </c>
      <c r="C157" s="479" t="s">
        <v>336</v>
      </c>
      <c r="D157" s="95" t="s">
        <v>157</v>
      </c>
      <c r="E157" s="5">
        <v>71</v>
      </c>
      <c r="F157" s="61"/>
      <c r="G157" s="61"/>
      <c r="H157" s="61"/>
      <c r="I157" s="61"/>
      <c r="J157" s="61"/>
      <c r="K157" s="56">
        <f>'INP40.MELD'!F157</f>
        <v>0</v>
      </c>
      <c r="L157" s="56">
        <f t="shared" si="12"/>
        <v>0</v>
      </c>
      <c r="M157" s="61"/>
      <c r="N157" s="5">
        <v>71</v>
      </c>
      <c r="P157" s="161" t="str">
        <f t="shared" si="13"/>
        <v/>
      </c>
    </row>
    <row r="158" spans="1:16" s="253" customFormat="1" ht="16.05" customHeight="1" thickTop="1" thickBot="1" x14ac:dyDescent="0.3">
      <c r="A158" s="77"/>
      <c r="B158" s="478" t="s">
        <v>705</v>
      </c>
      <c r="C158" s="479" t="s">
        <v>720</v>
      </c>
      <c r="D158" s="75" t="s">
        <v>158</v>
      </c>
      <c r="E158" s="5">
        <v>94</v>
      </c>
      <c r="F158" s="61"/>
      <c r="G158" s="61"/>
      <c r="H158" s="61"/>
      <c r="I158" s="61"/>
      <c r="J158" s="61"/>
      <c r="K158" s="56">
        <f>'INP40.MELD'!F158</f>
        <v>0</v>
      </c>
      <c r="L158" s="56">
        <f t="shared" si="12"/>
        <v>0</v>
      </c>
      <c r="M158" s="61"/>
      <c r="N158" s="5">
        <v>94</v>
      </c>
      <c r="P158" s="161" t="str">
        <f t="shared" si="13"/>
        <v/>
      </c>
    </row>
    <row r="159" spans="1:16" s="253" customFormat="1" ht="16.05" customHeight="1" thickTop="1" thickBot="1" x14ac:dyDescent="0.3">
      <c r="A159" s="77"/>
      <c r="B159" s="478" t="s">
        <v>705</v>
      </c>
      <c r="C159" s="479" t="s">
        <v>721</v>
      </c>
      <c r="D159" s="75" t="s">
        <v>159</v>
      </c>
      <c r="E159" s="5">
        <v>95</v>
      </c>
      <c r="F159" s="61"/>
      <c r="G159" s="61"/>
      <c r="H159" s="61"/>
      <c r="I159" s="61"/>
      <c r="J159" s="61"/>
      <c r="K159" s="56">
        <f>'INP40.MELD'!F159</f>
        <v>0</v>
      </c>
      <c r="L159" s="56">
        <f t="shared" si="12"/>
        <v>0</v>
      </c>
      <c r="M159" s="61"/>
      <c r="N159" s="5">
        <v>95</v>
      </c>
      <c r="P159" s="161" t="str">
        <f t="shared" si="13"/>
        <v/>
      </c>
    </row>
    <row r="160" spans="1:16" s="253" customFormat="1" ht="16.05" customHeight="1" thickTop="1" thickBot="1" x14ac:dyDescent="0.3">
      <c r="A160" s="77"/>
      <c r="B160" s="478" t="s">
        <v>705</v>
      </c>
      <c r="C160" s="479" t="s">
        <v>722</v>
      </c>
      <c r="D160" s="263" t="s">
        <v>294</v>
      </c>
      <c r="E160" s="5">
        <v>78</v>
      </c>
      <c r="F160" s="61"/>
      <c r="G160" s="61"/>
      <c r="H160" s="61"/>
      <c r="I160" s="61"/>
      <c r="J160" s="61"/>
      <c r="K160" s="56">
        <f>'INP40.MELD'!F160</f>
        <v>0</v>
      </c>
      <c r="L160" s="56">
        <f t="shared" si="12"/>
        <v>0</v>
      </c>
      <c r="M160" s="61"/>
      <c r="N160" s="5">
        <v>78</v>
      </c>
      <c r="P160" s="161" t="str">
        <f t="shared" si="13"/>
        <v/>
      </c>
    </row>
    <row r="161" spans="1:16" s="253" customFormat="1" ht="16.05" customHeight="1" thickTop="1" thickBot="1" x14ac:dyDescent="0.3">
      <c r="A161" s="77"/>
      <c r="B161" s="478" t="s">
        <v>705</v>
      </c>
      <c r="C161" s="479" t="s">
        <v>723</v>
      </c>
      <c r="D161" s="95" t="s">
        <v>160</v>
      </c>
      <c r="E161" s="5">
        <v>96</v>
      </c>
      <c r="F161" s="61"/>
      <c r="G161" s="61"/>
      <c r="H161" s="61"/>
      <c r="I161" s="61"/>
      <c r="J161" s="61"/>
      <c r="K161" s="56">
        <f>'INP40.MELD'!F161</f>
        <v>0</v>
      </c>
      <c r="L161" s="56">
        <f t="shared" si="12"/>
        <v>0</v>
      </c>
      <c r="M161" s="61"/>
      <c r="N161" s="5">
        <v>96</v>
      </c>
      <c r="P161" s="161" t="str">
        <f t="shared" si="13"/>
        <v/>
      </c>
    </row>
    <row r="162" spans="1:16" s="253" customFormat="1" ht="16.05" customHeight="1" thickTop="1" thickBot="1" x14ac:dyDescent="0.3">
      <c r="A162" s="77"/>
      <c r="B162" s="478" t="s">
        <v>705</v>
      </c>
      <c r="C162" s="479" t="s">
        <v>724</v>
      </c>
      <c r="D162" s="75" t="s">
        <v>161</v>
      </c>
      <c r="E162" s="5">
        <v>97</v>
      </c>
      <c r="F162" s="61"/>
      <c r="G162" s="61"/>
      <c r="H162" s="61"/>
      <c r="I162" s="61"/>
      <c r="J162" s="61"/>
      <c r="K162" s="56">
        <f>'INP40.MELD'!F162</f>
        <v>0</v>
      </c>
      <c r="L162" s="56">
        <f t="shared" si="12"/>
        <v>0</v>
      </c>
      <c r="M162" s="61"/>
      <c r="N162" s="5">
        <v>97</v>
      </c>
      <c r="P162" s="161" t="str">
        <f t="shared" si="13"/>
        <v/>
      </c>
    </row>
    <row r="163" spans="1:16" s="253" customFormat="1" ht="16.05" customHeight="1" thickTop="1" thickBot="1" x14ac:dyDescent="0.3">
      <c r="A163" s="77"/>
      <c r="B163" s="478" t="s">
        <v>705</v>
      </c>
      <c r="C163" s="479" t="s">
        <v>725</v>
      </c>
      <c r="D163" s="75" t="s">
        <v>162</v>
      </c>
      <c r="E163" s="5">
        <v>98</v>
      </c>
      <c r="F163" s="61"/>
      <c r="G163" s="61"/>
      <c r="H163" s="61"/>
      <c r="I163" s="61"/>
      <c r="J163" s="61"/>
      <c r="K163" s="56">
        <f>'INP40.MELD'!F163</f>
        <v>0</v>
      </c>
      <c r="L163" s="56">
        <f t="shared" si="12"/>
        <v>0</v>
      </c>
      <c r="M163" s="61"/>
      <c r="N163" s="5">
        <v>98</v>
      </c>
      <c r="P163" s="161" t="str">
        <f t="shared" si="13"/>
        <v/>
      </c>
    </row>
    <row r="164" spans="1:16" ht="35.1" customHeight="1" thickTop="1" thickBot="1" x14ac:dyDescent="0.3">
      <c r="A164" s="77"/>
      <c r="B164" s="485" t="s">
        <v>726</v>
      </c>
      <c r="C164" s="490"/>
      <c r="D164" s="101" t="s">
        <v>390</v>
      </c>
      <c r="E164" s="5"/>
      <c r="F164" s="235">
        <f t="shared" ref="F164:M164" si="14">SUM(F165:F177)</f>
        <v>0</v>
      </c>
      <c r="G164" s="235">
        <f t="shared" si="14"/>
        <v>0</v>
      </c>
      <c r="H164" s="235">
        <f t="shared" si="14"/>
        <v>0</v>
      </c>
      <c r="I164" s="235">
        <f t="shared" si="14"/>
        <v>0</v>
      </c>
      <c r="J164" s="235">
        <f t="shared" si="14"/>
        <v>0</v>
      </c>
      <c r="K164" s="235">
        <f t="shared" si="14"/>
        <v>0</v>
      </c>
      <c r="L164" s="235">
        <f t="shared" si="14"/>
        <v>0</v>
      </c>
      <c r="M164" s="235">
        <f t="shared" si="14"/>
        <v>0</v>
      </c>
      <c r="N164" s="5"/>
    </row>
    <row r="165" spans="1:16" ht="16.05" customHeight="1" thickTop="1" thickBot="1" x14ac:dyDescent="0.3">
      <c r="A165" s="77"/>
      <c r="B165" s="478" t="s">
        <v>726</v>
      </c>
      <c r="C165" s="479" t="s">
        <v>727</v>
      </c>
      <c r="D165" s="62" t="s">
        <v>44</v>
      </c>
      <c r="E165" s="5">
        <v>55</v>
      </c>
      <c r="F165" s="61"/>
      <c r="G165" s="61"/>
      <c r="H165" s="61"/>
      <c r="I165" s="61"/>
      <c r="J165" s="61"/>
      <c r="K165" s="56">
        <f>'INP40.MELD'!F165</f>
        <v>0</v>
      </c>
      <c r="L165" s="56">
        <f t="shared" ref="L165:L177" si="15">M165-F165-G165-K165+H165+I165+J165</f>
        <v>0</v>
      </c>
      <c r="M165" s="61"/>
      <c r="N165" s="5">
        <v>55</v>
      </c>
      <c r="P165" s="161" t="str">
        <f t="shared" ref="P165:P177" si="16">IF(K165=0,"",IF(COUNTA(F165:J165,M165)=0,"Attention",""))</f>
        <v/>
      </c>
    </row>
    <row r="166" spans="1:16" s="253" customFormat="1" ht="16.05" customHeight="1" thickTop="1" thickBot="1" x14ac:dyDescent="0.3">
      <c r="A166" s="77"/>
      <c r="B166" s="478" t="s">
        <v>726</v>
      </c>
      <c r="C166" s="479" t="s">
        <v>728</v>
      </c>
      <c r="D166" s="62" t="s">
        <v>164</v>
      </c>
      <c r="E166" s="5">
        <v>57</v>
      </c>
      <c r="F166" s="61"/>
      <c r="G166" s="61"/>
      <c r="H166" s="61"/>
      <c r="I166" s="61"/>
      <c r="J166" s="61"/>
      <c r="K166" s="56">
        <f>'INP40.MELD'!F166</f>
        <v>0</v>
      </c>
      <c r="L166" s="56">
        <f t="shared" si="15"/>
        <v>0</v>
      </c>
      <c r="M166" s="61"/>
      <c r="N166" s="5">
        <v>57</v>
      </c>
      <c r="P166" s="161" t="str">
        <f t="shared" si="16"/>
        <v/>
      </c>
    </row>
    <row r="167" spans="1:16" s="253" customFormat="1" ht="16.05" customHeight="1" thickTop="1" thickBot="1" x14ac:dyDescent="0.3">
      <c r="A167" s="77"/>
      <c r="B167" s="478" t="s">
        <v>726</v>
      </c>
      <c r="C167" s="479" t="s">
        <v>729</v>
      </c>
      <c r="D167" s="62" t="s">
        <v>45</v>
      </c>
      <c r="E167" s="5">
        <v>58</v>
      </c>
      <c r="F167" s="61"/>
      <c r="G167" s="61"/>
      <c r="H167" s="61"/>
      <c r="I167" s="61"/>
      <c r="J167" s="61"/>
      <c r="K167" s="56">
        <f>'INP40.MELD'!F167</f>
        <v>0</v>
      </c>
      <c r="L167" s="56">
        <f t="shared" si="15"/>
        <v>0</v>
      </c>
      <c r="M167" s="61"/>
      <c r="N167" s="5">
        <v>58</v>
      </c>
      <c r="P167" s="161" t="str">
        <f t="shared" si="16"/>
        <v/>
      </c>
    </row>
    <row r="168" spans="1:16" s="253" customFormat="1" ht="16.05" customHeight="1" thickTop="1" thickBot="1" x14ac:dyDescent="0.3">
      <c r="A168" s="77"/>
      <c r="B168" s="478" t="s">
        <v>726</v>
      </c>
      <c r="C168" s="479" t="s">
        <v>730</v>
      </c>
      <c r="D168" s="62" t="s">
        <v>46</v>
      </c>
      <c r="E168" s="5">
        <v>59</v>
      </c>
      <c r="F168" s="61"/>
      <c r="G168" s="61"/>
      <c r="H168" s="61"/>
      <c r="I168" s="61"/>
      <c r="J168" s="61"/>
      <c r="K168" s="56">
        <f>'INP40.MELD'!F168</f>
        <v>0</v>
      </c>
      <c r="L168" s="56">
        <f t="shared" si="15"/>
        <v>0</v>
      </c>
      <c r="M168" s="61"/>
      <c r="N168" s="5">
        <v>59</v>
      </c>
      <c r="P168" s="161" t="str">
        <f t="shared" si="16"/>
        <v/>
      </c>
    </row>
    <row r="169" spans="1:16" s="253" customFormat="1" ht="16.05" customHeight="1" thickTop="1" thickBot="1" x14ac:dyDescent="0.3">
      <c r="A169" s="77"/>
      <c r="B169" s="478" t="s">
        <v>726</v>
      </c>
      <c r="C169" s="479" t="s">
        <v>731</v>
      </c>
      <c r="D169" s="94" t="s">
        <v>166</v>
      </c>
      <c r="E169" s="5">
        <v>61</v>
      </c>
      <c r="F169" s="61"/>
      <c r="G169" s="61"/>
      <c r="H169" s="61"/>
      <c r="I169" s="61"/>
      <c r="J169" s="61"/>
      <c r="K169" s="56">
        <f>'INP40.MELD'!F169</f>
        <v>0</v>
      </c>
      <c r="L169" s="56">
        <f t="shared" si="15"/>
        <v>0</v>
      </c>
      <c r="M169" s="61"/>
      <c r="N169" s="5">
        <v>61</v>
      </c>
      <c r="P169" s="161" t="str">
        <f t="shared" si="16"/>
        <v/>
      </c>
    </row>
    <row r="170" spans="1:16" s="253" customFormat="1" ht="16.05" customHeight="1" thickTop="1" thickBot="1" x14ac:dyDescent="0.3">
      <c r="A170" s="77"/>
      <c r="B170" s="478" t="s">
        <v>726</v>
      </c>
      <c r="C170" s="479" t="s">
        <v>732</v>
      </c>
      <c r="D170" s="62" t="s">
        <v>167</v>
      </c>
      <c r="E170" s="5">
        <v>63</v>
      </c>
      <c r="F170" s="61"/>
      <c r="G170" s="61"/>
      <c r="H170" s="61"/>
      <c r="I170" s="61"/>
      <c r="J170" s="61"/>
      <c r="K170" s="56">
        <f>'INP40.MELD'!F170</f>
        <v>0</v>
      </c>
      <c r="L170" s="56">
        <f t="shared" si="15"/>
        <v>0</v>
      </c>
      <c r="M170" s="61"/>
      <c r="N170" s="5">
        <v>63</v>
      </c>
      <c r="P170" s="161" t="str">
        <f t="shared" si="16"/>
        <v/>
      </c>
    </row>
    <row r="171" spans="1:16" s="253" customFormat="1" ht="16.05" customHeight="1" thickTop="1" thickBot="1" x14ac:dyDescent="0.3">
      <c r="A171" s="77"/>
      <c r="B171" s="478" t="s">
        <v>726</v>
      </c>
      <c r="C171" s="479" t="s">
        <v>281</v>
      </c>
      <c r="D171" s="62" t="s">
        <v>168</v>
      </c>
      <c r="E171" s="5">
        <v>65</v>
      </c>
      <c r="F171" s="61"/>
      <c r="G171" s="61"/>
      <c r="H171" s="61"/>
      <c r="I171" s="61"/>
      <c r="J171" s="61"/>
      <c r="K171" s="56">
        <f>'INP40.MELD'!F171</f>
        <v>0</v>
      </c>
      <c r="L171" s="56">
        <f t="shared" si="15"/>
        <v>0</v>
      </c>
      <c r="M171" s="61"/>
      <c r="N171" s="5">
        <v>65</v>
      </c>
      <c r="P171" s="161" t="str">
        <f t="shared" si="16"/>
        <v/>
      </c>
    </row>
    <row r="172" spans="1:16" s="253" customFormat="1" ht="16.05" customHeight="1" thickTop="1" thickBot="1" x14ac:dyDescent="0.3">
      <c r="A172" s="77"/>
      <c r="B172" s="478" t="s">
        <v>726</v>
      </c>
      <c r="C172" s="479" t="s">
        <v>733</v>
      </c>
      <c r="D172" s="62" t="s">
        <v>165</v>
      </c>
      <c r="E172" s="5">
        <v>68</v>
      </c>
      <c r="F172" s="61"/>
      <c r="G172" s="61"/>
      <c r="H172" s="61"/>
      <c r="I172" s="61"/>
      <c r="J172" s="61"/>
      <c r="K172" s="56">
        <f>'INP40.MELD'!F172</f>
        <v>0</v>
      </c>
      <c r="L172" s="56">
        <f t="shared" si="15"/>
        <v>0</v>
      </c>
      <c r="M172" s="61"/>
      <c r="N172" s="5">
        <v>68</v>
      </c>
      <c r="P172" s="161" t="str">
        <f t="shared" si="16"/>
        <v/>
      </c>
    </row>
    <row r="173" spans="1:16" s="253" customFormat="1" ht="16.05" customHeight="1" thickTop="1" thickBot="1" x14ac:dyDescent="0.3">
      <c r="A173" s="77"/>
      <c r="B173" s="478" t="s">
        <v>726</v>
      </c>
      <c r="C173" s="479" t="s">
        <v>282</v>
      </c>
      <c r="D173" s="62" t="s">
        <v>169</v>
      </c>
      <c r="E173" s="5">
        <v>72</v>
      </c>
      <c r="F173" s="61"/>
      <c r="G173" s="61"/>
      <c r="H173" s="61"/>
      <c r="I173" s="61"/>
      <c r="J173" s="61"/>
      <c r="K173" s="56">
        <f>'INP40.MELD'!F173</f>
        <v>0</v>
      </c>
      <c r="L173" s="56">
        <f t="shared" si="15"/>
        <v>0</v>
      </c>
      <c r="M173" s="61"/>
      <c r="N173" s="5">
        <v>72</v>
      </c>
      <c r="P173" s="161" t="str">
        <f t="shared" si="16"/>
        <v/>
      </c>
    </row>
    <row r="174" spans="1:16" ht="16.05" customHeight="1" thickTop="1" thickBot="1" x14ac:dyDescent="0.3">
      <c r="A174" s="77"/>
      <c r="B174" s="478" t="s">
        <v>726</v>
      </c>
      <c r="C174" s="480" t="s">
        <v>734</v>
      </c>
      <c r="D174" s="62" t="s">
        <v>170</v>
      </c>
      <c r="E174" s="5">
        <v>73</v>
      </c>
      <c r="F174" s="61"/>
      <c r="G174" s="61"/>
      <c r="H174" s="61"/>
      <c r="I174" s="61"/>
      <c r="J174" s="61"/>
      <c r="K174" s="56">
        <f>'INP40.MELD'!F174</f>
        <v>0</v>
      </c>
      <c r="L174" s="56">
        <f t="shared" si="15"/>
        <v>0</v>
      </c>
      <c r="M174" s="61"/>
      <c r="N174" s="5">
        <v>73</v>
      </c>
      <c r="P174" s="161" t="str">
        <f t="shared" si="16"/>
        <v/>
      </c>
    </row>
    <row r="175" spans="1:16" ht="16.05" customHeight="1" thickTop="1" thickBot="1" x14ac:dyDescent="0.3">
      <c r="A175" s="77"/>
      <c r="B175" s="478" t="s">
        <v>726</v>
      </c>
      <c r="C175" s="480" t="s">
        <v>735</v>
      </c>
      <c r="D175" s="62" t="s">
        <v>171</v>
      </c>
      <c r="E175" s="5">
        <v>74</v>
      </c>
      <c r="F175" s="10"/>
      <c r="G175" s="10"/>
      <c r="H175" s="10"/>
      <c r="I175" s="10"/>
      <c r="J175" s="10"/>
      <c r="K175" s="56">
        <f>'INP40.MELD'!F175</f>
        <v>0</v>
      </c>
      <c r="L175" s="56">
        <f t="shared" si="15"/>
        <v>0</v>
      </c>
      <c r="M175" s="10"/>
      <c r="N175" s="5">
        <v>74</v>
      </c>
      <c r="P175" s="161" t="str">
        <f t="shared" si="16"/>
        <v/>
      </c>
    </row>
    <row r="176" spans="1:16" ht="16.05" customHeight="1" thickTop="1" thickBot="1" x14ac:dyDescent="0.3">
      <c r="A176" s="77"/>
      <c r="B176" s="478" t="s">
        <v>726</v>
      </c>
      <c r="C176" s="480" t="s">
        <v>47</v>
      </c>
      <c r="D176" s="62" t="s">
        <v>48</v>
      </c>
      <c r="E176" s="5">
        <v>75</v>
      </c>
      <c r="F176" s="10"/>
      <c r="G176" s="10"/>
      <c r="H176" s="10"/>
      <c r="I176" s="10"/>
      <c r="J176" s="10"/>
      <c r="K176" s="56">
        <f>'INP40.MELD'!F176</f>
        <v>0</v>
      </c>
      <c r="L176" s="56">
        <f t="shared" si="15"/>
        <v>0</v>
      </c>
      <c r="M176" s="10"/>
      <c r="N176" s="5">
        <v>75</v>
      </c>
      <c r="P176" s="161" t="str">
        <f t="shared" si="16"/>
        <v/>
      </c>
    </row>
    <row r="177" spans="1:16" ht="16.05" customHeight="1" thickTop="1" thickBot="1" x14ac:dyDescent="0.3">
      <c r="A177" s="77"/>
      <c r="B177" s="478" t="s">
        <v>726</v>
      </c>
      <c r="C177" s="480" t="s">
        <v>49</v>
      </c>
      <c r="D177" s="62" t="s">
        <v>50</v>
      </c>
      <c r="E177" s="5">
        <v>76</v>
      </c>
      <c r="F177" s="10"/>
      <c r="G177" s="10"/>
      <c r="H177" s="10"/>
      <c r="I177" s="10"/>
      <c r="J177" s="10"/>
      <c r="K177" s="56">
        <f>'INP40.MELD'!F177</f>
        <v>0</v>
      </c>
      <c r="L177" s="56">
        <f t="shared" si="15"/>
        <v>0</v>
      </c>
      <c r="M177" s="10"/>
      <c r="N177" s="5">
        <v>76</v>
      </c>
      <c r="P177" s="161" t="str">
        <f t="shared" si="16"/>
        <v/>
      </c>
    </row>
    <row r="178" spans="1:16" ht="35.1" customHeight="1" thickTop="1" thickBot="1" x14ac:dyDescent="0.3">
      <c r="A178" s="77"/>
      <c r="B178" s="488" t="s">
        <v>736</v>
      </c>
      <c r="C178" s="482"/>
      <c r="D178" s="98" t="s">
        <v>372</v>
      </c>
      <c r="E178" s="9"/>
      <c r="F178" s="235">
        <f t="shared" ref="F178:M178" si="17">SUM(F179,F196)</f>
        <v>0</v>
      </c>
      <c r="G178" s="235">
        <f t="shared" si="17"/>
        <v>0</v>
      </c>
      <c r="H178" s="235">
        <f t="shared" si="17"/>
        <v>0</v>
      </c>
      <c r="I178" s="235">
        <f t="shared" si="17"/>
        <v>0</v>
      </c>
      <c r="J178" s="235">
        <f t="shared" si="17"/>
        <v>0</v>
      </c>
      <c r="K178" s="235">
        <f t="shared" si="17"/>
        <v>0</v>
      </c>
      <c r="L178" s="235">
        <f t="shared" si="17"/>
        <v>0</v>
      </c>
      <c r="M178" s="235">
        <f t="shared" si="17"/>
        <v>0</v>
      </c>
      <c r="N178" s="9"/>
    </row>
    <row r="179" spans="1:16" ht="35.1" customHeight="1" thickTop="1" thickBot="1" x14ac:dyDescent="0.3">
      <c r="A179" s="77"/>
      <c r="B179" s="483" t="s">
        <v>737</v>
      </c>
      <c r="C179" s="489"/>
      <c r="D179" s="100" t="s">
        <v>391</v>
      </c>
      <c r="E179" s="5"/>
      <c r="F179" s="235">
        <f t="shared" ref="F179:M179" si="18">SUM(F180:F195)</f>
        <v>0</v>
      </c>
      <c r="G179" s="235">
        <f t="shared" si="18"/>
        <v>0</v>
      </c>
      <c r="H179" s="235">
        <f t="shared" si="18"/>
        <v>0</v>
      </c>
      <c r="I179" s="235">
        <f t="shared" si="18"/>
        <v>0</v>
      </c>
      <c r="J179" s="235">
        <f t="shared" si="18"/>
        <v>0</v>
      </c>
      <c r="K179" s="235">
        <f t="shared" si="18"/>
        <v>0</v>
      </c>
      <c r="L179" s="235">
        <f t="shared" si="18"/>
        <v>0</v>
      </c>
      <c r="M179" s="235">
        <f t="shared" si="18"/>
        <v>0</v>
      </c>
      <c r="N179" s="5"/>
    </row>
    <row r="180" spans="1:16" ht="16.05" customHeight="1" thickTop="1" thickBot="1" x14ac:dyDescent="0.3">
      <c r="A180" s="77"/>
      <c r="B180" s="478" t="s">
        <v>737</v>
      </c>
      <c r="C180" s="479" t="s">
        <v>738</v>
      </c>
      <c r="D180" s="62" t="s">
        <v>180</v>
      </c>
      <c r="E180" s="5">
        <v>37</v>
      </c>
      <c r="F180" s="61"/>
      <c r="G180" s="61"/>
      <c r="H180" s="61"/>
      <c r="I180" s="61"/>
      <c r="J180" s="61"/>
      <c r="K180" s="56">
        <f>'INP40.MELD'!F180</f>
        <v>0</v>
      </c>
      <c r="L180" s="56">
        <f t="shared" ref="L180:L195" si="19">M180-F180-G180-K180+H180+I180+J180</f>
        <v>0</v>
      </c>
      <c r="M180" s="61"/>
      <c r="N180" s="5">
        <v>37</v>
      </c>
      <c r="P180" s="161" t="str">
        <f t="shared" ref="P180:P195" si="20">IF(K180=0,"",IF(COUNTA(F180:J180,M180)=0,"Attention",""))</f>
        <v/>
      </c>
    </row>
    <row r="181" spans="1:16" ht="16.05" customHeight="1" thickTop="1" thickBot="1" x14ac:dyDescent="0.3">
      <c r="A181" s="77"/>
      <c r="B181" s="478" t="s">
        <v>737</v>
      </c>
      <c r="C181" s="480" t="s">
        <v>739</v>
      </c>
      <c r="D181" s="62" t="s">
        <v>181</v>
      </c>
      <c r="E181" s="5">
        <v>38</v>
      </c>
      <c r="F181" s="61"/>
      <c r="G181" s="61"/>
      <c r="H181" s="61"/>
      <c r="I181" s="61"/>
      <c r="J181" s="61"/>
      <c r="K181" s="56">
        <f>'INP40.MELD'!F181</f>
        <v>0</v>
      </c>
      <c r="L181" s="56">
        <f t="shared" si="19"/>
        <v>0</v>
      </c>
      <c r="M181" s="61"/>
      <c r="N181" s="5">
        <v>38</v>
      </c>
      <c r="P181" s="161" t="str">
        <f t="shared" si="20"/>
        <v/>
      </c>
    </row>
    <row r="182" spans="1:16" s="253" customFormat="1" ht="16.05" customHeight="1" thickTop="1" thickBot="1" x14ac:dyDescent="0.3">
      <c r="A182" s="77"/>
      <c r="B182" s="478" t="s">
        <v>737</v>
      </c>
      <c r="C182" s="479" t="s">
        <v>740</v>
      </c>
      <c r="D182" s="62" t="s">
        <v>172</v>
      </c>
      <c r="E182" s="5">
        <v>172</v>
      </c>
      <c r="F182" s="61"/>
      <c r="G182" s="61"/>
      <c r="H182" s="61"/>
      <c r="I182" s="61"/>
      <c r="J182" s="61"/>
      <c r="K182" s="56">
        <f>'INP40.MELD'!F182</f>
        <v>0</v>
      </c>
      <c r="L182" s="56">
        <f t="shared" si="19"/>
        <v>0</v>
      </c>
      <c r="M182" s="61"/>
      <c r="N182" s="5">
        <v>172</v>
      </c>
      <c r="P182" s="161" t="str">
        <f t="shared" si="20"/>
        <v/>
      </c>
    </row>
    <row r="183" spans="1:16" s="253" customFormat="1" ht="16.05" customHeight="1" thickTop="1" thickBot="1" x14ac:dyDescent="0.3">
      <c r="A183" s="77"/>
      <c r="B183" s="478" t="s">
        <v>737</v>
      </c>
      <c r="C183" s="479" t="s">
        <v>741</v>
      </c>
      <c r="D183" s="62" t="s">
        <v>182</v>
      </c>
      <c r="E183" s="5">
        <v>40</v>
      </c>
      <c r="F183" s="61"/>
      <c r="G183" s="61"/>
      <c r="H183" s="61"/>
      <c r="I183" s="61"/>
      <c r="J183" s="61"/>
      <c r="K183" s="56">
        <f>'INP40.MELD'!F183</f>
        <v>0</v>
      </c>
      <c r="L183" s="56">
        <f t="shared" si="19"/>
        <v>0</v>
      </c>
      <c r="M183" s="61"/>
      <c r="N183" s="5">
        <v>40</v>
      </c>
      <c r="P183" s="161" t="str">
        <f t="shared" si="20"/>
        <v/>
      </c>
    </row>
    <row r="184" spans="1:16" s="253" customFormat="1" ht="16.05" customHeight="1" thickTop="1" thickBot="1" x14ac:dyDescent="0.3">
      <c r="A184" s="77"/>
      <c r="B184" s="478" t="s">
        <v>737</v>
      </c>
      <c r="C184" s="479" t="s">
        <v>283</v>
      </c>
      <c r="D184" s="62" t="s">
        <v>173</v>
      </c>
      <c r="E184" s="5">
        <v>181</v>
      </c>
      <c r="F184" s="61"/>
      <c r="G184" s="61"/>
      <c r="H184" s="61"/>
      <c r="I184" s="61"/>
      <c r="J184" s="61"/>
      <c r="K184" s="56">
        <f>'INP40.MELD'!F184</f>
        <v>0</v>
      </c>
      <c r="L184" s="56">
        <f t="shared" si="19"/>
        <v>0</v>
      </c>
      <c r="M184" s="61"/>
      <c r="N184" s="5">
        <v>181</v>
      </c>
      <c r="P184" s="161" t="str">
        <f t="shared" si="20"/>
        <v/>
      </c>
    </row>
    <row r="185" spans="1:16" s="253" customFormat="1" ht="16.05" customHeight="1" thickTop="1" thickBot="1" x14ac:dyDescent="0.3">
      <c r="A185" s="77"/>
      <c r="B185" s="478" t="s">
        <v>737</v>
      </c>
      <c r="C185" s="479" t="s">
        <v>742</v>
      </c>
      <c r="D185" s="62" t="s">
        <v>52</v>
      </c>
      <c r="E185" s="5">
        <v>183</v>
      </c>
      <c r="F185" s="61"/>
      <c r="G185" s="61"/>
      <c r="H185" s="61"/>
      <c r="I185" s="61"/>
      <c r="J185" s="61"/>
      <c r="K185" s="56">
        <f>'INP40.MELD'!F185</f>
        <v>0</v>
      </c>
      <c r="L185" s="56">
        <f t="shared" si="19"/>
        <v>0</v>
      </c>
      <c r="M185" s="61"/>
      <c r="N185" s="5">
        <v>183</v>
      </c>
      <c r="P185" s="161" t="str">
        <f t="shared" si="20"/>
        <v/>
      </c>
    </row>
    <row r="186" spans="1:16" s="253" customFormat="1" ht="16.05" customHeight="1" thickTop="1" thickBot="1" x14ac:dyDescent="0.3">
      <c r="A186" s="77"/>
      <c r="B186" s="478" t="s">
        <v>737</v>
      </c>
      <c r="C186" s="479" t="s">
        <v>743</v>
      </c>
      <c r="D186" s="94" t="s">
        <v>179</v>
      </c>
      <c r="E186" s="5">
        <v>185</v>
      </c>
      <c r="F186" s="61"/>
      <c r="G186" s="61"/>
      <c r="H186" s="61"/>
      <c r="I186" s="61"/>
      <c r="J186" s="61"/>
      <c r="K186" s="56">
        <f>'INP40.MELD'!F186</f>
        <v>0</v>
      </c>
      <c r="L186" s="56">
        <f t="shared" si="19"/>
        <v>0</v>
      </c>
      <c r="M186" s="61"/>
      <c r="N186" s="5">
        <v>185</v>
      </c>
      <c r="P186" s="161" t="str">
        <f t="shared" si="20"/>
        <v/>
      </c>
    </row>
    <row r="187" spans="1:16" s="253" customFormat="1" ht="16.05" customHeight="1" thickTop="1" thickBot="1" x14ac:dyDescent="0.3">
      <c r="A187" s="77"/>
      <c r="B187" s="478" t="s">
        <v>737</v>
      </c>
      <c r="C187" s="479" t="s">
        <v>744</v>
      </c>
      <c r="D187" s="62" t="s">
        <v>183</v>
      </c>
      <c r="E187" s="5">
        <v>186</v>
      </c>
      <c r="F187" s="61"/>
      <c r="G187" s="61"/>
      <c r="H187" s="61"/>
      <c r="I187" s="61"/>
      <c r="J187" s="61"/>
      <c r="K187" s="56">
        <f>'INP40.MELD'!F187</f>
        <v>0</v>
      </c>
      <c r="L187" s="56">
        <f t="shared" si="19"/>
        <v>0</v>
      </c>
      <c r="M187" s="61"/>
      <c r="N187" s="5">
        <v>186</v>
      </c>
      <c r="P187" s="161" t="str">
        <f t="shared" si="20"/>
        <v/>
      </c>
    </row>
    <row r="188" spans="1:16" s="253" customFormat="1" ht="16.05" customHeight="1" thickTop="1" thickBot="1" x14ac:dyDescent="0.3">
      <c r="A188" s="77"/>
      <c r="B188" s="478" t="s">
        <v>737</v>
      </c>
      <c r="C188" s="479" t="s">
        <v>745</v>
      </c>
      <c r="D188" s="62" t="s">
        <v>176</v>
      </c>
      <c r="E188" s="5">
        <v>188</v>
      </c>
      <c r="F188" s="61"/>
      <c r="G188" s="61"/>
      <c r="H188" s="61"/>
      <c r="I188" s="61"/>
      <c r="J188" s="61"/>
      <c r="K188" s="56">
        <f>'INP40.MELD'!F188</f>
        <v>0</v>
      </c>
      <c r="L188" s="56">
        <f t="shared" si="19"/>
        <v>0</v>
      </c>
      <c r="M188" s="61"/>
      <c r="N188" s="5">
        <v>188</v>
      </c>
      <c r="P188" s="161" t="str">
        <f t="shared" si="20"/>
        <v/>
      </c>
    </row>
    <row r="189" spans="1:16" s="253" customFormat="1" ht="16.05" customHeight="1" thickTop="1" thickBot="1" x14ac:dyDescent="0.3">
      <c r="A189" s="77"/>
      <c r="B189" s="478" t="s">
        <v>737</v>
      </c>
      <c r="C189" s="479" t="s">
        <v>746</v>
      </c>
      <c r="D189" s="62" t="s">
        <v>174</v>
      </c>
      <c r="E189" s="5">
        <v>189</v>
      </c>
      <c r="F189" s="61"/>
      <c r="G189" s="61"/>
      <c r="H189" s="61"/>
      <c r="I189" s="61"/>
      <c r="J189" s="61"/>
      <c r="K189" s="56">
        <f>'INP40.MELD'!F189</f>
        <v>0</v>
      </c>
      <c r="L189" s="56">
        <f t="shared" si="19"/>
        <v>0</v>
      </c>
      <c r="M189" s="61"/>
      <c r="N189" s="5">
        <v>189</v>
      </c>
      <c r="P189" s="161" t="str">
        <f t="shared" si="20"/>
        <v/>
      </c>
    </row>
    <row r="190" spans="1:16" s="253" customFormat="1" ht="16.05" customHeight="1" thickTop="1" thickBot="1" x14ac:dyDescent="0.3">
      <c r="A190" s="77"/>
      <c r="B190" s="478" t="s">
        <v>737</v>
      </c>
      <c r="C190" s="479" t="s">
        <v>747</v>
      </c>
      <c r="D190" s="62" t="s">
        <v>184</v>
      </c>
      <c r="E190" s="5">
        <v>193</v>
      </c>
      <c r="F190" s="61"/>
      <c r="G190" s="61"/>
      <c r="H190" s="61"/>
      <c r="I190" s="61"/>
      <c r="J190" s="61"/>
      <c r="K190" s="56">
        <f>'INP40.MELD'!F190</f>
        <v>0</v>
      </c>
      <c r="L190" s="56">
        <f t="shared" si="19"/>
        <v>0</v>
      </c>
      <c r="M190" s="61"/>
      <c r="N190" s="5">
        <v>193</v>
      </c>
      <c r="P190" s="161" t="str">
        <f t="shared" si="20"/>
        <v/>
      </c>
    </row>
    <row r="191" spans="1:16" s="253" customFormat="1" ht="16.05" customHeight="1" thickTop="1" thickBot="1" x14ac:dyDescent="0.3">
      <c r="A191" s="77"/>
      <c r="B191" s="478" t="s">
        <v>737</v>
      </c>
      <c r="C191" s="479" t="s">
        <v>337</v>
      </c>
      <c r="D191" s="94" t="s">
        <v>175</v>
      </c>
      <c r="E191" s="5">
        <v>201</v>
      </c>
      <c r="F191" s="61"/>
      <c r="G191" s="61"/>
      <c r="H191" s="61"/>
      <c r="I191" s="61"/>
      <c r="J191" s="61"/>
      <c r="K191" s="56">
        <f>'INP40.MELD'!F191</f>
        <v>0</v>
      </c>
      <c r="L191" s="56">
        <f t="shared" si="19"/>
        <v>0</v>
      </c>
      <c r="M191" s="61"/>
      <c r="N191" s="5">
        <v>201</v>
      </c>
      <c r="P191" s="161" t="str">
        <f t="shared" si="20"/>
        <v/>
      </c>
    </row>
    <row r="192" spans="1:16" s="253" customFormat="1" ht="16.05" customHeight="1" thickTop="1" thickBot="1" x14ac:dyDescent="0.3">
      <c r="A192" s="77"/>
      <c r="B192" s="478" t="s">
        <v>737</v>
      </c>
      <c r="C192" s="479" t="s">
        <v>748</v>
      </c>
      <c r="D192" s="94" t="s">
        <v>185</v>
      </c>
      <c r="E192" s="5">
        <v>218</v>
      </c>
      <c r="F192" s="61"/>
      <c r="G192" s="61"/>
      <c r="H192" s="61"/>
      <c r="I192" s="61"/>
      <c r="J192" s="61"/>
      <c r="K192" s="56">
        <f>'INP40.MELD'!F192</f>
        <v>0</v>
      </c>
      <c r="L192" s="56">
        <f t="shared" si="19"/>
        <v>0</v>
      </c>
      <c r="M192" s="61"/>
      <c r="N192" s="5">
        <v>218</v>
      </c>
      <c r="P192" s="161" t="str">
        <f t="shared" si="20"/>
        <v/>
      </c>
    </row>
    <row r="193" spans="1:16" s="253" customFormat="1" ht="16.05" customHeight="1" thickTop="1" thickBot="1" x14ac:dyDescent="0.3">
      <c r="A193" s="77"/>
      <c r="B193" s="478" t="s">
        <v>737</v>
      </c>
      <c r="C193" s="479" t="s">
        <v>749</v>
      </c>
      <c r="D193" s="62" t="s">
        <v>177</v>
      </c>
      <c r="E193" s="5">
        <v>204</v>
      </c>
      <c r="F193" s="61"/>
      <c r="G193" s="61"/>
      <c r="H193" s="61"/>
      <c r="I193" s="61"/>
      <c r="J193" s="61"/>
      <c r="K193" s="56">
        <f>'INP40.MELD'!F193</f>
        <v>0</v>
      </c>
      <c r="L193" s="56">
        <f t="shared" si="19"/>
        <v>0</v>
      </c>
      <c r="M193" s="61"/>
      <c r="N193" s="5">
        <v>204</v>
      </c>
      <c r="P193" s="161" t="str">
        <f t="shared" si="20"/>
        <v/>
      </c>
    </row>
    <row r="194" spans="1:16" s="253" customFormat="1" ht="16.05" customHeight="1" thickTop="1" thickBot="1" x14ac:dyDescent="0.3">
      <c r="A194" s="77"/>
      <c r="B194" s="478" t="s">
        <v>737</v>
      </c>
      <c r="C194" s="479" t="s">
        <v>750</v>
      </c>
      <c r="D194" s="62" t="s">
        <v>186</v>
      </c>
      <c r="E194" s="5">
        <v>207</v>
      </c>
      <c r="F194" s="61"/>
      <c r="G194" s="61"/>
      <c r="H194" s="61"/>
      <c r="I194" s="61"/>
      <c r="J194" s="61"/>
      <c r="K194" s="56">
        <f>'INP40.MELD'!F194</f>
        <v>0</v>
      </c>
      <c r="L194" s="56">
        <f t="shared" si="19"/>
        <v>0</v>
      </c>
      <c r="M194" s="61"/>
      <c r="N194" s="5">
        <v>207</v>
      </c>
      <c r="P194" s="161" t="str">
        <f t="shared" si="20"/>
        <v/>
      </c>
    </row>
    <row r="195" spans="1:16" s="253" customFormat="1" ht="16.05" customHeight="1" thickTop="1" thickBot="1" x14ac:dyDescent="0.3">
      <c r="A195" s="77"/>
      <c r="B195" s="478" t="s">
        <v>737</v>
      </c>
      <c r="C195" s="479" t="s">
        <v>751</v>
      </c>
      <c r="D195" s="94" t="s">
        <v>178</v>
      </c>
      <c r="E195" s="5">
        <v>211</v>
      </c>
      <c r="F195" s="61"/>
      <c r="G195" s="61"/>
      <c r="H195" s="61"/>
      <c r="I195" s="61"/>
      <c r="J195" s="61"/>
      <c r="K195" s="56">
        <f>'INP40.MELD'!F195</f>
        <v>0</v>
      </c>
      <c r="L195" s="56">
        <f t="shared" si="19"/>
        <v>0</v>
      </c>
      <c r="M195" s="61"/>
      <c r="N195" s="5">
        <v>211</v>
      </c>
      <c r="P195" s="161" t="str">
        <f t="shared" si="20"/>
        <v/>
      </c>
    </row>
    <row r="196" spans="1:16" ht="35.1" customHeight="1" thickTop="1" thickBot="1" x14ac:dyDescent="0.3">
      <c r="A196" s="77"/>
      <c r="B196" s="485" t="s">
        <v>1016</v>
      </c>
      <c r="C196" s="490"/>
      <c r="D196" s="101" t="s">
        <v>392</v>
      </c>
      <c r="E196" s="5"/>
      <c r="F196" s="235">
        <f t="shared" ref="F196:M196" si="21">SUM(F197:F229)</f>
        <v>0</v>
      </c>
      <c r="G196" s="235">
        <f t="shared" si="21"/>
        <v>0</v>
      </c>
      <c r="H196" s="235">
        <f t="shared" si="21"/>
        <v>0</v>
      </c>
      <c r="I196" s="235">
        <f t="shared" si="21"/>
        <v>0</v>
      </c>
      <c r="J196" s="235">
        <f t="shared" si="21"/>
        <v>0</v>
      </c>
      <c r="K196" s="235">
        <f t="shared" si="21"/>
        <v>0</v>
      </c>
      <c r="L196" s="235">
        <f t="shared" si="21"/>
        <v>0</v>
      </c>
      <c r="M196" s="235">
        <f t="shared" si="21"/>
        <v>0</v>
      </c>
      <c r="N196" s="5"/>
    </row>
    <row r="197" spans="1:16" ht="16.05" customHeight="1" thickTop="1" thickBot="1" x14ac:dyDescent="0.3">
      <c r="A197" s="77"/>
      <c r="B197" s="478" t="s">
        <v>1016</v>
      </c>
      <c r="C197" s="479" t="s">
        <v>284</v>
      </c>
      <c r="D197" s="62" t="s">
        <v>187</v>
      </c>
      <c r="E197" s="5">
        <v>171</v>
      </c>
      <c r="F197" s="10"/>
      <c r="G197" s="10"/>
      <c r="H197" s="10"/>
      <c r="I197" s="10"/>
      <c r="J197" s="10"/>
      <c r="K197" s="56">
        <f>'INP40.MELD'!F197</f>
        <v>0</v>
      </c>
      <c r="L197" s="56">
        <f t="shared" ref="L197:L229" si="22">M197-F197-G197-K197+H197+I197+J197</f>
        <v>0</v>
      </c>
      <c r="M197" s="10"/>
      <c r="N197" s="5">
        <v>171</v>
      </c>
      <c r="P197" s="161" t="str">
        <f t="shared" ref="P197:P229" si="23">IF(K197=0,"",IF(COUNTA(F197:J197,M197)=0,"Attention",""))</f>
        <v/>
      </c>
    </row>
    <row r="198" spans="1:16" s="253" customFormat="1" ht="16.05" customHeight="1" thickTop="1" thickBot="1" x14ac:dyDescent="0.3">
      <c r="A198" s="77"/>
      <c r="B198" s="478" t="s">
        <v>1016</v>
      </c>
      <c r="C198" s="479" t="s">
        <v>752</v>
      </c>
      <c r="D198" s="62" t="s">
        <v>188</v>
      </c>
      <c r="E198" s="5">
        <v>173</v>
      </c>
      <c r="F198" s="10"/>
      <c r="G198" s="10"/>
      <c r="H198" s="10"/>
      <c r="I198" s="10"/>
      <c r="J198" s="10"/>
      <c r="K198" s="56">
        <f>'INP40.MELD'!F198</f>
        <v>0</v>
      </c>
      <c r="L198" s="56">
        <f t="shared" si="22"/>
        <v>0</v>
      </c>
      <c r="M198" s="10"/>
      <c r="N198" s="5">
        <v>173</v>
      </c>
      <c r="P198" s="161" t="str">
        <f t="shared" si="23"/>
        <v/>
      </c>
    </row>
    <row r="199" spans="1:16" s="253" customFormat="1" ht="16.05" customHeight="1" thickTop="1" thickBot="1" x14ac:dyDescent="0.3">
      <c r="A199" s="77"/>
      <c r="B199" s="478" t="s">
        <v>1016</v>
      </c>
      <c r="C199" s="479" t="s">
        <v>753</v>
      </c>
      <c r="D199" s="62" t="s">
        <v>189</v>
      </c>
      <c r="E199" s="5">
        <v>174</v>
      </c>
      <c r="F199" s="10"/>
      <c r="G199" s="10"/>
      <c r="H199" s="10"/>
      <c r="I199" s="10"/>
      <c r="J199" s="10"/>
      <c r="K199" s="56">
        <f>'INP40.MELD'!F199</f>
        <v>0</v>
      </c>
      <c r="L199" s="56">
        <f t="shared" si="22"/>
        <v>0</v>
      </c>
      <c r="M199" s="10"/>
      <c r="N199" s="5">
        <v>174</v>
      </c>
      <c r="P199" s="161" t="str">
        <f t="shared" si="23"/>
        <v/>
      </c>
    </row>
    <row r="200" spans="1:16" s="253" customFormat="1" ht="16.05" customHeight="1" thickTop="1" thickBot="1" x14ac:dyDescent="0.3">
      <c r="A200" s="77"/>
      <c r="B200" s="478" t="s">
        <v>1016</v>
      </c>
      <c r="C200" s="479" t="s">
        <v>754</v>
      </c>
      <c r="D200" s="62" t="s">
        <v>190</v>
      </c>
      <c r="E200" s="5">
        <v>176</v>
      </c>
      <c r="F200" s="10"/>
      <c r="G200" s="10"/>
      <c r="H200" s="10"/>
      <c r="I200" s="10"/>
      <c r="J200" s="10"/>
      <c r="K200" s="56">
        <f>'INP40.MELD'!F200</f>
        <v>0</v>
      </c>
      <c r="L200" s="56">
        <f t="shared" si="22"/>
        <v>0</v>
      </c>
      <c r="M200" s="10"/>
      <c r="N200" s="5">
        <v>176</v>
      </c>
      <c r="P200" s="161" t="str">
        <f t="shared" si="23"/>
        <v/>
      </c>
    </row>
    <row r="201" spans="1:16" s="253" customFormat="1" ht="16.05" customHeight="1" thickTop="1" thickBot="1" x14ac:dyDescent="0.3">
      <c r="A201" s="77"/>
      <c r="B201" s="478" t="s">
        <v>1016</v>
      </c>
      <c r="C201" s="479" t="s">
        <v>755</v>
      </c>
      <c r="D201" s="62" t="s">
        <v>54</v>
      </c>
      <c r="E201" s="5">
        <v>177</v>
      </c>
      <c r="F201" s="10"/>
      <c r="G201" s="10"/>
      <c r="H201" s="10"/>
      <c r="I201" s="10"/>
      <c r="J201" s="10"/>
      <c r="K201" s="56">
        <f>'INP40.MELD'!F201</f>
        <v>0</v>
      </c>
      <c r="L201" s="56">
        <f t="shared" si="22"/>
        <v>0</v>
      </c>
      <c r="M201" s="10"/>
      <c r="N201" s="5">
        <v>177</v>
      </c>
      <c r="P201" s="161" t="str">
        <f t="shared" si="23"/>
        <v/>
      </c>
    </row>
    <row r="202" spans="1:16" s="253" customFormat="1" ht="16.05" customHeight="1" thickTop="1" thickBot="1" x14ac:dyDescent="0.3">
      <c r="A202" s="77"/>
      <c r="B202" s="478" t="s">
        <v>1016</v>
      </c>
      <c r="C202" s="479" t="s">
        <v>756</v>
      </c>
      <c r="D202" s="62" t="s">
        <v>55</v>
      </c>
      <c r="E202" s="5">
        <v>178</v>
      </c>
      <c r="F202" s="10"/>
      <c r="G202" s="10"/>
      <c r="H202" s="10"/>
      <c r="I202" s="10"/>
      <c r="J202" s="10"/>
      <c r="K202" s="56">
        <f>'INP40.MELD'!F202</f>
        <v>0</v>
      </c>
      <c r="L202" s="56">
        <f t="shared" si="22"/>
        <v>0</v>
      </c>
      <c r="M202" s="10"/>
      <c r="N202" s="5">
        <v>178</v>
      </c>
      <c r="P202" s="161" t="str">
        <f t="shared" si="23"/>
        <v/>
      </c>
    </row>
    <row r="203" spans="1:16" s="253" customFormat="1" ht="16.05" customHeight="1" thickTop="1" thickBot="1" x14ac:dyDescent="0.3">
      <c r="A203" s="77"/>
      <c r="B203" s="478" t="s">
        <v>1016</v>
      </c>
      <c r="C203" s="479" t="s">
        <v>757</v>
      </c>
      <c r="D203" s="94" t="s">
        <v>56</v>
      </c>
      <c r="E203" s="5">
        <v>179</v>
      </c>
      <c r="F203" s="10"/>
      <c r="G203" s="10"/>
      <c r="H203" s="10"/>
      <c r="I203" s="10"/>
      <c r="J203" s="10"/>
      <c r="K203" s="56">
        <f>'INP40.MELD'!F203</f>
        <v>0</v>
      </c>
      <c r="L203" s="56">
        <f t="shared" si="22"/>
        <v>0</v>
      </c>
      <c r="M203" s="10"/>
      <c r="N203" s="5">
        <v>179</v>
      </c>
      <c r="P203" s="161" t="str">
        <f t="shared" si="23"/>
        <v/>
      </c>
    </row>
    <row r="204" spans="1:16" s="253" customFormat="1" ht="16.05" customHeight="1" thickTop="1" thickBot="1" x14ac:dyDescent="0.3">
      <c r="A204" s="77"/>
      <c r="B204" s="478" t="s">
        <v>1016</v>
      </c>
      <c r="C204" s="479" t="s">
        <v>758</v>
      </c>
      <c r="D204" s="62" t="s">
        <v>57</v>
      </c>
      <c r="E204" s="5">
        <v>180</v>
      </c>
      <c r="F204" s="10"/>
      <c r="G204" s="10"/>
      <c r="H204" s="10"/>
      <c r="I204" s="10"/>
      <c r="J204" s="10"/>
      <c r="K204" s="56">
        <f>'INP40.MELD'!F204</f>
        <v>0</v>
      </c>
      <c r="L204" s="56">
        <f t="shared" si="22"/>
        <v>0</v>
      </c>
      <c r="M204" s="10"/>
      <c r="N204" s="5">
        <v>180</v>
      </c>
      <c r="P204" s="161" t="str">
        <f t="shared" si="23"/>
        <v/>
      </c>
    </row>
    <row r="205" spans="1:16" s="363" customFormat="1" ht="16.05" customHeight="1" thickTop="1" thickBot="1" x14ac:dyDescent="0.3">
      <c r="A205" s="77"/>
      <c r="B205" s="478" t="s">
        <v>1016</v>
      </c>
      <c r="C205" s="479" t="s">
        <v>349</v>
      </c>
      <c r="D205" s="62" t="s">
        <v>53</v>
      </c>
      <c r="E205" s="5">
        <v>182</v>
      </c>
      <c r="F205" s="10"/>
      <c r="G205" s="10"/>
      <c r="H205" s="10"/>
      <c r="I205" s="10"/>
      <c r="J205" s="10"/>
      <c r="K205" s="56">
        <f>'INP40.MELD'!F205</f>
        <v>0</v>
      </c>
      <c r="L205" s="56">
        <f>M205-F205-G205-K205+H205+I205+J205</f>
        <v>0</v>
      </c>
      <c r="M205" s="10"/>
      <c r="N205" s="5">
        <v>182</v>
      </c>
      <c r="P205" s="161" t="str">
        <f t="shared" si="23"/>
        <v/>
      </c>
    </row>
    <row r="206" spans="1:16" s="253" customFormat="1" ht="16.05" customHeight="1" thickTop="1" thickBot="1" x14ac:dyDescent="0.3">
      <c r="A206" s="77"/>
      <c r="B206" s="478" t="s">
        <v>1016</v>
      </c>
      <c r="C206" s="479" t="s">
        <v>759</v>
      </c>
      <c r="D206" s="62" t="s">
        <v>58</v>
      </c>
      <c r="E206" s="5">
        <v>184</v>
      </c>
      <c r="F206" s="10"/>
      <c r="G206" s="10"/>
      <c r="H206" s="10"/>
      <c r="I206" s="10"/>
      <c r="J206" s="10"/>
      <c r="K206" s="56">
        <f>'INP40.MELD'!F206</f>
        <v>0</v>
      </c>
      <c r="L206" s="56">
        <f t="shared" si="22"/>
        <v>0</v>
      </c>
      <c r="M206" s="10"/>
      <c r="N206" s="5">
        <v>184</v>
      </c>
      <c r="P206" s="161" t="str">
        <f t="shared" si="23"/>
        <v/>
      </c>
    </row>
    <row r="207" spans="1:16" s="253" customFormat="1" ht="16.05" customHeight="1" thickTop="1" thickBot="1" x14ac:dyDescent="0.3">
      <c r="A207" s="77"/>
      <c r="B207" s="478" t="s">
        <v>1016</v>
      </c>
      <c r="C207" s="479" t="s">
        <v>760</v>
      </c>
      <c r="D207" s="62" t="s">
        <v>191</v>
      </c>
      <c r="E207" s="5">
        <v>187</v>
      </c>
      <c r="F207" s="10"/>
      <c r="G207" s="10"/>
      <c r="H207" s="10"/>
      <c r="I207" s="10"/>
      <c r="J207" s="10"/>
      <c r="K207" s="56">
        <f>'INP40.MELD'!F207</f>
        <v>0</v>
      </c>
      <c r="L207" s="56">
        <f t="shared" si="22"/>
        <v>0</v>
      </c>
      <c r="M207" s="10"/>
      <c r="N207" s="5">
        <v>187</v>
      </c>
      <c r="P207" s="161" t="str">
        <f t="shared" si="23"/>
        <v/>
      </c>
    </row>
    <row r="208" spans="1:16" s="253" customFormat="1" ht="16.05" customHeight="1" thickTop="1" thickBot="1" x14ac:dyDescent="0.3">
      <c r="A208" s="77"/>
      <c r="B208" s="478" t="s">
        <v>1016</v>
      </c>
      <c r="C208" s="479" t="s">
        <v>761</v>
      </c>
      <c r="D208" s="62" t="s">
        <v>192</v>
      </c>
      <c r="E208" s="5">
        <v>213</v>
      </c>
      <c r="F208" s="10"/>
      <c r="G208" s="10"/>
      <c r="H208" s="10"/>
      <c r="I208" s="10"/>
      <c r="J208" s="10"/>
      <c r="K208" s="56">
        <f>'INP40.MELD'!F208</f>
        <v>0</v>
      </c>
      <c r="L208" s="56">
        <f t="shared" si="22"/>
        <v>0</v>
      </c>
      <c r="M208" s="10"/>
      <c r="N208" s="5">
        <v>213</v>
      </c>
      <c r="P208" s="161" t="str">
        <f t="shared" si="23"/>
        <v/>
      </c>
    </row>
    <row r="209" spans="1:16" s="253" customFormat="1" ht="16.05" customHeight="1" thickTop="1" thickBot="1" x14ac:dyDescent="0.3">
      <c r="A209" s="77"/>
      <c r="B209" s="478" t="s">
        <v>1016</v>
      </c>
      <c r="C209" s="479" t="s">
        <v>762</v>
      </c>
      <c r="D209" s="62" t="s">
        <v>194</v>
      </c>
      <c r="E209" s="5">
        <v>214</v>
      </c>
      <c r="F209" s="10"/>
      <c r="G209" s="10"/>
      <c r="H209" s="10"/>
      <c r="I209" s="10"/>
      <c r="J209" s="10"/>
      <c r="K209" s="56">
        <f>'INP40.MELD'!F209</f>
        <v>0</v>
      </c>
      <c r="L209" s="56">
        <f t="shared" si="22"/>
        <v>0</v>
      </c>
      <c r="M209" s="10"/>
      <c r="N209" s="5">
        <v>214</v>
      </c>
      <c r="P209" s="161" t="str">
        <f t="shared" si="23"/>
        <v/>
      </c>
    </row>
    <row r="210" spans="1:16" s="253" customFormat="1" ht="16.05" customHeight="1" thickTop="1" thickBot="1" x14ac:dyDescent="0.3">
      <c r="A210" s="77"/>
      <c r="B210" s="478" t="s">
        <v>1016</v>
      </c>
      <c r="C210" s="492" t="s">
        <v>763</v>
      </c>
      <c r="D210" s="62" t="s">
        <v>193</v>
      </c>
      <c r="E210" s="5">
        <v>190</v>
      </c>
      <c r="F210" s="10"/>
      <c r="G210" s="10"/>
      <c r="H210" s="10"/>
      <c r="I210" s="10"/>
      <c r="J210" s="10"/>
      <c r="K210" s="56">
        <f>'INP40.MELD'!F210</f>
        <v>0</v>
      </c>
      <c r="L210" s="56">
        <f t="shared" si="22"/>
        <v>0</v>
      </c>
      <c r="M210" s="10"/>
      <c r="N210" s="5">
        <v>190</v>
      </c>
      <c r="P210" s="161" t="str">
        <f t="shared" si="23"/>
        <v/>
      </c>
    </row>
    <row r="211" spans="1:16" s="253" customFormat="1" ht="16.05" customHeight="1" thickTop="1" thickBot="1" x14ac:dyDescent="0.3">
      <c r="A211" s="77"/>
      <c r="B211" s="478" t="s">
        <v>1016</v>
      </c>
      <c r="C211" s="492" t="s">
        <v>764</v>
      </c>
      <c r="D211" s="62" t="s">
        <v>59</v>
      </c>
      <c r="E211" s="5">
        <v>191</v>
      </c>
      <c r="F211" s="10"/>
      <c r="G211" s="10"/>
      <c r="H211" s="10"/>
      <c r="I211" s="10"/>
      <c r="J211" s="10"/>
      <c r="K211" s="56">
        <f>'INP40.MELD'!F211</f>
        <v>0</v>
      </c>
      <c r="L211" s="56">
        <f t="shared" si="22"/>
        <v>0</v>
      </c>
      <c r="M211" s="10"/>
      <c r="N211" s="5">
        <v>191</v>
      </c>
      <c r="P211" s="161" t="str">
        <f t="shared" si="23"/>
        <v/>
      </c>
    </row>
    <row r="212" spans="1:16" s="253" customFormat="1" ht="16.05" customHeight="1" thickTop="1" thickBot="1" x14ac:dyDescent="0.3">
      <c r="A212" s="77"/>
      <c r="B212" s="478" t="s">
        <v>1016</v>
      </c>
      <c r="C212" s="479" t="s">
        <v>285</v>
      </c>
      <c r="D212" s="62" t="s">
        <v>195</v>
      </c>
      <c r="E212" s="5">
        <v>192</v>
      </c>
      <c r="F212" s="10"/>
      <c r="G212" s="10"/>
      <c r="H212" s="10"/>
      <c r="I212" s="10"/>
      <c r="J212" s="10"/>
      <c r="K212" s="56">
        <f>'INP40.MELD'!F212</f>
        <v>0</v>
      </c>
      <c r="L212" s="56">
        <f t="shared" si="22"/>
        <v>0</v>
      </c>
      <c r="M212" s="10"/>
      <c r="N212" s="5">
        <v>192</v>
      </c>
      <c r="P212" s="161" t="str">
        <f t="shared" si="23"/>
        <v/>
      </c>
    </row>
    <row r="213" spans="1:16" s="253" customFormat="1" ht="16.05" customHeight="1" thickTop="1" thickBot="1" x14ac:dyDescent="0.3">
      <c r="A213" s="77"/>
      <c r="B213" s="478" t="s">
        <v>1016</v>
      </c>
      <c r="C213" s="479" t="s">
        <v>765</v>
      </c>
      <c r="D213" s="62" t="s">
        <v>196</v>
      </c>
      <c r="E213" s="5">
        <v>194</v>
      </c>
      <c r="F213" s="10"/>
      <c r="G213" s="10"/>
      <c r="H213" s="10"/>
      <c r="I213" s="10"/>
      <c r="J213" s="10"/>
      <c r="K213" s="56">
        <f>'INP40.MELD'!F213</f>
        <v>0</v>
      </c>
      <c r="L213" s="56">
        <f t="shared" si="22"/>
        <v>0</v>
      </c>
      <c r="M213" s="10"/>
      <c r="N213" s="5">
        <v>194</v>
      </c>
      <c r="P213" s="161" t="str">
        <f t="shared" si="23"/>
        <v/>
      </c>
    </row>
    <row r="214" spans="1:16" s="253" customFormat="1" ht="16.05" customHeight="1" thickTop="1" thickBot="1" x14ac:dyDescent="0.3">
      <c r="A214" s="77"/>
      <c r="B214" s="478" t="s">
        <v>1016</v>
      </c>
      <c r="C214" s="479" t="s">
        <v>766</v>
      </c>
      <c r="D214" s="94" t="s">
        <v>60</v>
      </c>
      <c r="E214" s="5">
        <v>195</v>
      </c>
      <c r="F214" s="10"/>
      <c r="G214" s="10"/>
      <c r="H214" s="10"/>
      <c r="I214" s="10"/>
      <c r="J214" s="10"/>
      <c r="K214" s="56">
        <f>'INP40.MELD'!F214</f>
        <v>0</v>
      </c>
      <c r="L214" s="56">
        <f t="shared" si="22"/>
        <v>0</v>
      </c>
      <c r="M214" s="10"/>
      <c r="N214" s="5">
        <v>195</v>
      </c>
      <c r="P214" s="161" t="str">
        <f t="shared" si="23"/>
        <v/>
      </c>
    </row>
    <row r="215" spans="1:16" s="253" customFormat="1" ht="16.05" customHeight="1" thickTop="1" thickBot="1" x14ac:dyDescent="0.3">
      <c r="A215" s="77"/>
      <c r="B215" s="478" t="s">
        <v>1016</v>
      </c>
      <c r="C215" s="479" t="s">
        <v>767</v>
      </c>
      <c r="D215" s="62" t="s">
        <v>197</v>
      </c>
      <c r="E215" s="5">
        <v>196</v>
      </c>
      <c r="F215" s="10"/>
      <c r="G215" s="10"/>
      <c r="H215" s="10"/>
      <c r="I215" s="10"/>
      <c r="J215" s="10"/>
      <c r="K215" s="56">
        <f>'INP40.MELD'!F215</f>
        <v>0</v>
      </c>
      <c r="L215" s="56">
        <f t="shared" si="22"/>
        <v>0</v>
      </c>
      <c r="M215" s="10"/>
      <c r="N215" s="5">
        <v>196</v>
      </c>
      <c r="P215" s="161" t="str">
        <f t="shared" si="23"/>
        <v/>
      </c>
    </row>
    <row r="216" spans="1:16" s="253" customFormat="1" ht="16.05" customHeight="1" thickTop="1" thickBot="1" x14ac:dyDescent="0.3">
      <c r="A216" s="77"/>
      <c r="B216" s="478" t="s">
        <v>1016</v>
      </c>
      <c r="C216" s="479" t="s">
        <v>768</v>
      </c>
      <c r="D216" s="62" t="s">
        <v>198</v>
      </c>
      <c r="E216" s="5">
        <v>197</v>
      </c>
      <c r="F216" s="10"/>
      <c r="G216" s="10"/>
      <c r="H216" s="10"/>
      <c r="I216" s="10"/>
      <c r="J216" s="10"/>
      <c r="K216" s="56">
        <f>'INP40.MELD'!F216</f>
        <v>0</v>
      </c>
      <c r="L216" s="56">
        <f t="shared" si="22"/>
        <v>0</v>
      </c>
      <c r="M216" s="10"/>
      <c r="N216" s="5">
        <v>197</v>
      </c>
      <c r="P216" s="161" t="str">
        <f t="shared" si="23"/>
        <v/>
      </c>
    </row>
    <row r="217" spans="1:16" s="253" customFormat="1" ht="16.05" customHeight="1" thickTop="1" thickBot="1" x14ac:dyDescent="0.3">
      <c r="A217" s="77"/>
      <c r="B217" s="478" t="s">
        <v>1016</v>
      </c>
      <c r="C217" s="479" t="s">
        <v>286</v>
      </c>
      <c r="D217" s="62" t="s">
        <v>199</v>
      </c>
      <c r="E217" s="5">
        <v>198</v>
      </c>
      <c r="F217" s="10"/>
      <c r="G217" s="10"/>
      <c r="H217" s="10"/>
      <c r="I217" s="10"/>
      <c r="J217" s="10"/>
      <c r="K217" s="56">
        <f>'INP40.MELD'!F217</f>
        <v>0</v>
      </c>
      <c r="L217" s="56">
        <f t="shared" si="22"/>
        <v>0</v>
      </c>
      <c r="M217" s="10"/>
      <c r="N217" s="5">
        <v>198</v>
      </c>
      <c r="P217" s="161" t="str">
        <f t="shared" si="23"/>
        <v/>
      </c>
    </row>
    <row r="218" spans="1:16" s="253" customFormat="1" ht="16.05" customHeight="1" thickTop="1" thickBot="1" x14ac:dyDescent="0.3">
      <c r="A218" s="77"/>
      <c r="B218" s="478" t="s">
        <v>1016</v>
      </c>
      <c r="C218" s="479" t="s">
        <v>769</v>
      </c>
      <c r="D218" s="62" t="s">
        <v>200</v>
      </c>
      <c r="E218" s="5">
        <v>199</v>
      </c>
      <c r="F218" s="10"/>
      <c r="G218" s="10"/>
      <c r="H218" s="10"/>
      <c r="I218" s="10"/>
      <c r="J218" s="10"/>
      <c r="K218" s="56">
        <f>'INP40.MELD'!F218</f>
        <v>0</v>
      </c>
      <c r="L218" s="56">
        <f t="shared" si="22"/>
        <v>0</v>
      </c>
      <c r="M218" s="10"/>
      <c r="N218" s="5">
        <v>199</v>
      </c>
      <c r="P218" s="161" t="str">
        <f t="shared" si="23"/>
        <v/>
      </c>
    </row>
    <row r="219" spans="1:16" s="253" customFormat="1" ht="16.05" customHeight="1" thickTop="1" thickBot="1" x14ac:dyDescent="0.3">
      <c r="A219" s="77"/>
      <c r="B219" s="478" t="s">
        <v>1016</v>
      </c>
      <c r="C219" s="479" t="s">
        <v>287</v>
      </c>
      <c r="D219" s="62" t="s">
        <v>201</v>
      </c>
      <c r="E219" s="5">
        <v>202</v>
      </c>
      <c r="F219" s="10"/>
      <c r="G219" s="10"/>
      <c r="H219" s="10"/>
      <c r="I219" s="10"/>
      <c r="J219" s="10"/>
      <c r="K219" s="56">
        <f>'INP40.MELD'!F219</f>
        <v>0</v>
      </c>
      <c r="L219" s="56">
        <f t="shared" si="22"/>
        <v>0</v>
      </c>
      <c r="M219" s="10"/>
      <c r="N219" s="5">
        <v>202</v>
      </c>
      <c r="P219" s="161" t="str">
        <f t="shared" si="23"/>
        <v/>
      </c>
    </row>
    <row r="220" spans="1:16" ht="16.05" customHeight="1" thickTop="1" thickBot="1" x14ac:dyDescent="0.3">
      <c r="A220" s="77"/>
      <c r="B220" s="478" t="s">
        <v>1016</v>
      </c>
      <c r="C220" s="480" t="s">
        <v>770</v>
      </c>
      <c r="D220" s="62" t="s">
        <v>61</v>
      </c>
      <c r="E220" s="5">
        <v>203</v>
      </c>
      <c r="F220" s="10"/>
      <c r="G220" s="10"/>
      <c r="H220" s="10"/>
      <c r="I220" s="10"/>
      <c r="J220" s="10"/>
      <c r="K220" s="56">
        <f>'INP40.MELD'!F220</f>
        <v>0</v>
      </c>
      <c r="L220" s="56">
        <f t="shared" si="22"/>
        <v>0</v>
      </c>
      <c r="M220" s="10"/>
      <c r="N220" s="5">
        <v>203</v>
      </c>
      <c r="P220" s="161" t="str">
        <f t="shared" si="23"/>
        <v/>
      </c>
    </row>
    <row r="221" spans="1:16" ht="16.05" customHeight="1" thickTop="1" thickBot="1" x14ac:dyDescent="0.3">
      <c r="A221" s="77"/>
      <c r="B221" s="478" t="s">
        <v>1016</v>
      </c>
      <c r="C221" s="480" t="s">
        <v>771</v>
      </c>
      <c r="D221" s="62" t="s">
        <v>62</v>
      </c>
      <c r="E221" s="5">
        <v>205</v>
      </c>
      <c r="F221" s="10"/>
      <c r="G221" s="10"/>
      <c r="H221" s="10"/>
      <c r="I221" s="10"/>
      <c r="J221" s="10"/>
      <c r="K221" s="56">
        <f>'INP40.MELD'!F221</f>
        <v>0</v>
      </c>
      <c r="L221" s="56">
        <f t="shared" si="22"/>
        <v>0</v>
      </c>
      <c r="M221" s="10"/>
      <c r="N221" s="5">
        <v>205</v>
      </c>
      <c r="P221" s="161" t="str">
        <f t="shared" si="23"/>
        <v/>
      </c>
    </row>
    <row r="222" spans="1:16" ht="16.05" customHeight="1" thickTop="1" thickBot="1" x14ac:dyDescent="0.3">
      <c r="A222" s="77"/>
      <c r="B222" s="478" t="s">
        <v>1016</v>
      </c>
      <c r="C222" s="480" t="s">
        <v>288</v>
      </c>
      <c r="D222" s="62" t="s">
        <v>202</v>
      </c>
      <c r="E222" s="5">
        <v>206</v>
      </c>
      <c r="F222" s="61"/>
      <c r="G222" s="61"/>
      <c r="H222" s="61"/>
      <c r="I222" s="61"/>
      <c r="J222" s="61"/>
      <c r="K222" s="56">
        <f>'INP40.MELD'!F222</f>
        <v>0</v>
      </c>
      <c r="L222" s="56">
        <f t="shared" si="22"/>
        <v>0</v>
      </c>
      <c r="M222" s="61"/>
      <c r="N222" s="5">
        <v>206</v>
      </c>
      <c r="P222" s="161" t="str">
        <f t="shared" si="23"/>
        <v/>
      </c>
    </row>
    <row r="223" spans="1:16" ht="16.05" customHeight="1" thickTop="1" thickBot="1" x14ac:dyDescent="0.3">
      <c r="A223" s="77"/>
      <c r="B223" s="478" t="s">
        <v>1016</v>
      </c>
      <c r="C223" s="480" t="s">
        <v>772</v>
      </c>
      <c r="D223" s="62" t="s">
        <v>203</v>
      </c>
      <c r="E223" s="5">
        <v>215</v>
      </c>
      <c r="F223" s="61"/>
      <c r="G223" s="61"/>
      <c r="H223" s="61"/>
      <c r="I223" s="61"/>
      <c r="J223" s="61"/>
      <c r="K223" s="56">
        <f>'INP40.MELD'!F223</f>
        <v>0</v>
      </c>
      <c r="L223" s="56">
        <f t="shared" si="22"/>
        <v>0</v>
      </c>
      <c r="M223" s="61"/>
      <c r="N223" s="5">
        <v>215</v>
      </c>
      <c r="P223" s="161" t="str">
        <f t="shared" si="23"/>
        <v/>
      </c>
    </row>
    <row r="224" spans="1:16" ht="16.05" customHeight="1" thickTop="1" thickBot="1" x14ac:dyDescent="0.3">
      <c r="A224" s="77"/>
      <c r="B224" s="478" t="s">
        <v>1016</v>
      </c>
      <c r="C224" s="480" t="s">
        <v>261</v>
      </c>
      <c r="D224" s="94" t="s">
        <v>63</v>
      </c>
      <c r="E224" s="5">
        <v>208</v>
      </c>
      <c r="F224" s="10"/>
      <c r="G224" s="10"/>
      <c r="H224" s="10"/>
      <c r="I224" s="10"/>
      <c r="J224" s="10"/>
      <c r="K224" s="56">
        <f>'INP40.MELD'!F224</f>
        <v>0</v>
      </c>
      <c r="L224" s="56">
        <f t="shared" si="22"/>
        <v>0</v>
      </c>
      <c r="M224" s="10"/>
      <c r="N224" s="5">
        <v>208</v>
      </c>
      <c r="P224" s="161" t="str">
        <f t="shared" si="23"/>
        <v/>
      </c>
    </row>
    <row r="225" spans="1:16" ht="16.05" customHeight="1" thickTop="1" thickBot="1" x14ac:dyDescent="0.3">
      <c r="A225" s="77"/>
      <c r="B225" s="478" t="s">
        <v>1016</v>
      </c>
      <c r="C225" s="480" t="s">
        <v>773</v>
      </c>
      <c r="D225" s="62" t="s">
        <v>64</v>
      </c>
      <c r="E225" s="5">
        <v>209</v>
      </c>
      <c r="F225" s="10"/>
      <c r="G225" s="10"/>
      <c r="H225" s="10"/>
      <c r="I225" s="10"/>
      <c r="J225" s="10"/>
      <c r="K225" s="56">
        <f>'INP40.MELD'!F225</f>
        <v>0</v>
      </c>
      <c r="L225" s="56">
        <f t="shared" si="22"/>
        <v>0</v>
      </c>
      <c r="M225" s="10"/>
      <c r="N225" s="5">
        <v>209</v>
      </c>
      <c r="P225" s="161" t="str">
        <f t="shared" si="23"/>
        <v/>
      </c>
    </row>
    <row r="226" spans="1:16" ht="16.05" customHeight="1" thickTop="1" thickBot="1" x14ac:dyDescent="0.3">
      <c r="A226" s="77"/>
      <c r="B226" s="478" t="s">
        <v>1016</v>
      </c>
      <c r="C226" s="480" t="s">
        <v>339</v>
      </c>
      <c r="D226" s="94" t="s">
        <v>204</v>
      </c>
      <c r="E226" s="5">
        <v>231</v>
      </c>
      <c r="F226" s="61"/>
      <c r="G226" s="61"/>
      <c r="H226" s="61"/>
      <c r="I226" s="61"/>
      <c r="J226" s="61"/>
      <c r="K226" s="56">
        <f>'INP40.MELD'!F226</f>
        <v>0</v>
      </c>
      <c r="L226" s="56">
        <f t="shared" si="22"/>
        <v>0</v>
      </c>
      <c r="M226" s="61"/>
      <c r="N226" s="5">
        <v>231</v>
      </c>
      <c r="P226" s="161" t="str">
        <f t="shared" si="23"/>
        <v/>
      </c>
    </row>
    <row r="227" spans="1:16" ht="16.05" customHeight="1" thickTop="1" thickBot="1" x14ac:dyDescent="0.3">
      <c r="A227" s="77"/>
      <c r="B227" s="478" t="s">
        <v>1016</v>
      </c>
      <c r="C227" s="480" t="s">
        <v>774</v>
      </c>
      <c r="D227" s="62" t="s">
        <v>205</v>
      </c>
      <c r="E227" s="5">
        <v>216</v>
      </c>
      <c r="F227" s="10"/>
      <c r="G227" s="10"/>
      <c r="H227" s="10"/>
      <c r="I227" s="10"/>
      <c r="J227" s="10"/>
      <c r="K227" s="56">
        <f>'INP40.MELD'!F227</f>
        <v>0</v>
      </c>
      <c r="L227" s="56">
        <f t="shared" si="22"/>
        <v>0</v>
      </c>
      <c r="M227" s="10"/>
      <c r="N227" s="5">
        <v>216</v>
      </c>
      <c r="P227" s="161" t="str">
        <f t="shared" si="23"/>
        <v/>
      </c>
    </row>
    <row r="228" spans="1:16" ht="16.05" customHeight="1" thickTop="1" thickBot="1" x14ac:dyDescent="0.3">
      <c r="A228" s="77"/>
      <c r="B228" s="478" t="s">
        <v>1016</v>
      </c>
      <c r="C228" s="480" t="s">
        <v>775</v>
      </c>
      <c r="D228" s="62" t="s">
        <v>206</v>
      </c>
      <c r="E228" s="5">
        <v>217</v>
      </c>
      <c r="F228" s="10"/>
      <c r="G228" s="10"/>
      <c r="H228" s="10"/>
      <c r="I228" s="10"/>
      <c r="J228" s="10"/>
      <c r="K228" s="56">
        <f>'INP40.MELD'!F228</f>
        <v>0</v>
      </c>
      <c r="L228" s="56">
        <f t="shared" si="22"/>
        <v>0</v>
      </c>
      <c r="M228" s="10"/>
      <c r="N228" s="5">
        <v>217</v>
      </c>
      <c r="P228" s="161" t="str">
        <f t="shared" si="23"/>
        <v/>
      </c>
    </row>
    <row r="229" spans="1:16" ht="16.05" customHeight="1" thickTop="1" thickBot="1" x14ac:dyDescent="0.3">
      <c r="A229" s="77"/>
      <c r="B229" s="478" t="s">
        <v>1016</v>
      </c>
      <c r="C229" s="480" t="s">
        <v>289</v>
      </c>
      <c r="D229" s="62" t="s">
        <v>207</v>
      </c>
      <c r="E229" s="5">
        <v>212</v>
      </c>
      <c r="F229" s="61"/>
      <c r="G229" s="61"/>
      <c r="H229" s="61"/>
      <c r="I229" s="61"/>
      <c r="J229" s="61"/>
      <c r="K229" s="56">
        <f>'INP40.MELD'!F229</f>
        <v>0</v>
      </c>
      <c r="L229" s="56">
        <f t="shared" si="22"/>
        <v>0</v>
      </c>
      <c r="M229" s="61"/>
      <c r="N229" s="5">
        <v>212</v>
      </c>
      <c r="P229" s="161" t="str">
        <f t="shared" si="23"/>
        <v/>
      </c>
    </row>
    <row r="230" spans="1:16" ht="35.1" customHeight="1" thickTop="1" thickBot="1" x14ac:dyDescent="0.3">
      <c r="A230" s="77"/>
      <c r="B230" s="493" t="s">
        <v>776</v>
      </c>
      <c r="C230" s="494"/>
      <c r="D230" s="98" t="s">
        <v>373</v>
      </c>
      <c r="E230" s="9"/>
      <c r="F230" s="235">
        <f t="shared" ref="F230:M230" si="24">SUM(F231:F263)</f>
        <v>0</v>
      </c>
      <c r="G230" s="235">
        <f t="shared" si="24"/>
        <v>0</v>
      </c>
      <c r="H230" s="235">
        <f t="shared" si="24"/>
        <v>0</v>
      </c>
      <c r="I230" s="235">
        <f t="shared" si="24"/>
        <v>0</v>
      </c>
      <c r="J230" s="235">
        <f t="shared" si="24"/>
        <v>0</v>
      </c>
      <c r="K230" s="235">
        <f t="shared" si="24"/>
        <v>0</v>
      </c>
      <c r="L230" s="235">
        <f t="shared" si="24"/>
        <v>0</v>
      </c>
      <c r="M230" s="235">
        <f t="shared" si="24"/>
        <v>0</v>
      </c>
      <c r="N230" s="9"/>
    </row>
    <row r="231" spans="1:16" ht="16.05" customHeight="1" thickTop="1" thickBot="1" x14ac:dyDescent="0.3">
      <c r="A231" s="77"/>
      <c r="B231" s="478" t="s">
        <v>776</v>
      </c>
      <c r="C231" s="479" t="s">
        <v>777</v>
      </c>
      <c r="D231" s="62" t="s">
        <v>208</v>
      </c>
      <c r="E231" s="5">
        <v>237</v>
      </c>
      <c r="F231" s="10"/>
      <c r="G231" s="10"/>
      <c r="H231" s="10"/>
      <c r="I231" s="10"/>
      <c r="J231" s="10"/>
      <c r="K231" s="56">
        <f>'INP40.MELD'!F231</f>
        <v>0</v>
      </c>
      <c r="L231" s="56">
        <f t="shared" ref="L231:L263" si="25">M231-F231-G231-K231+H231+I231+J231</f>
        <v>0</v>
      </c>
      <c r="M231" s="10"/>
      <c r="N231" s="5">
        <v>237</v>
      </c>
      <c r="P231" s="161" t="str">
        <f t="shared" ref="P231:P263" si="26">IF(K231=0,"",IF(COUNTA(F231:J231,M231)=0,"Attention",""))</f>
        <v/>
      </c>
    </row>
    <row r="232" spans="1:16" s="253" customFormat="1" ht="16.05" customHeight="1" thickTop="1" thickBot="1" x14ac:dyDescent="0.3">
      <c r="A232" s="77"/>
      <c r="B232" s="478" t="s">
        <v>776</v>
      </c>
      <c r="C232" s="480" t="s">
        <v>778</v>
      </c>
      <c r="D232" s="62" t="s">
        <v>233</v>
      </c>
      <c r="E232" s="5">
        <v>238</v>
      </c>
      <c r="F232" s="10"/>
      <c r="G232" s="10"/>
      <c r="H232" s="10"/>
      <c r="I232" s="10"/>
      <c r="J232" s="10"/>
      <c r="K232" s="56">
        <f>'INP40.MELD'!F232</f>
        <v>0</v>
      </c>
      <c r="L232" s="56">
        <f t="shared" si="25"/>
        <v>0</v>
      </c>
      <c r="M232" s="10"/>
      <c r="N232" s="5">
        <v>238</v>
      </c>
      <c r="P232" s="161" t="str">
        <f t="shared" si="26"/>
        <v/>
      </c>
    </row>
    <row r="233" spans="1:16" s="253" customFormat="1" ht="16.05" customHeight="1" thickTop="1" thickBot="1" x14ac:dyDescent="0.3">
      <c r="A233" s="77"/>
      <c r="B233" s="478" t="s">
        <v>776</v>
      </c>
      <c r="C233" s="480" t="s">
        <v>779</v>
      </c>
      <c r="D233" s="62" t="s">
        <v>65</v>
      </c>
      <c r="E233" s="5">
        <v>224</v>
      </c>
      <c r="F233" s="10"/>
      <c r="G233" s="10"/>
      <c r="H233" s="10"/>
      <c r="I233" s="10"/>
      <c r="J233" s="10"/>
      <c r="K233" s="56">
        <f>'INP40.MELD'!F233</f>
        <v>0</v>
      </c>
      <c r="L233" s="56">
        <f t="shared" si="25"/>
        <v>0</v>
      </c>
      <c r="M233" s="10"/>
      <c r="N233" s="5">
        <v>224</v>
      </c>
      <c r="P233" s="161" t="str">
        <f t="shared" si="26"/>
        <v/>
      </c>
    </row>
    <row r="234" spans="1:16" s="253" customFormat="1" ht="16.05" customHeight="1" thickTop="1" thickBot="1" x14ac:dyDescent="0.3">
      <c r="A234" s="77"/>
      <c r="B234" s="478" t="s">
        <v>776</v>
      </c>
      <c r="C234" s="480" t="s">
        <v>780</v>
      </c>
      <c r="D234" s="62" t="s">
        <v>234</v>
      </c>
      <c r="E234" s="5">
        <v>240</v>
      </c>
      <c r="F234" s="10"/>
      <c r="G234" s="10"/>
      <c r="H234" s="10"/>
      <c r="I234" s="10"/>
      <c r="J234" s="10"/>
      <c r="K234" s="56">
        <f>'INP40.MELD'!F234</f>
        <v>0</v>
      </c>
      <c r="L234" s="56">
        <f t="shared" si="25"/>
        <v>0</v>
      </c>
      <c r="M234" s="10"/>
      <c r="N234" s="5">
        <v>240</v>
      </c>
      <c r="P234" s="161" t="str">
        <f t="shared" si="26"/>
        <v/>
      </c>
    </row>
    <row r="235" spans="1:16" s="253" customFormat="1" ht="16.05" customHeight="1" thickTop="1" thickBot="1" x14ac:dyDescent="0.3">
      <c r="A235" s="77"/>
      <c r="B235" s="478" t="s">
        <v>776</v>
      </c>
      <c r="C235" s="480" t="s">
        <v>781</v>
      </c>
      <c r="D235" s="227" t="s">
        <v>225</v>
      </c>
      <c r="E235" s="5">
        <v>241</v>
      </c>
      <c r="F235" s="10"/>
      <c r="G235" s="10"/>
      <c r="H235" s="10"/>
      <c r="I235" s="10"/>
      <c r="J235" s="10"/>
      <c r="K235" s="56">
        <f>'INP40.MELD'!F235</f>
        <v>0</v>
      </c>
      <c r="L235" s="56">
        <f t="shared" si="25"/>
        <v>0</v>
      </c>
      <c r="M235" s="10"/>
      <c r="N235" s="5">
        <v>241</v>
      </c>
      <c r="P235" s="161" t="str">
        <f t="shared" si="26"/>
        <v/>
      </c>
    </row>
    <row r="236" spans="1:16" s="253" customFormat="1" ht="16.05" customHeight="1" thickTop="1" thickBot="1" x14ac:dyDescent="0.3">
      <c r="A236" s="77"/>
      <c r="B236" s="478" t="s">
        <v>776</v>
      </c>
      <c r="C236" s="480" t="s">
        <v>782</v>
      </c>
      <c r="D236" s="62" t="s">
        <v>216</v>
      </c>
      <c r="E236" s="5">
        <v>242</v>
      </c>
      <c r="F236" s="10"/>
      <c r="G236" s="10"/>
      <c r="H236" s="10"/>
      <c r="I236" s="10"/>
      <c r="J236" s="10"/>
      <c r="K236" s="56">
        <f>'INP40.MELD'!F236</f>
        <v>0</v>
      </c>
      <c r="L236" s="56">
        <f t="shared" si="25"/>
        <v>0</v>
      </c>
      <c r="M236" s="10"/>
      <c r="N236" s="5">
        <v>242</v>
      </c>
      <c r="P236" s="161" t="str">
        <f t="shared" si="26"/>
        <v/>
      </c>
    </row>
    <row r="237" spans="1:16" s="253" customFormat="1" ht="16.05" customHeight="1" thickTop="1" thickBot="1" x14ac:dyDescent="0.3">
      <c r="A237" s="77"/>
      <c r="B237" s="478" t="s">
        <v>776</v>
      </c>
      <c r="C237" s="480" t="s">
        <v>783</v>
      </c>
      <c r="D237" s="94" t="s">
        <v>221</v>
      </c>
      <c r="E237" s="5">
        <v>243</v>
      </c>
      <c r="F237" s="10"/>
      <c r="G237" s="10"/>
      <c r="H237" s="10"/>
      <c r="I237" s="10"/>
      <c r="J237" s="10"/>
      <c r="K237" s="56">
        <f>'INP40.MELD'!F237</f>
        <v>0</v>
      </c>
      <c r="L237" s="56">
        <f t="shared" si="25"/>
        <v>0</v>
      </c>
      <c r="M237" s="10"/>
      <c r="N237" s="5">
        <v>243</v>
      </c>
      <c r="P237" s="161" t="str">
        <f t="shared" si="26"/>
        <v/>
      </c>
    </row>
    <row r="238" spans="1:16" s="253" customFormat="1" ht="16.05" customHeight="1" thickTop="1" thickBot="1" x14ac:dyDescent="0.3">
      <c r="A238" s="77"/>
      <c r="B238" s="478" t="s">
        <v>776</v>
      </c>
      <c r="C238" s="480" t="s">
        <v>784</v>
      </c>
      <c r="D238" s="94" t="s">
        <v>236</v>
      </c>
      <c r="E238" s="5">
        <v>244</v>
      </c>
      <c r="F238" s="10"/>
      <c r="G238" s="10"/>
      <c r="H238" s="10"/>
      <c r="I238" s="10"/>
      <c r="J238" s="10"/>
      <c r="K238" s="56">
        <f>'INP40.MELD'!F238</f>
        <v>0</v>
      </c>
      <c r="L238" s="56">
        <f t="shared" si="25"/>
        <v>0</v>
      </c>
      <c r="M238" s="10"/>
      <c r="N238" s="5">
        <v>244</v>
      </c>
      <c r="P238" s="161" t="str">
        <f t="shared" si="26"/>
        <v/>
      </c>
    </row>
    <row r="239" spans="1:16" s="253" customFormat="1" ht="16.05" customHeight="1" thickTop="1" thickBot="1" x14ac:dyDescent="0.3">
      <c r="A239" s="77"/>
      <c r="B239" s="478" t="s">
        <v>776</v>
      </c>
      <c r="C239" s="480" t="s">
        <v>785</v>
      </c>
      <c r="D239" s="94" t="s">
        <v>217</v>
      </c>
      <c r="E239" s="5">
        <v>245</v>
      </c>
      <c r="F239" s="10"/>
      <c r="G239" s="10"/>
      <c r="H239" s="10"/>
      <c r="I239" s="10"/>
      <c r="J239" s="10"/>
      <c r="K239" s="56">
        <f>'INP40.MELD'!F239</f>
        <v>0</v>
      </c>
      <c r="L239" s="56">
        <f t="shared" si="25"/>
        <v>0</v>
      </c>
      <c r="M239" s="10"/>
      <c r="N239" s="5">
        <v>245</v>
      </c>
      <c r="P239" s="161" t="str">
        <f t="shared" si="26"/>
        <v/>
      </c>
    </row>
    <row r="240" spans="1:16" s="253" customFormat="1" ht="16.05" customHeight="1" thickTop="1" thickBot="1" x14ac:dyDescent="0.3">
      <c r="A240" s="77"/>
      <c r="B240" s="478" t="s">
        <v>776</v>
      </c>
      <c r="C240" s="480" t="s">
        <v>209</v>
      </c>
      <c r="D240" s="62" t="s">
        <v>210</v>
      </c>
      <c r="E240" s="5">
        <v>246</v>
      </c>
      <c r="F240" s="10"/>
      <c r="G240" s="10"/>
      <c r="H240" s="10"/>
      <c r="I240" s="10"/>
      <c r="J240" s="10"/>
      <c r="K240" s="56">
        <f>'INP40.MELD'!F240</f>
        <v>0</v>
      </c>
      <c r="L240" s="56">
        <f t="shared" si="25"/>
        <v>0</v>
      </c>
      <c r="M240" s="10"/>
      <c r="N240" s="5">
        <v>246</v>
      </c>
      <c r="P240" s="161" t="str">
        <f t="shared" si="26"/>
        <v/>
      </c>
    </row>
    <row r="241" spans="1:16" s="253" customFormat="1" ht="16.05" customHeight="1" thickTop="1" thickBot="1" x14ac:dyDescent="0.3">
      <c r="A241" s="77"/>
      <c r="B241" s="478" t="s">
        <v>776</v>
      </c>
      <c r="C241" s="480" t="s">
        <v>786</v>
      </c>
      <c r="D241" s="62" t="s">
        <v>214</v>
      </c>
      <c r="E241" s="5">
        <v>247</v>
      </c>
      <c r="F241" s="10"/>
      <c r="G241" s="10"/>
      <c r="H241" s="10"/>
      <c r="I241" s="10"/>
      <c r="J241" s="10"/>
      <c r="K241" s="56">
        <f>'INP40.MELD'!F241</f>
        <v>0</v>
      </c>
      <c r="L241" s="56">
        <f t="shared" si="25"/>
        <v>0</v>
      </c>
      <c r="M241" s="10"/>
      <c r="N241" s="5">
        <v>247</v>
      </c>
      <c r="P241" s="161" t="str">
        <f t="shared" si="26"/>
        <v/>
      </c>
    </row>
    <row r="242" spans="1:16" s="253" customFormat="1" ht="16.05" customHeight="1" thickTop="1" thickBot="1" x14ac:dyDescent="0.3">
      <c r="A242" s="77"/>
      <c r="B242" s="478" t="s">
        <v>776</v>
      </c>
      <c r="C242" s="480" t="s">
        <v>218</v>
      </c>
      <c r="D242" s="62" t="s">
        <v>219</v>
      </c>
      <c r="E242" s="5">
        <v>248</v>
      </c>
      <c r="F242" s="10"/>
      <c r="G242" s="10"/>
      <c r="H242" s="10"/>
      <c r="I242" s="10"/>
      <c r="J242" s="10"/>
      <c r="K242" s="56">
        <f>'INP40.MELD'!F242</f>
        <v>0</v>
      </c>
      <c r="L242" s="56">
        <f t="shared" si="25"/>
        <v>0</v>
      </c>
      <c r="M242" s="10"/>
      <c r="N242" s="5">
        <v>248</v>
      </c>
      <c r="P242" s="161" t="str">
        <f t="shared" si="26"/>
        <v/>
      </c>
    </row>
    <row r="243" spans="1:16" s="253" customFormat="1" ht="16.05" customHeight="1" thickTop="1" thickBot="1" x14ac:dyDescent="0.3">
      <c r="A243" s="77"/>
      <c r="B243" s="478" t="s">
        <v>776</v>
      </c>
      <c r="C243" s="480" t="s">
        <v>787</v>
      </c>
      <c r="D243" s="94" t="s">
        <v>211</v>
      </c>
      <c r="E243" s="5">
        <v>249</v>
      </c>
      <c r="F243" s="10"/>
      <c r="G243" s="10"/>
      <c r="H243" s="10"/>
      <c r="I243" s="10"/>
      <c r="J243" s="10"/>
      <c r="K243" s="56">
        <f>'INP40.MELD'!F243</f>
        <v>0</v>
      </c>
      <c r="L243" s="56">
        <f t="shared" si="25"/>
        <v>0</v>
      </c>
      <c r="M243" s="10"/>
      <c r="N243" s="5">
        <v>249</v>
      </c>
      <c r="P243" s="161" t="str">
        <f t="shared" si="26"/>
        <v/>
      </c>
    </row>
    <row r="244" spans="1:16" s="253" customFormat="1" ht="16.05" customHeight="1" thickTop="1" thickBot="1" x14ac:dyDescent="0.3">
      <c r="A244" s="77"/>
      <c r="B244" s="478" t="s">
        <v>776</v>
      </c>
      <c r="C244" s="480" t="s">
        <v>788</v>
      </c>
      <c r="D244" s="62" t="s">
        <v>212</v>
      </c>
      <c r="E244" s="5">
        <v>275</v>
      </c>
      <c r="F244" s="10"/>
      <c r="G244" s="10"/>
      <c r="H244" s="10"/>
      <c r="I244" s="10"/>
      <c r="J244" s="10"/>
      <c r="K244" s="56">
        <f>'INP40.MELD'!F244</f>
        <v>0</v>
      </c>
      <c r="L244" s="56">
        <f t="shared" si="25"/>
        <v>0</v>
      </c>
      <c r="M244" s="10"/>
      <c r="N244" s="5">
        <v>275</v>
      </c>
      <c r="P244" s="161" t="str">
        <f t="shared" si="26"/>
        <v/>
      </c>
    </row>
    <row r="245" spans="1:16" s="253" customFormat="1" ht="16.05" customHeight="1" thickTop="1" thickBot="1" x14ac:dyDescent="0.3">
      <c r="A245" s="77"/>
      <c r="B245" s="478" t="s">
        <v>776</v>
      </c>
      <c r="C245" s="480" t="s">
        <v>789</v>
      </c>
      <c r="D245" s="62" t="s">
        <v>220</v>
      </c>
      <c r="E245" s="5">
        <v>276</v>
      </c>
      <c r="F245" s="10"/>
      <c r="G245" s="10"/>
      <c r="H245" s="10"/>
      <c r="I245" s="10"/>
      <c r="J245" s="10"/>
      <c r="K245" s="56">
        <f>'INP40.MELD'!F245</f>
        <v>0</v>
      </c>
      <c r="L245" s="56">
        <f t="shared" si="25"/>
        <v>0</v>
      </c>
      <c r="M245" s="10"/>
      <c r="N245" s="5">
        <v>276</v>
      </c>
      <c r="P245" s="161" t="str">
        <f t="shared" si="26"/>
        <v/>
      </c>
    </row>
    <row r="246" spans="1:16" s="253" customFormat="1" ht="16.05" customHeight="1" thickTop="1" thickBot="1" x14ac:dyDescent="0.3">
      <c r="A246" s="77"/>
      <c r="B246" s="478" t="s">
        <v>776</v>
      </c>
      <c r="C246" s="480" t="s">
        <v>222</v>
      </c>
      <c r="D246" s="62" t="s">
        <v>223</v>
      </c>
      <c r="E246" s="5">
        <v>277</v>
      </c>
      <c r="F246" s="10"/>
      <c r="G246" s="10"/>
      <c r="H246" s="10"/>
      <c r="I246" s="10"/>
      <c r="J246" s="10"/>
      <c r="K246" s="56">
        <f>'INP40.MELD'!F246</f>
        <v>0</v>
      </c>
      <c r="L246" s="56">
        <f t="shared" si="25"/>
        <v>0</v>
      </c>
      <c r="M246" s="10"/>
      <c r="N246" s="5">
        <v>277</v>
      </c>
      <c r="P246" s="161" t="str">
        <f t="shared" si="26"/>
        <v/>
      </c>
    </row>
    <row r="247" spans="1:16" s="253" customFormat="1" ht="16.05" customHeight="1" thickTop="1" thickBot="1" x14ac:dyDescent="0.3">
      <c r="A247" s="77"/>
      <c r="B247" s="478" t="s">
        <v>776</v>
      </c>
      <c r="C247" s="480" t="s">
        <v>790</v>
      </c>
      <c r="D247" s="94" t="s">
        <v>224</v>
      </c>
      <c r="E247" s="5">
        <v>278</v>
      </c>
      <c r="F247" s="10"/>
      <c r="G247" s="10"/>
      <c r="H247" s="10"/>
      <c r="I247" s="10"/>
      <c r="J247" s="10"/>
      <c r="K247" s="56">
        <f>'INP40.MELD'!F247</f>
        <v>0</v>
      </c>
      <c r="L247" s="56">
        <f t="shared" si="25"/>
        <v>0</v>
      </c>
      <c r="M247" s="10"/>
      <c r="N247" s="5">
        <v>278</v>
      </c>
      <c r="P247" s="161" t="str">
        <f t="shared" si="26"/>
        <v/>
      </c>
    </row>
    <row r="248" spans="1:16" s="253" customFormat="1" ht="16.05" customHeight="1" thickTop="1" thickBot="1" x14ac:dyDescent="0.3">
      <c r="A248" s="77"/>
      <c r="B248" s="478" t="s">
        <v>776</v>
      </c>
      <c r="C248" s="480" t="s">
        <v>791</v>
      </c>
      <c r="D248" s="94" t="s">
        <v>66</v>
      </c>
      <c r="E248" s="5">
        <v>225</v>
      </c>
      <c r="F248" s="10"/>
      <c r="G248" s="10"/>
      <c r="H248" s="10"/>
      <c r="I248" s="10"/>
      <c r="J248" s="10"/>
      <c r="K248" s="56">
        <f>'INP40.MELD'!F248</f>
        <v>0</v>
      </c>
      <c r="L248" s="56">
        <f t="shared" si="25"/>
        <v>0</v>
      </c>
      <c r="M248" s="10"/>
      <c r="N248" s="5">
        <v>225</v>
      </c>
      <c r="P248" s="161" t="str">
        <f t="shared" si="26"/>
        <v/>
      </c>
    </row>
    <row r="249" spans="1:16" s="253" customFormat="1" ht="16.05" customHeight="1" thickTop="1" thickBot="1" x14ac:dyDescent="0.3">
      <c r="A249" s="77"/>
      <c r="B249" s="478" t="s">
        <v>776</v>
      </c>
      <c r="C249" s="480" t="s">
        <v>226</v>
      </c>
      <c r="D249" s="62" t="s">
        <v>227</v>
      </c>
      <c r="E249" s="5">
        <v>255</v>
      </c>
      <c r="F249" s="10"/>
      <c r="G249" s="10"/>
      <c r="H249" s="10"/>
      <c r="I249" s="10"/>
      <c r="J249" s="10"/>
      <c r="K249" s="56">
        <f>'INP40.MELD'!F249</f>
        <v>0</v>
      </c>
      <c r="L249" s="56">
        <f t="shared" si="25"/>
        <v>0</v>
      </c>
      <c r="M249" s="10"/>
      <c r="N249" s="5">
        <v>255</v>
      </c>
      <c r="P249" s="161" t="str">
        <f t="shared" si="26"/>
        <v/>
      </c>
    </row>
    <row r="250" spans="1:16" s="253" customFormat="1" ht="16.05" customHeight="1" thickTop="1" thickBot="1" x14ac:dyDescent="0.3">
      <c r="A250" s="77"/>
      <c r="B250" s="478" t="s">
        <v>776</v>
      </c>
      <c r="C250" s="480" t="s">
        <v>792</v>
      </c>
      <c r="D250" s="94" t="s">
        <v>229</v>
      </c>
      <c r="E250" s="5">
        <v>256</v>
      </c>
      <c r="F250" s="10"/>
      <c r="G250" s="10"/>
      <c r="H250" s="10"/>
      <c r="I250" s="10"/>
      <c r="J250" s="10"/>
      <c r="K250" s="56">
        <f>'INP40.MELD'!F250</f>
        <v>0</v>
      </c>
      <c r="L250" s="56">
        <f t="shared" si="25"/>
        <v>0</v>
      </c>
      <c r="M250" s="10"/>
      <c r="N250" s="5">
        <v>256</v>
      </c>
      <c r="P250" s="161" t="str">
        <f t="shared" si="26"/>
        <v/>
      </c>
    </row>
    <row r="251" spans="1:16" s="253" customFormat="1" ht="16.05" customHeight="1" thickTop="1" thickBot="1" x14ac:dyDescent="0.3">
      <c r="A251" s="77"/>
      <c r="B251" s="478" t="s">
        <v>776</v>
      </c>
      <c r="C251" s="480" t="s">
        <v>793</v>
      </c>
      <c r="D251" s="62" t="s">
        <v>215</v>
      </c>
      <c r="E251" s="5">
        <v>257</v>
      </c>
      <c r="F251" s="10"/>
      <c r="G251" s="10"/>
      <c r="H251" s="10"/>
      <c r="I251" s="10"/>
      <c r="J251" s="10"/>
      <c r="K251" s="56">
        <f>'INP40.MELD'!F251</f>
        <v>0</v>
      </c>
      <c r="L251" s="56">
        <f t="shared" si="25"/>
        <v>0</v>
      </c>
      <c r="M251" s="10"/>
      <c r="N251" s="5">
        <v>257</v>
      </c>
      <c r="P251" s="161" t="str">
        <f t="shared" si="26"/>
        <v/>
      </c>
    </row>
    <row r="252" spans="1:16" s="253" customFormat="1" ht="16.05" customHeight="1" thickTop="1" thickBot="1" x14ac:dyDescent="0.3">
      <c r="A252" s="77"/>
      <c r="B252" s="478" t="s">
        <v>776</v>
      </c>
      <c r="C252" s="480" t="s">
        <v>794</v>
      </c>
      <c r="D252" s="62" t="s">
        <v>230</v>
      </c>
      <c r="E252" s="5">
        <v>258</v>
      </c>
      <c r="F252" s="10"/>
      <c r="G252" s="10"/>
      <c r="H252" s="10"/>
      <c r="I252" s="10"/>
      <c r="J252" s="10"/>
      <c r="K252" s="56">
        <f>'INP40.MELD'!F252</f>
        <v>0</v>
      </c>
      <c r="L252" s="56">
        <f t="shared" si="25"/>
        <v>0</v>
      </c>
      <c r="M252" s="10"/>
      <c r="N252" s="5">
        <v>258</v>
      </c>
      <c r="P252" s="161" t="str">
        <f t="shared" si="26"/>
        <v/>
      </c>
    </row>
    <row r="253" spans="1:16" s="253" customFormat="1" ht="16.05" customHeight="1" thickTop="1" thickBot="1" x14ac:dyDescent="0.3">
      <c r="A253" s="77"/>
      <c r="B253" s="478" t="s">
        <v>776</v>
      </c>
      <c r="C253" s="480" t="s">
        <v>795</v>
      </c>
      <c r="D253" s="94" t="s">
        <v>231</v>
      </c>
      <c r="E253" s="264">
        <v>235</v>
      </c>
      <c r="F253" s="10"/>
      <c r="G253" s="10"/>
      <c r="H253" s="10"/>
      <c r="I253" s="10"/>
      <c r="J253" s="10"/>
      <c r="K253" s="56">
        <f>'INP40.MELD'!F253</f>
        <v>0</v>
      </c>
      <c r="L253" s="56">
        <f t="shared" si="25"/>
        <v>0</v>
      </c>
      <c r="M253" s="10"/>
      <c r="N253" s="264">
        <v>235</v>
      </c>
      <c r="P253" s="161" t="str">
        <f t="shared" si="26"/>
        <v/>
      </c>
    </row>
    <row r="254" spans="1:16" s="253" customFormat="1" ht="16.05" customHeight="1" thickTop="1" thickBot="1" x14ac:dyDescent="0.3">
      <c r="A254" s="77"/>
      <c r="B254" s="478" t="s">
        <v>776</v>
      </c>
      <c r="C254" s="480" t="s">
        <v>796</v>
      </c>
      <c r="D254" s="94" t="s">
        <v>232</v>
      </c>
      <c r="E254" s="5">
        <v>260</v>
      </c>
      <c r="F254" s="10"/>
      <c r="G254" s="10"/>
      <c r="H254" s="10"/>
      <c r="I254" s="10"/>
      <c r="J254" s="10"/>
      <c r="K254" s="56">
        <f>'INP40.MELD'!F254</f>
        <v>0</v>
      </c>
      <c r="L254" s="56">
        <f t="shared" si="25"/>
        <v>0</v>
      </c>
      <c r="M254" s="10"/>
      <c r="N254" s="5">
        <v>260</v>
      </c>
      <c r="P254" s="161" t="str">
        <f t="shared" si="26"/>
        <v/>
      </c>
    </row>
    <row r="255" spans="1:16" s="253" customFormat="1" ht="16.05" customHeight="1" thickTop="1" thickBot="1" x14ac:dyDescent="0.3">
      <c r="A255" s="77"/>
      <c r="B255" s="478" t="s">
        <v>776</v>
      </c>
      <c r="C255" s="480" t="s">
        <v>797</v>
      </c>
      <c r="D255" s="94" t="s">
        <v>237</v>
      </c>
      <c r="E255" s="5">
        <v>261</v>
      </c>
      <c r="F255" s="10"/>
      <c r="G255" s="10"/>
      <c r="H255" s="10"/>
      <c r="I255" s="10"/>
      <c r="J255" s="10"/>
      <c r="K255" s="56">
        <f>'INP40.MELD'!F255</f>
        <v>0</v>
      </c>
      <c r="L255" s="56">
        <f t="shared" si="25"/>
        <v>0</v>
      </c>
      <c r="M255" s="10"/>
      <c r="N255" s="5">
        <v>261</v>
      </c>
      <c r="P255" s="161" t="str">
        <f t="shared" si="26"/>
        <v/>
      </c>
    </row>
    <row r="256" spans="1:16" s="253" customFormat="1" ht="16.05" customHeight="1" thickTop="1" thickBot="1" x14ac:dyDescent="0.3">
      <c r="A256" s="77"/>
      <c r="B256" s="478" t="s">
        <v>776</v>
      </c>
      <c r="C256" s="480" t="s">
        <v>244</v>
      </c>
      <c r="D256" s="62" t="s">
        <v>245</v>
      </c>
      <c r="E256" s="5">
        <v>262</v>
      </c>
      <c r="F256" s="10"/>
      <c r="G256" s="10"/>
      <c r="H256" s="10"/>
      <c r="I256" s="10"/>
      <c r="J256" s="10"/>
      <c r="K256" s="56">
        <f>'INP40.MELD'!F256</f>
        <v>0</v>
      </c>
      <c r="L256" s="56">
        <f t="shared" si="25"/>
        <v>0</v>
      </c>
      <c r="M256" s="10"/>
      <c r="N256" s="5">
        <v>262</v>
      </c>
      <c r="P256" s="161" t="str">
        <f t="shared" si="26"/>
        <v/>
      </c>
    </row>
    <row r="257" spans="1:16" s="253" customFormat="1" ht="16.05" customHeight="1" thickTop="1" thickBot="1" x14ac:dyDescent="0.3">
      <c r="A257" s="77"/>
      <c r="B257" s="478" t="s">
        <v>776</v>
      </c>
      <c r="C257" s="480" t="s">
        <v>798</v>
      </c>
      <c r="D257" s="62" t="s">
        <v>235</v>
      </c>
      <c r="E257" s="5">
        <v>263</v>
      </c>
      <c r="F257" s="10"/>
      <c r="G257" s="10"/>
      <c r="H257" s="10"/>
      <c r="I257" s="10"/>
      <c r="J257" s="10"/>
      <c r="K257" s="56">
        <f>'INP40.MELD'!F257</f>
        <v>0</v>
      </c>
      <c r="L257" s="56">
        <f t="shared" si="25"/>
        <v>0</v>
      </c>
      <c r="M257" s="10"/>
      <c r="N257" s="5">
        <v>263</v>
      </c>
      <c r="P257" s="161" t="str">
        <f t="shared" si="26"/>
        <v/>
      </c>
    </row>
    <row r="258" spans="1:16" s="253" customFormat="1" ht="16.05" customHeight="1" thickTop="1" thickBot="1" x14ac:dyDescent="0.3">
      <c r="A258" s="77"/>
      <c r="B258" s="478" t="s">
        <v>776</v>
      </c>
      <c r="C258" s="480" t="s">
        <v>338</v>
      </c>
      <c r="D258" s="62" t="s">
        <v>228</v>
      </c>
      <c r="E258" s="5">
        <v>264</v>
      </c>
      <c r="F258" s="10"/>
      <c r="G258" s="10"/>
      <c r="H258" s="10"/>
      <c r="I258" s="10"/>
      <c r="J258" s="10"/>
      <c r="K258" s="56">
        <f>'INP40.MELD'!F258</f>
        <v>0</v>
      </c>
      <c r="L258" s="56">
        <f t="shared" si="25"/>
        <v>0</v>
      </c>
      <c r="M258" s="10"/>
      <c r="N258" s="5">
        <v>264</v>
      </c>
      <c r="P258" s="161" t="str">
        <f t="shared" si="26"/>
        <v/>
      </c>
    </row>
    <row r="259" spans="1:16" s="253" customFormat="1" ht="16.05" customHeight="1" thickTop="1" thickBot="1" x14ac:dyDescent="0.3">
      <c r="A259" s="77"/>
      <c r="B259" s="478" t="s">
        <v>776</v>
      </c>
      <c r="C259" s="480" t="s">
        <v>238</v>
      </c>
      <c r="D259" s="62" t="s">
        <v>239</v>
      </c>
      <c r="E259" s="5">
        <v>265</v>
      </c>
      <c r="F259" s="10"/>
      <c r="G259" s="10"/>
      <c r="H259" s="10"/>
      <c r="I259" s="10"/>
      <c r="J259" s="10"/>
      <c r="K259" s="56">
        <f>'INP40.MELD'!F259</f>
        <v>0</v>
      </c>
      <c r="L259" s="56">
        <f t="shared" si="25"/>
        <v>0</v>
      </c>
      <c r="M259" s="10"/>
      <c r="N259" s="5">
        <v>265</v>
      </c>
      <c r="P259" s="161" t="str">
        <f t="shared" si="26"/>
        <v/>
      </c>
    </row>
    <row r="260" spans="1:16" s="253" customFormat="1" ht="16.05" customHeight="1" thickTop="1" thickBot="1" x14ac:dyDescent="0.3">
      <c r="A260" s="77"/>
      <c r="B260" s="478" t="s">
        <v>776</v>
      </c>
      <c r="C260" s="480" t="s">
        <v>240</v>
      </c>
      <c r="D260" s="62" t="s">
        <v>241</v>
      </c>
      <c r="E260" s="5">
        <v>266</v>
      </c>
      <c r="F260" s="10"/>
      <c r="G260" s="10"/>
      <c r="H260" s="10"/>
      <c r="I260" s="10"/>
      <c r="J260" s="10"/>
      <c r="K260" s="56">
        <f>'INP40.MELD'!F260</f>
        <v>0</v>
      </c>
      <c r="L260" s="56">
        <f t="shared" si="25"/>
        <v>0</v>
      </c>
      <c r="M260" s="10"/>
      <c r="N260" s="5">
        <v>266</v>
      </c>
      <c r="P260" s="161" t="str">
        <f t="shared" si="26"/>
        <v/>
      </c>
    </row>
    <row r="261" spans="1:16" s="253" customFormat="1" ht="16.05" customHeight="1" thickTop="1" thickBot="1" x14ac:dyDescent="0.3">
      <c r="A261" s="77"/>
      <c r="B261" s="478" t="s">
        <v>776</v>
      </c>
      <c r="C261" s="480" t="s">
        <v>242</v>
      </c>
      <c r="D261" s="62" t="s">
        <v>243</v>
      </c>
      <c r="E261" s="5">
        <v>267</v>
      </c>
      <c r="F261" s="10"/>
      <c r="G261" s="10"/>
      <c r="H261" s="10"/>
      <c r="I261" s="10"/>
      <c r="J261" s="10"/>
      <c r="K261" s="56">
        <f>'INP40.MELD'!F261</f>
        <v>0</v>
      </c>
      <c r="L261" s="56">
        <f t="shared" si="25"/>
        <v>0</v>
      </c>
      <c r="M261" s="10"/>
      <c r="N261" s="5">
        <v>267</v>
      </c>
      <c r="P261" s="161" t="str">
        <f t="shared" si="26"/>
        <v/>
      </c>
    </row>
    <row r="262" spans="1:16" s="253" customFormat="1" ht="16.05" customHeight="1" thickTop="1" thickBot="1" x14ac:dyDescent="0.3">
      <c r="A262" s="77"/>
      <c r="B262" s="478" t="s">
        <v>776</v>
      </c>
      <c r="C262" s="480" t="s">
        <v>799</v>
      </c>
      <c r="D262" s="94" t="s">
        <v>246</v>
      </c>
      <c r="E262" s="5">
        <v>268</v>
      </c>
      <c r="F262" s="10"/>
      <c r="G262" s="10"/>
      <c r="H262" s="10"/>
      <c r="I262" s="10"/>
      <c r="J262" s="10"/>
      <c r="K262" s="56">
        <f>'INP40.MELD'!F262</f>
        <v>0</v>
      </c>
      <c r="L262" s="56">
        <f t="shared" si="25"/>
        <v>0</v>
      </c>
      <c r="M262" s="10"/>
      <c r="N262" s="5">
        <v>268</v>
      </c>
      <c r="P262" s="161" t="str">
        <f t="shared" si="26"/>
        <v/>
      </c>
    </row>
    <row r="263" spans="1:16" ht="16.05" customHeight="1" thickTop="1" thickBot="1" x14ac:dyDescent="0.3">
      <c r="A263" s="77"/>
      <c r="B263" s="478" t="s">
        <v>776</v>
      </c>
      <c r="C263" s="480" t="s">
        <v>800</v>
      </c>
      <c r="D263" s="62" t="s">
        <v>213</v>
      </c>
      <c r="E263" s="5">
        <v>269</v>
      </c>
      <c r="F263" s="10"/>
      <c r="G263" s="10"/>
      <c r="H263" s="10"/>
      <c r="I263" s="10"/>
      <c r="J263" s="10"/>
      <c r="K263" s="56">
        <f>'INP40.MELD'!F263</f>
        <v>0</v>
      </c>
      <c r="L263" s="56">
        <f t="shared" si="25"/>
        <v>0</v>
      </c>
      <c r="M263" s="10"/>
      <c r="N263" s="5">
        <v>269</v>
      </c>
      <c r="P263" s="161" t="str">
        <f t="shared" si="26"/>
        <v/>
      </c>
    </row>
    <row r="264" spans="1:16" ht="1.05" customHeight="1" thickTop="1" x14ac:dyDescent="0.25">
      <c r="B264" s="474"/>
      <c r="C264" s="495"/>
      <c r="D264" s="254"/>
      <c r="E264" s="254"/>
      <c r="H264" s="248"/>
      <c r="I264" s="248"/>
      <c r="K264" s="248"/>
      <c r="L264" s="248"/>
      <c r="N264" s="363"/>
    </row>
    <row r="265" spans="1:16" ht="1.05" customHeight="1" x14ac:dyDescent="0.25">
      <c r="B265" s="474"/>
      <c r="C265" s="474"/>
      <c r="D265" s="254"/>
      <c r="E265" s="254"/>
      <c r="H265" s="248"/>
      <c r="I265" s="248"/>
      <c r="K265" s="248"/>
      <c r="L265" s="248"/>
      <c r="N265" s="363"/>
    </row>
    <row r="266" spans="1:16" ht="27" customHeight="1" thickBot="1" x14ac:dyDescent="0.3">
      <c r="B266" s="496"/>
      <c r="C266" s="497" t="s">
        <v>801</v>
      </c>
      <c r="D266" s="60" t="s">
        <v>398</v>
      </c>
      <c r="E266" s="5">
        <v>250</v>
      </c>
      <c r="F266" s="56">
        <f t="shared" ref="F266:M266" si="27">SUM(F18,F67,F126,F178,F230)</f>
        <v>0</v>
      </c>
      <c r="G266" s="56">
        <f t="shared" si="27"/>
        <v>0</v>
      </c>
      <c r="H266" s="56">
        <f t="shared" si="27"/>
        <v>0</v>
      </c>
      <c r="I266" s="56">
        <f t="shared" si="27"/>
        <v>0</v>
      </c>
      <c r="J266" s="56">
        <f t="shared" si="27"/>
        <v>0</v>
      </c>
      <c r="K266" s="56">
        <f t="shared" si="27"/>
        <v>0</v>
      </c>
      <c r="L266" s="56">
        <f t="shared" si="27"/>
        <v>0</v>
      </c>
      <c r="M266" s="56">
        <f t="shared" si="27"/>
        <v>0</v>
      </c>
      <c r="N266" s="5">
        <v>250</v>
      </c>
    </row>
    <row r="267" spans="1:16" ht="35.25" hidden="1" customHeight="1" thickTop="1" x14ac:dyDescent="0.25"/>
    <row r="268" spans="1:16" ht="31.5" hidden="1" customHeight="1" x14ac:dyDescent="0.25"/>
    <row r="269" spans="1:16" ht="31.5" hidden="1" customHeight="1" x14ac:dyDescent="0.25"/>
    <row r="270" spans="1:16" ht="31.5" hidden="1" customHeight="1" x14ac:dyDescent="0.25"/>
    <row r="271" spans="1:16" ht="27" hidden="1" customHeight="1" x14ac:dyDescent="0.25"/>
    <row r="272" spans="1:16" ht="6" customHeight="1" thickTop="1" x14ac:dyDescent="0.25">
      <c r="C272" s="16"/>
      <c r="D272" s="16"/>
      <c r="E272" s="16"/>
      <c r="F272" s="16"/>
      <c r="G272" s="16"/>
      <c r="H272" s="16"/>
      <c r="I272" s="16"/>
      <c r="J272" s="16"/>
      <c r="K272" s="16"/>
      <c r="L272" s="16"/>
      <c r="M272" s="16"/>
      <c r="N272" s="16"/>
    </row>
    <row r="273" spans="3:14" ht="19.5" customHeight="1" x14ac:dyDescent="0.25">
      <c r="C273" s="156" t="s">
        <v>538</v>
      </c>
      <c r="N273" s="239" t="s">
        <v>259</v>
      </c>
    </row>
    <row r="274" spans="3:14" x14ac:dyDescent="0.25">
      <c r="C274" s="177" t="str">
        <f>"Version: "&amp;C315</f>
        <v>Version: 1.00.F0</v>
      </c>
    </row>
    <row r="275" spans="3:14" ht="12.75" hidden="1" customHeight="1" x14ac:dyDescent="0.25">
      <c r="C275" s="464"/>
      <c r="F275" s="64"/>
      <c r="G275" s="64"/>
      <c r="H275" s="64"/>
      <c r="I275" s="64"/>
      <c r="J275" s="64"/>
      <c r="K275" s="64"/>
      <c r="L275" s="64"/>
      <c r="M275" s="64" t="e">
        <f>#REF!</f>
        <v>#REF!</v>
      </c>
    </row>
    <row r="276" spans="3:14" ht="12.75" hidden="1" customHeight="1" x14ac:dyDescent="0.25">
      <c r="C276" s="464"/>
      <c r="F276" s="64"/>
      <c r="G276" s="64"/>
      <c r="H276" s="64" t="e">
        <f>#REF!</f>
        <v>#REF!</v>
      </c>
      <c r="I276" s="64"/>
      <c r="J276" s="64"/>
      <c r="K276" s="64"/>
      <c r="L276" s="64"/>
      <c r="M276" s="64"/>
    </row>
    <row r="277" spans="3:14" x14ac:dyDescent="0.25">
      <c r="C277" s="464"/>
      <c r="F277" s="240"/>
    </row>
    <row r="278" spans="3:14" ht="12.75" hidden="1" customHeight="1" x14ac:dyDescent="0.25">
      <c r="C278" s="464"/>
      <c r="F278" s="240"/>
      <c r="N278" s="14"/>
    </row>
    <row r="279" spans="3:14" ht="12.75" hidden="1" customHeight="1" x14ac:dyDescent="0.25">
      <c r="C279" s="464"/>
      <c r="F279" s="240"/>
    </row>
    <row r="280" spans="3:14" ht="12.75" hidden="1" customHeight="1" x14ac:dyDescent="0.25">
      <c r="C280" s="464"/>
      <c r="F280" s="12"/>
    </row>
    <row r="281" spans="3:14" ht="12.75" hidden="1" customHeight="1" x14ac:dyDescent="0.25">
      <c r="C281" s="464"/>
      <c r="F281" s="13"/>
    </row>
    <row r="282" spans="3:14" x14ac:dyDescent="0.25">
      <c r="C282" s="124" t="s">
        <v>502</v>
      </c>
      <c r="F282" s="240"/>
    </row>
    <row r="283" spans="3:14" x14ac:dyDescent="0.25">
      <c r="C283" s="90" t="s">
        <v>503</v>
      </c>
      <c r="D283" s="90"/>
      <c r="E283" s="125"/>
      <c r="F283" s="423"/>
      <c r="G283" s="161" t="str">
        <f>IF(MIN(G18:G271)&lt;0,"ERROR","")</f>
        <v/>
      </c>
      <c r="H283" s="161" t="str">
        <f>IF(MIN(H18:H271)&lt;0,"ERROR","")</f>
        <v/>
      </c>
      <c r="I283" s="161" t="str">
        <f>IF(MIN(I18:I271)&lt;0,"ERROR","")</f>
        <v/>
      </c>
      <c r="J283" s="161" t="str">
        <f>IF(MIN(J18:J271)&lt;0,"ERROR","")</f>
        <v/>
      </c>
      <c r="K283" s="433"/>
      <c r="L283" s="423"/>
      <c r="M283" s="423"/>
    </row>
    <row r="284" spans="3:14" x14ac:dyDescent="0.25">
      <c r="C284" s="126" t="s">
        <v>504</v>
      </c>
      <c r="D284" s="126"/>
      <c r="E284" s="137"/>
      <c r="F284" s="161" t="str">
        <f>IF(OR(MIN(F19:F66,F69:F73,F75:F125,F128:F130,F132:F163,F165:F177,F180:F195,F197:F229,F231:F263)&lt;-100000,MAX(F19:F66,F69:F73,F75:F125,F128:F130,F132:F163,F165:F177,F180:F195,F197:F229,F231:F263)&gt;100000),"Attention","")</f>
        <v/>
      </c>
      <c r="G284" s="161" t="str">
        <f>IF(MAX(G19:G66,G69:G73,G75:G125,G128:G130,G132:G163,G165:G177,G180:G195,G197:G229,G231:G263)&gt;100000,"Attention","")</f>
        <v/>
      </c>
      <c r="H284" s="161" t="str">
        <f>IF(MAX(H19:H66,H69:H73,H75:H125,H128:H130,H132:H163,H165:H177,H180:H195,H197:H229,H231:H263)&gt;100000,"Attention","")</f>
        <v/>
      </c>
      <c r="I284" s="161" t="str">
        <f>IF(MAX(I19:I66,I69:I73,I75:I125,I128:I130,I132:I163,I165:I177,I180:I195,I197:I229,I231:I263)&gt;100000,"Attention","")</f>
        <v/>
      </c>
      <c r="J284" s="161" t="str">
        <f>IF(MAX(J19:J66,J69:J73,J75:J125,J128:J130,J132:J163,J165:J177,J180:J195,J197:J229,J231:J263)&gt;100000,"Attention","")</f>
        <v/>
      </c>
      <c r="K284" s="161" t="str">
        <f>IF(OR(MIN(K19:K66,K69:K73,K75:K125,K128:K130,K132:K163,K165:K177,K180:K195,K197:K229,K231:K263)&lt;-100000,MAX(K19:K66,K69:K73,K75:K125,K128:K130,K132:K163,K165:K177,K180:K195,K197:K229,K231:K263)&gt;100000),"Attention","")</f>
        <v/>
      </c>
      <c r="L284" s="161" t="str">
        <f>IF(OR(MIN(L19:L66,L69:L73,L75:L125,L128:L130,L132:L163,L165:L177,L180:L195,L197:L229,L231:L263)&lt;-100000,MAX(L19:L66,L69:L73,L75:L125,L128:L130,L132:L163,L165:L177,L180:L195,L197:L229,L231:L263)&gt;100000),"Attention","")</f>
        <v/>
      </c>
      <c r="M284" s="161" t="str">
        <f>IF(OR(MIN(M19:M66,M69:M73,M75:M125,M128:M130,M132:M163,M165:M177,M180:M195,M197:M229,M231:M263)&lt;-100000,MAX(M19:M66,M69:M73,M75:M125,M128:M130,M132:M163,M165:M177,M180:M195,M197:M229,M231:M263)&gt;100000),"Attention","")</f>
        <v/>
      </c>
    </row>
    <row r="285" spans="3:14" x14ac:dyDescent="0.25">
      <c r="C285" s="139"/>
    </row>
    <row r="287" spans="3:14" x14ac:dyDescent="0.25">
      <c r="C287" s="139"/>
      <c r="D287" s="139"/>
      <c r="E287" s="139"/>
    </row>
    <row r="288" spans="3:14" x14ac:dyDescent="0.25">
      <c r="C288" s="139"/>
      <c r="D288" s="139"/>
      <c r="E288" s="139"/>
    </row>
    <row r="304" spans="1:1" x14ac:dyDescent="0.25">
      <c r="A304" s="231"/>
    </row>
    <row r="305" spans="2:13" hidden="1" x14ac:dyDescent="0.25">
      <c r="C305" s="239" t="s">
        <v>330</v>
      </c>
      <c r="D305" s="239">
        <f>SUM(F305:M305)</f>
        <v>0</v>
      </c>
      <c r="F305" s="227">
        <f>COUNTA(F19:F66,F69:F73,F75:F125,F128:F130,F132:F163,F165:F177,F180:F195,F197:F229,F231:F263)</f>
        <v>0</v>
      </c>
      <c r="G305" s="227">
        <f>COUNTA(G19:G66,G69:G73,G75:G125,G128:G130,G132:G163,G165:G177,G180:G195,G197:G229,G231:G263)</f>
        <v>0</v>
      </c>
      <c r="H305" s="227">
        <f>COUNTA(H19:H66,H69:H73,H75:H125,H128:H130,H132:H163,H165:H177,H180:H195,H197:H229,H231:H263)</f>
        <v>0</v>
      </c>
      <c r="I305" s="227">
        <f>COUNTA(I19:I66,I69:I73,I75:I125,I128:I130,I132:I163,I165:I177,I180:I195,I197:I229,I231:I263)</f>
        <v>0</v>
      </c>
      <c r="J305" s="227">
        <f>COUNTA(J19:J66,J69:J73,J75:J125,J128:J130,J132:J163,J165:J177,J180:J195,J197:J229,J231:J263)</f>
        <v>0</v>
      </c>
      <c r="K305" s="227"/>
      <c r="L305" s="227"/>
      <c r="M305" s="227">
        <f>COUNTA(M19:M66,M69:M73,M75:M125,M128:M130,M132:M163,M165:M177,M180:M195,M197:M229,M231:M263)</f>
        <v>0</v>
      </c>
    </row>
    <row r="306" spans="2:13" hidden="1" x14ac:dyDescent="0.25"/>
    <row r="312" spans="2:13" x14ac:dyDescent="0.25">
      <c r="B312" s="193" t="s">
        <v>1</v>
      </c>
      <c r="C312" s="194" t="str">
        <f>M2</f>
        <v>XXXXXX</v>
      </c>
    </row>
    <row r="313" spans="2:13" x14ac:dyDescent="0.25">
      <c r="B313" s="85"/>
      <c r="C313" s="195" t="str">
        <f>M1</f>
        <v>INP50</v>
      </c>
    </row>
    <row r="314" spans="2:13" x14ac:dyDescent="0.25">
      <c r="B314" s="85"/>
      <c r="C314" s="196" t="str">
        <f>M3</f>
        <v>jj.mm.aaaa</v>
      </c>
    </row>
    <row r="315" spans="2:13" x14ac:dyDescent="0.25">
      <c r="B315" s="85"/>
      <c r="C315" s="197" t="s">
        <v>959</v>
      </c>
    </row>
    <row r="316" spans="2:13" x14ac:dyDescent="0.25">
      <c r="B316" s="85"/>
      <c r="C316" s="195" t="str">
        <f>F17</f>
        <v>col. 01</v>
      </c>
    </row>
    <row r="317" spans="2:13" x14ac:dyDescent="0.25">
      <c r="B317" s="85"/>
      <c r="C317" s="198">
        <f>COUNTIF(F283:M284,"ERROR")</f>
        <v>0</v>
      </c>
    </row>
    <row r="318" spans="2:13" x14ac:dyDescent="0.25">
      <c r="B318" s="162"/>
      <c r="C318" s="473">
        <f>COUNTIF(F19:P284,"Attention")</f>
        <v>0</v>
      </c>
    </row>
  </sheetData>
  <sheetProtection sheet="1" autoFilter="0"/>
  <autoFilter ref="B17:C263" xr:uid="{00000000-0009-0000-0000-000009000000}"/>
  <mergeCells count="13">
    <mergeCell ref="B14:C15"/>
    <mergeCell ref="F11:F15"/>
    <mergeCell ref="G13:H13"/>
    <mergeCell ref="I13:J13"/>
    <mergeCell ref="F5:K5"/>
    <mergeCell ref="M11:M15"/>
    <mergeCell ref="G14:G15"/>
    <mergeCell ref="H14:H15"/>
    <mergeCell ref="I14:I15"/>
    <mergeCell ref="J14:J15"/>
    <mergeCell ref="K13:K15"/>
    <mergeCell ref="L13:L15"/>
    <mergeCell ref="G11:L12"/>
  </mergeCells>
  <hyperlinks>
    <hyperlink ref="J16:L16" location="Note_7.3.1" display="7.3.1" xr:uid="{00000000-0004-0000-0900-000000000000}"/>
    <hyperlink ref="G16:I16" location="Note_7.2.1" display="7.2.1" xr:uid="{00000000-0004-0000-0900-000001000000}"/>
    <hyperlink ref="G16" location="Note_9.5" display="9.5" xr:uid="{00000000-0004-0000-0900-000002000000}"/>
    <hyperlink ref="H16" location="Note_9.6" display="9.6" xr:uid="{00000000-0004-0000-0900-000003000000}"/>
    <hyperlink ref="I16" location="Note_9.7" display="9.7" xr:uid="{00000000-0004-0000-0900-000004000000}"/>
    <hyperlink ref="J16" location="Note_9.9" display="9.9" xr:uid="{00000000-0004-0000-0900-000005000000}"/>
    <hyperlink ref="L16" location="Note_9.8" display="9.8" xr:uid="{00000000-0004-0000-0900-000006000000}"/>
    <hyperlink ref="F16" location="Note_9." display="9." xr:uid="{00000000-0004-0000-0900-000007000000}"/>
    <hyperlink ref="D65" location="CNTR_GB" display="GB" xr:uid="{00000000-0004-0000-0900-000008000000}"/>
    <hyperlink ref="D49" location="CNTR_NO" display="NO" xr:uid="{00000000-0004-0000-0900-000009000000}"/>
    <hyperlink ref="D26" location="CNTR_DE" display="DE" xr:uid="{00000000-0004-0000-0900-00000A000000}"/>
    <hyperlink ref="D60" location="CNTR_ES" display="ES" xr:uid="{00000000-0004-0000-0900-00000B000000}"/>
    <hyperlink ref="D30" location="CNTR_FR" display="FR" xr:uid="{00000000-0004-0000-0900-00000C000000}"/>
    <hyperlink ref="D38" location="CNTR_IT" display="IT" xr:uid="{00000000-0004-0000-0900-00000D000000}"/>
    <hyperlink ref="D44" location="CNTR_MT" display="MT" xr:uid="{00000000-0004-0000-0900-00000E000000}"/>
    <hyperlink ref="D52" location="CNTR_PT" display="PT" xr:uid="{00000000-0004-0000-0900-00000F000000}"/>
    <hyperlink ref="D29" location="CNTR_FI" display="FI" xr:uid="{00000000-0004-0000-0900-000010000000}"/>
    <hyperlink ref="D72" location="CNTR_MA" display="MA" xr:uid="{00000000-0004-0000-0900-000011000000}"/>
    <hyperlink ref="D75" location="CNTR_AO" display="AO" xr:uid="{00000000-0004-0000-0900-000012000000}"/>
    <hyperlink ref="D80" location="CNTR_IO" display="IO" xr:uid="{00000000-0004-0000-0900-000013000000}"/>
    <hyperlink ref="D94" location="CNTR_KM" display="KM" xr:uid="{00000000-0004-0000-0900-000014000000}"/>
    <hyperlink ref="D96" location="CNTR_CD" display="CD" xr:uid="{00000000-0004-0000-0900-000015000000}"/>
    <hyperlink ref="D103" location="CNTR_MU" display="MU" xr:uid="{00000000-0004-0000-0900-000016000000}"/>
    <hyperlink ref="D112" location="CNTR_SC" display="SC" xr:uid="{00000000-0004-0000-0900-000017000000}"/>
    <hyperlink ref="D116" location="CNTR_SH" display="SH" xr:uid="{00000000-0004-0000-0900-000018000000}"/>
    <hyperlink ref="D121" location="CNTR_TZ" display="TZ" xr:uid="{00000000-0004-0000-0900-000019000000}"/>
    <hyperlink ref="D130" location="CNTR_US" display="US" xr:uid="{00000000-0004-0000-0900-00001A000000}"/>
    <hyperlink ref="D147" location="CNTR_GD" display="GD" xr:uid="{00000000-0004-0000-0900-00001B000000}"/>
    <hyperlink ref="D150" location="CNTR_HN" display="HN" xr:uid="{00000000-0004-0000-0900-00001C000000}"/>
    <hyperlink ref="D156" location="CNTR_NI" display="NI" xr:uid="{00000000-0004-0000-0900-00001D000000}"/>
    <hyperlink ref="D157" location="CNTR_PA" display="PA" xr:uid="{00000000-0004-0000-0900-00001E000000}"/>
    <hyperlink ref="D161" location="CNTR_VC" display="VC" xr:uid="{00000000-0004-0000-0900-00001F000000}"/>
    <hyperlink ref="D160" location="CNTR_SX" display="SX" xr:uid="{00000000-0004-0000-0900-000020000000}"/>
    <hyperlink ref="D169" location="CNTR_EC" display="EC" xr:uid="{00000000-0004-0000-0900-000021000000}"/>
    <hyperlink ref="D186" location="CNTR_YE" display="YE" xr:uid="{00000000-0004-0000-0900-000022000000}"/>
    <hyperlink ref="D191" location="CNTR_OM" display="OM" xr:uid="{00000000-0004-0000-0900-000023000000}"/>
    <hyperlink ref="D195" location="CNTR_AE" display="AE" xr:uid="{00000000-0004-0000-0900-000024000000}"/>
    <hyperlink ref="D192" location="CNTR_PS" display="PS" xr:uid="{00000000-0004-0000-0900-000025000000}"/>
    <hyperlink ref="D203" location="CNTR_IN" display="IN" xr:uid="{00000000-0004-0000-0900-000026000000}"/>
    <hyperlink ref="D214" location="CNTR_MY" display="MY" xr:uid="{00000000-0004-0000-0900-000027000000}"/>
    <hyperlink ref="D224" location="CNTR_TW" display="TW" xr:uid="{00000000-0004-0000-0900-000028000000}"/>
    <hyperlink ref="D226" location="CNTR_TL" display="TL" xr:uid="{00000000-0004-0000-0900-000029000000}"/>
    <hyperlink ref="D263" location="CNTR_NZ" display="NZ" xr:uid="{00000000-0004-0000-0900-00002A000000}"/>
    <hyperlink ref="D237" location="CNTR_FM" display="FM" xr:uid="{00000000-0004-0000-0900-00002B000000}"/>
    <hyperlink ref="D248" location="CNTR_NZ" display="NZ" xr:uid="{00000000-0004-0000-0900-00002C000000}"/>
    <hyperlink ref="D253" location="CNTR_PG" display="PG" xr:uid="{00000000-0004-0000-0900-00002D000000}"/>
    <hyperlink ref="D262" location="CNTR_WF" display="WF" xr:uid="{00000000-0004-0000-0900-00002E000000}"/>
    <hyperlink ref="D255" location="CNTR_SB" display="SB" xr:uid="{00000000-0004-0000-0900-00002F000000}"/>
    <hyperlink ref="D254" location="CNTR_PN" display="PN" xr:uid="{00000000-0004-0000-0900-000030000000}"/>
    <hyperlink ref="D250" location="CNTR_MP" display="MP" xr:uid="{00000000-0004-0000-0900-000031000000}"/>
    <hyperlink ref="D247" location="CNTR_NC" display="NC" xr:uid="{00000000-0004-0000-0900-000032000000}"/>
    <hyperlink ref="D239" location="CNTR_PF" display="PF" xr:uid="{00000000-0004-0000-0900-000033000000}"/>
    <hyperlink ref="D238" location="CNTR_TF" display="TF" xr:uid="{00000000-0004-0000-0900-000034000000}"/>
    <hyperlink ref="D243" location="CNTR_UM" display="UM" xr:uid="{00000000-0004-0000-0900-000035000000}"/>
  </hyperlinks>
  <pageMargins left="0.59055118110236227" right="0.59055118110236227" top="0.59055118110236227" bottom="0.59055118110236227" header="0.31496062992125984" footer="0.31496062992125984"/>
  <pageSetup paperSize="9" scale="45" fitToWidth="2" fitToHeight="2" orientation="landscape" r:id="rId1"/>
  <headerFooter>
    <oddFooter><![CDATA[&L&"Arial,Fett"BNS confidentiel&C&D&Rpage &P]]></oddFooter>
  </headerFooter>
  <rowBreaks count="5" manualBreakCount="5">
    <brk id="66" min="5" max="13" man="1"/>
    <brk id="115" min="5" max="13" man="1"/>
    <brk id="163" min="5" max="13" man="1"/>
    <brk id="195" min="5" max="13" man="1"/>
    <brk id="229" min="5" max="13" man="1"/>
  </rowBreaks>
  <colBreaks count="1" manualBreakCount="1">
    <brk id="14"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J316"/>
  <sheetViews>
    <sheetView showGridLines="0" showRowColHeaders="0" zoomScale="80" zoomScaleNormal="80" zoomScaleSheetLayoutView="80" workbookViewId="0">
      <pane xSplit="5" ySplit="17" topLeftCell="F18" activePane="bottomRight" state="frozen"/>
      <selection activeCell="A3" sqref="A3:C3"/>
      <selection pane="topRight" activeCell="A3" sqref="A3:C3"/>
      <selection pane="bottomLeft" activeCell="A3" sqref="A3:C3"/>
      <selection pane="bottomRight" activeCell="F19" sqref="F19"/>
    </sheetView>
  </sheetViews>
  <sheetFormatPr defaultColWidth="9.21875" defaultRowHeight="13.2" x14ac:dyDescent="0.25"/>
  <cols>
    <col min="1" max="1" customWidth="true" style="291" width="4.77734375"/>
    <col min="2" max="2" customWidth="true" style="291" width="10.44140625"/>
    <col min="3" max="3" customWidth="true" style="291" width="54.77734375"/>
    <col min="4" max="4" customWidth="true" style="291" width="7.77734375"/>
    <col min="5" max="5" customWidth="true" style="291" width="4.77734375"/>
    <col min="6" max="8" customWidth="true" style="291" width="30.0"/>
    <col min="9" max="9" customWidth="true" style="291" width="4.77734375"/>
    <col min="10" max="10" customWidth="true" style="291" width="19.77734375"/>
    <col min="11" max="11" customWidth="true" style="291" width="17.77734375"/>
    <col min="12" max="16" style="291" width="9.21875"/>
    <col min="17" max="17" customWidth="true" style="291" width="9.21875"/>
    <col min="18" max="16384" style="291" width="9.21875"/>
  </cols>
  <sheetData>
    <row r="1" spans="2:10" ht="21" customHeight="1" x14ac:dyDescent="0.3">
      <c r="F1" s="587" t="s">
        <v>399</v>
      </c>
      <c r="G1" s="315"/>
      <c r="I1" s="14" t="s">
        <v>1077</v>
      </c>
      <c r="J1" s="292" t="s">
        <v>364</v>
      </c>
    </row>
    <row r="2" spans="2:10" ht="21" customHeight="1" x14ac:dyDescent="0.3">
      <c r="E2" s="315"/>
      <c r="F2" s="590" t="s">
        <v>1150</v>
      </c>
      <c r="G2" s="315"/>
      <c r="I2" s="14" t="s">
        <v>1062</v>
      </c>
      <c r="J2" s="292" t="str">
        <f>Start!H3</f>
        <v>XXXXXX</v>
      </c>
    </row>
    <row r="3" spans="2:10" ht="21" customHeight="1" x14ac:dyDescent="0.3">
      <c r="F3" s="590" t="s">
        <v>1151</v>
      </c>
      <c r="G3" s="315"/>
      <c r="I3" s="14" t="s">
        <v>467</v>
      </c>
      <c r="J3" s="166" t="str">
        <f>Start!H4</f>
        <v>jj.mm.aaaa</v>
      </c>
    </row>
    <row r="4" spans="2:10" ht="15.6" customHeight="1" x14ac:dyDescent="0.25">
      <c r="F4" s="589" t="s">
        <v>501</v>
      </c>
      <c r="G4" s="315"/>
    </row>
    <row r="5" spans="2:10" ht="18" customHeight="1" x14ac:dyDescent="0.25">
      <c r="F5" s="464"/>
      <c r="G5" s="464"/>
      <c r="H5" s="464"/>
      <c r="I5" s="308"/>
    </row>
    <row r="6" spans="2:10" ht="18" customHeight="1" x14ac:dyDescent="0.25">
      <c r="F6" s="958" t="s">
        <v>1152</v>
      </c>
      <c r="G6" s="959"/>
      <c r="H6" s="960"/>
      <c r="I6" s="308"/>
    </row>
    <row r="7" spans="2:10" ht="18" customHeight="1" x14ac:dyDescent="0.25">
      <c r="F7" s="961"/>
      <c r="G7" s="962"/>
      <c r="H7" s="963"/>
      <c r="I7" s="308"/>
    </row>
    <row r="8" spans="2:10" ht="18" customHeight="1" x14ac:dyDescent="0.25">
      <c r="F8" s="961"/>
      <c r="G8" s="962"/>
      <c r="H8" s="963"/>
      <c r="I8" s="308"/>
    </row>
    <row r="9" spans="2:10" ht="18" customHeight="1" x14ac:dyDescent="0.25">
      <c r="B9" s="232"/>
      <c r="F9" s="961"/>
      <c r="G9" s="962"/>
      <c r="H9" s="963"/>
      <c r="I9" s="308"/>
    </row>
    <row r="10" spans="2:10" ht="18" customHeight="1" x14ac:dyDescent="0.25">
      <c r="B10" s="233"/>
      <c r="F10" s="961"/>
      <c r="G10" s="962"/>
      <c r="H10" s="963"/>
      <c r="I10" s="308"/>
    </row>
    <row r="11" spans="2:10" ht="18" customHeight="1" x14ac:dyDescent="0.25">
      <c r="B11" s="234"/>
      <c r="D11" s="15"/>
      <c r="F11" s="964"/>
      <c r="G11" s="965"/>
      <c r="H11" s="966"/>
      <c r="I11" s="308"/>
    </row>
    <row r="12" spans="2:10" ht="18" hidden="1" customHeight="1" x14ac:dyDescent="0.25">
      <c r="B12" s="237"/>
      <c r="D12" s="15"/>
      <c r="F12" s="649"/>
      <c r="G12" s="650"/>
      <c r="H12" s="651"/>
      <c r="I12" s="308"/>
    </row>
    <row r="13" spans="2:10" ht="18" hidden="1" customHeight="1" x14ac:dyDescent="0.25">
      <c r="D13" s="15"/>
      <c r="F13" s="649"/>
      <c r="G13" s="650"/>
      <c r="H13" s="650"/>
    </row>
    <row r="14" spans="2:10" ht="18" customHeight="1" x14ac:dyDescent="0.25">
      <c r="B14" s="939" t="s">
        <v>536</v>
      </c>
      <c r="C14" s="939"/>
      <c r="D14" s="15"/>
      <c r="F14" s="647"/>
      <c r="G14" s="648"/>
      <c r="H14" s="648"/>
    </row>
    <row r="15" spans="2:10" ht="56.1" customHeight="1" x14ac:dyDescent="0.25">
      <c r="B15" s="939"/>
      <c r="C15" s="939"/>
      <c r="D15" s="15"/>
      <c r="E15" s="6"/>
      <c r="F15" s="208" t="s">
        <v>1018</v>
      </c>
      <c r="G15" s="208" t="s">
        <v>1153</v>
      </c>
      <c r="H15" s="208" t="s">
        <v>1019</v>
      </c>
      <c r="I15" s="6"/>
    </row>
    <row r="16" spans="2:10" x14ac:dyDescent="0.25">
      <c r="D16" s="15"/>
      <c r="E16" s="7"/>
      <c r="F16" s="368" t="s">
        <v>385</v>
      </c>
      <c r="G16" s="368" t="s">
        <v>386</v>
      </c>
      <c r="H16" s="368" t="s">
        <v>387</v>
      </c>
      <c r="I16" s="7"/>
    </row>
    <row r="17" spans="1:9" ht="36" customHeight="1" x14ac:dyDescent="0.25">
      <c r="A17" s="120"/>
      <c r="B17" s="58" t="s">
        <v>430</v>
      </c>
      <c r="C17" s="59" t="s">
        <v>541</v>
      </c>
      <c r="D17" s="71" t="s">
        <v>0</v>
      </c>
      <c r="E17" s="8"/>
      <c r="F17" s="57" t="s">
        <v>499</v>
      </c>
      <c r="G17" s="3" t="s">
        <v>500</v>
      </c>
      <c r="H17" s="57" t="s">
        <v>508</v>
      </c>
      <c r="I17" s="8"/>
    </row>
    <row r="18" spans="1:9" ht="35.1" customHeight="1" thickBot="1" x14ac:dyDescent="0.3">
      <c r="A18" s="77"/>
      <c r="B18" s="96" t="s">
        <v>611</v>
      </c>
      <c r="C18" s="477"/>
      <c r="D18" s="97" t="s">
        <v>2</v>
      </c>
      <c r="E18" s="5"/>
      <c r="F18" s="309">
        <f>SUM(F19:F66)</f>
        <v>0</v>
      </c>
      <c r="G18" s="235">
        <f>SUM(G19:G66)</f>
        <v>0</v>
      </c>
      <c r="H18" s="309">
        <f>SUM(H19:H66)</f>
        <v>0</v>
      </c>
      <c r="I18" s="5"/>
    </row>
    <row r="19" spans="1:9" ht="16.05" customHeight="1" thickTop="1" x14ac:dyDescent="0.25">
      <c r="A19" s="77"/>
      <c r="B19" s="478" t="s">
        <v>611</v>
      </c>
      <c r="C19" s="479" t="s">
        <v>612</v>
      </c>
      <c r="D19" s="72" t="s">
        <v>69</v>
      </c>
      <c r="E19" s="5">
        <v>1</v>
      </c>
      <c r="F19" s="288"/>
      <c r="G19" s="10"/>
      <c r="H19" s="288"/>
      <c r="I19" s="5">
        <v>1</v>
      </c>
    </row>
    <row r="20" spans="1:9" ht="16.05" customHeight="1" x14ac:dyDescent="0.25">
      <c r="A20" s="77"/>
      <c r="B20" s="478" t="s">
        <v>611</v>
      </c>
      <c r="C20" s="479" t="s">
        <v>613</v>
      </c>
      <c r="D20" s="72" t="s">
        <v>70</v>
      </c>
      <c r="E20" s="5">
        <v>2</v>
      </c>
      <c r="F20" s="288"/>
      <c r="G20" s="10"/>
      <c r="H20" s="288"/>
      <c r="I20" s="5">
        <v>2</v>
      </c>
    </row>
    <row r="21" spans="1:9" ht="16.05" customHeight="1" x14ac:dyDescent="0.25">
      <c r="A21" s="77"/>
      <c r="B21" s="478" t="s">
        <v>611</v>
      </c>
      <c r="C21" s="479" t="s">
        <v>614</v>
      </c>
      <c r="D21" s="72" t="s">
        <v>71</v>
      </c>
      <c r="E21" s="5">
        <v>39</v>
      </c>
      <c r="F21" s="288"/>
      <c r="G21" s="10"/>
      <c r="H21" s="288"/>
      <c r="I21" s="5">
        <v>39</v>
      </c>
    </row>
    <row r="22" spans="1:9" ht="16.05" customHeight="1" x14ac:dyDescent="0.25">
      <c r="A22" s="77"/>
      <c r="B22" s="478" t="s">
        <v>611</v>
      </c>
      <c r="C22" s="479" t="s">
        <v>615</v>
      </c>
      <c r="D22" s="72" t="s">
        <v>3</v>
      </c>
      <c r="E22" s="5">
        <v>3</v>
      </c>
      <c r="F22" s="288"/>
      <c r="G22" s="10"/>
      <c r="H22" s="288"/>
      <c r="I22" s="5">
        <v>3</v>
      </c>
    </row>
    <row r="23" spans="1:9" ht="16.05" customHeight="1" x14ac:dyDescent="0.25">
      <c r="A23" s="77"/>
      <c r="B23" s="478" t="s">
        <v>611</v>
      </c>
      <c r="C23" s="479" t="s">
        <v>616</v>
      </c>
      <c r="D23" s="72" t="s">
        <v>72</v>
      </c>
      <c r="E23" s="5">
        <v>44</v>
      </c>
      <c r="F23" s="288"/>
      <c r="G23" s="10"/>
      <c r="H23" s="288"/>
      <c r="I23" s="5">
        <v>44</v>
      </c>
    </row>
    <row r="24" spans="1:9" ht="16.05" customHeight="1" x14ac:dyDescent="0.25">
      <c r="A24" s="77"/>
      <c r="B24" s="478" t="s">
        <v>611</v>
      </c>
      <c r="C24" s="479" t="s">
        <v>617</v>
      </c>
      <c r="D24" s="72" t="s">
        <v>4</v>
      </c>
      <c r="E24" s="5">
        <v>4</v>
      </c>
      <c r="F24" s="288"/>
      <c r="G24" s="10"/>
      <c r="H24" s="288"/>
      <c r="I24" s="5">
        <v>4</v>
      </c>
    </row>
    <row r="25" spans="1:9" ht="16.05" customHeight="1" x14ac:dyDescent="0.25">
      <c r="A25" s="77"/>
      <c r="B25" s="478" t="s">
        <v>611</v>
      </c>
      <c r="C25" s="479" t="s">
        <v>618</v>
      </c>
      <c r="D25" s="72" t="s">
        <v>6</v>
      </c>
      <c r="E25" s="5">
        <v>6</v>
      </c>
      <c r="F25" s="288"/>
      <c r="G25" s="10"/>
      <c r="H25" s="288"/>
      <c r="I25" s="5">
        <v>6</v>
      </c>
    </row>
    <row r="26" spans="1:9" ht="16.05" customHeight="1" x14ac:dyDescent="0.25">
      <c r="A26" s="77"/>
      <c r="B26" s="478" t="s">
        <v>611</v>
      </c>
      <c r="C26" s="479" t="s">
        <v>619</v>
      </c>
      <c r="D26" s="93" t="s">
        <v>7</v>
      </c>
      <c r="E26" s="5">
        <v>5</v>
      </c>
      <c r="F26" s="288"/>
      <c r="G26" s="10"/>
      <c r="H26" s="288"/>
      <c r="I26" s="5">
        <v>5</v>
      </c>
    </row>
    <row r="27" spans="1:9" ht="16.05" customHeight="1" x14ac:dyDescent="0.25">
      <c r="A27" s="77"/>
      <c r="B27" s="478" t="s">
        <v>611</v>
      </c>
      <c r="C27" s="479" t="s">
        <v>620</v>
      </c>
      <c r="D27" s="72" t="s">
        <v>8</v>
      </c>
      <c r="E27" s="5">
        <v>27</v>
      </c>
      <c r="F27" s="288"/>
      <c r="G27" s="10"/>
      <c r="H27" s="288"/>
      <c r="I27" s="5">
        <v>27</v>
      </c>
    </row>
    <row r="28" spans="1:9" ht="16.05" customHeight="1" x14ac:dyDescent="0.25">
      <c r="A28" s="77"/>
      <c r="B28" s="478" t="s">
        <v>611</v>
      </c>
      <c r="C28" s="479" t="s">
        <v>621</v>
      </c>
      <c r="D28" s="72" t="s">
        <v>73</v>
      </c>
      <c r="E28" s="5">
        <v>50</v>
      </c>
      <c r="F28" s="288"/>
      <c r="G28" s="10"/>
      <c r="H28" s="288"/>
      <c r="I28" s="5">
        <v>50</v>
      </c>
    </row>
    <row r="29" spans="1:9" ht="16.05" customHeight="1" x14ac:dyDescent="0.25">
      <c r="A29" s="77"/>
      <c r="B29" s="478" t="s">
        <v>611</v>
      </c>
      <c r="C29" s="479" t="s">
        <v>622</v>
      </c>
      <c r="D29" s="93" t="s">
        <v>27</v>
      </c>
      <c r="E29" s="5">
        <v>7</v>
      </c>
      <c r="F29" s="288"/>
      <c r="G29" s="10"/>
      <c r="H29" s="288"/>
      <c r="I29" s="5">
        <v>7</v>
      </c>
    </row>
    <row r="30" spans="1:9" ht="16.05" customHeight="1" x14ac:dyDescent="0.25">
      <c r="A30" s="77"/>
      <c r="B30" s="478" t="s">
        <v>611</v>
      </c>
      <c r="C30" s="479" t="s">
        <v>623</v>
      </c>
      <c r="D30" s="93" t="s">
        <v>12</v>
      </c>
      <c r="E30" s="5">
        <v>8</v>
      </c>
      <c r="F30" s="288"/>
      <c r="G30" s="10"/>
      <c r="H30" s="288"/>
      <c r="I30" s="5">
        <v>8</v>
      </c>
    </row>
    <row r="31" spans="1:9" ht="16.05" customHeight="1" x14ac:dyDescent="0.25">
      <c r="A31" s="77"/>
      <c r="B31" s="478" t="s">
        <v>611</v>
      </c>
      <c r="C31" s="479" t="s">
        <v>250</v>
      </c>
      <c r="D31" s="72" t="s">
        <v>74</v>
      </c>
      <c r="E31" s="5">
        <v>9</v>
      </c>
      <c r="F31" s="288"/>
      <c r="G31" s="10"/>
      <c r="H31" s="288"/>
      <c r="I31" s="5">
        <v>9</v>
      </c>
    </row>
    <row r="32" spans="1:9" ht="16.05" customHeight="1" x14ac:dyDescent="0.25">
      <c r="A32" s="77"/>
      <c r="B32" s="478" t="s">
        <v>611</v>
      </c>
      <c r="C32" s="479" t="s">
        <v>624</v>
      </c>
      <c r="D32" s="72" t="s">
        <v>10</v>
      </c>
      <c r="E32" s="5">
        <v>10</v>
      </c>
      <c r="F32" s="288"/>
      <c r="G32" s="10"/>
      <c r="H32" s="288"/>
      <c r="I32" s="5">
        <v>10</v>
      </c>
    </row>
    <row r="33" spans="1:9" ht="16.05" customHeight="1" x14ac:dyDescent="0.25">
      <c r="A33" s="77"/>
      <c r="B33" s="478" t="s">
        <v>611</v>
      </c>
      <c r="C33" s="479" t="s">
        <v>625</v>
      </c>
      <c r="D33" s="72" t="s">
        <v>75</v>
      </c>
      <c r="E33" s="5">
        <v>228</v>
      </c>
      <c r="F33" s="288"/>
      <c r="G33" s="10"/>
      <c r="H33" s="288"/>
      <c r="I33" s="5">
        <v>228</v>
      </c>
    </row>
    <row r="34" spans="1:9" ht="16.05" customHeight="1" x14ac:dyDescent="0.25">
      <c r="A34" s="77"/>
      <c r="B34" s="478" t="s">
        <v>611</v>
      </c>
      <c r="C34" s="479" t="s">
        <v>626</v>
      </c>
      <c r="D34" s="72" t="s">
        <v>76</v>
      </c>
      <c r="E34" s="5">
        <v>34</v>
      </c>
      <c r="F34" s="288"/>
      <c r="G34" s="10"/>
      <c r="H34" s="288"/>
      <c r="I34" s="5">
        <v>34</v>
      </c>
    </row>
    <row r="35" spans="1:9" ht="16.05" customHeight="1" x14ac:dyDescent="0.25">
      <c r="A35" s="77"/>
      <c r="B35" s="478" t="s">
        <v>611</v>
      </c>
      <c r="C35" s="479" t="s">
        <v>627</v>
      </c>
      <c r="D35" s="72" t="s">
        <v>77</v>
      </c>
      <c r="E35" s="5">
        <v>230</v>
      </c>
      <c r="F35" s="288"/>
      <c r="G35" s="10"/>
      <c r="H35" s="288"/>
      <c r="I35" s="5">
        <v>230</v>
      </c>
    </row>
    <row r="36" spans="1:9" ht="16.05" customHeight="1" x14ac:dyDescent="0.25">
      <c r="A36" s="77"/>
      <c r="B36" s="478" t="s">
        <v>611</v>
      </c>
      <c r="C36" s="480" t="s">
        <v>628</v>
      </c>
      <c r="D36" s="72" t="s">
        <v>9</v>
      </c>
      <c r="E36" s="5">
        <v>11</v>
      </c>
      <c r="F36" s="288"/>
      <c r="G36" s="10"/>
      <c r="H36" s="288"/>
      <c r="I36" s="5">
        <v>11</v>
      </c>
    </row>
    <row r="37" spans="1:9" ht="16.05" customHeight="1" x14ac:dyDescent="0.25">
      <c r="A37" s="77"/>
      <c r="B37" s="478" t="s">
        <v>611</v>
      </c>
      <c r="C37" s="480" t="s">
        <v>629</v>
      </c>
      <c r="D37" s="72" t="s">
        <v>30</v>
      </c>
      <c r="E37" s="5">
        <v>12</v>
      </c>
      <c r="F37" s="288"/>
      <c r="G37" s="10"/>
      <c r="H37" s="288"/>
      <c r="I37" s="5">
        <v>12</v>
      </c>
    </row>
    <row r="38" spans="1:9" ht="16.05" customHeight="1" x14ac:dyDescent="0.25">
      <c r="A38" s="77"/>
      <c r="B38" s="478" t="s">
        <v>611</v>
      </c>
      <c r="C38" s="480" t="s">
        <v>630</v>
      </c>
      <c r="D38" s="93" t="s">
        <v>13</v>
      </c>
      <c r="E38" s="5">
        <v>13</v>
      </c>
      <c r="F38" s="288"/>
      <c r="G38" s="10"/>
      <c r="H38" s="288"/>
      <c r="I38" s="5">
        <v>13</v>
      </c>
    </row>
    <row r="39" spans="1:9" ht="16.05" customHeight="1" x14ac:dyDescent="0.25">
      <c r="A39" s="77"/>
      <c r="B39" s="478" t="s">
        <v>611</v>
      </c>
      <c r="C39" s="480" t="s">
        <v>251</v>
      </c>
      <c r="D39" s="72" t="s">
        <v>78</v>
      </c>
      <c r="E39" s="5">
        <v>229</v>
      </c>
      <c r="F39" s="288"/>
      <c r="G39" s="10"/>
      <c r="H39" s="288"/>
      <c r="I39" s="5">
        <v>229</v>
      </c>
    </row>
    <row r="40" spans="1:9" ht="16.05" customHeight="1" x14ac:dyDescent="0.25">
      <c r="A40" s="77"/>
      <c r="B40" s="478" t="s">
        <v>611</v>
      </c>
      <c r="C40" s="480" t="s">
        <v>631</v>
      </c>
      <c r="D40" s="72" t="s">
        <v>32</v>
      </c>
      <c r="E40" s="5">
        <v>45</v>
      </c>
      <c r="F40" s="288"/>
      <c r="G40" s="10"/>
      <c r="H40" s="288"/>
      <c r="I40" s="5">
        <v>45</v>
      </c>
    </row>
    <row r="41" spans="1:9" ht="16.05" customHeight="1" x14ac:dyDescent="0.25">
      <c r="A41" s="77"/>
      <c r="B41" s="478" t="s">
        <v>611</v>
      </c>
      <c r="C41" s="480" t="s">
        <v>632</v>
      </c>
      <c r="D41" s="72" t="s">
        <v>15</v>
      </c>
      <c r="E41" s="5">
        <v>28</v>
      </c>
      <c r="F41" s="288"/>
      <c r="G41" s="10"/>
      <c r="H41" s="288"/>
      <c r="I41" s="5">
        <v>28</v>
      </c>
    </row>
    <row r="42" spans="1:9" ht="16.05" customHeight="1" x14ac:dyDescent="0.25">
      <c r="A42" s="77"/>
      <c r="B42" s="478" t="s">
        <v>611</v>
      </c>
      <c r="C42" s="480" t="s">
        <v>633</v>
      </c>
      <c r="D42" s="72" t="s">
        <v>16</v>
      </c>
      <c r="E42" s="5">
        <v>29</v>
      </c>
      <c r="F42" s="288"/>
      <c r="G42" s="10"/>
      <c r="H42" s="288"/>
      <c r="I42" s="5">
        <v>29</v>
      </c>
    </row>
    <row r="43" spans="1:9" ht="16.05" customHeight="1" x14ac:dyDescent="0.25">
      <c r="A43" s="77"/>
      <c r="B43" s="478" t="s">
        <v>611</v>
      </c>
      <c r="C43" s="480" t="s">
        <v>634</v>
      </c>
      <c r="D43" s="72" t="s">
        <v>17</v>
      </c>
      <c r="E43" s="5">
        <v>15</v>
      </c>
      <c r="F43" s="288"/>
      <c r="G43" s="10"/>
      <c r="H43" s="288"/>
      <c r="I43" s="5">
        <v>15</v>
      </c>
    </row>
    <row r="44" spans="1:9" ht="16.05" customHeight="1" x14ac:dyDescent="0.25">
      <c r="A44" s="77"/>
      <c r="B44" s="478" t="s">
        <v>611</v>
      </c>
      <c r="C44" s="480" t="s">
        <v>635</v>
      </c>
      <c r="D44" s="93" t="s">
        <v>19</v>
      </c>
      <c r="E44" s="5">
        <v>16</v>
      </c>
      <c r="F44" s="288"/>
      <c r="G44" s="10"/>
      <c r="H44" s="288"/>
      <c r="I44" s="5">
        <v>16</v>
      </c>
    </row>
    <row r="45" spans="1:9" ht="16.05" customHeight="1" x14ac:dyDescent="0.25">
      <c r="A45" s="77"/>
      <c r="B45" s="478" t="s">
        <v>611</v>
      </c>
      <c r="C45" s="480" t="s">
        <v>1086</v>
      </c>
      <c r="D45" s="72" t="s">
        <v>79</v>
      </c>
      <c r="E45" s="5">
        <v>47</v>
      </c>
      <c r="F45" s="288"/>
      <c r="G45" s="10"/>
      <c r="H45" s="288"/>
      <c r="I45" s="5">
        <v>47</v>
      </c>
    </row>
    <row r="46" spans="1:9" ht="16.05" customHeight="1" x14ac:dyDescent="0.25">
      <c r="A46" s="77"/>
      <c r="B46" s="478" t="s">
        <v>611</v>
      </c>
      <c r="C46" s="480" t="s">
        <v>636</v>
      </c>
      <c r="D46" s="72" t="s">
        <v>80</v>
      </c>
      <c r="E46" s="5">
        <v>41</v>
      </c>
      <c r="F46" s="288"/>
      <c r="G46" s="10"/>
      <c r="H46" s="288"/>
      <c r="I46" s="5">
        <v>41</v>
      </c>
    </row>
    <row r="47" spans="1:9" ht="16.05" customHeight="1" x14ac:dyDescent="0.25">
      <c r="A47" s="77"/>
      <c r="B47" s="478" t="s">
        <v>611</v>
      </c>
      <c r="C47" s="480" t="s">
        <v>637</v>
      </c>
      <c r="D47" s="72" t="s">
        <v>81</v>
      </c>
      <c r="E47" s="5">
        <v>236</v>
      </c>
      <c r="F47" s="288"/>
      <c r="G47" s="10"/>
      <c r="H47" s="288"/>
      <c r="I47" s="5">
        <v>236</v>
      </c>
    </row>
    <row r="48" spans="1:9" ht="16.05" customHeight="1" x14ac:dyDescent="0.25">
      <c r="A48" s="77"/>
      <c r="B48" s="478" t="s">
        <v>611</v>
      </c>
      <c r="C48" s="480" t="s">
        <v>638</v>
      </c>
      <c r="D48" s="72" t="s">
        <v>20</v>
      </c>
      <c r="E48" s="5">
        <v>18</v>
      </c>
      <c r="F48" s="288"/>
      <c r="G48" s="10"/>
      <c r="H48" s="288"/>
      <c r="I48" s="5">
        <v>18</v>
      </c>
    </row>
    <row r="49" spans="1:9" ht="16.05" customHeight="1" x14ac:dyDescent="0.25">
      <c r="A49" s="77"/>
      <c r="B49" s="478" t="s">
        <v>611</v>
      </c>
      <c r="C49" s="480" t="s">
        <v>639</v>
      </c>
      <c r="D49" s="93" t="s">
        <v>31</v>
      </c>
      <c r="E49" s="5">
        <v>19</v>
      </c>
      <c r="F49" s="288"/>
      <c r="G49" s="10"/>
      <c r="H49" s="288"/>
      <c r="I49" s="5">
        <v>19</v>
      </c>
    </row>
    <row r="50" spans="1:9" ht="16.05" customHeight="1" x14ac:dyDescent="0.25">
      <c r="A50" s="77"/>
      <c r="B50" s="478" t="s">
        <v>611</v>
      </c>
      <c r="C50" s="480" t="s">
        <v>640</v>
      </c>
      <c r="D50" s="72" t="s">
        <v>21</v>
      </c>
      <c r="E50" s="5">
        <v>20</v>
      </c>
      <c r="F50" s="288"/>
      <c r="G50" s="10"/>
      <c r="H50" s="288"/>
      <c r="I50" s="5">
        <v>20</v>
      </c>
    </row>
    <row r="51" spans="1:9" ht="16.05" customHeight="1" x14ac:dyDescent="0.25">
      <c r="A51" s="77"/>
      <c r="B51" s="478" t="s">
        <v>611</v>
      </c>
      <c r="C51" s="480" t="s">
        <v>641</v>
      </c>
      <c r="D51" s="72" t="s">
        <v>22</v>
      </c>
      <c r="E51" s="5">
        <v>21</v>
      </c>
      <c r="F51" s="288"/>
      <c r="G51" s="10"/>
      <c r="H51" s="288"/>
      <c r="I51" s="5">
        <v>21</v>
      </c>
    </row>
    <row r="52" spans="1:9" ht="16.05" customHeight="1" x14ac:dyDescent="0.25">
      <c r="A52" s="77"/>
      <c r="B52" s="478" t="s">
        <v>611</v>
      </c>
      <c r="C52" s="480" t="s">
        <v>258</v>
      </c>
      <c r="D52" s="93" t="s">
        <v>23</v>
      </c>
      <c r="E52" s="5">
        <v>22</v>
      </c>
      <c r="F52" s="288"/>
      <c r="G52" s="10"/>
      <c r="H52" s="288"/>
      <c r="I52" s="5">
        <v>22</v>
      </c>
    </row>
    <row r="53" spans="1:9" ht="16.05" customHeight="1" x14ac:dyDescent="0.25">
      <c r="A53" s="77"/>
      <c r="B53" s="478" t="s">
        <v>611</v>
      </c>
      <c r="C53" s="480" t="s">
        <v>642</v>
      </c>
      <c r="D53" s="72" t="s">
        <v>24</v>
      </c>
      <c r="E53" s="5">
        <v>23</v>
      </c>
      <c r="F53" s="288"/>
      <c r="G53" s="10"/>
      <c r="H53" s="288"/>
      <c r="I53" s="5">
        <v>23</v>
      </c>
    </row>
    <row r="54" spans="1:9" ht="16.05" customHeight="1" x14ac:dyDescent="0.25">
      <c r="A54" s="77"/>
      <c r="B54" s="478" t="s">
        <v>611</v>
      </c>
      <c r="C54" s="480" t="s">
        <v>1085</v>
      </c>
      <c r="D54" s="72" t="s">
        <v>33</v>
      </c>
      <c r="E54" s="5">
        <v>42</v>
      </c>
      <c r="F54" s="288"/>
      <c r="G54" s="10"/>
      <c r="H54" s="288"/>
      <c r="I54" s="5">
        <v>42</v>
      </c>
    </row>
    <row r="55" spans="1:9" ht="16.05" customHeight="1" x14ac:dyDescent="0.25">
      <c r="A55" s="77"/>
      <c r="B55" s="478" t="s">
        <v>611</v>
      </c>
      <c r="C55" s="480" t="s">
        <v>643</v>
      </c>
      <c r="D55" s="72" t="s">
        <v>83</v>
      </c>
      <c r="E55" s="5">
        <v>24</v>
      </c>
      <c r="F55" s="288"/>
      <c r="G55" s="10"/>
      <c r="H55" s="288"/>
      <c r="I55" s="5">
        <v>24</v>
      </c>
    </row>
    <row r="56" spans="1:9" ht="16.05" customHeight="1" x14ac:dyDescent="0.25">
      <c r="A56" s="77"/>
      <c r="B56" s="478" t="s">
        <v>611</v>
      </c>
      <c r="C56" s="480" t="s">
        <v>644</v>
      </c>
      <c r="D56" s="72" t="s">
        <v>28</v>
      </c>
      <c r="E56" s="5">
        <v>25</v>
      </c>
      <c r="F56" s="288"/>
      <c r="G56" s="10"/>
      <c r="H56" s="288"/>
      <c r="I56" s="5">
        <v>25</v>
      </c>
    </row>
    <row r="57" spans="1:9" ht="16.05" customHeight="1" x14ac:dyDescent="0.25">
      <c r="A57" s="77"/>
      <c r="B57" s="478" t="s">
        <v>611</v>
      </c>
      <c r="C57" s="480" t="s">
        <v>645</v>
      </c>
      <c r="D57" s="72" t="s">
        <v>82</v>
      </c>
      <c r="E57" s="5">
        <v>48</v>
      </c>
      <c r="F57" s="288"/>
      <c r="G57" s="10"/>
      <c r="H57" s="288"/>
      <c r="I57" s="5">
        <v>48</v>
      </c>
    </row>
    <row r="58" spans="1:9" ht="16.05" customHeight="1" x14ac:dyDescent="0.25">
      <c r="A58" s="77"/>
      <c r="B58" s="478" t="s">
        <v>611</v>
      </c>
      <c r="C58" s="480" t="s">
        <v>646</v>
      </c>
      <c r="D58" s="72" t="s">
        <v>26</v>
      </c>
      <c r="E58" s="5">
        <v>49</v>
      </c>
      <c r="F58" s="288"/>
      <c r="G58" s="10"/>
      <c r="H58" s="288"/>
      <c r="I58" s="5">
        <v>49</v>
      </c>
    </row>
    <row r="59" spans="1:9" ht="16.05" customHeight="1" x14ac:dyDescent="0.25">
      <c r="A59" s="77"/>
      <c r="B59" s="478" t="s">
        <v>611</v>
      </c>
      <c r="C59" s="480" t="s">
        <v>647</v>
      </c>
      <c r="D59" s="72" t="s">
        <v>25</v>
      </c>
      <c r="E59" s="5">
        <v>46</v>
      </c>
      <c r="F59" s="288"/>
      <c r="G59" s="10"/>
      <c r="H59" s="288"/>
      <c r="I59" s="5">
        <v>46</v>
      </c>
    </row>
    <row r="60" spans="1:9" ht="16.05" customHeight="1" x14ac:dyDescent="0.25">
      <c r="A60" s="77"/>
      <c r="B60" s="478" t="s">
        <v>611</v>
      </c>
      <c r="C60" s="480" t="s">
        <v>648</v>
      </c>
      <c r="D60" s="93" t="s">
        <v>11</v>
      </c>
      <c r="E60" s="5">
        <v>30</v>
      </c>
      <c r="F60" s="288"/>
      <c r="G60" s="10"/>
      <c r="H60" s="288"/>
      <c r="I60" s="5">
        <v>30</v>
      </c>
    </row>
    <row r="61" spans="1:9" ht="16.05" customHeight="1" x14ac:dyDescent="0.25">
      <c r="A61" s="77"/>
      <c r="B61" s="478" t="s">
        <v>611</v>
      </c>
      <c r="C61" s="480" t="s">
        <v>1087</v>
      </c>
      <c r="D61" s="72" t="s">
        <v>5</v>
      </c>
      <c r="E61" s="5">
        <v>31</v>
      </c>
      <c r="F61" s="288"/>
      <c r="G61" s="10"/>
      <c r="H61" s="288"/>
      <c r="I61" s="5">
        <v>31</v>
      </c>
    </row>
    <row r="62" spans="1:9" ht="16.05" customHeight="1" x14ac:dyDescent="0.25">
      <c r="A62" s="77"/>
      <c r="B62" s="478" t="s">
        <v>611</v>
      </c>
      <c r="C62" s="480" t="s">
        <v>649</v>
      </c>
      <c r="D62" s="72" t="s">
        <v>34</v>
      </c>
      <c r="E62" s="5">
        <v>32</v>
      </c>
      <c r="F62" s="288"/>
      <c r="G62" s="10"/>
      <c r="H62" s="288"/>
      <c r="I62" s="5">
        <v>32</v>
      </c>
    </row>
    <row r="63" spans="1:9" ht="16.05" customHeight="1" x14ac:dyDescent="0.25">
      <c r="A63" s="77"/>
      <c r="B63" s="478" t="s">
        <v>611</v>
      </c>
      <c r="C63" s="480" t="s">
        <v>267</v>
      </c>
      <c r="D63" s="72" t="s">
        <v>84</v>
      </c>
      <c r="E63" s="5">
        <v>43</v>
      </c>
      <c r="F63" s="288"/>
      <c r="G63" s="10"/>
      <c r="H63" s="288"/>
      <c r="I63" s="5">
        <v>43</v>
      </c>
    </row>
    <row r="64" spans="1:9" ht="16.05" customHeight="1" x14ac:dyDescent="0.25">
      <c r="A64" s="77"/>
      <c r="B64" s="478" t="s">
        <v>611</v>
      </c>
      <c r="C64" s="480" t="s">
        <v>650</v>
      </c>
      <c r="D64" s="72" t="s">
        <v>18</v>
      </c>
      <c r="E64" s="5">
        <v>33</v>
      </c>
      <c r="F64" s="288"/>
      <c r="G64" s="10"/>
      <c r="H64" s="288"/>
      <c r="I64" s="5">
        <v>33</v>
      </c>
    </row>
    <row r="65" spans="1:9" ht="16.05" customHeight="1" x14ac:dyDescent="0.25">
      <c r="A65" s="77"/>
      <c r="B65" s="478" t="s">
        <v>611</v>
      </c>
      <c r="C65" s="480" t="s">
        <v>651</v>
      </c>
      <c r="D65" s="93" t="s">
        <v>29</v>
      </c>
      <c r="E65" s="5">
        <v>35</v>
      </c>
      <c r="F65" s="288"/>
      <c r="G65" s="10"/>
      <c r="H65" s="288"/>
      <c r="I65" s="5">
        <v>35</v>
      </c>
    </row>
    <row r="66" spans="1:9" ht="16.05" customHeight="1" x14ac:dyDescent="0.25">
      <c r="A66" s="77"/>
      <c r="B66" s="478" t="s">
        <v>611</v>
      </c>
      <c r="C66" s="480" t="s">
        <v>652</v>
      </c>
      <c r="D66" s="72" t="s">
        <v>14</v>
      </c>
      <c r="E66" s="5">
        <v>36</v>
      </c>
      <c r="F66" s="288"/>
      <c r="G66" s="10"/>
      <c r="H66" s="288"/>
      <c r="I66" s="5">
        <v>36</v>
      </c>
    </row>
    <row r="67" spans="1:9" ht="35.1" customHeight="1" thickBot="1" x14ac:dyDescent="0.3">
      <c r="A67" s="77"/>
      <c r="B67" s="481" t="s">
        <v>653</v>
      </c>
      <c r="C67" s="482"/>
      <c r="D67" s="98" t="s">
        <v>43</v>
      </c>
      <c r="E67" s="9"/>
      <c r="F67" s="309">
        <f>SUM(F68,F74)</f>
        <v>0</v>
      </c>
      <c r="G67" s="235">
        <f>SUM(G68,G74)</f>
        <v>0</v>
      </c>
      <c r="H67" s="309">
        <f>SUM(H68,H74)</f>
        <v>0</v>
      </c>
      <c r="I67" s="9"/>
    </row>
    <row r="68" spans="1:9" ht="35.1" customHeight="1" thickTop="1" thickBot="1" x14ac:dyDescent="0.3">
      <c r="A68" s="77"/>
      <c r="B68" s="483" t="s">
        <v>654</v>
      </c>
      <c r="C68" s="484"/>
      <c r="D68" s="99" t="s">
        <v>388</v>
      </c>
      <c r="E68" s="5"/>
      <c r="F68" s="309">
        <f>SUM(F69:F73)</f>
        <v>0</v>
      </c>
      <c r="G68" s="235">
        <f>SUM(G69:G73)</f>
        <v>0</v>
      </c>
      <c r="H68" s="309">
        <f>SUM(H69:H73)</f>
        <v>0</v>
      </c>
      <c r="I68" s="5"/>
    </row>
    <row r="69" spans="1:9" ht="16.05" customHeight="1" thickTop="1" x14ac:dyDescent="0.25">
      <c r="A69" s="77"/>
      <c r="B69" s="478" t="s">
        <v>654</v>
      </c>
      <c r="C69" s="479" t="s">
        <v>655</v>
      </c>
      <c r="D69" s="72" t="s">
        <v>35</v>
      </c>
      <c r="E69" s="5">
        <v>103</v>
      </c>
      <c r="F69" s="288"/>
      <c r="G69" s="10"/>
      <c r="H69" s="288"/>
      <c r="I69" s="5">
        <v>103</v>
      </c>
    </row>
    <row r="70" spans="1:9" ht="16.05" customHeight="1" x14ac:dyDescent="0.25">
      <c r="A70" s="77"/>
      <c r="B70" s="478" t="s">
        <v>654</v>
      </c>
      <c r="C70" s="479" t="s">
        <v>656</v>
      </c>
      <c r="D70" s="72" t="s">
        <v>85</v>
      </c>
      <c r="E70" s="5">
        <v>104</v>
      </c>
      <c r="F70" s="288"/>
      <c r="G70" s="10"/>
      <c r="H70" s="288"/>
      <c r="I70" s="5">
        <v>104</v>
      </c>
    </row>
    <row r="71" spans="1:9" ht="16.05" customHeight="1" x14ac:dyDescent="0.25">
      <c r="A71" s="77"/>
      <c r="B71" s="478" t="s">
        <v>654</v>
      </c>
      <c r="C71" s="479" t="s">
        <v>657</v>
      </c>
      <c r="D71" s="72" t="s">
        <v>86</v>
      </c>
      <c r="E71" s="5">
        <v>126</v>
      </c>
      <c r="F71" s="288"/>
      <c r="G71" s="10"/>
      <c r="H71" s="288"/>
      <c r="I71" s="5">
        <v>126</v>
      </c>
    </row>
    <row r="72" spans="1:9" ht="16.05" customHeight="1" x14ac:dyDescent="0.25">
      <c r="A72" s="77"/>
      <c r="B72" s="478" t="s">
        <v>654</v>
      </c>
      <c r="C72" s="479" t="s">
        <v>658</v>
      </c>
      <c r="D72" s="93" t="s">
        <v>36</v>
      </c>
      <c r="E72" s="5">
        <v>130</v>
      </c>
      <c r="F72" s="288"/>
      <c r="G72" s="10"/>
      <c r="H72" s="288"/>
      <c r="I72" s="5">
        <v>130</v>
      </c>
    </row>
    <row r="73" spans="1:9" ht="16.05" customHeight="1" x14ac:dyDescent="0.25">
      <c r="A73" s="77"/>
      <c r="B73" s="478" t="s">
        <v>654</v>
      </c>
      <c r="C73" s="480" t="s">
        <v>659</v>
      </c>
      <c r="D73" s="72" t="s">
        <v>87</v>
      </c>
      <c r="E73" s="5">
        <v>153</v>
      </c>
      <c r="F73" s="288"/>
      <c r="G73" s="10"/>
      <c r="H73" s="288"/>
      <c r="I73" s="5">
        <v>153</v>
      </c>
    </row>
    <row r="74" spans="1:9" ht="35.1" customHeight="1" thickBot="1" x14ac:dyDescent="0.3">
      <c r="A74" s="77"/>
      <c r="B74" s="485" t="s">
        <v>1015</v>
      </c>
      <c r="C74" s="486"/>
      <c r="D74" s="152" t="s">
        <v>51</v>
      </c>
      <c r="E74" s="73"/>
      <c r="F74" s="309">
        <f>SUM(F75:F125)</f>
        <v>0</v>
      </c>
      <c r="G74" s="235">
        <f>SUM(G75:G125)</f>
        <v>0</v>
      </c>
      <c r="H74" s="309">
        <f>SUM(H75:H125)</f>
        <v>0</v>
      </c>
      <c r="I74" s="73"/>
    </row>
    <row r="75" spans="1:9" ht="16.05" customHeight="1" thickTop="1" x14ac:dyDescent="0.25">
      <c r="A75" s="77"/>
      <c r="B75" s="478" t="s">
        <v>1015</v>
      </c>
      <c r="C75" s="480" t="s">
        <v>333</v>
      </c>
      <c r="D75" s="93" t="s">
        <v>88</v>
      </c>
      <c r="E75" s="5">
        <v>105</v>
      </c>
      <c r="F75" s="288"/>
      <c r="G75" s="10"/>
      <c r="H75" s="288"/>
      <c r="I75" s="5">
        <v>105</v>
      </c>
    </row>
    <row r="76" spans="1:9" ht="16.05" customHeight="1" x14ac:dyDescent="0.25">
      <c r="A76" s="77"/>
      <c r="B76" s="478" t="s">
        <v>1015</v>
      </c>
      <c r="C76" s="480" t="s">
        <v>660</v>
      </c>
      <c r="D76" s="72" t="s">
        <v>103</v>
      </c>
      <c r="E76" s="5">
        <v>106</v>
      </c>
      <c r="F76" s="288"/>
      <c r="G76" s="10"/>
      <c r="H76" s="288"/>
      <c r="I76" s="5">
        <v>106</v>
      </c>
    </row>
    <row r="77" spans="1:9" ht="16.05" customHeight="1" x14ac:dyDescent="0.25">
      <c r="A77" s="77"/>
      <c r="B77" s="478" t="s">
        <v>1015</v>
      </c>
      <c r="C77" s="480" t="s">
        <v>661</v>
      </c>
      <c r="D77" s="72" t="s">
        <v>105</v>
      </c>
      <c r="E77" s="5">
        <v>107</v>
      </c>
      <c r="F77" s="288"/>
      <c r="G77" s="10"/>
      <c r="H77" s="288"/>
      <c r="I77" s="5">
        <v>107</v>
      </c>
    </row>
    <row r="78" spans="1:9" ht="16.05" customHeight="1" x14ac:dyDescent="0.25">
      <c r="A78" s="77"/>
      <c r="B78" s="478" t="s">
        <v>1015</v>
      </c>
      <c r="C78" s="480" t="s">
        <v>662</v>
      </c>
      <c r="D78" s="72" t="s">
        <v>89</v>
      </c>
      <c r="E78" s="5">
        <v>108</v>
      </c>
      <c r="F78" s="288"/>
      <c r="G78" s="10"/>
      <c r="H78" s="288"/>
      <c r="I78" s="5">
        <v>108</v>
      </c>
    </row>
    <row r="79" spans="1:9" ht="16.05" customHeight="1" x14ac:dyDescent="0.25">
      <c r="A79" s="77"/>
      <c r="B79" s="478" t="s">
        <v>1015</v>
      </c>
      <c r="C79" s="480" t="s">
        <v>663</v>
      </c>
      <c r="D79" s="72" t="s">
        <v>90</v>
      </c>
      <c r="E79" s="5">
        <v>109</v>
      </c>
      <c r="F79" s="288"/>
      <c r="G79" s="10"/>
      <c r="H79" s="288"/>
      <c r="I79" s="5">
        <v>109</v>
      </c>
    </row>
    <row r="80" spans="1:9" ht="16.05" customHeight="1" x14ac:dyDescent="0.25">
      <c r="A80" s="77"/>
      <c r="B80" s="478" t="s">
        <v>1015</v>
      </c>
      <c r="C80" s="480" t="s">
        <v>664</v>
      </c>
      <c r="D80" s="93" t="s">
        <v>91</v>
      </c>
      <c r="E80" s="5">
        <v>175</v>
      </c>
      <c r="F80" s="288"/>
      <c r="G80" s="10"/>
      <c r="H80" s="288"/>
      <c r="I80" s="5">
        <v>175</v>
      </c>
    </row>
    <row r="81" spans="1:9" ht="16.05" customHeight="1" x14ac:dyDescent="0.25">
      <c r="A81" s="77"/>
      <c r="B81" s="478" t="s">
        <v>1015</v>
      </c>
      <c r="C81" s="480" t="s">
        <v>268</v>
      </c>
      <c r="D81" s="72" t="s">
        <v>92</v>
      </c>
      <c r="E81" s="5">
        <v>110</v>
      </c>
      <c r="F81" s="288"/>
      <c r="G81" s="10"/>
      <c r="H81" s="288"/>
      <c r="I81" s="5">
        <v>110</v>
      </c>
    </row>
    <row r="82" spans="1:9" ht="16.05" customHeight="1" x14ac:dyDescent="0.25">
      <c r="A82" s="77"/>
      <c r="B82" s="478" t="s">
        <v>1015</v>
      </c>
      <c r="C82" s="480" t="s">
        <v>269</v>
      </c>
      <c r="D82" s="72" t="s">
        <v>93</v>
      </c>
      <c r="E82" s="5">
        <v>111</v>
      </c>
      <c r="F82" s="288"/>
      <c r="G82" s="10"/>
      <c r="H82" s="288"/>
      <c r="I82" s="5">
        <v>111</v>
      </c>
    </row>
    <row r="83" spans="1:9" ht="16.05" customHeight="1" x14ac:dyDescent="0.25">
      <c r="A83" s="77"/>
      <c r="B83" s="478" t="s">
        <v>1015</v>
      </c>
      <c r="C83" s="480" t="s">
        <v>665</v>
      </c>
      <c r="D83" s="72" t="s">
        <v>100</v>
      </c>
      <c r="E83" s="5">
        <v>113</v>
      </c>
      <c r="F83" s="288"/>
      <c r="G83" s="10"/>
      <c r="H83" s="288"/>
      <c r="I83" s="5">
        <v>113</v>
      </c>
    </row>
    <row r="84" spans="1:9" ht="16.05" customHeight="1" x14ac:dyDescent="0.25">
      <c r="A84" s="77"/>
      <c r="B84" s="478" t="s">
        <v>1015</v>
      </c>
      <c r="C84" s="480" t="s">
        <v>666</v>
      </c>
      <c r="D84" s="72" t="s">
        <v>102</v>
      </c>
      <c r="E84" s="5">
        <v>112</v>
      </c>
      <c r="F84" s="288"/>
      <c r="G84" s="10"/>
      <c r="H84" s="288"/>
      <c r="I84" s="5">
        <v>112</v>
      </c>
    </row>
    <row r="85" spans="1:9" ht="16.05" customHeight="1" x14ac:dyDescent="0.25">
      <c r="A85" s="77"/>
      <c r="B85" s="478" t="s">
        <v>1015</v>
      </c>
      <c r="C85" s="480" t="s">
        <v>667</v>
      </c>
      <c r="D85" s="72" t="s">
        <v>104</v>
      </c>
      <c r="E85" s="5">
        <v>102</v>
      </c>
      <c r="F85" s="288"/>
      <c r="G85" s="10"/>
      <c r="H85" s="288"/>
      <c r="I85" s="5">
        <v>102</v>
      </c>
    </row>
    <row r="86" spans="1:9" ht="16.05" customHeight="1" x14ac:dyDescent="0.25">
      <c r="A86" s="77"/>
      <c r="B86" s="478" t="s">
        <v>1015</v>
      </c>
      <c r="C86" s="480" t="s">
        <v>668</v>
      </c>
      <c r="D86" s="72" t="s">
        <v>106</v>
      </c>
      <c r="E86" s="5">
        <v>114</v>
      </c>
      <c r="F86" s="288"/>
      <c r="G86" s="10"/>
      <c r="H86" s="288"/>
      <c r="I86" s="5">
        <v>114</v>
      </c>
    </row>
    <row r="87" spans="1:9" ht="16.05" customHeight="1" x14ac:dyDescent="0.25">
      <c r="A87" s="77"/>
      <c r="B87" s="478" t="s">
        <v>1015</v>
      </c>
      <c r="C87" s="480" t="s">
        <v>669</v>
      </c>
      <c r="D87" s="72" t="s">
        <v>107</v>
      </c>
      <c r="E87" s="5">
        <v>115</v>
      </c>
      <c r="F87" s="288"/>
      <c r="G87" s="10"/>
      <c r="H87" s="288"/>
      <c r="I87" s="5">
        <v>115</v>
      </c>
    </row>
    <row r="88" spans="1:9" ht="16.05" customHeight="1" x14ac:dyDescent="0.25">
      <c r="A88" s="77"/>
      <c r="B88" s="478" t="s">
        <v>1015</v>
      </c>
      <c r="C88" s="480" t="s">
        <v>270</v>
      </c>
      <c r="D88" s="72" t="s">
        <v>108</v>
      </c>
      <c r="E88" s="5">
        <v>116</v>
      </c>
      <c r="F88" s="288"/>
      <c r="G88" s="10"/>
      <c r="H88" s="288"/>
      <c r="I88" s="5">
        <v>116</v>
      </c>
    </row>
    <row r="89" spans="1:9" ht="16.05" customHeight="1" x14ac:dyDescent="0.25">
      <c r="A89" s="77"/>
      <c r="B89" s="478" t="s">
        <v>1015</v>
      </c>
      <c r="C89" s="480" t="s">
        <v>670</v>
      </c>
      <c r="D89" s="72" t="s">
        <v>109</v>
      </c>
      <c r="E89" s="5">
        <v>117</v>
      </c>
      <c r="F89" s="288"/>
      <c r="G89" s="10"/>
      <c r="H89" s="288"/>
      <c r="I89" s="5">
        <v>117</v>
      </c>
    </row>
    <row r="90" spans="1:9" ht="16.05" customHeight="1" x14ac:dyDescent="0.25">
      <c r="A90" s="77"/>
      <c r="B90" s="478" t="s">
        <v>1015</v>
      </c>
      <c r="C90" s="480" t="s">
        <v>671</v>
      </c>
      <c r="D90" s="72" t="s">
        <v>110</v>
      </c>
      <c r="E90" s="5">
        <v>118</v>
      </c>
      <c r="F90" s="288"/>
      <c r="G90" s="10"/>
      <c r="H90" s="288"/>
      <c r="I90" s="5">
        <v>118</v>
      </c>
    </row>
    <row r="91" spans="1:9" ht="16.05" customHeight="1" x14ac:dyDescent="0.25">
      <c r="A91" s="77"/>
      <c r="B91" s="478" t="s">
        <v>1015</v>
      </c>
      <c r="C91" s="480" t="s">
        <v>672</v>
      </c>
      <c r="D91" s="72" t="s">
        <v>94</v>
      </c>
      <c r="E91" s="5">
        <v>119</v>
      </c>
      <c r="F91" s="288"/>
      <c r="G91" s="10"/>
      <c r="H91" s="288"/>
      <c r="I91" s="5">
        <v>119</v>
      </c>
    </row>
    <row r="92" spans="1:9" ht="16.05" customHeight="1" x14ac:dyDescent="0.25">
      <c r="A92" s="77"/>
      <c r="B92" s="478" t="s">
        <v>1015</v>
      </c>
      <c r="C92" s="480" t="s">
        <v>673</v>
      </c>
      <c r="D92" s="72" t="s">
        <v>95</v>
      </c>
      <c r="E92" s="5">
        <v>120</v>
      </c>
      <c r="F92" s="288"/>
      <c r="G92" s="10"/>
      <c r="H92" s="288"/>
      <c r="I92" s="5">
        <v>120</v>
      </c>
    </row>
    <row r="93" spans="1:9" ht="16.05" customHeight="1" x14ac:dyDescent="0.25">
      <c r="A93" s="77"/>
      <c r="B93" s="478" t="s">
        <v>1015</v>
      </c>
      <c r="C93" s="480" t="s">
        <v>674</v>
      </c>
      <c r="D93" s="72" t="s">
        <v>111</v>
      </c>
      <c r="E93" s="5">
        <v>121</v>
      </c>
      <c r="F93" s="288"/>
      <c r="G93" s="10"/>
      <c r="H93" s="288"/>
      <c r="I93" s="5">
        <v>121</v>
      </c>
    </row>
    <row r="94" spans="1:9" ht="16.05" customHeight="1" x14ac:dyDescent="0.25">
      <c r="A94" s="77"/>
      <c r="B94" s="478" t="s">
        <v>1015</v>
      </c>
      <c r="C94" s="480" t="s">
        <v>675</v>
      </c>
      <c r="D94" s="93" t="s">
        <v>98</v>
      </c>
      <c r="E94" s="5">
        <v>122</v>
      </c>
      <c r="F94" s="288"/>
      <c r="G94" s="10"/>
      <c r="H94" s="288"/>
      <c r="I94" s="5">
        <v>122</v>
      </c>
    </row>
    <row r="95" spans="1:9" ht="16.05" customHeight="1" x14ac:dyDescent="0.25">
      <c r="A95" s="77"/>
      <c r="B95" s="478" t="s">
        <v>1015</v>
      </c>
      <c r="C95" s="480" t="s">
        <v>676</v>
      </c>
      <c r="D95" s="72" t="s">
        <v>99</v>
      </c>
      <c r="E95" s="5">
        <v>123</v>
      </c>
      <c r="F95" s="288"/>
      <c r="G95" s="10"/>
      <c r="H95" s="288"/>
      <c r="I95" s="5">
        <v>123</v>
      </c>
    </row>
    <row r="96" spans="1:9" ht="16.05" customHeight="1" x14ac:dyDescent="0.25">
      <c r="A96" s="77"/>
      <c r="B96" s="478" t="s">
        <v>1015</v>
      </c>
      <c r="C96" s="487" t="s">
        <v>677</v>
      </c>
      <c r="D96" s="93" t="s">
        <v>101</v>
      </c>
      <c r="E96" s="5">
        <v>155</v>
      </c>
      <c r="F96" s="288"/>
      <c r="G96" s="10"/>
      <c r="H96" s="288"/>
      <c r="I96" s="5">
        <v>155</v>
      </c>
    </row>
    <row r="97" spans="1:9" ht="16.05" customHeight="1" x14ac:dyDescent="0.25">
      <c r="A97" s="77"/>
      <c r="B97" s="478" t="s">
        <v>1015</v>
      </c>
      <c r="C97" s="480" t="s">
        <v>271</v>
      </c>
      <c r="D97" s="72" t="s">
        <v>112</v>
      </c>
      <c r="E97" s="5">
        <v>124</v>
      </c>
      <c r="F97" s="288"/>
      <c r="G97" s="10"/>
      <c r="H97" s="288"/>
      <c r="I97" s="5">
        <v>124</v>
      </c>
    </row>
    <row r="98" spans="1:9" ht="16.05" customHeight="1" x14ac:dyDescent="0.25">
      <c r="A98" s="77"/>
      <c r="B98" s="478" t="s">
        <v>1015</v>
      </c>
      <c r="C98" s="480" t="s">
        <v>678</v>
      </c>
      <c r="D98" s="72" t="s">
        <v>113</v>
      </c>
      <c r="E98" s="5">
        <v>125</v>
      </c>
      <c r="F98" s="288"/>
      <c r="G98" s="10"/>
      <c r="H98" s="288"/>
      <c r="I98" s="5">
        <v>125</v>
      </c>
    </row>
    <row r="99" spans="1:9" ht="16.05" customHeight="1" x14ac:dyDescent="0.25">
      <c r="A99" s="77"/>
      <c r="B99" s="478" t="s">
        <v>1015</v>
      </c>
      <c r="C99" s="480" t="s">
        <v>679</v>
      </c>
      <c r="D99" s="72" t="s">
        <v>114</v>
      </c>
      <c r="E99" s="5">
        <v>127</v>
      </c>
      <c r="F99" s="288"/>
      <c r="G99" s="10"/>
      <c r="H99" s="288"/>
      <c r="I99" s="5">
        <v>127</v>
      </c>
    </row>
    <row r="100" spans="1:9" ht="16.05" customHeight="1" x14ac:dyDescent="0.25">
      <c r="A100" s="77"/>
      <c r="B100" s="478" t="s">
        <v>1015</v>
      </c>
      <c r="C100" s="480" t="s">
        <v>272</v>
      </c>
      <c r="D100" s="72" t="s">
        <v>115</v>
      </c>
      <c r="E100" s="5">
        <v>128</v>
      </c>
      <c r="F100" s="288"/>
      <c r="G100" s="10"/>
      <c r="H100" s="288"/>
      <c r="I100" s="5">
        <v>128</v>
      </c>
    </row>
    <row r="101" spans="1:9" ht="16.05" customHeight="1" x14ac:dyDescent="0.25">
      <c r="A101" s="77"/>
      <c r="B101" s="478" t="s">
        <v>1015</v>
      </c>
      <c r="C101" s="480" t="s">
        <v>273</v>
      </c>
      <c r="D101" s="72" t="s">
        <v>116</v>
      </c>
      <c r="E101" s="5">
        <v>129</v>
      </c>
      <c r="F101" s="288"/>
      <c r="G101" s="10"/>
      <c r="H101" s="288"/>
      <c r="I101" s="5">
        <v>129</v>
      </c>
    </row>
    <row r="102" spans="1:9" ht="16.05" customHeight="1" x14ac:dyDescent="0.25">
      <c r="A102" s="77"/>
      <c r="B102" s="478" t="s">
        <v>1015</v>
      </c>
      <c r="C102" s="480" t="s">
        <v>680</v>
      </c>
      <c r="D102" s="72" t="s">
        <v>117</v>
      </c>
      <c r="E102" s="5">
        <v>131</v>
      </c>
      <c r="F102" s="288"/>
      <c r="G102" s="10"/>
      <c r="H102" s="288"/>
      <c r="I102" s="5">
        <v>131</v>
      </c>
    </row>
    <row r="103" spans="1:9" ht="16.05" customHeight="1" x14ac:dyDescent="0.25">
      <c r="A103" s="77"/>
      <c r="B103" s="478" t="s">
        <v>1015</v>
      </c>
      <c r="C103" s="480" t="s">
        <v>681</v>
      </c>
      <c r="D103" s="93" t="s">
        <v>118</v>
      </c>
      <c r="E103" s="5">
        <v>132</v>
      </c>
      <c r="F103" s="288"/>
      <c r="G103" s="10"/>
      <c r="H103" s="288"/>
      <c r="I103" s="5">
        <v>132</v>
      </c>
    </row>
    <row r="104" spans="1:9" ht="16.05" customHeight="1" x14ac:dyDescent="0.25">
      <c r="A104" s="77"/>
      <c r="B104" s="478" t="s">
        <v>1015</v>
      </c>
      <c r="C104" s="480" t="s">
        <v>682</v>
      </c>
      <c r="D104" s="72" t="s">
        <v>119</v>
      </c>
      <c r="E104" s="5">
        <v>133</v>
      </c>
      <c r="F104" s="288"/>
      <c r="G104" s="10"/>
      <c r="H104" s="288"/>
      <c r="I104" s="5">
        <v>133</v>
      </c>
    </row>
    <row r="105" spans="1:9" ht="16.05" customHeight="1" x14ac:dyDescent="0.25">
      <c r="A105" s="77"/>
      <c r="B105" s="478" t="s">
        <v>1015</v>
      </c>
      <c r="C105" s="480" t="s">
        <v>683</v>
      </c>
      <c r="D105" s="72" t="s">
        <v>120</v>
      </c>
      <c r="E105" s="5">
        <v>134</v>
      </c>
      <c r="F105" s="288"/>
      <c r="G105" s="10"/>
      <c r="H105" s="288"/>
      <c r="I105" s="5">
        <v>134</v>
      </c>
    </row>
    <row r="106" spans="1:9" ht="16.05" customHeight="1" x14ac:dyDescent="0.25">
      <c r="A106" s="77"/>
      <c r="B106" s="478" t="s">
        <v>1015</v>
      </c>
      <c r="C106" s="480" t="s">
        <v>274</v>
      </c>
      <c r="D106" s="72" t="s">
        <v>121</v>
      </c>
      <c r="E106" s="5">
        <v>135</v>
      </c>
      <c r="F106" s="288"/>
      <c r="G106" s="10"/>
      <c r="H106" s="288"/>
      <c r="I106" s="5">
        <v>135</v>
      </c>
    </row>
    <row r="107" spans="1:9" ht="16.05" customHeight="1" x14ac:dyDescent="0.25">
      <c r="A107" s="77"/>
      <c r="B107" s="478" t="s">
        <v>1015</v>
      </c>
      <c r="C107" s="480" t="s">
        <v>684</v>
      </c>
      <c r="D107" s="72" t="s">
        <v>37</v>
      </c>
      <c r="E107" s="5">
        <v>136</v>
      </c>
      <c r="F107" s="288"/>
      <c r="G107" s="10"/>
      <c r="H107" s="288"/>
      <c r="I107" s="5">
        <v>136</v>
      </c>
    </row>
    <row r="108" spans="1:9" ht="16.05" customHeight="1" x14ac:dyDescent="0.25">
      <c r="A108" s="77"/>
      <c r="B108" s="478" t="s">
        <v>1015</v>
      </c>
      <c r="C108" s="480" t="s">
        <v>685</v>
      </c>
      <c r="D108" s="72" t="s">
        <v>122</v>
      </c>
      <c r="E108" s="5">
        <v>138</v>
      </c>
      <c r="F108" s="288"/>
      <c r="G108" s="10"/>
      <c r="H108" s="288"/>
      <c r="I108" s="5">
        <v>138</v>
      </c>
    </row>
    <row r="109" spans="1:9" ht="16.05" customHeight="1" x14ac:dyDescent="0.25">
      <c r="A109" s="77"/>
      <c r="B109" s="478" t="s">
        <v>1015</v>
      </c>
      <c r="C109" s="480" t="s">
        <v>686</v>
      </c>
      <c r="D109" s="72" t="s">
        <v>123</v>
      </c>
      <c r="E109" s="5">
        <v>139</v>
      </c>
      <c r="F109" s="288"/>
      <c r="G109" s="10"/>
      <c r="H109" s="288"/>
      <c r="I109" s="5">
        <v>139</v>
      </c>
    </row>
    <row r="110" spans="1:9" ht="16.05" customHeight="1" x14ac:dyDescent="0.25">
      <c r="A110" s="77"/>
      <c r="B110" s="478" t="s">
        <v>1015</v>
      </c>
      <c r="C110" s="480" t="s">
        <v>687</v>
      </c>
      <c r="D110" s="72" t="s">
        <v>124</v>
      </c>
      <c r="E110" s="5">
        <v>141</v>
      </c>
      <c r="F110" s="288"/>
      <c r="G110" s="10"/>
      <c r="H110" s="288"/>
      <c r="I110" s="5">
        <v>141</v>
      </c>
    </row>
    <row r="111" spans="1:9" ht="16.05" customHeight="1" x14ac:dyDescent="0.25">
      <c r="A111" s="77"/>
      <c r="B111" s="478" t="s">
        <v>1015</v>
      </c>
      <c r="C111" s="480" t="s">
        <v>688</v>
      </c>
      <c r="D111" s="72" t="s">
        <v>125</v>
      </c>
      <c r="E111" s="5">
        <v>142</v>
      </c>
      <c r="F111" s="288"/>
      <c r="G111" s="10"/>
      <c r="H111" s="288"/>
      <c r="I111" s="5">
        <v>142</v>
      </c>
    </row>
    <row r="112" spans="1:9" ht="16.05" customHeight="1" x14ac:dyDescent="0.25">
      <c r="A112" s="77"/>
      <c r="B112" s="478" t="s">
        <v>1015</v>
      </c>
      <c r="C112" s="480" t="s">
        <v>689</v>
      </c>
      <c r="D112" s="93" t="s">
        <v>126</v>
      </c>
      <c r="E112" s="5">
        <v>143</v>
      </c>
      <c r="F112" s="288"/>
      <c r="G112" s="10"/>
      <c r="H112" s="288"/>
      <c r="I112" s="5">
        <v>143</v>
      </c>
    </row>
    <row r="113" spans="1:9" ht="16.05" customHeight="1" x14ac:dyDescent="0.25">
      <c r="A113" s="77"/>
      <c r="B113" s="478" t="s">
        <v>1015</v>
      </c>
      <c r="C113" s="480" t="s">
        <v>275</v>
      </c>
      <c r="D113" s="72" t="s">
        <v>127</v>
      </c>
      <c r="E113" s="5">
        <v>144</v>
      </c>
      <c r="F113" s="288"/>
      <c r="G113" s="10"/>
      <c r="H113" s="288"/>
      <c r="I113" s="5">
        <v>144</v>
      </c>
    </row>
    <row r="114" spans="1:9" ht="16.05" customHeight="1" x14ac:dyDescent="0.25">
      <c r="A114" s="77"/>
      <c r="B114" s="478" t="s">
        <v>1015</v>
      </c>
      <c r="C114" s="480" t="s">
        <v>690</v>
      </c>
      <c r="D114" s="72" t="s">
        <v>128</v>
      </c>
      <c r="E114" s="5">
        <v>145</v>
      </c>
      <c r="F114" s="288"/>
      <c r="G114" s="10"/>
      <c r="H114" s="288"/>
      <c r="I114" s="5">
        <v>145</v>
      </c>
    </row>
    <row r="115" spans="1:9" ht="16.05" customHeight="1" x14ac:dyDescent="0.25">
      <c r="A115" s="77"/>
      <c r="B115" s="478" t="s">
        <v>1015</v>
      </c>
      <c r="C115" s="480" t="s">
        <v>691</v>
      </c>
      <c r="D115" s="72" t="s">
        <v>129</v>
      </c>
      <c r="E115" s="5">
        <v>146</v>
      </c>
      <c r="F115" s="288"/>
      <c r="G115" s="10"/>
      <c r="H115" s="288"/>
      <c r="I115" s="5">
        <v>146</v>
      </c>
    </row>
    <row r="116" spans="1:9" ht="16.05" customHeight="1" x14ac:dyDescent="0.25">
      <c r="A116" s="77"/>
      <c r="B116" s="478" t="s">
        <v>1015</v>
      </c>
      <c r="C116" s="480" t="s">
        <v>692</v>
      </c>
      <c r="D116" s="93" t="s">
        <v>130</v>
      </c>
      <c r="E116" s="5">
        <v>140</v>
      </c>
      <c r="F116" s="288"/>
      <c r="G116" s="10"/>
      <c r="H116" s="288"/>
      <c r="I116" s="5">
        <v>140</v>
      </c>
    </row>
    <row r="117" spans="1:9" ht="16.05" customHeight="1" x14ac:dyDescent="0.25">
      <c r="A117" s="77"/>
      <c r="B117" s="478" t="s">
        <v>1015</v>
      </c>
      <c r="C117" s="480" t="s">
        <v>693</v>
      </c>
      <c r="D117" s="76" t="s">
        <v>38</v>
      </c>
      <c r="E117" s="5">
        <v>148</v>
      </c>
      <c r="F117" s="288"/>
      <c r="G117" s="10"/>
      <c r="H117" s="288"/>
      <c r="I117" s="5">
        <v>148</v>
      </c>
    </row>
    <row r="118" spans="1:9" ht="16.05" customHeight="1" x14ac:dyDescent="0.25">
      <c r="A118" s="77"/>
      <c r="B118" s="478" t="s">
        <v>1015</v>
      </c>
      <c r="C118" s="480" t="s">
        <v>694</v>
      </c>
      <c r="D118" s="72" t="s">
        <v>131</v>
      </c>
      <c r="E118" s="5">
        <v>147</v>
      </c>
      <c r="F118" s="288"/>
      <c r="G118" s="10"/>
      <c r="H118" s="288"/>
      <c r="I118" s="5">
        <v>147</v>
      </c>
    </row>
    <row r="119" spans="1:9" ht="16.05" customHeight="1" x14ac:dyDescent="0.25">
      <c r="A119" s="77"/>
      <c r="B119" s="478" t="s">
        <v>1015</v>
      </c>
      <c r="C119" s="480" t="s">
        <v>695</v>
      </c>
      <c r="D119" s="72" t="s">
        <v>290</v>
      </c>
      <c r="E119" s="5">
        <v>157</v>
      </c>
      <c r="F119" s="288"/>
      <c r="G119" s="10"/>
      <c r="H119" s="288"/>
      <c r="I119" s="5">
        <v>157</v>
      </c>
    </row>
    <row r="120" spans="1:9" ht="16.05" customHeight="1" x14ac:dyDescent="0.25">
      <c r="A120" s="77"/>
      <c r="B120" s="478" t="s">
        <v>1015</v>
      </c>
      <c r="C120" s="480" t="s">
        <v>1088</v>
      </c>
      <c r="D120" s="72" t="s">
        <v>132</v>
      </c>
      <c r="E120" s="5">
        <v>149</v>
      </c>
      <c r="F120" s="288"/>
      <c r="G120" s="10"/>
      <c r="H120" s="288"/>
      <c r="I120" s="5">
        <v>149</v>
      </c>
    </row>
    <row r="121" spans="1:9" ht="16.05" customHeight="1" x14ac:dyDescent="0.25">
      <c r="A121" s="77"/>
      <c r="B121" s="478" t="s">
        <v>1015</v>
      </c>
      <c r="C121" s="480" t="s">
        <v>696</v>
      </c>
      <c r="D121" s="93" t="s">
        <v>133</v>
      </c>
      <c r="E121" s="5">
        <v>150</v>
      </c>
      <c r="F121" s="288"/>
      <c r="G121" s="10"/>
      <c r="H121" s="288"/>
      <c r="I121" s="5">
        <v>150</v>
      </c>
    </row>
    <row r="122" spans="1:9" ht="16.05" customHeight="1" x14ac:dyDescent="0.25">
      <c r="A122" s="77"/>
      <c r="B122" s="478" t="s">
        <v>1015</v>
      </c>
      <c r="C122" s="480" t="s">
        <v>276</v>
      </c>
      <c r="D122" s="72" t="s">
        <v>134</v>
      </c>
      <c r="E122" s="5">
        <v>151</v>
      </c>
      <c r="F122" s="288"/>
      <c r="G122" s="10"/>
      <c r="H122" s="288"/>
      <c r="I122" s="5">
        <v>151</v>
      </c>
    </row>
    <row r="123" spans="1:9" ht="16.05" customHeight="1" x14ac:dyDescent="0.25">
      <c r="A123" s="77"/>
      <c r="B123" s="478" t="s">
        <v>1015</v>
      </c>
      <c r="C123" s="480" t="s">
        <v>697</v>
      </c>
      <c r="D123" s="72" t="s">
        <v>97</v>
      </c>
      <c r="E123" s="5">
        <v>152</v>
      </c>
      <c r="F123" s="288"/>
      <c r="G123" s="10"/>
      <c r="H123" s="288"/>
      <c r="I123" s="5">
        <v>152</v>
      </c>
    </row>
    <row r="124" spans="1:9" ht="16.05" customHeight="1" x14ac:dyDescent="0.25">
      <c r="A124" s="77"/>
      <c r="B124" s="478" t="s">
        <v>1015</v>
      </c>
      <c r="C124" s="480" t="s">
        <v>698</v>
      </c>
      <c r="D124" s="72" t="s">
        <v>135</v>
      </c>
      <c r="E124" s="5">
        <v>154</v>
      </c>
      <c r="F124" s="288"/>
      <c r="G124" s="10"/>
      <c r="H124" s="288"/>
      <c r="I124" s="5">
        <v>154</v>
      </c>
    </row>
    <row r="125" spans="1:9" ht="16.05" customHeight="1" x14ac:dyDescent="0.25">
      <c r="A125" s="77"/>
      <c r="B125" s="478" t="s">
        <v>1015</v>
      </c>
      <c r="C125" s="480" t="s">
        <v>699</v>
      </c>
      <c r="D125" s="72" t="s">
        <v>96</v>
      </c>
      <c r="E125" s="5">
        <v>156</v>
      </c>
      <c r="F125" s="288"/>
      <c r="G125" s="10"/>
      <c r="H125" s="288"/>
      <c r="I125" s="5">
        <v>156</v>
      </c>
    </row>
    <row r="126" spans="1:9" ht="35.1" customHeight="1" thickBot="1" x14ac:dyDescent="0.3">
      <c r="A126" s="77"/>
      <c r="B126" s="488" t="s">
        <v>700</v>
      </c>
      <c r="C126" s="482"/>
      <c r="D126" s="98" t="s">
        <v>67</v>
      </c>
      <c r="E126" s="9"/>
      <c r="F126" s="309">
        <f>SUM(F127,F131,F164)</f>
        <v>0</v>
      </c>
      <c r="G126" s="235">
        <f>SUM(G127,G131,G164)</f>
        <v>0</v>
      </c>
      <c r="H126" s="309">
        <f>SUM(H127,H131,H164)</f>
        <v>0</v>
      </c>
      <c r="I126" s="9"/>
    </row>
    <row r="127" spans="1:9" ht="35.1" customHeight="1" thickTop="1" thickBot="1" x14ac:dyDescent="0.3">
      <c r="A127" s="77"/>
      <c r="B127" s="483" t="s">
        <v>701</v>
      </c>
      <c r="C127" s="489"/>
      <c r="D127" s="100" t="s">
        <v>326</v>
      </c>
      <c r="E127" s="5"/>
      <c r="F127" s="309">
        <f>SUM(F128:F130)</f>
        <v>0</v>
      </c>
      <c r="G127" s="235">
        <f>SUM(G128:G130)</f>
        <v>0</v>
      </c>
      <c r="H127" s="309">
        <f>SUM(H128:H130)</f>
        <v>0</v>
      </c>
      <c r="I127" s="5"/>
    </row>
    <row r="128" spans="1:9" ht="16.05" customHeight="1" thickTop="1" x14ac:dyDescent="0.25">
      <c r="A128" s="77"/>
      <c r="B128" s="478" t="s">
        <v>701</v>
      </c>
      <c r="C128" s="479" t="s">
        <v>702</v>
      </c>
      <c r="D128" s="75" t="s">
        <v>41</v>
      </c>
      <c r="E128" s="5">
        <v>51</v>
      </c>
      <c r="F128" s="288"/>
      <c r="G128" s="10"/>
      <c r="H128" s="288"/>
      <c r="I128" s="5">
        <v>51</v>
      </c>
    </row>
    <row r="129" spans="1:9" ht="16.05" customHeight="1" x14ac:dyDescent="0.25">
      <c r="A129" s="77"/>
      <c r="B129" s="478" t="s">
        <v>701</v>
      </c>
      <c r="C129" s="480" t="s">
        <v>703</v>
      </c>
      <c r="D129" s="75" t="s">
        <v>39</v>
      </c>
      <c r="E129" s="5">
        <v>52</v>
      </c>
      <c r="F129" s="288"/>
      <c r="G129" s="10"/>
      <c r="H129" s="288"/>
      <c r="I129" s="5">
        <v>52</v>
      </c>
    </row>
    <row r="130" spans="1:9" ht="16.05" customHeight="1" x14ac:dyDescent="0.25">
      <c r="A130" s="77"/>
      <c r="B130" s="478" t="s">
        <v>701</v>
      </c>
      <c r="C130" s="480" t="s">
        <v>704</v>
      </c>
      <c r="D130" s="255" t="s">
        <v>40</v>
      </c>
      <c r="E130" s="5">
        <v>53</v>
      </c>
      <c r="F130" s="288"/>
      <c r="G130" s="10"/>
      <c r="H130" s="288"/>
      <c r="I130" s="5">
        <v>53</v>
      </c>
    </row>
    <row r="131" spans="1:9" ht="35.1" customHeight="1" thickBot="1" x14ac:dyDescent="0.3">
      <c r="A131" s="77"/>
      <c r="B131" s="485" t="s">
        <v>705</v>
      </c>
      <c r="C131" s="490"/>
      <c r="D131" s="101" t="s">
        <v>389</v>
      </c>
      <c r="E131" s="5"/>
      <c r="F131" s="309">
        <f>SUM(F132:F163)</f>
        <v>0</v>
      </c>
      <c r="G131" s="235">
        <f>SUM(G132:G163)</f>
        <v>0</v>
      </c>
      <c r="H131" s="309">
        <f>SUM(H132:H163)</f>
        <v>0</v>
      </c>
      <c r="I131" s="5"/>
    </row>
    <row r="132" spans="1:9" ht="16.05" customHeight="1" thickTop="1" x14ac:dyDescent="0.25">
      <c r="A132" s="77"/>
      <c r="B132" s="478" t="s">
        <v>705</v>
      </c>
      <c r="C132" s="480" t="s">
        <v>706</v>
      </c>
      <c r="D132" s="75" t="s">
        <v>163</v>
      </c>
      <c r="E132" s="5">
        <v>101</v>
      </c>
      <c r="F132" s="288"/>
      <c r="G132" s="10"/>
      <c r="H132" s="288"/>
      <c r="I132" s="5">
        <v>101</v>
      </c>
    </row>
    <row r="133" spans="1:9" ht="16.05" customHeight="1" x14ac:dyDescent="0.25">
      <c r="A133" s="77"/>
      <c r="B133" s="478" t="s">
        <v>705</v>
      </c>
      <c r="C133" s="479" t="s">
        <v>247</v>
      </c>
      <c r="D133" s="75" t="s">
        <v>136</v>
      </c>
      <c r="E133" s="5">
        <v>232</v>
      </c>
      <c r="F133" s="288"/>
      <c r="G133" s="10"/>
      <c r="H133" s="288"/>
      <c r="I133" s="5">
        <v>232</v>
      </c>
    </row>
    <row r="134" spans="1:9" ht="16.05" customHeight="1" x14ac:dyDescent="0.25">
      <c r="A134" s="77"/>
      <c r="B134" s="478" t="s">
        <v>705</v>
      </c>
      <c r="C134" s="479" t="s">
        <v>707</v>
      </c>
      <c r="D134" s="75" t="s">
        <v>137</v>
      </c>
      <c r="E134" s="5">
        <v>81</v>
      </c>
      <c r="F134" s="288"/>
      <c r="G134" s="10"/>
      <c r="H134" s="288"/>
      <c r="I134" s="5">
        <v>81</v>
      </c>
    </row>
    <row r="135" spans="1:9" ht="16.05" customHeight="1" x14ac:dyDescent="0.25">
      <c r="A135" s="77"/>
      <c r="B135" s="478" t="s">
        <v>705</v>
      </c>
      <c r="C135" s="479" t="s">
        <v>277</v>
      </c>
      <c r="D135" s="75" t="s">
        <v>138</v>
      </c>
      <c r="E135" s="5">
        <v>82</v>
      </c>
      <c r="F135" s="288"/>
      <c r="G135" s="10"/>
      <c r="H135" s="288"/>
      <c r="I135" s="5">
        <v>82</v>
      </c>
    </row>
    <row r="136" spans="1:9" ht="16.05" customHeight="1" x14ac:dyDescent="0.25">
      <c r="A136" s="77"/>
      <c r="B136" s="478" t="s">
        <v>705</v>
      </c>
      <c r="C136" s="479" t="s">
        <v>248</v>
      </c>
      <c r="D136" s="75" t="s">
        <v>139</v>
      </c>
      <c r="E136" s="5">
        <v>83</v>
      </c>
      <c r="F136" s="288"/>
      <c r="G136" s="10"/>
      <c r="H136" s="288"/>
      <c r="I136" s="5">
        <v>83</v>
      </c>
    </row>
    <row r="137" spans="1:9" ht="16.05" customHeight="1" x14ac:dyDescent="0.25">
      <c r="A137" s="77"/>
      <c r="B137" s="478" t="s">
        <v>705</v>
      </c>
      <c r="C137" s="479" t="s">
        <v>708</v>
      </c>
      <c r="D137" s="75" t="s">
        <v>140</v>
      </c>
      <c r="E137" s="5">
        <v>84</v>
      </c>
      <c r="F137" s="288"/>
      <c r="G137" s="10"/>
      <c r="H137" s="288"/>
      <c r="I137" s="5">
        <v>84</v>
      </c>
    </row>
    <row r="138" spans="1:9" ht="16.05" customHeight="1" x14ac:dyDescent="0.25">
      <c r="A138" s="77"/>
      <c r="B138" s="478" t="s">
        <v>705</v>
      </c>
      <c r="C138" s="479" t="s">
        <v>249</v>
      </c>
      <c r="D138" s="75" t="s">
        <v>141</v>
      </c>
      <c r="E138" s="5">
        <v>56</v>
      </c>
      <c r="F138" s="288"/>
      <c r="G138" s="10"/>
      <c r="H138" s="288"/>
      <c r="I138" s="5">
        <v>56</v>
      </c>
    </row>
    <row r="139" spans="1:9" ht="16.05" customHeight="1" x14ac:dyDescent="0.25">
      <c r="A139" s="77"/>
      <c r="B139" s="478" t="s">
        <v>705</v>
      </c>
      <c r="C139" s="479" t="s">
        <v>709</v>
      </c>
      <c r="D139" s="75" t="s">
        <v>142</v>
      </c>
      <c r="E139" s="5">
        <v>85</v>
      </c>
      <c r="F139" s="288"/>
      <c r="G139" s="10"/>
      <c r="H139" s="288"/>
      <c r="I139" s="5">
        <v>85</v>
      </c>
    </row>
    <row r="140" spans="1:9" ht="16.05" customHeight="1" x14ac:dyDescent="0.25">
      <c r="A140" s="77"/>
      <c r="B140" s="478" t="s">
        <v>705</v>
      </c>
      <c r="C140" s="479" t="s">
        <v>710</v>
      </c>
      <c r="D140" s="75" t="s">
        <v>291</v>
      </c>
      <c r="E140" s="5">
        <v>77</v>
      </c>
      <c r="F140" s="288"/>
      <c r="G140" s="10"/>
      <c r="H140" s="288"/>
      <c r="I140" s="5">
        <v>77</v>
      </c>
    </row>
    <row r="141" spans="1:9" ht="16.05" customHeight="1" x14ac:dyDescent="0.25">
      <c r="A141" s="77"/>
      <c r="B141" s="478" t="s">
        <v>705</v>
      </c>
      <c r="C141" s="479" t="s">
        <v>711</v>
      </c>
      <c r="D141" s="75" t="s">
        <v>143</v>
      </c>
      <c r="E141" s="5">
        <v>234</v>
      </c>
      <c r="F141" s="288"/>
      <c r="G141" s="10"/>
      <c r="H141" s="288"/>
      <c r="I141" s="5">
        <v>234</v>
      </c>
    </row>
    <row r="142" spans="1:9" ht="16.05" customHeight="1" x14ac:dyDescent="0.25">
      <c r="A142" s="77"/>
      <c r="B142" s="478" t="s">
        <v>705</v>
      </c>
      <c r="C142" s="479" t="s">
        <v>278</v>
      </c>
      <c r="D142" s="75" t="s">
        <v>145</v>
      </c>
      <c r="E142" s="5">
        <v>60</v>
      </c>
      <c r="F142" s="288"/>
      <c r="G142" s="10"/>
      <c r="H142" s="288"/>
      <c r="I142" s="5">
        <v>60</v>
      </c>
    </row>
    <row r="143" spans="1:9" ht="16.05" customHeight="1" x14ac:dyDescent="0.25">
      <c r="A143" s="77"/>
      <c r="B143" s="478" t="s">
        <v>705</v>
      </c>
      <c r="C143" s="479" t="s">
        <v>293</v>
      </c>
      <c r="D143" s="75" t="s">
        <v>292</v>
      </c>
      <c r="E143" s="5">
        <v>79</v>
      </c>
      <c r="F143" s="288"/>
      <c r="G143" s="10"/>
      <c r="H143" s="288"/>
      <c r="I143" s="5">
        <v>79</v>
      </c>
    </row>
    <row r="144" spans="1:9" ht="16.05" customHeight="1" x14ac:dyDescent="0.25">
      <c r="A144" s="77"/>
      <c r="B144" s="478" t="s">
        <v>705</v>
      </c>
      <c r="C144" s="479" t="s">
        <v>712</v>
      </c>
      <c r="D144" s="75" t="s">
        <v>147</v>
      </c>
      <c r="E144" s="5">
        <v>87</v>
      </c>
      <c r="F144" s="288"/>
      <c r="G144" s="10"/>
      <c r="H144" s="288"/>
      <c r="I144" s="5">
        <v>87</v>
      </c>
    </row>
    <row r="145" spans="1:9" ht="16.05" customHeight="1" x14ac:dyDescent="0.25">
      <c r="A145" s="77"/>
      <c r="B145" s="478" t="s">
        <v>705</v>
      </c>
      <c r="C145" s="479" t="s">
        <v>713</v>
      </c>
      <c r="D145" s="75" t="s">
        <v>148</v>
      </c>
      <c r="E145" s="5">
        <v>88</v>
      </c>
      <c r="F145" s="288"/>
      <c r="G145" s="10"/>
      <c r="H145" s="288"/>
      <c r="I145" s="5">
        <v>88</v>
      </c>
    </row>
    <row r="146" spans="1:9" ht="16.05" customHeight="1" x14ac:dyDescent="0.25">
      <c r="A146" s="77"/>
      <c r="B146" s="478" t="s">
        <v>705</v>
      </c>
      <c r="C146" s="479" t="s">
        <v>279</v>
      </c>
      <c r="D146" s="75" t="s">
        <v>149</v>
      </c>
      <c r="E146" s="5">
        <v>62</v>
      </c>
      <c r="F146" s="288"/>
      <c r="G146" s="10"/>
      <c r="H146" s="288"/>
      <c r="I146" s="5">
        <v>62</v>
      </c>
    </row>
    <row r="147" spans="1:9" ht="16.05" customHeight="1" x14ac:dyDescent="0.25">
      <c r="A147" s="77"/>
      <c r="B147" s="478" t="s">
        <v>705</v>
      </c>
      <c r="C147" s="479" t="s">
        <v>714</v>
      </c>
      <c r="D147" s="95" t="s">
        <v>150</v>
      </c>
      <c r="E147" s="5">
        <v>89</v>
      </c>
      <c r="F147" s="288"/>
      <c r="G147" s="10"/>
      <c r="H147" s="288"/>
      <c r="I147" s="5">
        <v>89</v>
      </c>
    </row>
    <row r="148" spans="1:9" ht="16.05" customHeight="1" x14ac:dyDescent="0.25">
      <c r="A148" s="77"/>
      <c r="B148" s="478" t="s">
        <v>705</v>
      </c>
      <c r="C148" s="479" t="s">
        <v>280</v>
      </c>
      <c r="D148" s="75" t="s">
        <v>151</v>
      </c>
      <c r="E148" s="5">
        <v>64</v>
      </c>
      <c r="F148" s="288"/>
      <c r="G148" s="10"/>
      <c r="H148" s="288"/>
      <c r="I148" s="5">
        <v>64</v>
      </c>
    </row>
    <row r="149" spans="1:9" ht="16.05" customHeight="1" x14ac:dyDescent="0.25">
      <c r="A149" s="77"/>
      <c r="B149" s="478" t="s">
        <v>705</v>
      </c>
      <c r="C149" s="479" t="s">
        <v>715</v>
      </c>
      <c r="D149" s="75" t="s">
        <v>152</v>
      </c>
      <c r="E149" s="5">
        <v>90</v>
      </c>
      <c r="F149" s="288"/>
      <c r="G149" s="10"/>
      <c r="H149" s="288"/>
      <c r="I149" s="5">
        <v>90</v>
      </c>
    </row>
    <row r="150" spans="1:9" ht="16.05" customHeight="1" x14ac:dyDescent="0.25">
      <c r="A150" s="77"/>
      <c r="B150" s="478" t="s">
        <v>705</v>
      </c>
      <c r="C150" s="479" t="s">
        <v>334</v>
      </c>
      <c r="D150" s="95" t="s">
        <v>153</v>
      </c>
      <c r="E150" s="5">
        <v>67</v>
      </c>
      <c r="F150" s="288"/>
      <c r="G150" s="10"/>
      <c r="H150" s="288"/>
      <c r="I150" s="5">
        <v>67</v>
      </c>
    </row>
    <row r="151" spans="1:9" ht="16.05" customHeight="1" x14ac:dyDescent="0.25">
      <c r="A151" s="77"/>
      <c r="B151" s="478" t="s">
        <v>705</v>
      </c>
      <c r="C151" s="479" t="s">
        <v>716</v>
      </c>
      <c r="D151" s="75" t="s">
        <v>154</v>
      </c>
      <c r="E151" s="5">
        <v>91</v>
      </c>
      <c r="F151" s="288"/>
      <c r="G151" s="10"/>
      <c r="H151" s="288"/>
      <c r="I151" s="5">
        <v>91</v>
      </c>
    </row>
    <row r="152" spans="1:9" ht="16.05" customHeight="1" x14ac:dyDescent="0.25">
      <c r="A152" s="77"/>
      <c r="B152" s="478" t="s">
        <v>705</v>
      </c>
      <c r="C152" s="491" t="s">
        <v>717</v>
      </c>
      <c r="D152" s="75" t="s">
        <v>144</v>
      </c>
      <c r="E152" s="5">
        <v>86</v>
      </c>
      <c r="F152" s="288"/>
      <c r="G152" s="10"/>
      <c r="H152" s="288"/>
      <c r="I152" s="5">
        <v>86</v>
      </c>
    </row>
    <row r="153" spans="1:9" ht="16.05" customHeight="1" x14ac:dyDescent="0.25">
      <c r="A153" s="77"/>
      <c r="B153" s="478" t="s">
        <v>705</v>
      </c>
      <c r="C153" s="479" t="s">
        <v>718</v>
      </c>
      <c r="D153" s="75" t="s">
        <v>146</v>
      </c>
      <c r="E153" s="5">
        <v>92</v>
      </c>
      <c r="F153" s="288"/>
      <c r="G153" s="10"/>
      <c r="H153" s="288"/>
      <c r="I153" s="5">
        <v>92</v>
      </c>
    </row>
    <row r="154" spans="1:9" ht="16.05" customHeight="1" x14ac:dyDescent="0.25">
      <c r="A154" s="77"/>
      <c r="B154" s="478" t="s">
        <v>705</v>
      </c>
      <c r="C154" s="479" t="s">
        <v>719</v>
      </c>
      <c r="D154" s="75" t="s">
        <v>42</v>
      </c>
      <c r="E154" s="5">
        <v>69</v>
      </c>
      <c r="F154" s="288"/>
      <c r="G154" s="10"/>
      <c r="H154" s="288"/>
      <c r="I154" s="5">
        <v>69</v>
      </c>
    </row>
    <row r="155" spans="1:9" ht="16.05" customHeight="1" x14ac:dyDescent="0.25">
      <c r="A155" s="77"/>
      <c r="B155" s="478" t="s">
        <v>705</v>
      </c>
      <c r="C155" s="479" t="s">
        <v>252</v>
      </c>
      <c r="D155" s="75" t="s">
        <v>155</v>
      </c>
      <c r="E155" s="5">
        <v>233</v>
      </c>
      <c r="F155" s="288"/>
      <c r="G155" s="10"/>
      <c r="H155" s="288"/>
      <c r="I155" s="5">
        <v>233</v>
      </c>
    </row>
    <row r="156" spans="1:9" ht="16.05" customHeight="1" x14ac:dyDescent="0.25">
      <c r="A156" s="77"/>
      <c r="B156" s="478" t="s">
        <v>705</v>
      </c>
      <c r="C156" s="479" t="s">
        <v>335</v>
      </c>
      <c r="D156" s="95" t="s">
        <v>156</v>
      </c>
      <c r="E156" s="5">
        <v>70</v>
      </c>
      <c r="F156" s="288"/>
      <c r="G156" s="10"/>
      <c r="H156" s="288"/>
      <c r="I156" s="5">
        <v>70</v>
      </c>
    </row>
    <row r="157" spans="1:9" ht="16.05" customHeight="1" x14ac:dyDescent="0.25">
      <c r="A157" s="77"/>
      <c r="B157" s="478" t="s">
        <v>705</v>
      </c>
      <c r="C157" s="479" t="s">
        <v>336</v>
      </c>
      <c r="D157" s="95" t="s">
        <v>157</v>
      </c>
      <c r="E157" s="5">
        <v>71</v>
      </c>
      <c r="F157" s="288"/>
      <c r="G157" s="10"/>
      <c r="H157" s="288"/>
      <c r="I157" s="5">
        <v>71</v>
      </c>
    </row>
    <row r="158" spans="1:9" ht="16.05" customHeight="1" x14ac:dyDescent="0.25">
      <c r="A158" s="77"/>
      <c r="B158" s="478" t="s">
        <v>705</v>
      </c>
      <c r="C158" s="479" t="s">
        <v>720</v>
      </c>
      <c r="D158" s="75" t="s">
        <v>158</v>
      </c>
      <c r="E158" s="5">
        <v>94</v>
      </c>
      <c r="F158" s="288"/>
      <c r="G158" s="10"/>
      <c r="H158" s="288"/>
      <c r="I158" s="5">
        <v>94</v>
      </c>
    </row>
    <row r="159" spans="1:9" ht="16.05" customHeight="1" x14ac:dyDescent="0.25">
      <c r="A159" s="77"/>
      <c r="B159" s="478" t="s">
        <v>705</v>
      </c>
      <c r="C159" s="479" t="s">
        <v>721</v>
      </c>
      <c r="D159" s="75" t="s">
        <v>159</v>
      </c>
      <c r="E159" s="5">
        <v>95</v>
      </c>
      <c r="F159" s="288"/>
      <c r="G159" s="10"/>
      <c r="H159" s="288"/>
      <c r="I159" s="5">
        <v>95</v>
      </c>
    </row>
    <row r="160" spans="1:9" ht="16.05" customHeight="1" x14ac:dyDescent="0.25">
      <c r="A160" s="77"/>
      <c r="B160" s="478" t="s">
        <v>705</v>
      </c>
      <c r="C160" s="479" t="s">
        <v>722</v>
      </c>
      <c r="D160" s="263" t="s">
        <v>294</v>
      </c>
      <c r="E160" s="5">
        <v>78</v>
      </c>
      <c r="F160" s="288"/>
      <c r="G160" s="10"/>
      <c r="H160" s="288"/>
      <c r="I160" s="5">
        <v>78</v>
      </c>
    </row>
    <row r="161" spans="1:9" ht="16.05" customHeight="1" x14ac:dyDescent="0.25">
      <c r="A161" s="77"/>
      <c r="B161" s="478" t="s">
        <v>705</v>
      </c>
      <c r="C161" s="479" t="s">
        <v>723</v>
      </c>
      <c r="D161" s="95" t="s">
        <v>160</v>
      </c>
      <c r="E161" s="5">
        <v>96</v>
      </c>
      <c r="F161" s="288"/>
      <c r="G161" s="10"/>
      <c r="H161" s="288"/>
      <c r="I161" s="5">
        <v>96</v>
      </c>
    </row>
    <row r="162" spans="1:9" ht="16.05" customHeight="1" x14ac:dyDescent="0.25">
      <c r="A162" s="77"/>
      <c r="B162" s="478" t="s">
        <v>705</v>
      </c>
      <c r="C162" s="479" t="s">
        <v>724</v>
      </c>
      <c r="D162" s="75" t="s">
        <v>161</v>
      </c>
      <c r="E162" s="5">
        <v>97</v>
      </c>
      <c r="F162" s="288"/>
      <c r="G162" s="10"/>
      <c r="H162" s="288"/>
      <c r="I162" s="5">
        <v>97</v>
      </c>
    </row>
    <row r="163" spans="1:9" ht="16.05" customHeight="1" x14ac:dyDescent="0.25">
      <c r="A163" s="77"/>
      <c r="B163" s="478" t="s">
        <v>705</v>
      </c>
      <c r="C163" s="479" t="s">
        <v>725</v>
      </c>
      <c r="D163" s="75" t="s">
        <v>162</v>
      </c>
      <c r="E163" s="5">
        <v>98</v>
      </c>
      <c r="F163" s="288"/>
      <c r="G163" s="10"/>
      <c r="H163" s="288"/>
      <c r="I163" s="5">
        <v>98</v>
      </c>
    </row>
    <row r="164" spans="1:9" ht="35.1" customHeight="1" thickBot="1" x14ac:dyDescent="0.3">
      <c r="A164" s="77"/>
      <c r="B164" s="485" t="s">
        <v>726</v>
      </c>
      <c r="C164" s="490"/>
      <c r="D164" s="101" t="s">
        <v>390</v>
      </c>
      <c r="E164" s="5"/>
      <c r="F164" s="309">
        <f>SUM(F165:F177)</f>
        <v>0</v>
      </c>
      <c r="G164" s="235">
        <f>SUM(G165:G177)</f>
        <v>0</v>
      </c>
      <c r="H164" s="309">
        <f>SUM(H165:H177)</f>
        <v>0</v>
      </c>
      <c r="I164" s="5"/>
    </row>
    <row r="165" spans="1:9" ht="16.05" customHeight="1" thickTop="1" x14ac:dyDescent="0.25">
      <c r="A165" s="77"/>
      <c r="B165" s="478" t="s">
        <v>726</v>
      </c>
      <c r="C165" s="479" t="s">
        <v>727</v>
      </c>
      <c r="D165" s="62" t="s">
        <v>44</v>
      </c>
      <c r="E165" s="5">
        <v>55</v>
      </c>
      <c r="F165" s="288"/>
      <c r="G165" s="10"/>
      <c r="H165" s="288"/>
      <c r="I165" s="5">
        <v>55</v>
      </c>
    </row>
    <row r="166" spans="1:9" ht="16.05" customHeight="1" x14ac:dyDescent="0.25">
      <c r="A166" s="77"/>
      <c r="B166" s="478" t="s">
        <v>726</v>
      </c>
      <c r="C166" s="479" t="s">
        <v>728</v>
      </c>
      <c r="D166" s="62" t="s">
        <v>164</v>
      </c>
      <c r="E166" s="5">
        <v>57</v>
      </c>
      <c r="F166" s="288"/>
      <c r="G166" s="10"/>
      <c r="H166" s="288"/>
      <c r="I166" s="5">
        <v>57</v>
      </c>
    </row>
    <row r="167" spans="1:9" ht="16.05" customHeight="1" x14ac:dyDescent="0.25">
      <c r="A167" s="77"/>
      <c r="B167" s="478" t="s">
        <v>726</v>
      </c>
      <c r="C167" s="479" t="s">
        <v>729</v>
      </c>
      <c r="D167" s="62" t="s">
        <v>45</v>
      </c>
      <c r="E167" s="5">
        <v>58</v>
      </c>
      <c r="F167" s="288"/>
      <c r="G167" s="10"/>
      <c r="H167" s="288"/>
      <c r="I167" s="5">
        <v>58</v>
      </c>
    </row>
    <row r="168" spans="1:9" ht="16.05" customHeight="1" x14ac:dyDescent="0.25">
      <c r="A168" s="77"/>
      <c r="B168" s="478" t="s">
        <v>726</v>
      </c>
      <c r="C168" s="479" t="s">
        <v>730</v>
      </c>
      <c r="D168" s="62" t="s">
        <v>46</v>
      </c>
      <c r="E168" s="5">
        <v>59</v>
      </c>
      <c r="F168" s="288"/>
      <c r="G168" s="10"/>
      <c r="H168" s="288"/>
      <c r="I168" s="5">
        <v>59</v>
      </c>
    </row>
    <row r="169" spans="1:9" ht="16.05" customHeight="1" x14ac:dyDescent="0.25">
      <c r="A169" s="77"/>
      <c r="B169" s="478" t="s">
        <v>726</v>
      </c>
      <c r="C169" s="479" t="s">
        <v>731</v>
      </c>
      <c r="D169" s="94" t="s">
        <v>166</v>
      </c>
      <c r="E169" s="5">
        <v>61</v>
      </c>
      <c r="F169" s="288"/>
      <c r="G169" s="10"/>
      <c r="H169" s="288"/>
      <c r="I169" s="5">
        <v>61</v>
      </c>
    </row>
    <row r="170" spans="1:9" ht="16.05" customHeight="1" x14ac:dyDescent="0.25">
      <c r="A170" s="77"/>
      <c r="B170" s="478" t="s">
        <v>726</v>
      </c>
      <c r="C170" s="479" t="s">
        <v>732</v>
      </c>
      <c r="D170" s="62" t="s">
        <v>167</v>
      </c>
      <c r="E170" s="5">
        <v>63</v>
      </c>
      <c r="F170" s="288"/>
      <c r="G170" s="10"/>
      <c r="H170" s="288"/>
      <c r="I170" s="5">
        <v>63</v>
      </c>
    </row>
    <row r="171" spans="1:9" ht="16.05" customHeight="1" x14ac:dyDescent="0.25">
      <c r="A171" s="77"/>
      <c r="B171" s="478" t="s">
        <v>726</v>
      </c>
      <c r="C171" s="479" t="s">
        <v>281</v>
      </c>
      <c r="D171" s="62" t="s">
        <v>168</v>
      </c>
      <c r="E171" s="5">
        <v>65</v>
      </c>
      <c r="F171" s="288"/>
      <c r="G171" s="10"/>
      <c r="H171" s="288"/>
      <c r="I171" s="5">
        <v>65</v>
      </c>
    </row>
    <row r="172" spans="1:9" ht="16.05" customHeight="1" x14ac:dyDescent="0.25">
      <c r="A172" s="77"/>
      <c r="B172" s="478" t="s">
        <v>726</v>
      </c>
      <c r="C172" s="479" t="s">
        <v>733</v>
      </c>
      <c r="D172" s="62" t="s">
        <v>165</v>
      </c>
      <c r="E172" s="5">
        <v>68</v>
      </c>
      <c r="F172" s="288"/>
      <c r="G172" s="10"/>
      <c r="H172" s="288"/>
      <c r="I172" s="5">
        <v>68</v>
      </c>
    </row>
    <row r="173" spans="1:9" ht="16.05" customHeight="1" x14ac:dyDescent="0.25">
      <c r="A173" s="77"/>
      <c r="B173" s="478" t="s">
        <v>726</v>
      </c>
      <c r="C173" s="479" t="s">
        <v>282</v>
      </c>
      <c r="D173" s="62" t="s">
        <v>169</v>
      </c>
      <c r="E173" s="5">
        <v>72</v>
      </c>
      <c r="F173" s="288"/>
      <c r="G173" s="10"/>
      <c r="H173" s="288"/>
      <c r="I173" s="5">
        <v>72</v>
      </c>
    </row>
    <row r="174" spans="1:9" ht="16.05" customHeight="1" x14ac:dyDescent="0.25">
      <c r="A174" s="77"/>
      <c r="B174" s="478" t="s">
        <v>726</v>
      </c>
      <c r="C174" s="480" t="s">
        <v>734</v>
      </c>
      <c r="D174" s="62" t="s">
        <v>170</v>
      </c>
      <c r="E174" s="5">
        <v>73</v>
      </c>
      <c r="F174" s="288"/>
      <c r="G174" s="10"/>
      <c r="H174" s="288"/>
      <c r="I174" s="5">
        <v>73</v>
      </c>
    </row>
    <row r="175" spans="1:9" ht="16.05" customHeight="1" x14ac:dyDescent="0.25">
      <c r="A175" s="77"/>
      <c r="B175" s="478" t="s">
        <v>726</v>
      </c>
      <c r="C175" s="480" t="s">
        <v>735</v>
      </c>
      <c r="D175" s="62" t="s">
        <v>171</v>
      </c>
      <c r="E175" s="5">
        <v>74</v>
      </c>
      <c r="F175" s="288"/>
      <c r="G175" s="10"/>
      <c r="H175" s="288"/>
      <c r="I175" s="5">
        <v>74</v>
      </c>
    </row>
    <row r="176" spans="1:9" ht="16.05" customHeight="1" x14ac:dyDescent="0.25">
      <c r="A176" s="77"/>
      <c r="B176" s="478" t="s">
        <v>726</v>
      </c>
      <c r="C176" s="480" t="s">
        <v>47</v>
      </c>
      <c r="D176" s="62" t="s">
        <v>48</v>
      </c>
      <c r="E176" s="5">
        <v>75</v>
      </c>
      <c r="F176" s="288"/>
      <c r="G176" s="10"/>
      <c r="H176" s="288"/>
      <c r="I176" s="5">
        <v>75</v>
      </c>
    </row>
    <row r="177" spans="1:9" ht="16.05" customHeight="1" x14ac:dyDescent="0.25">
      <c r="A177" s="77"/>
      <c r="B177" s="478" t="s">
        <v>726</v>
      </c>
      <c r="C177" s="480" t="s">
        <v>49</v>
      </c>
      <c r="D177" s="62" t="s">
        <v>50</v>
      </c>
      <c r="E177" s="5">
        <v>76</v>
      </c>
      <c r="F177" s="288"/>
      <c r="G177" s="10"/>
      <c r="H177" s="288"/>
      <c r="I177" s="5">
        <v>76</v>
      </c>
    </row>
    <row r="178" spans="1:9" ht="35.1" customHeight="1" thickBot="1" x14ac:dyDescent="0.3">
      <c r="A178" s="77"/>
      <c r="B178" s="488" t="s">
        <v>736</v>
      </c>
      <c r="C178" s="482"/>
      <c r="D178" s="98" t="s">
        <v>372</v>
      </c>
      <c r="E178" s="9"/>
      <c r="F178" s="309">
        <f>SUM(F179,F196)</f>
        <v>0</v>
      </c>
      <c r="G178" s="235">
        <f>SUM(G179,G196)</f>
        <v>0</v>
      </c>
      <c r="H178" s="309">
        <f>SUM(H179,H196)</f>
        <v>0</v>
      </c>
      <c r="I178" s="9"/>
    </row>
    <row r="179" spans="1:9" ht="35.1" customHeight="1" thickTop="1" thickBot="1" x14ac:dyDescent="0.3">
      <c r="A179" s="77"/>
      <c r="B179" s="483" t="s">
        <v>737</v>
      </c>
      <c r="C179" s="489"/>
      <c r="D179" s="100" t="s">
        <v>391</v>
      </c>
      <c r="E179" s="5"/>
      <c r="F179" s="309">
        <f>SUM(F180:F195)</f>
        <v>0</v>
      </c>
      <c r="G179" s="235">
        <f>SUM(G180:G195)</f>
        <v>0</v>
      </c>
      <c r="H179" s="309">
        <f>SUM(H180:H195)</f>
        <v>0</v>
      </c>
      <c r="I179" s="5"/>
    </row>
    <row r="180" spans="1:9" ht="16.05" customHeight="1" thickTop="1" x14ac:dyDescent="0.25">
      <c r="A180" s="77"/>
      <c r="B180" s="478" t="s">
        <v>737</v>
      </c>
      <c r="C180" s="479" t="s">
        <v>738</v>
      </c>
      <c r="D180" s="62" t="s">
        <v>180</v>
      </c>
      <c r="E180" s="5">
        <v>37</v>
      </c>
      <c r="F180" s="288"/>
      <c r="G180" s="10"/>
      <c r="H180" s="288"/>
      <c r="I180" s="5">
        <v>37</v>
      </c>
    </row>
    <row r="181" spans="1:9" ht="16.05" customHeight="1" x14ac:dyDescent="0.25">
      <c r="A181" s="77"/>
      <c r="B181" s="478" t="s">
        <v>737</v>
      </c>
      <c r="C181" s="480" t="s">
        <v>739</v>
      </c>
      <c r="D181" s="62" t="s">
        <v>181</v>
      </c>
      <c r="E181" s="5">
        <v>38</v>
      </c>
      <c r="F181" s="288"/>
      <c r="G181" s="10"/>
      <c r="H181" s="288"/>
      <c r="I181" s="5">
        <v>38</v>
      </c>
    </row>
    <row r="182" spans="1:9" ht="16.05" customHeight="1" x14ac:dyDescent="0.25">
      <c r="A182" s="77"/>
      <c r="B182" s="478" t="s">
        <v>737</v>
      </c>
      <c r="C182" s="479" t="s">
        <v>740</v>
      </c>
      <c r="D182" s="62" t="s">
        <v>172</v>
      </c>
      <c r="E182" s="5">
        <v>172</v>
      </c>
      <c r="F182" s="288"/>
      <c r="G182" s="10"/>
      <c r="H182" s="288"/>
      <c r="I182" s="5">
        <v>172</v>
      </c>
    </row>
    <row r="183" spans="1:9" ht="16.05" customHeight="1" x14ac:dyDescent="0.25">
      <c r="A183" s="77"/>
      <c r="B183" s="478" t="s">
        <v>737</v>
      </c>
      <c r="C183" s="479" t="s">
        <v>741</v>
      </c>
      <c r="D183" s="62" t="s">
        <v>182</v>
      </c>
      <c r="E183" s="5">
        <v>40</v>
      </c>
      <c r="F183" s="288"/>
      <c r="G183" s="10"/>
      <c r="H183" s="288"/>
      <c r="I183" s="5">
        <v>40</v>
      </c>
    </row>
    <row r="184" spans="1:9" ht="16.05" customHeight="1" x14ac:dyDescent="0.25">
      <c r="A184" s="77"/>
      <c r="B184" s="478" t="s">
        <v>737</v>
      </c>
      <c r="C184" s="479" t="s">
        <v>283</v>
      </c>
      <c r="D184" s="62" t="s">
        <v>173</v>
      </c>
      <c r="E184" s="5">
        <v>181</v>
      </c>
      <c r="F184" s="288"/>
      <c r="G184" s="10"/>
      <c r="H184" s="288"/>
      <c r="I184" s="5">
        <v>181</v>
      </c>
    </row>
    <row r="185" spans="1:9" ht="16.05" customHeight="1" x14ac:dyDescent="0.25">
      <c r="A185" s="77"/>
      <c r="B185" s="478" t="s">
        <v>737</v>
      </c>
      <c r="C185" s="479" t="s">
        <v>742</v>
      </c>
      <c r="D185" s="62" t="s">
        <v>52</v>
      </c>
      <c r="E185" s="5">
        <v>183</v>
      </c>
      <c r="F185" s="288"/>
      <c r="G185" s="10"/>
      <c r="H185" s="288"/>
      <c r="I185" s="5">
        <v>183</v>
      </c>
    </row>
    <row r="186" spans="1:9" ht="16.05" customHeight="1" x14ac:dyDescent="0.25">
      <c r="A186" s="77"/>
      <c r="B186" s="478" t="s">
        <v>737</v>
      </c>
      <c r="C186" s="479" t="s">
        <v>743</v>
      </c>
      <c r="D186" s="94" t="s">
        <v>179</v>
      </c>
      <c r="E186" s="5">
        <v>185</v>
      </c>
      <c r="F186" s="288"/>
      <c r="G186" s="10"/>
      <c r="H186" s="288"/>
      <c r="I186" s="5">
        <v>185</v>
      </c>
    </row>
    <row r="187" spans="1:9" ht="16.05" customHeight="1" x14ac:dyDescent="0.25">
      <c r="A187" s="77"/>
      <c r="B187" s="478" t="s">
        <v>737</v>
      </c>
      <c r="C187" s="479" t="s">
        <v>744</v>
      </c>
      <c r="D187" s="62" t="s">
        <v>183</v>
      </c>
      <c r="E187" s="5">
        <v>186</v>
      </c>
      <c r="F187" s="288"/>
      <c r="G187" s="10"/>
      <c r="H187" s="288"/>
      <c r="I187" s="5">
        <v>186</v>
      </c>
    </row>
    <row r="188" spans="1:9" ht="16.05" customHeight="1" x14ac:dyDescent="0.25">
      <c r="A188" s="77"/>
      <c r="B188" s="478" t="s">
        <v>737</v>
      </c>
      <c r="C188" s="479" t="s">
        <v>745</v>
      </c>
      <c r="D188" s="62" t="s">
        <v>176</v>
      </c>
      <c r="E188" s="5">
        <v>188</v>
      </c>
      <c r="F188" s="288"/>
      <c r="G188" s="10"/>
      <c r="H188" s="288"/>
      <c r="I188" s="5">
        <v>188</v>
      </c>
    </row>
    <row r="189" spans="1:9" ht="16.05" customHeight="1" x14ac:dyDescent="0.25">
      <c r="A189" s="77"/>
      <c r="B189" s="478" t="s">
        <v>737</v>
      </c>
      <c r="C189" s="479" t="s">
        <v>746</v>
      </c>
      <c r="D189" s="62" t="s">
        <v>174</v>
      </c>
      <c r="E189" s="5">
        <v>189</v>
      </c>
      <c r="F189" s="288"/>
      <c r="G189" s="10"/>
      <c r="H189" s="288"/>
      <c r="I189" s="5">
        <v>189</v>
      </c>
    </row>
    <row r="190" spans="1:9" ht="16.05" customHeight="1" x14ac:dyDescent="0.25">
      <c r="A190" s="77"/>
      <c r="B190" s="478" t="s">
        <v>737</v>
      </c>
      <c r="C190" s="479" t="s">
        <v>747</v>
      </c>
      <c r="D190" s="62" t="s">
        <v>184</v>
      </c>
      <c r="E190" s="5">
        <v>193</v>
      </c>
      <c r="F190" s="288"/>
      <c r="G190" s="10"/>
      <c r="H190" s="288"/>
      <c r="I190" s="5">
        <v>193</v>
      </c>
    </row>
    <row r="191" spans="1:9" ht="16.05" customHeight="1" x14ac:dyDescent="0.25">
      <c r="A191" s="77"/>
      <c r="B191" s="478" t="s">
        <v>737</v>
      </c>
      <c r="C191" s="479" t="s">
        <v>337</v>
      </c>
      <c r="D191" s="94" t="s">
        <v>175</v>
      </c>
      <c r="E191" s="5">
        <v>201</v>
      </c>
      <c r="F191" s="288"/>
      <c r="G191" s="10"/>
      <c r="H191" s="288"/>
      <c r="I191" s="5">
        <v>201</v>
      </c>
    </row>
    <row r="192" spans="1:9" ht="16.05" customHeight="1" x14ac:dyDescent="0.25">
      <c r="A192" s="77"/>
      <c r="B192" s="478" t="s">
        <v>737</v>
      </c>
      <c r="C192" s="479" t="s">
        <v>748</v>
      </c>
      <c r="D192" s="94" t="s">
        <v>185</v>
      </c>
      <c r="E192" s="5">
        <v>218</v>
      </c>
      <c r="F192" s="288"/>
      <c r="G192" s="10"/>
      <c r="H192" s="288"/>
      <c r="I192" s="5">
        <v>218</v>
      </c>
    </row>
    <row r="193" spans="1:9" ht="16.05" customHeight="1" x14ac:dyDescent="0.25">
      <c r="A193" s="77"/>
      <c r="B193" s="478" t="s">
        <v>737</v>
      </c>
      <c r="C193" s="479" t="s">
        <v>749</v>
      </c>
      <c r="D193" s="62" t="s">
        <v>177</v>
      </c>
      <c r="E193" s="5">
        <v>204</v>
      </c>
      <c r="F193" s="288"/>
      <c r="G193" s="10"/>
      <c r="H193" s="288"/>
      <c r="I193" s="5">
        <v>204</v>
      </c>
    </row>
    <row r="194" spans="1:9" ht="16.05" customHeight="1" x14ac:dyDescent="0.25">
      <c r="A194" s="77"/>
      <c r="B194" s="478" t="s">
        <v>737</v>
      </c>
      <c r="C194" s="479" t="s">
        <v>750</v>
      </c>
      <c r="D194" s="62" t="s">
        <v>186</v>
      </c>
      <c r="E194" s="5">
        <v>207</v>
      </c>
      <c r="F194" s="288"/>
      <c r="G194" s="10"/>
      <c r="H194" s="288"/>
      <c r="I194" s="5">
        <v>207</v>
      </c>
    </row>
    <row r="195" spans="1:9" ht="16.05" customHeight="1" x14ac:dyDescent="0.25">
      <c r="A195" s="77"/>
      <c r="B195" s="478" t="s">
        <v>737</v>
      </c>
      <c r="C195" s="479" t="s">
        <v>751</v>
      </c>
      <c r="D195" s="94" t="s">
        <v>178</v>
      </c>
      <c r="E195" s="5">
        <v>211</v>
      </c>
      <c r="F195" s="288"/>
      <c r="G195" s="10"/>
      <c r="H195" s="288"/>
      <c r="I195" s="5">
        <v>211</v>
      </c>
    </row>
    <row r="196" spans="1:9" ht="35.1" customHeight="1" thickBot="1" x14ac:dyDescent="0.3">
      <c r="A196" s="77"/>
      <c r="B196" s="485" t="s">
        <v>1016</v>
      </c>
      <c r="C196" s="490"/>
      <c r="D196" s="101" t="s">
        <v>392</v>
      </c>
      <c r="E196" s="5"/>
      <c r="F196" s="309">
        <f>SUM(F197:F229)</f>
        <v>0</v>
      </c>
      <c r="G196" s="235">
        <f>SUM(G197:G229)</f>
        <v>0</v>
      </c>
      <c r="H196" s="309">
        <f>SUM(H197:H229)</f>
        <v>0</v>
      </c>
      <c r="I196" s="5"/>
    </row>
    <row r="197" spans="1:9" ht="16.05" customHeight="1" thickTop="1" x14ac:dyDescent="0.25">
      <c r="A197" s="77"/>
      <c r="B197" s="478" t="s">
        <v>1016</v>
      </c>
      <c r="C197" s="479" t="s">
        <v>284</v>
      </c>
      <c r="D197" s="62" t="s">
        <v>187</v>
      </c>
      <c r="E197" s="5">
        <v>171</v>
      </c>
      <c r="F197" s="288"/>
      <c r="G197" s="10"/>
      <c r="H197" s="288"/>
      <c r="I197" s="5">
        <v>171</v>
      </c>
    </row>
    <row r="198" spans="1:9" ht="16.05" customHeight="1" x14ac:dyDescent="0.25">
      <c r="A198" s="77"/>
      <c r="B198" s="478" t="s">
        <v>1016</v>
      </c>
      <c r="C198" s="479" t="s">
        <v>752</v>
      </c>
      <c r="D198" s="62" t="s">
        <v>188</v>
      </c>
      <c r="E198" s="5">
        <v>173</v>
      </c>
      <c r="F198" s="288"/>
      <c r="G198" s="10"/>
      <c r="H198" s="288"/>
      <c r="I198" s="5">
        <v>173</v>
      </c>
    </row>
    <row r="199" spans="1:9" ht="16.05" customHeight="1" x14ac:dyDescent="0.25">
      <c r="A199" s="77"/>
      <c r="B199" s="478" t="s">
        <v>1016</v>
      </c>
      <c r="C199" s="479" t="s">
        <v>753</v>
      </c>
      <c r="D199" s="62" t="s">
        <v>189</v>
      </c>
      <c r="E199" s="5">
        <v>174</v>
      </c>
      <c r="F199" s="288"/>
      <c r="G199" s="10"/>
      <c r="H199" s="288"/>
      <c r="I199" s="5">
        <v>174</v>
      </c>
    </row>
    <row r="200" spans="1:9" ht="16.05" customHeight="1" x14ac:dyDescent="0.25">
      <c r="A200" s="77"/>
      <c r="B200" s="478" t="s">
        <v>1016</v>
      </c>
      <c r="C200" s="479" t="s">
        <v>754</v>
      </c>
      <c r="D200" s="62" t="s">
        <v>190</v>
      </c>
      <c r="E200" s="5">
        <v>176</v>
      </c>
      <c r="F200" s="288"/>
      <c r="G200" s="10"/>
      <c r="H200" s="288"/>
      <c r="I200" s="5">
        <v>176</v>
      </c>
    </row>
    <row r="201" spans="1:9" ht="16.05" customHeight="1" x14ac:dyDescent="0.25">
      <c r="A201" s="77"/>
      <c r="B201" s="478" t="s">
        <v>1016</v>
      </c>
      <c r="C201" s="479" t="s">
        <v>755</v>
      </c>
      <c r="D201" s="62" t="s">
        <v>54</v>
      </c>
      <c r="E201" s="5">
        <v>177</v>
      </c>
      <c r="F201" s="288"/>
      <c r="G201" s="10"/>
      <c r="H201" s="288"/>
      <c r="I201" s="5">
        <v>177</v>
      </c>
    </row>
    <row r="202" spans="1:9" ht="16.05" customHeight="1" x14ac:dyDescent="0.25">
      <c r="A202" s="77"/>
      <c r="B202" s="478" t="s">
        <v>1016</v>
      </c>
      <c r="C202" s="479" t="s">
        <v>756</v>
      </c>
      <c r="D202" s="62" t="s">
        <v>55</v>
      </c>
      <c r="E202" s="5">
        <v>178</v>
      </c>
      <c r="F202" s="288"/>
      <c r="G202" s="10"/>
      <c r="H202" s="288"/>
      <c r="I202" s="5">
        <v>178</v>
      </c>
    </row>
    <row r="203" spans="1:9" ht="16.05" customHeight="1" x14ac:dyDescent="0.25">
      <c r="A203" s="77"/>
      <c r="B203" s="478" t="s">
        <v>1016</v>
      </c>
      <c r="C203" s="479" t="s">
        <v>757</v>
      </c>
      <c r="D203" s="94" t="s">
        <v>56</v>
      </c>
      <c r="E203" s="5">
        <v>179</v>
      </c>
      <c r="F203" s="288"/>
      <c r="G203" s="10"/>
      <c r="H203" s="288"/>
      <c r="I203" s="5">
        <v>179</v>
      </c>
    </row>
    <row r="204" spans="1:9" ht="16.05" customHeight="1" x14ac:dyDescent="0.25">
      <c r="A204" s="77"/>
      <c r="B204" s="478" t="s">
        <v>1016</v>
      </c>
      <c r="C204" s="479" t="s">
        <v>758</v>
      </c>
      <c r="D204" s="62" t="s">
        <v>57</v>
      </c>
      <c r="E204" s="5">
        <v>180</v>
      </c>
      <c r="F204" s="288"/>
      <c r="G204" s="10"/>
      <c r="H204" s="288"/>
      <c r="I204" s="5">
        <v>180</v>
      </c>
    </row>
    <row r="205" spans="1:9" s="363" customFormat="1" ht="16.05" customHeight="1" x14ac:dyDescent="0.25">
      <c r="A205" s="77"/>
      <c r="B205" s="478" t="s">
        <v>1016</v>
      </c>
      <c r="C205" s="479" t="s">
        <v>349</v>
      </c>
      <c r="D205" s="62" t="s">
        <v>53</v>
      </c>
      <c r="E205" s="5">
        <v>182</v>
      </c>
      <c r="F205" s="288"/>
      <c r="G205" s="10"/>
      <c r="H205" s="288"/>
      <c r="I205" s="5">
        <v>182</v>
      </c>
    </row>
    <row r="206" spans="1:9" ht="16.05" customHeight="1" x14ac:dyDescent="0.25">
      <c r="A206" s="77"/>
      <c r="B206" s="478" t="s">
        <v>1016</v>
      </c>
      <c r="C206" s="479" t="s">
        <v>759</v>
      </c>
      <c r="D206" s="62" t="s">
        <v>58</v>
      </c>
      <c r="E206" s="5">
        <v>184</v>
      </c>
      <c r="F206" s="288"/>
      <c r="G206" s="10"/>
      <c r="H206" s="288"/>
      <c r="I206" s="5">
        <v>184</v>
      </c>
    </row>
    <row r="207" spans="1:9" ht="16.05" customHeight="1" x14ac:dyDescent="0.25">
      <c r="A207" s="77"/>
      <c r="B207" s="478" t="s">
        <v>1016</v>
      </c>
      <c r="C207" s="479" t="s">
        <v>760</v>
      </c>
      <c r="D207" s="62" t="s">
        <v>191</v>
      </c>
      <c r="E207" s="5">
        <v>187</v>
      </c>
      <c r="F207" s="288"/>
      <c r="G207" s="10"/>
      <c r="H207" s="288"/>
      <c r="I207" s="5">
        <v>187</v>
      </c>
    </row>
    <row r="208" spans="1:9" ht="16.05" customHeight="1" x14ac:dyDescent="0.25">
      <c r="A208" s="77"/>
      <c r="B208" s="478" t="s">
        <v>1016</v>
      </c>
      <c r="C208" s="479" t="s">
        <v>761</v>
      </c>
      <c r="D208" s="62" t="s">
        <v>192</v>
      </c>
      <c r="E208" s="5">
        <v>213</v>
      </c>
      <c r="F208" s="288"/>
      <c r="G208" s="10"/>
      <c r="H208" s="288"/>
      <c r="I208" s="5">
        <v>213</v>
      </c>
    </row>
    <row r="209" spans="1:9" ht="16.05" customHeight="1" x14ac:dyDescent="0.25">
      <c r="A209" s="77"/>
      <c r="B209" s="478" t="s">
        <v>1016</v>
      </c>
      <c r="C209" s="479" t="s">
        <v>762</v>
      </c>
      <c r="D209" s="62" t="s">
        <v>194</v>
      </c>
      <c r="E209" s="5">
        <v>214</v>
      </c>
      <c r="F209" s="288"/>
      <c r="G209" s="10"/>
      <c r="H209" s="288"/>
      <c r="I209" s="5">
        <v>214</v>
      </c>
    </row>
    <row r="210" spans="1:9" ht="16.05" customHeight="1" x14ac:dyDescent="0.25">
      <c r="A210" s="77"/>
      <c r="B210" s="478" t="s">
        <v>1016</v>
      </c>
      <c r="C210" s="492" t="s">
        <v>763</v>
      </c>
      <c r="D210" s="62" t="s">
        <v>193</v>
      </c>
      <c r="E210" s="5">
        <v>190</v>
      </c>
      <c r="F210" s="288"/>
      <c r="G210" s="10"/>
      <c r="H210" s="288"/>
      <c r="I210" s="5">
        <v>190</v>
      </c>
    </row>
    <row r="211" spans="1:9" ht="16.05" customHeight="1" x14ac:dyDescent="0.25">
      <c r="A211" s="77"/>
      <c r="B211" s="478" t="s">
        <v>1016</v>
      </c>
      <c r="C211" s="492" t="s">
        <v>764</v>
      </c>
      <c r="D211" s="62" t="s">
        <v>59</v>
      </c>
      <c r="E211" s="5">
        <v>191</v>
      </c>
      <c r="F211" s="288"/>
      <c r="G211" s="10"/>
      <c r="H211" s="288"/>
      <c r="I211" s="5">
        <v>191</v>
      </c>
    </row>
    <row r="212" spans="1:9" ht="16.05" customHeight="1" x14ac:dyDescent="0.25">
      <c r="A212" s="77"/>
      <c r="B212" s="478" t="s">
        <v>1016</v>
      </c>
      <c r="C212" s="479" t="s">
        <v>285</v>
      </c>
      <c r="D212" s="62" t="s">
        <v>195</v>
      </c>
      <c r="E212" s="5">
        <v>192</v>
      </c>
      <c r="F212" s="288"/>
      <c r="G212" s="10"/>
      <c r="H212" s="288"/>
      <c r="I212" s="5">
        <v>192</v>
      </c>
    </row>
    <row r="213" spans="1:9" ht="16.05" customHeight="1" x14ac:dyDescent="0.25">
      <c r="A213" s="77"/>
      <c r="B213" s="478" t="s">
        <v>1016</v>
      </c>
      <c r="C213" s="479" t="s">
        <v>765</v>
      </c>
      <c r="D213" s="62" t="s">
        <v>196</v>
      </c>
      <c r="E213" s="5">
        <v>194</v>
      </c>
      <c r="F213" s="288"/>
      <c r="G213" s="10"/>
      <c r="H213" s="288"/>
      <c r="I213" s="5">
        <v>194</v>
      </c>
    </row>
    <row r="214" spans="1:9" ht="16.05" customHeight="1" x14ac:dyDescent="0.25">
      <c r="A214" s="77"/>
      <c r="B214" s="478" t="s">
        <v>1016</v>
      </c>
      <c r="C214" s="479" t="s">
        <v>766</v>
      </c>
      <c r="D214" s="94" t="s">
        <v>60</v>
      </c>
      <c r="E214" s="5">
        <v>195</v>
      </c>
      <c r="F214" s="288"/>
      <c r="G214" s="10"/>
      <c r="H214" s="288"/>
      <c r="I214" s="5">
        <v>195</v>
      </c>
    </row>
    <row r="215" spans="1:9" ht="16.05" customHeight="1" x14ac:dyDescent="0.25">
      <c r="A215" s="77"/>
      <c r="B215" s="478" t="s">
        <v>1016</v>
      </c>
      <c r="C215" s="479" t="s">
        <v>767</v>
      </c>
      <c r="D215" s="62" t="s">
        <v>197</v>
      </c>
      <c r="E215" s="5">
        <v>196</v>
      </c>
      <c r="F215" s="288"/>
      <c r="G215" s="10"/>
      <c r="H215" s="288"/>
      <c r="I215" s="5">
        <v>196</v>
      </c>
    </row>
    <row r="216" spans="1:9" ht="16.05" customHeight="1" x14ac:dyDescent="0.25">
      <c r="A216" s="77"/>
      <c r="B216" s="478" t="s">
        <v>1016</v>
      </c>
      <c r="C216" s="479" t="s">
        <v>768</v>
      </c>
      <c r="D216" s="62" t="s">
        <v>198</v>
      </c>
      <c r="E216" s="5">
        <v>197</v>
      </c>
      <c r="F216" s="288"/>
      <c r="G216" s="10"/>
      <c r="H216" s="288"/>
      <c r="I216" s="5">
        <v>197</v>
      </c>
    </row>
    <row r="217" spans="1:9" ht="16.05" customHeight="1" x14ac:dyDescent="0.25">
      <c r="A217" s="77"/>
      <c r="B217" s="478" t="s">
        <v>1016</v>
      </c>
      <c r="C217" s="479" t="s">
        <v>286</v>
      </c>
      <c r="D217" s="62" t="s">
        <v>199</v>
      </c>
      <c r="E217" s="5">
        <v>198</v>
      </c>
      <c r="F217" s="288"/>
      <c r="G217" s="10"/>
      <c r="H217" s="288"/>
      <c r="I217" s="5">
        <v>198</v>
      </c>
    </row>
    <row r="218" spans="1:9" ht="16.05" customHeight="1" x14ac:dyDescent="0.25">
      <c r="A218" s="77"/>
      <c r="B218" s="478" t="s">
        <v>1016</v>
      </c>
      <c r="C218" s="479" t="s">
        <v>769</v>
      </c>
      <c r="D218" s="62" t="s">
        <v>200</v>
      </c>
      <c r="E218" s="5">
        <v>199</v>
      </c>
      <c r="F218" s="288"/>
      <c r="G218" s="10"/>
      <c r="H218" s="288"/>
      <c r="I218" s="5">
        <v>199</v>
      </c>
    </row>
    <row r="219" spans="1:9" ht="16.05" customHeight="1" x14ac:dyDescent="0.25">
      <c r="A219" s="77"/>
      <c r="B219" s="478" t="s">
        <v>1016</v>
      </c>
      <c r="C219" s="479" t="s">
        <v>287</v>
      </c>
      <c r="D219" s="62" t="s">
        <v>201</v>
      </c>
      <c r="E219" s="5">
        <v>202</v>
      </c>
      <c r="F219" s="288"/>
      <c r="G219" s="10"/>
      <c r="H219" s="288"/>
      <c r="I219" s="5">
        <v>202</v>
      </c>
    </row>
    <row r="220" spans="1:9" ht="16.05" customHeight="1" x14ac:dyDescent="0.25">
      <c r="A220" s="77"/>
      <c r="B220" s="478" t="s">
        <v>1016</v>
      </c>
      <c r="C220" s="480" t="s">
        <v>770</v>
      </c>
      <c r="D220" s="62" t="s">
        <v>61</v>
      </c>
      <c r="E220" s="5">
        <v>203</v>
      </c>
      <c r="F220" s="288"/>
      <c r="G220" s="10"/>
      <c r="H220" s="288"/>
      <c r="I220" s="5">
        <v>203</v>
      </c>
    </row>
    <row r="221" spans="1:9" ht="16.05" customHeight="1" x14ac:dyDescent="0.25">
      <c r="A221" s="77"/>
      <c r="B221" s="478" t="s">
        <v>1016</v>
      </c>
      <c r="C221" s="480" t="s">
        <v>771</v>
      </c>
      <c r="D221" s="62" t="s">
        <v>62</v>
      </c>
      <c r="E221" s="5">
        <v>205</v>
      </c>
      <c r="F221" s="288"/>
      <c r="G221" s="10"/>
      <c r="H221" s="288"/>
      <c r="I221" s="5">
        <v>205</v>
      </c>
    </row>
    <row r="222" spans="1:9" ht="16.05" customHeight="1" x14ac:dyDescent="0.25">
      <c r="A222" s="77"/>
      <c r="B222" s="478" t="s">
        <v>1016</v>
      </c>
      <c r="C222" s="480" t="s">
        <v>288</v>
      </c>
      <c r="D222" s="62" t="s">
        <v>202</v>
      </c>
      <c r="E222" s="5">
        <v>206</v>
      </c>
      <c r="F222" s="288"/>
      <c r="G222" s="10"/>
      <c r="H222" s="288"/>
      <c r="I222" s="5">
        <v>206</v>
      </c>
    </row>
    <row r="223" spans="1:9" ht="16.05" customHeight="1" x14ac:dyDescent="0.25">
      <c r="A223" s="77"/>
      <c r="B223" s="478" t="s">
        <v>1016</v>
      </c>
      <c r="C223" s="480" t="s">
        <v>772</v>
      </c>
      <c r="D223" s="62" t="s">
        <v>203</v>
      </c>
      <c r="E223" s="5">
        <v>215</v>
      </c>
      <c r="F223" s="288"/>
      <c r="G223" s="10"/>
      <c r="H223" s="288"/>
      <c r="I223" s="5">
        <v>215</v>
      </c>
    </row>
    <row r="224" spans="1:9" ht="16.05" customHeight="1" x14ac:dyDescent="0.25">
      <c r="A224" s="77"/>
      <c r="B224" s="478" t="s">
        <v>1016</v>
      </c>
      <c r="C224" s="480" t="s">
        <v>261</v>
      </c>
      <c r="D224" s="94" t="s">
        <v>63</v>
      </c>
      <c r="E224" s="5">
        <v>208</v>
      </c>
      <c r="F224" s="288"/>
      <c r="G224" s="10"/>
      <c r="H224" s="288"/>
      <c r="I224" s="5">
        <v>208</v>
      </c>
    </row>
    <row r="225" spans="1:9" ht="16.05" customHeight="1" x14ac:dyDescent="0.25">
      <c r="A225" s="77"/>
      <c r="B225" s="478" t="s">
        <v>1016</v>
      </c>
      <c r="C225" s="480" t="s">
        <v>773</v>
      </c>
      <c r="D225" s="62" t="s">
        <v>64</v>
      </c>
      <c r="E225" s="5">
        <v>209</v>
      </c>
      <c r="F225" s="288"/>
      <c r="G225" s="10"/>
      <c r="H225" s="288"/>
      <c r="I225" s="5">
        <v>209</v>
      </c>
    </row>
    <row r="226" spans="1:9" ht="16.05" customHeight="1" x14ac:dyDescent="0.25">
      <c r="A226" s="77"/>
      <c r="B226" s="478" t="s">
        <v>1016</v>
      </c>
      <c r="C226" s="480" t="s">
        <v>339</v>
      </c>
      <c r="D226" s="94" t="s">
        <v>204</v>
      </c>
      <c r="E226" s="5">
        <v>231</v>
      </c>
      <c r="F226" s="288"/>
      <c r="G226" s="10"/>
      <c r="H226" s="288"/>
      <c r="I226" s="5">
        <v>231</v>
      </c>
    </row>
    <row r="227" spans="1:9" ht="16.05" customHeight="1" x14ac:dyDescent="0.25">
      <c r="A227" s="77"/>
      <c r="B227" s="478" t="s">
        <v>1016</v>
      </c>
      <c r="C227" s="480" t="s">
        <v>774</v>
      </c>
      <c r="D227" s="62" t="s">
        <v>205</v>
      </c>
      <c r="E227" s="5">
        <v>216</v>
      </c>
      <c r="F227" s="288"/>
      <c r="G227" s="10"/>
      <c r="H227" s="288"/>
      <c r="I227" s="5">
        <v>216</v>
      </c>
    </row>
    <row r="228" spans="1:9" ht="16.05" customHeight="1" x14ac:dyDescent="0.25">
      <c r="A228" s="77"/>
      <c r="B228" s="478" t="s">
        <v>1016</v>
      </c>
      <c r="C228" s="480" t="s">
        <v>775</v>
      </c>
      <c r="D228" s="62" t="s">
        <v>206</v>
      </c>
      <c r="E228" s="5">
        <v>217</v>
      </c>
      <c r="F228" s="288"/>
      <c r="G228" s="10"/>
      <c r="H228" s="288"/>
      <c r="I228" s="5">
        <v>217</v>
      </c>
    </row>
    <row r="229" spans="1:9" ht="16.05" customHeight="1" x14ac:dyDescent="0.25">
      <c r="A229" s="77"/>
      <c r="B229" s="478" t="s">
        <v>1016</v>
      </c>
      <c r="C229" s="480" t="s">
        <v>289</v>
      </c>
      <c r="D229" s="62" t="s">
        <v>207</v>
      </c>
      <c r="E229" s="5">
        <v>212</v>
      </c>
      <c r="F229" s="288"/>
      <c r="G229" s="10"/>
      <c r="H229" s="288"/>
      <c r="I229" s="5">
        <v>212</v>
      </c>
    </row>
    <row r="230" spans="1:9" ht="35.1" customHeight="1" thickBot="1" x14ac:dyDescent="0.3">
      <c r="A230" s="77"/>
      <c r="B230" s="493" t="s">
        <v>776</v>
      </c>
      <c r="C230" s="494"/>
      <c r="D230" s="98" t="s">
        <v>373</v>
      </c>
      <c r="E230" s="9"/>
      <c r="F230" s="309">
        <f>SUM(F231:F263)</f>
        <v>0</v>
      </c>
      <c r="G230" s="235">
        <f>SUM(G231:G263)</f>
        <v>0</v>
      </c>
      <c r="H230" s="309">
        <f>SUM(H231:H263)</f>
        <v>0</v>
      </c>
      <c r="I230" s="9"/>
    </row>
    <row r="231" spans="1:9" ht="16.05" customHeight="1" thickTop="1" x14ac:dyDescent="0.25">
      <c r="A231" s="77"/>
      <c r="B231" s="478" t="s">
        <v>776</v>
      </c>
      <c r="C231" s="479" t="s">
        <v>777</v>
      </c>
      <c r="D231" s="62" t="s">
        <v>208</v>
      </c>
      <c r="E231" s="5">
        <v>237</v>
      </c>
      <c r="F231" s="288"/>
      <c r="G231" s="10"/>
      <c r="H231" s="288"/>
      <c r="I231" s="5">
        <v>237</v>
      </c>
    </row>
    <row r="232" spans="1:9" ht="16.05" customHeight="1" x14ac:dyDescent="0.25">
      <c r="A232" s="77"/>
      <c r="B232" s="478" t="s">
        <v>776</v>
      </c>
      <c r="C232" s="480" t="s">
        <v>778</v>
      </c>
      <c r="D232" s="62" t="s">
        <v>233</v>
      </c>
      <c r="E232" s="5">
        <v>238</v>
      </c>
      <c r="F232" s="288"/>
      <c r="G232" s="10"/>
      <c r="H232" s="288"/>
      <c r="I232" s="5">
        <v>238</v>
      </c>
    </row>
    <row r="233" spans="1:9" ht="16.05" customHeight="1" x14ac:dyDescent="0.25">
      <c r="A233" s="77"/>
      <c r="B233" s="478" t="s">
        <v>776</v>
      </c>
      <c r="C233" s="480" t="s">
        <v>779</v>
      </c>
      <c r="D233" s="62" t="s">
        <v>65</v>
      </c>
      <c r="E233" s="5">
        <v>224</v>
      </c>
      <c r="F233" s="288"/>
      <c r="G233" s="10"/>
      <c r="H233" s="288"/>
      <c r="I233" s="5">
        <v>224</v>
      </c>
    </row>
    <row r="234" spans="1:9" ht="16.05" customHeight="1" x14ac:dyDescent="0.25">
      <c r="A234" s="77"/>
      <c r="B234" s="478" t="s">
        <v>776</v>
      </c>
      <c r="C234" s="480" t="s">
        <v>780</v>
      </c>
      <c r="D234" s="62" t="s">
        <v>234</v>
      </c>
      <c r="E234" s="5">
        <v>240</v>
      </c>
      <c r="F234" s="288"/>
      <c r="G234" s="10"/>
      <c r="H234" s="288"/>
      <c r="I234" s="5">
        <v>240</v>
      </c>
    </row>
    <row r="235" spans="1:9" ht="16.05" customHeight="1" x14ac:dyDescent="0.25">
      <c r="A235" s="77"/>
      <c r="B235" s="478" t="s">
        <v>776</v>
      </c>
      <c r="C235" s="480" t="s">
        <v>781</v>
      </c>
      <c r="D235" s="227" t="s">
        <v>225</v>
      </c>
      <c r="E235" s="5">
        <v>241</v>
      </c>
      <c r="F235" s="288"/>
      <c r="G235" s="10"/>
      <c r="H235" s="288"/>
      <c r="I235" s="5">
        <v>241</v>
      </c>
    </row>
    <row r="236" spans="1:9" ht="16.05" customHeight="1" x14ac:dyDescent="0.25">
      <c r="A236" s="77"/>
      <c r="B236" s="478" t="s">
        <v>776</v>
      </c>
      <c r="C236" s="480" t="s">
        <v>782</v>
      </c>
      <c r="D236" s="62" t="s">
        <v>216</v>
      </c>
      <c r="E236" s="5">
        <v>242</v>
      </c>
      <c r="F236" s="288"/>
      <c r="G236" s="10"/>
      <c r="H236" s="288"/>
      <c r="I236" s="5">
        <v>242</v>
      </c>
    </row>
    <row r="237" spans="1:9" ht="16.05" customHeight="1" x14ac:dyDescent="0.25">
      <c r="A237" s="77"/>
      <c r="B237" s="478" t="s">
        <v>776</v>
      </c>
      <c r="C237" s="480" t="s">
        <v>783</v>
      </c>
      <c r="D237" s="94" t="s">
        <v>221</v>
      </c>
      <c r="E237" s="5">
        <v>243</v>
      </c>
      <c r="F237" s="288"/>
      <c r="G237" s="10"/>
      <c r="H237" s="288"/>
      <c r="I237" s="5">
        <v>243</v>
      </c>
    </row>
    <row r="238" spans="1:9" ht="16.05" customHeight="1" x14ac:dyDescent="0.25">
      <c r="A238" s="77"/>
      <c r="B238" s="478" t="s">
        <v>776</v>
      </c>
      <c r="C238" s="480" t="s">
        <v>784</v>
      </c>
      <c r="D238" s="94" t="s">
        <v>236</v>
      </c>
      <c r="E238" s="5">
        <v>244</v>
      </c>
      <c r="F238" s="288"/>
      <c r="G238" s="10"/>
      <c r="H238" s="288"/>
      <c r="I238" s="5">
        <v>244</v>
      </c>
    </row>
    <row r="239" spans="1:9" ht="16.05" customHeight="1" x14ac:dyDescent="0.25">
      <c r="A239" s="77"/>
      <c r="B239" s="478" t="s">
        <v>776</v>
      </c>
      <c r="C239" s="480" t="s">
        <v>785</v>
      </c>
      <c r="D239" s="94" t="s">
        <v>217</v>
      </c>
      <c r="E239" s="5">
        <v>245</v>
      </c>
      <c r="F239" s="288"/>
      <c r="G239" s="10"/>
      <c r="H239" s="288"/>
      <c r="I239" s="5">
        <v>245</v>
      </c>
    </row>
    <row r="240" spans="1:9" ht="16.05" customHeight="1" x14ac:dyDescent="0.25">
      <c r="A240" s="77"/>
      <c r="B240" s="478" t="s">
        <v>776</v>
      </c>
      <c r="C240" s="480" t="s">
        <v>209</v>
      </c>
      <c r="D240" s="62" t="s">
        <v>210</v>
      </c>
      <c r="E240" s="5">
        <v>246</v>
      </c>
      <c r="F240" s="288"/>
      <c r="G240" s="10"/>
      <c r="H240" s="288"/>
      <c r="I240" s="5">
        <v>246</v>
      </c>
    </row>
    <row r="241" spans="1:9" ht="16.05" customHeight="1" x14ac:dyDescent="0.25">
      <c r="A241" s="77"/>
      <c r="B241" s="478" t="s">
        <v>776</v>
      </c>
      <c r="C241" s="480" t="s">
        <v>786</v>
      </c>
      <c r="D241" s="62" t="s">
        <v>214</v>
      </c>
      <c r="E241" s="5">
        <v>247</v>
      </c>
      <c r="F241" s="288"/>
      <c r="G241" s="10"/>
      <c r="H241" s="288"/>
      <c r="I241" s="5">
        <v>247</v>
      </c>
    </row>
    <row r="242" spans="1:9" ht="16.05" customHeight="1" x14ac:dyDescent="0.25">
      <c r="A242" s="77"/>
      <c r="B242" s="478" t="s">
        <v>776</v>
      </c>
      <c r="C242" s="480" t="s">
        <v>218</v>
      </c>
      <c r="D242" s="62" t="s">
        <v>219</v>
      </c>
      <c r="E242" s="5">
        <v>248</v>
      </c>
      <c r="F242" s="288"/>
      <c r="G242" s="10"/>
      <c r="H242" s="288"/>
      <c r="I242" s="5">
        <v>248</v>
      </c>
    </row>
    <row r="243" spans="1:9" ht="16.05" customHeight="1" x14ac:dyDescent="0.25">
      <c r="A243" s="77"/>
      <c r="B243" s="478" t="s">
        <v>776</v>
      </c>
      <c r="C243" s="480" t="s">
        <v>787</v>
      </c>
      <c r="D243" s="94" t="s">
        <v>211</v>
      </c>
      <c r="E243" s="5">
        <v>249</v>
      </c>
      <c r="F243" s="288"/>
      <c r="G243" s="10"/>
      <c r="H243" s="288"/>
      <c r="I243" s="5">
        <v>249</v>
      </c>
    </row>
    <row r="244" spans="1:9" ht="16.05" customHeight="1" x14ac:dyDescent="0.25">
      <c r="A244" s="77"/>
      <c r="B244" s="478" t="s">
        <v>776</v>
      </c>
      <c r="C244" s="480" t="s">
        <v>788</v>
      </c>
      <c r="D244" s="62" t="s">
        <v>212</v>
      </c>
      <c r="E244" s="5">
        <v>275</v>
      </c>
      <c r="F244" s="288"/>
      <c r="G244" s="10"/>
      <c r="H244" s="288"/>
      <c r="I244" s="5">
        <v>275</v>
      </c>
    </row>
    <row r="245" spans="1:9" ht="16.05" customHeight="1" x14ac:dyDescent="0.25">
      <c r="A245" s="77"/>
      <c r="B245" s="478" t="s">
        <v>776</v>
      </c>
      <c r="C245" s="480" t="s">
        <v>789</v>
      </c>
      <c r="D245" s="62" t="s">
        <v>220</v>
      </c>
      <c r="E245" s="5">
        <v>276</v>
      </c>
      <c r="F245" s="288"/>
      <c r="G245" s="10"/>
      <c r="H245" s="288"/>
      <c r="I245" s="5">
        <v>276</v>
      </c>
    </row>
    <row r="246" spans="1:9" ht="16.05" customHeight="1" x14ac:dyDescent="0.25">
      <c r="A246" s="77"/>
      <c r="B246" s="478" t="s">
        <v>776</v>
      </c>
      <c r="C246" s="480" t="s">
        <v>222</v>
      </c>
      <c r="D246" s="62" t="s">
        <v>223</v>
      </c>
      <c r="E246" s="5">
        <v>277</v>
      </c>
      <c r="F246" s="288"/>
      <c r="G246" s="10"/>
      <c r="H246" s="288"/>
      <c r="I246" s="5">
        <v>277</v>
      </c>
    </row>
    <row r="247" spans="1:9" ht="16.05" customHeight="1" x14ac:dyDescent="0.25">
      <c r="A247" s="77"/>
      <c r="B247" s="478" t="s">
        <v>776</v>
      </c>
      <c r="C247" s="480" t="s">
        <v>790</v>
      </c>
      <c r="D247" s="94" t="s">
        <v>224</v>
      </c>
      <c r="E247" s="5">
        <v>278</v>
      </c>
      <c r="F247" s="288"/>
      <c r="G247" s="10"/>
      <c r="H247" s="288"/>
      <c r="I247" s="5">
        <v>278</v>
      </c>
    </row>
    <row r="248" spans="1:9" ht="16.05" customHeight="1" x14ac:dyDescent="0.25">
      <c r="A248" s="77"/>
      <c r="B248" s="478" t="s">
        <v>776</v>
      </c>
      <c r="C248" s="480" t="s">
        <v>791</v>
      </c>
      <c r="D248" s="94" t="s">
        <v>66</v>
      </c>
      <c r="E248" s="5">
        <v>225</v>
      </c>
      <c r="F248" s="288"/>
      <c r="G248" s="10"/>
      <c r="H248" s="288"/>
      <c r="I248" s="5">
        <v>225</v>
      </c>
    </row>
    <row r="249" spans="1:9" ht="16.05" customHeight="1" x14ac:dyDescent="0.25">
      <c r="A249" s="77"/>
      <c r="B249" s="478" t="s">
        <v>776</v>
      </c>
      <c r="C249" s="480" t="s">
        <v>226</v>
      </c>
      <c r="D249" s="62" t="s">
        <v>227</v>
      </c>
      <c r="E249" s="5">
        <v>255</v>
      </c>
      <c r="F249" s="288"/>
      <c r="G249" s="10"/>
      <c r="H249" s="288"/>
      <c r="I249" s="5">
        <v>255</v>
      </c>
    </row>
    <row r="250" spans="1:9" ht="16.05" customHeight="1" x14ac:dyDescent="0.25">
      <c r="A250" s="77"/>
      <c r="B250" s="478" t="s">
        <v>776</v>
      </c>
      <c r="C250" s="480" t="s">
        <v>792</v>
      </c>
      <c r="D250" s="94" t="s">
        <v>229</v>
      </c>
      <c r="E250" s="5">
        <v>256</v>
      </c>
      <c r="F250" s="288"/>
      <c r="G250" s="10"/>
      <c r="H250" s="288"/>
      <c r="I250" s="5">
        <v>256</v>
      </c>
    </row>
    <row r="251" spans="1:9" ht="16.05" customHeight="1" x14ac:dyDescent="0.25">
      <c r="A251" s="77"/>
      <c r="B251" s="478" t="s">
        <v>776</v>
      </c>
      <c r="C251" s="480" t="s">
        <v>793</v>
      </c>
      <c r="D251" s="62" t="s">
        <v>215</v>
      </c>
      <c r="E251" s="5">
        <v>257</v>
      </c>
      <c r="F251" s="288"/>
      <c r="G251" s="10"/>
      <c r="H251" s="288"/>
      <c r="I251" s="5">
        <v>257</v>
      </c>
    </row>
    <row r="252" spans="1:9" ht="16.05" customHeight="1" x14ac:dyDescent="0.25">
      <c r="A252" s="77"/>
      <c r="B252" s="478" t="s">
        <v>776</v>
      </c>
      <c r="C252" s="480" t="s">
        <v>794</v>
      </c>
      <c r="D252" s="62" t="s">
        <v>230</v>
      </c>
      <c r="E252" s="5">
        <v>258</v>
      </c>
      <c r="F252" s="288"/>
      <c r="G252" s="10"/>
      <c r="H252" s="288"/>
      <c r="I252" s="5">
        <v>258</v>
      </c>
    </row>
    <row r="253" spans="1:9" ht="16.05" customHeight="1" x14ac:dyDescent="0.25">
      <c r="A253" s="77"/>
      <c r="B253" s="478" t="s">
        <v>776</v>
      </c>
      <c r="C253" s="480" t="s">
        <v>795</v>
      </c>
      <c r="D253" s="94" t="s">
        <v>231</v>
      </c>
      <c r="E253" s="264">
        <v>235</v>
      </c>
      <c r="F253" s="288"/>
      <c r="G253" s="10"/>
      <c r="H253" s="288"/>
      <c r="I253" s="264">
        <v>235</v>
      </c>
    </row>
    <row r="254" spans="1:9" ht="16.05" customHeight="1" x14ac:dyDescent="0.25">
      <c r="A254" s="77"/>
      <c r="B254" s="478" t="s">
        <v>776</v>
      </c>
      <c r="C254" s="480" t="s">
        <v>796</v>
      </c>
      <c r="D254" s="94" t="s">
        <v>232</v>
      </c>
      <c r="E254" s="5">
        <v>260</v>
      </c>
      <c r="F254" s="288"/>
      <c r="G254" s="10"/>
      <c r="H254" s="288"/>
      <c r="I254" s="5">
        <v>260</v>
      </c>
    </row>
    <row r="255" spans="1:9" ht="16.05" customHeight="1" x14ac:dyDescent="0.25">
      <c r="A255" s="77"/>
      <c r="B255" s="478" t="s">
        <v>776</v>
      </c>
      <c r="C255" s="480" t="s">
        <v>797</v>
      </c>
      <c r="D255" s="94" t="s">
        <v>237</v>
      </c>
      <c r="E255" s="5">
        <v>261</v>
      </c>
      <c r="F255" s="288"/>
      <c r="G255" s="10"/>
      <c r="H255" s="288"/>
      <c r="I255" s="5">
        <v>261</v>
      </c>
    </row>
    <row r="256" spans="1:9" ht="16.05" customHeight="1" x14ac:dyDescent="0.25">
      <c r="A256" s="77"/>
      <c r="B256" s="478" t="s">
        <v>776</v>
      </c>
      <c r="C256" s="480" t="s">
        <v>244</v>
      </c>
      <c r="D256" s="62" t="s">
        <v>245</v>
      </c>
      <c r="E256" s="5">
        <v>262</v>
      </c>
      <c r="F256" s="288"/>
      <c r="G256" s="10"/>
      <c r="H256" s="288"/>
      <c r="I256" s="5">
        <v>262</v>
      </c>
    </row>
    <row r="257" spans="1:9" ht="16.05" customHeight="1" x14ac:dyDescent="0.25">
      <c r="A257" s="77"/>
      <c r="B257" s="478" t="s">
        <v>776</v>
      </c>
      <c r="C257" s="480" t="s">
        <v>798</v>
      </c>
      <c r="D257" s="62" t="s">
        <v>235</v>
      </c>
      <c r="E257" s="5">
        <v>263</v>
      </c>
      <c r="F257" s="288"/>
      <c r="G257" s="10"/>
      <c r="H257" s="288"/>
      <c r="I257" s="5">
        <v>263</v>
      </c>
    </row>
    <row r="258" spans="1:9" ht="16.05" customHeight="1" x14ac:dyDescent="0.25">
      <c r="A258" s="77"/>
      <c r="B258" s="478" t="s">
        <v>776</v>
      </c>
      <c r="C258" s="480" t="s">
        <v>338</v>
      </c>
      <c r="D258" s="62" t="s">
        <v>228</v>
      </c>
      <c r="E258" s="5">
        <v>264</v>
      </c>
      <c r="F258" s="288"/>
      <c r="G258" s="10"/>
      <c r="H258" s="288"/>
      <c r="I258" s="5">
        <v>264</v>
      </c>
    </row>
    <row r="259" spans="1:9" ht="16.05" customHeight="1" x14ac:dyDescent="0.25">
      <c r="A259" s="77"/>
      <c r="B259" s="478" t="s">
        <v>776</v>
      </c>
      <c r="C259" s="480" t="s">
        <v>238</v>
      </c>
      <c r="D259" s="62" t="s">
        <v>239</v>
      </c>
      <c r="E259" s="5">
        <v>265</v>
      </c>
      <c r="F259" s="288"/>
      <c r="G259" s="10"/>
      <c r="H259" s="288"/>
      <c r="I259" s="5">
        <v>265</v>
      </c>
    </row>
    <row r="260" spans="1:9" ht="16.05" customHeight="1" x14ac:dyDescent="0.25">
      <c r="A260" s="77"/>
      <c r="B260" s="478" t="s">
        <v>776</v>
      </c>
      <c r="C260" s="480" t="s">
        <v>240</v>
      </c>
      <c r="D260" s="62" t="s">
        <v>241</v>
      </c>
      <c r="E260" s="5">
        <v>266</v>
      </c>
      <c r="F260" s="288"/>
      <c r="G260" s="10"/>
      <c r="H260" s="288"/>
      <c r="I260" s="5">
        <v>266</v>
      </c>
    </row>
    <row r="261" spans="1:9" ht="16.05" customHeight="1" x14ac:dyDescent="0.25">
      <c r="A261" s="77"/>
      <c r="B261" s="478" t="s">
        <v>776</v>
      </c>
      <c r="C261" s="480" t="s">
        <v>242</v>
      </c>
      <c r="D261" s="62" t="s">
        <v>243</v>
      </c>
      <c r="E261" s="5">
        <v>267</v>
      </c>
      <c r="F261" s="288"/>
      <c r="G261" s="10"/>
      <c r="H261" s="288"/>
      <c r="I261" s="5">
        <v>267</v>
      </c>
    </row>
    <row r="262" spans="1:9" ht="16.05" customHeight="1" x14ac:dyDescent="0.25">
      <c r="A262" s="77"/>
      <c r="B262" s="478" t="s">
        <v>776</v>
      </c>
      <c r="C262" s="480" t="s">
        <v>799</v>
      </c>
      <c r="D262" s="94" t="s">
        <v>246</v>
      </c>
      <c r="E262" s="5">
        <v>268</v>
      </c>
      <c r="F262" s="288"/>
      <c r="G262" s="10"/>
      <c r="H262" s="288"/>
      <c r="I262" s="5">
        <v>268</v>
      </c>
    </row>
    <row r="263" spans="1:9" ht="16.05" customHeight="1" x14ac:dyDescent="0.25">
      <c r="A263" s="77"/>
      <c r="B263" s="478" t="s">
        <v>776</v>
      </c>
      <c r="C263" s="480" t="s">
        <v>800</v>
      </c>
      <c r="D263" s="62" t="s">
        <v>213</v>
      </c>
      <c r="E263" s="5">
        <v>269</v>
      </c>
      <c r="F263" s="288"/>
      <c r="G263" s="10"/>
      <c r="H263" s="288"/>
      <c r="I263" s="5">
        <v>269</v>
      </c>
    </row>
    <row r="264" spans="1:9" ht="1.05" customHeight="1" x14ac:dyDescent="0.25">
      <c r="B264" s="474"/>
      <c r="C264" s="495"/>
    </row>
    <row r="265" spans="1:9" ht="1.05" customHeight="1" x14ac:dyDescent="0.25">
      <c r="B265" s="474"/>
      <c r="C265" s="474"/>
    </row>
    <row r="266" spans="1:9" ht="27" customHeight="1" thickBot="1" x14ac:dyDescent="0.3">
      <c r="B266" s="496"/>
      <c r="C266" s="497" t="s">
        <v>801</v>
      </c>
      <c r="D266" s="60" t="s">
        <v>398</v>
      </c>
      <c r="E266" s="5">
        <v>250</v>
      </c>
      <c r="F266" s="56">
        <f>SUM(F18,F67,F126,F178,F230)</f>
        <v>0</v>
      </c>
      <c r="G266" s="56">
        <f>SUM(G18,G67,G126,G178,G230)</f>
        <v>0</v>
      </c>
      <c r="H266" s="56">
        <f>SUM(H18,H67,H126,H178,H230)</f>
        <v>0</v>
      </c>
      <c r="I266" s="5">
        <v>250</v>
      </c>
    </row>
    <row r="267" spans="1:9" ht="35.25" hidden="1" customHeight="1" thickTop="1" x14ac:dyDescent="0.25">
      <c r="C267" s="464"/>
    </row>
    <row r="268" spans="1:9" ht="31.5" hidden="1" customHeight="1" x14ac:dyDescent="0.25">
      <c r="C268" s="464"/>
    </row>
    <row r="269" spans="1:9" ht="31.5" hidden="1" customHeight="1" x14ac:dyDescent="0.25">
      <c r="C269" s="464"/>
    </row>
    <row r="270" spans="1:9" ht="31.5" hidden="1" customHeight="1" x14ac:dyDescent="0.25">
      <c r="C270" s="464"/>
    </row>
    <row r="271" spans="1:9" ht="27" hidden="1" customHeight="1" x14ac:dyDescent="0.25">
      <c r="C271" s="464"/>
    </row>
    <row r="272" spans="1:9" ht="6" customHeight="1" thickTop="1" x14ac:dyDescent="0.25">
      <c r="C272" s="299"/>
      <c r="D272" s="16"/>
      <c r="E272" s="16"/>
      <c r="F272" s="16"/>
      <c r="G272" s="16"/>
      <c r="H272" s="16"/>
      <c r="I272" s="16"/>
    </row>
    <row r="273" spans="3:9" x14ac:dyDescent="0.25">
      <c r="C273" s="156" t="s">
        <v>538</v>
      </c>
      <c r="I273" s="291" t="s">
        <v>259</v>
      </c>
    </row>
    <row r="274" spans="3:9" x14ac:dyDescent="0.25">
      <c r="C274" s="177" t="str">
        <f>"Version: "&amp;C313</f>
        <v>Version: 1.00.F0</v>
      </c>
    </row>
    <row r="275" spans="3:9" x14ac:dyDescent="0.25">
      <c r="F275" s="423"/>
      <c r="G275" s="423"/>
      <c r="H275" s="423"/>
    </row>
    <row r="276" spans="3:9" x14ac:dyDescent="0.25">
      <c r="F276" s="423"/>
      <c r="G276" s="423"/>
      <c r="H276" s="423"/>
    </row>
    <row r="277" spans="3:9" x14ac:dyDescent="0.25">
      <c r="F277" s="240"/>
    </row>
    <row r="278" spans="3:9" hidden="1" x14ac:dyDescent="0.25">
      <c r="F278" s="240"/>
      <c r="I278" s="14"/>
    </row>
    <row r="279" spans="3:9" hidden="1" x14ac:dyDescent="0.25">
      <c r="F279" s="240"/>
    </row>
    <row r="280" spans="3:9" hidden="1" x14ac:dyDescent="0.25">
      <c r="F280" s="12"/>
    </row>
    <row r="281" spans="3:9" hidden="1" x14ac:dyDescent="0.25">
      <c r="F281" s="13"/>
    </row>
    <row r="282" spans="3:9" x14ac:dyDescent="0.25">
      <c r="C282" s="124" t="s">
        <v>502</v>
      </c>
      <c r="F282" s="240"/>
    </row>
    <row r="283" spans="3:9" x14ac:dyDescent="0.25">
      <c r="C283" s="90" t="s">
        <v>503</v>
      </c>
      <c r="D283" s="90"/>
      <c r="E283" s="125"/>
      <c r="F283" s="161" t="str">
        <f>IF(MIN(F18:F271)&lt;0,"ERROR","")</f>
        <v/>
      </c>
      <c r="G283" s="161" t="str">
        <f>IF(MIN(G18:G271)&lt;0,"Attention","")</f>
        <v/>
      </c>
      <c r="H283" s="161" t="str">
        <f>IF(MIN(H18:H271)&lt;0,"ERROR","")</f>
        <v/>
      </c>
    </row>
    <row r="284" spans="3:9" x14ac:dyDescent="0.25">
      <c r="C284" s="126" t="s">
        <v>504</v>
      </c>
      <c r="D284" s="126"/>
      <c r="E284" s="137"/>
      <c r="F284" s="423"/>
      <c r="G284" s="161" t="str">
        <f>IF(MAX(G19:G66,G69:G73,G75:G125,G128:G130,G132:G163,G165:G177,G180:G195,G197:G229,G231:G263)&gt;100000,"Attention","")</f>
        <v/>
      </c>
      <c r="H284" s="423"/>
    </row>
    <row r="285" spans="3:9" x14ac:dyDescent="0.25">
      <c r="C285" s="126" t="s">
        <v>505</v>
      </c>
      <c r="D285" s="126"/>
      <c r="E285" s="137"/>
      <c r="F285" s="161" t="str">
        <f>IF(MAX(F19:F66,F69:F73,F75:F125,F128:F130,F132:F163,F165:F177,F180:F195,F197:F229,F231:F263)&gt;100000,"Attention","")</f>
        <v/>
      </c>
    </row>
    <row r="286" spans="3:9" x14ac:dyDescent="0.25">
      <c r="C286" s="126" t="s">
        <v>542</v>
      </c>
      <c r="D286" s="126"/>
      <c r="E286" s="137"/>
      <c r="H286" s="161" t="str">
        <f>IF(MAX(H19:H66,H69:H73,H75:H125,H128:H130,H132:H163,H165:H177,H180:H195,H197:H229,H231:H264)&gt;1000,"Attention","")</f>
        <v/>
      </c>
    </row>
    <row r="287" spans="3:9" x14ac:dyDescent="0.25">
      <c r="C287" s="139"/>
      <c r="D287" s="139"/>
      <c r="E287" s="139"/>
    </row>
    <row r="288" spans="3:9" x14ac:dyDescent="0.25">
      <c r="C288" s="139"/>
      <c r="D288" s="139"/>
      <c r="E288" s="139"/>
    </row>
    <row r="304" spans="1:1" x14ac:dyDescent="0.25">
      <c r="A304" s="231"/>
    </row>
    <row r="305" spans="2:8" hidden="1" x14ac:dyDescent="0.25">
      <c r="C305" s="291" t="s">
        <v>331</v>
      </c>
      <c r="D305" s="291">
        <f>SUM(F305:H305)</f>
        <v>0</v>
      </c>
      <c r="F305" s="227">
        <f>COUNTA(F19:F66,F69:F73,F75:F125,F128:F130,F132:F163,F165:F177,F180:F195,F197:F229,F231:F263)</f>
        <v>0</v>
      </c>
      <c r="G305" s="227">
        <f>COUNTA(G19:G66,G69:G73,G75:G125,G128:G130,G132:G163,G165:G177,G180:G195,G197:G229,G231:G263)</f>
        <v>0</v>
      </c>
      <c r="H305" s="227">
        <f>COUNTA(H19:H66,H69:H73,H75:H125,H128:H130,H132:H163,H165:H177,H180:H195,H197:H229,H231:H263)</f>
        <v>0</v>
      </c>
    </row>
    <row r="306" spans="2:8" hidden="1" x14ac:dyDescent="0.25"/>
    <row r="310" spans="2:8" x14ac:dyDescent="0.25">
      <c r="B310" s="193" t="s">
        <v>1</v>
      </c>
      <c r="C310" s="194" t="str">
        <f>J2</f>
        <v>XXXXXX</v>
      </c>
    </row>
    <row r="311" spans="2:8" x14ac:dyDescent="0.25">
      <c r="B311" s="85"/>
      <c r="C311" s="195" t="str">
        <f>J1</f>
        <v>INP60</v>
      </c>
    </row>
    <row r="312" spans="2:8" x14ac:dyDescent="0.25">
      <c r="B312" s="85"/>
      <c r="C312" s="196" t="str">
        <f>J3</f>
        <v>jj.mm.aaaa</v>
      </c>
    </row>
    <row r="313" spans="2:8" x14ac:dyDescent="0.25">
      <c r="B313" s="85"/>
      <c r="C313" s="197" t="s">
        <v>959</v>
      </c>
    </row>
    <row r="314" spans="2:8" x14ac:dyDescent="0.25">
      <c r="B314" s="85"/>
      <c r="C314" s="195" t="str">
        <f>F17</f>
        <v>col. 01</v>
      </c>
    </row>
    <row r="315" spans="2:8" x14ac:dyDescent="0.25">
      <c r="B315" s="85"/>
      <c r="C315" s="198">
        <f>COUNTIF(F283:H286,"ERROR")</f>
        <v>0</v>
      </c>
    </row>
    <row r="316" spans="2:8" x14ac:dyDescent="0.25">
      <c r="B316" s="162"/>
      <c r="C316" s="473">
        <f>COUNTIF(F283:H286,"Attention")</f>
        <v>0</v>
      </c>
    </row>
  </sheetData>
  <sheetProtection sheet="1" autoFilter="0"/>
  <autoFilter ref="B17:C263" xr:uid="{00000000-0009-0000-0000-00000A000000}"/>
  <mergeCells count="2">
    <mergeCell ref="B14:C15"/>
    <mergeCell ref="F6:H11"/>
  </mergeCells>
  <conditionalFormatting sqref="H18 H67:H68 H74 H126:H127 H131 H164 H178:H179 H196 H230 H264:H266">
    <cfRule type="expression" dxfId="0" priority="41" stopIfTrue="1">
      <formula>#REF!=TRUE</formula>
    </cfRule>
  </conditionalFormatting>
  <dataValidations count="1">
    <dataValidation type="whole" operator="greaterThan" allowBlank="1" showInputMessage="1" showErrorMessage="1" sqref="F19:F66 H19:H66 F69:F73 H69:H73 F75:F125 H75:H125 F128:F130 H128:H130 F132:F163 H132:H163 F165:F177 H165:H177 F197:F229 H197:H229 F231:F263 H231:H263 H180:H195 F180:F195" xr:uid="{00000000-0002-0000-0A00-000000000000}">
      <formula1>0</formula1>
    </dataValidation>
  </dataValidations>
  <hyperlinks>
    <hyperlink ref="F16" location="Note_10.1" display="10.1" xr:uid="{00000000-0004-0000-0A00-000000000000}"/>
    <hyperlink ref="G16:H16" location="Note_7.2.1" display="7.2.1" xr:uid="{00000000-0004-0000-0A00-000001000000}"/>
    <hyperlink ref="G16" location="Note_10.2" display="10.2" xr:uid="{00000000-0004-0000-0A00-000002000000}"/>
    <hyperlink ref="H16" location="Note_10.3" display="10.3" xr:uid="{00000000-0004-0000-0A00-000003000000}"/>
    <hyperlink ref="D65" location="CNTR_GB" display="GB" xr:uid="{00000000-0004-0000-0A00-000004000000}"/>
    <hyperlink ref="D49" location="CNTR_NO" display="NO" xr:uid="{00000000-0004-0000-0A00-000005000000}"/>
    <hyperlink ref="D26" location="CNTR_DE" display="DE" xr:uid="{00000000-0004-0000-0A00-000006000000}"/>
    <hyperlink ref="D60" location="CNTR_ES" display="ES" xr:uid="{00000000-0004-0000-0A00-000007000000}"/>
    <hyperlink ref="D30" location="CNTR_FR" display="FR" xr:uid="{00000000-0004-0000-0A00-000008000000}"/>
    <hyperlink ref="D38" location="CNTR_IT" display="IT" xr:uid="{00000000-0004-0000-0A00-000009000000}"/>
    <hyperlink ref="D44" location="CNTR_MT" display="MT" xr:uid="{00000000-0004-0000-0A00-00000A000000}"/>
    <hyperlink ref="D52" location="CNTR_PT" display="PT" xr:uid="{00000000-0004-0000-0A00-00000B000000}"/>
    <hyperlink ref="D29" location="CNTR_FI" display="FI" xr:uid="{00000000-0004-0000-0A00-00000C000000}"/>
    <hyperlink ref="D72" location="CNTR_MA" display="MA" xr:uid="{00000000-0004-0000-0A00-00000D000000}"/>
    <hyperlink ref="D75" location="CNTR_AO" display="AO" xr:uid="{00000000-0004-0000-0A00-00000E000000}"/>
    <hyperlink ref="D80" location="CNTR_IO" display="IO" xr:uid="{00000000-0004-0000-0A00-00000F000000}"/>
    <hyperlink ref="D94" location="CNTR_KM" display="KM" xr:uid="{00000000-0004-0000-0A00-000010000000}"/>
    <hyperlink ref="D96" location="CNTR_CD" display="CD" xr:uid="{00000000-0004-0000-0A00-000011000000}"/>
    <hyperlink ref="D103" location="CNTR_MU" display="MU" xr:uid="{00000000-0004-0000-0A00-000012000000}"/>
    <hyperlink ref="D112" location="CNTR_SC" display="SC" xr:uid="{00000000-0004-0000-0A00-000013000000}"/>
    <hyperlink ref="D116" location="CNTR_SH" display="SH" xr:uid="{00000000-0004-0000-0A00-000014000000}"/>
    <hyperlink ref="D121" location="CNTR_TZ" display="TZ" xr:uid="{00000000-0004-0000-0A00-000015000000}"/>
    <hyperlink ref="D130" location="CNTR_US" display="US" xr:uid="{00000000-0004-0000-0A00-000016000000}"/>
    <hyperlink ref="D147" location="CNTR_GD" display="GD" xr:uid="{00000000-0004-0000-0A00-000017000000}"/>
    <hyperlink ref="D150" location="CNTR_HN" display="HN" xr:uid="{00000000-0004-0000-0A00-000018000000}"/>
    <hyperlink ref="D156" location="CNTR_NI" display="NI" xr:uid="{00000000-0004-0000-0A00-000019000000}"/>
    <hyperlink ref="D157" location="CNTR_PA" display="PA" xr:uid="{00000000-0004-0000-0A00-00001A000000}"/>
    <hyperlink ref="D161" location="CNTR_VC" display="VC" xr:uid="{00000000-0004-0000-0A00-00001B000000}"/>
    <hyperlink ref="D160" location="CNTR_SX" display="SX" xr:uid="{00000000-0004-0000-0A00-00001C000000}"/>
    <hyperlink ref="D169" location="CNTR_EC" display="EC" xr:uid="{00000000-0004-0000-0A00-00001D000000}"/>
    <hyperlink ref="D186" location="CNTR_YE" display="YE" xr:uid="{00000000-0004-0000-0A00-00001E000000}"/>
    <hyperlink ref="D191" location="CNTR_OM" display="OM" xr:uid="{00000000-0004-0000-0A00-00001F000000}"/>
    <hyperlink ref="D195" location="CNTR_AE" display="AE" xr:uid="{00000000-0004-0000-0A00-000020000000}"/>
    <hyperlink ref="D192" location="CNTR_PS" display="PS" xr:uid="{00000000-0004-0000-0A00-000021000000}"/>
    <hyperlink ref="D203" location="CNTR_IN" display="IN" xr:uid="{00000000-0004-0000-0A00-000022000000}"/>
    <hyperlink ref="D214" location="CNTR_MY" display="MY" xr:uid="{00000000-0004-0000-0A00-000023000000}"/>
    <hyperlink ref="D224" location="CNTR_TW" display="TW" xr:uid="{00000000-0004-0000-0A00-000024000000}"/>
    <hyperlink ref="D226" location="CNTR_TL" display="TL" xr:uid="{00000000-0004-0000-0A00-000025000000}"/>
    <hyperlink ref="D263" location="CNTR_NZ" display="NZ" xr:uid="{00000000-0004-0000-0A00-000026000000}"/>
    <hyperlink ref="D237" location="CNTR_FM" display="FM" xr:uid="{00000000-0004-0000-0A00-000027000000}"/>
    <hyperlink ref="D248" location="CNTR_NZ" display="NZ" xr:uid="{00000000-0004-0000-0A00-000028000000}"/>
    <hyperlink ref="D253" location="CNTR_PG" display="PG" xr:uid="{00000000-0004-0000-0A00-000029000000}"/>
    <hyperlink ref="D262" location="CNTR_WF" display="WF" xr:uid="{00000000-0004-0000-0A00-00002A000000}"/>
    <hyperlink ref="D255" location="CNTR_SB" display="SB" xr:uid="{00000000-0004-0000-0A00-00002B000000}"/>
    <hyperlink ref="D254" location="CNTR_PN" display="PN" xr:uid="{00000000-0004-0000-0A00-00002C000000}"/>
    <hyperlink ref="D250" location="CNTR_MP" display="MP" xr:uid="{00000000-0004-0000-0A00-00002D000000}"/>
    <hyperlink ref="D247" location="CNTR_NC" display="NC" xr:uid="{00000000-0004-0000-0A00-00002E000000}"/>
    <hyperlink ref="D239" location="CNTR_PF" display="PF" xr:uid="{00000000-0004-0000-0A00-00002F000000}"/>
    <hyperlink ref="D238" location="CNTR_TF" display="TF" xr:uid="{00000000-0004-0000-0A00-000030000000}"/>
    <hyperlink ref="D243" location="CNTR_UM" display="UM" xr:uid="{00000000-0004-0000-0A00-000031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5" manualBreakCount="5">
    <brk id="66" max="9" man="1"/>
    <brk id="115" min="5" max="9" man="1"/>
    <brk id="163" min="5" max="9" man="1"/>
    <brk id="195" min="5" max="9" man="1"/>
    <brk id="229" min="5" max="1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591"/>
  <sheetViews>
    <sheetView showGridLines="0" showRowColHeaders="0" zoomScale="80" zoomScaleNormal="80" workbookViewId="0">
      <selection activeCell="E3" sqref="E3:I3"/>
    </sheetView>
  </sheetViews>
  <sheetFormatPr defaultColWidth="11.44140625" defaultRowHeight="13.2" x14ac:dyDescent="0.25"/>
  <cols>
    <col min="1" max="1" customWidth="true" style="317" width="2.21875"/>
    <col min="2" max="2" customWidth="true" style="559" width="10.77734375"/>
    <col min="3" max="3" customWidth="true" style="310" width="9.21875"/>
    <col min="4" max="4" customWidth="true" style="310" width="30.77734375"/>
    <col min="5" max="5" customWidth="true" style="310" width="2.0"/>
    <col min="6" max="6" customWidth="true" style="310" width="25.44140625"/>
    <col min="7" max="7" customWidth="true" style="310" width="15.0"/>
    <col min="8" max="8" customWidth="true" style="310" width="2.0"/>
    <col min="9" max="9" customWidth="true" style="310" width="39.77734375"/>
    <col min="10" max="10" customWidth="true" style="310" width="6.5546875"/>
    <col min="11" max="11" customWidth="true" style="310" width="11.77734375"/>
    <col min="12" max="12" style="310" width="11.44140625"/>
    <col min="13" max="16384" style="315" width="11.44140625"/>
  </cols>
  <sheetData>
    <row r="1" spans="1:12" s="259" customFormat="1" ht="15.6" x14ac:dyDescent="0.3">
      <c r="A1" s="371"/>
      <c r="B1" s="440"/>
      <c r="C1" s="256"/>
      <c r="D1" s="257"/>
      <c r="E1" s="257"/>
      <c r="F1" s="257"/>
      <c r="G1" s="257"/>
      <c r="H1" s="257"/>
      <c r="I1" s="257"/>
      <c r="J1" s="257"/>
      <c r="K1" s="258" t="s">
        <v>365</v>
      </c>
    </row>
    <row r="2" spans="1:12" s="259" customFormat="1" ht="56.25" customHeight="1" x14ac:dyDescent="0.3">
      <c r="A2" s="364"/>
      <c r="B2" s="441"/>
      <c r="C2" s="256"/>
      <c r="D2" s="257"/>
      <c r="E2" s="762" t="s">
        <v>399</v>
      </c>
      <c r="F2" s="762"/>
      <c r="G2" s="762"/>
      <c r="H2" s="762"/>
      <c r="I2" s="762"/>
      <c r="J2" s="257"/>
      <c r="K2" s="257"/>
      <c r="L2" s="257"/>
    </row>
    <row r="3" spans="1:12" s="259" customFormat="1" ht="17.399999999999999" x14ac:dyDescent="0.3">
      <c r="A3" s="364"/>
      <c r="B3" s="441"/>
      <c r="C3" s="256"/>
      <c r="D3" s="260"/>
      <c r="E3" s="967" t="s">
        <v>986</v>
      </c>
      <c r="F3" s="967"/>
      <c r="G3" s="967"/>
      <c r="H3" s="967"/>
      <c r="I3" s="967"/>
      <c r="J3" s="257"/>
      <c r="K3" s="257"/>
      <c r="L3" s="257"/>
    </row>
    <row r="4" spans="1:12" s="259" customFormat="1" x14ac:dyDescent="0.25">
      <c r="A4" s="364"/>
      <c r="B4" s="441"/>
      <c r="C4" s="256"/>
      <c r="D4" s="257"/>
      <c r="E4" s="257"/>
      <c r="F4" s="257"/>
      <c r="G4" s="257"/>
      <c r="H4" s="257"/>
      <c r="I4" s="257"/>
      <c r="J4" s="257"/>
      <c r="K4" s="257"/>
      <c r="L4" s="257"/>
    </row>
    <row r="5" spans="1:12" s="401" customFormat="1" ht="23.1" customHeight="1" x14ac:dyDescent="0.25">
      <c r="B5" s="442" t="s">
        <v>262</v>
      </c>
      <c r="C5" s="984" t="s">
        <v>544</v>
      </c>
      <c r="D5" s="984"/>
      <c r="E5" s="984"/>
      <c r="F5" s="984"/>
      <c r="G5" s="984"/>
      <c r="H5" s="984"/>
      <c r="I5" s="984"/>
      <c r="J5" s="984"/>
      <c r="K5" s="984"/>
      <c r="L5" s="402"/>
    </row>
    <row r="6" spans="1:12" s="310" customFormat="1" ht="12.75" customHeight="1" x14ac:dyDescent="0.25">
      <c r="B6" s="441"/>
    </row>
    <row r="7" spans="1:12" s="28" customFormat="1" ht="15" customHeight="1" x14ac:dyDescent="0.25">
      <c r="B7" s="443" t="s">
        <v>312</v>
      </c>
      <c r="C7" s="973" t="s">
        <v>543</v>
      </c>
      <c r="D7" s="973"/>
      <c r="E7" s="973"/>
      <c r="F7" s="973"/>
      <c r="G7" s="973"/>
      <c r="H7" s="973"/>
      <c r="I7" s="973"/>
      <c r="J7" s="973"/>
      <c r="K7" s="973"/>
      <c r="L7" s="310"/>
    </row>
    <row r="8" spans="1:12" s="394" customFormat="1" ht="42" customHeight="1" x14ac:dyDescent="0.25">
      <c r="B8" s="397"/>
      <c r="C8" s="974" t="s">
        <v>1242</v>
      </c>
      <c r="D8" s="974"/>
      <c r="E8" s="974"/>
      <c r="F8" s="974"/>
      <c r="G8" s="974"/>
      <c r="H8" s="974"/>
      <c r="I8" s="974"/>
      <c r="J8" s="974"/>
      <c r="K8" s="974"/>
      <c r="L8" s="395"/>
    </row>
    <row r="9" spans="1:12" s="396" customFormat="1" ht="15" customHeight="1" x14ac:dyDescent="0.25">
      <c r="B9" s="446"/>
      <c r="C9" s="1008" t="s">
        <v>1235</v>
      </c>
      <c r="D9" s="1008"/>
      <c r="E9" s="1008"/>
      <c r="F9" s="1008"/>
      <c r="G9" s="1008"/>
      <c r="H9" s="1008"/>
      <c r="I9" s="1008"/>
      <c r="J9" s="1008"/>
      <c r="K9" s="1008"/>
      <c r="L9" s="552"/>
    </row>
    <row r="10" spans="1:12" s="310" customFormat="1" ht="12.75" customHeight="1" x14ac:dyDescent="0.25">
      <c r="B10" s="644"/>
    </row>
    <row r="11" spans="1:12" s="312" customFormat="1" ht="15" customHeight="1" x14ac:dyDescent="0.25">
      <c r="B11" s="444" t="s">
        <v>313</v>
      </c>
      <c r="C11" s="972" t="s">
        <v>1202</v>
      </c>
      <c r="D11" s="973"/>
      <c r="E11" s="973"/>
      <c r="F11" s="973"/>
      <c r="G11" s="973"/>
      <c r="H11" s="973"/>
      <c r="I11" s="973"/>
      <c r="J11" s="973"/>
      <c r="K11" s="973"/>
      <c r="L11" s="313"/>
    </row>
    <row r="12" spans="1:12" s="394" customFormat="1" ht="30" customHeight="1" x14ac:dyDescent="0.25">
      <c r="A12" s="312"/>
      <c r="B12" s="397"/>
      <c r="C12" s="974" t="s">
        <v>1243</v>
      </c>
      <c r="D12" s="974"/>
      <c r="E12" s="974"/>
      <c r="F12" s="974"/>
      <c r="G12" s="974"/>
      <c r="H12" s="974"/>
      <c r="I12" s="974"/>
      <c r="J12" s="974"/>
      <c r="K12" s="974"/>
      <c r="L12" s="395"/>
    </row>
    <row r="13" spans="1:12" s="310" customFormat="1" ht="12.75" customHeight="1" x14ac:dyDescent="0.25">
      <c r="B13" s="644"/>
    </row>
    <row r="14" spans="1:12" s="28" customFormat="1" ht="15" customHeight="1" x14ac:dyDescent="0.25">
      <c r="B14" s="444" t="s">
        <v>314</v>
      </c>
      <c r="C14" s="973" t="s">
        <v>545</v>
      </c>
      <c r="D14" s="973"/>
      <c r="E14" s="973"/>
      <c r="F14" s="973"/>
      <c r="G14" s="973"/>
      <c r="H14" s="973"/>
      <c r="I14" s="973"/>
      <c r="J14" s="973"/>
      <c r="K14" s="973"/>
      <c r="L14" s="310"/>
    </row>
    <row r="15" spans="1:12" s="310" customFormat="1" ht="56.1" customHeight="1" x14ac:dyDescent="0.3">
      <c r="B15" s="445"/>
      <c r="C15" s="975" t="s">
        <v>1222</v>
      </c>
      <c r="D15" s="975"/>
      <c r="E15" s="975"/>
      <c r="F15" s="975"/>
      <c r="G15" s="975"/>
      <c r="H15" s="975"/>
      <c r="I15" s="975"/>
      <c r="J15" s="975"/>
      <c r="K15" s="975"/>
    </row>
    <row r="16" spans="1:12" s="310" customFormat="1" ht="12.75" customHeight="1" x14ac:dyDescent="0.3">
      <c r="B16" s="645"/>
    </row>
    <row r="17" spans="2:12" s="28" customFormat="1" ht="15" customHeight="1" x14ac:dyDescent="0.25">
      <c r="B17" s="444" t="s">
        <v>315</v>
      </c>
      <c r="C17" s="972" t="s">
        <v>958</v>
      </c>
      <c r="D17" s="973"/>
      <c r="E17" s="973"/>
      <c r="F17" s="973"/>
      <c r="G17" s="973"/>
      <c r="H17" s="973"/>
      <c r="I17" s="973"/>
      <c r="J17" s="973"/>
      <c r="K17" s="973"/>
      <c r="L17" s="310"/>
    </row>
    <row r="18" spans="2:12" s="396" customFormat="1" ht="30" customHeight="1" x14ac:dyDescent="0.25">
      <c r="B18" s="446"/>
      <c r="C18" s="975" t="s">
        <v>1155</v>
      </c>
      <c r="D18" s="975"/>
      <c r="E18" s="975"/>
      <c r="F18" s="975"/>
      <c r="G18" s="975"/>
      <c r="H18" s="975"/>
      <c r="I18" s="975"/>
      <c r="J18" s="975"/>
      <c r="K18" s="975"/>
      <c r="L18" s="387"/>
    </row>
    <row r="19" spans="2:12" s="310" customFormat="1" ht="12.75" customHeight="1" x14ac:dyDescent="0.25">
      <c r="B19" s="644"/>
      <c r="C19" s="976"/>
      <c r="D19" s="976"/>
      <c r="E19" s="976"/>
      <c r="F19" s="976"/>
      <c r="G19" s="976"/>
      <c r="H19" s="976"/>
    </row>
    <row r="20" spans="2:12" s="28" customFormat="1" ht="15" customHeight="1" x14ac:dyDescent="0.25">
      <c r="B20" s="444" t="s">
        <v>316</v>
      </c>
      <c r="C20" s="973" t="s">
        <v>546</v>
      </c>
      <c r="D20" s="973"/>
      <c r="E20" s="973"/>
      <c r="F20" s="973"/>
      <c r="G20" s="973"/>
      <c r="H20" s="973"/>
      <c r="I20" s="973"/>
      <c r="J20" s="973"/>
      <c r="K20" s="973"/>
      <c r="L20" s="310"/>
    </row>
    <row r="21" spans="2:12" s="552" customFormat="1" ht="15" customHeight="1" x14ac:dyDescent="0.25">
      <c r="B21" s="447"/>
      <c r="C21" s="1007" t="s">
        <v>547</v>
      </c>
      <c r="D21" s="1007"/>
      <c r="E21" s="1007"/>
      <c r="F21" s="1007"/>
      <c r="G21" s="1007"/>
      <c r="H21" s="1007"/>
      <c r="I21" s="1007"/>
      <c r="J21" s="1007"/>
      <c r="K21" s="1007"/>
    </row>
    <row r="22" spans="2:12" s="310" customFormat="1" ht="12.75" customHeight="1" x14ac:dyDescent="0.25">
      <c r="B22" s="644"/>
    </row>
    <row r="23" spans="2:12" s="28" customFormat="1" ht="15" customHeight="1" x14ac:dyDescent="0.25">
      <c r="B23" s="444" t="s">
        <v>317</v>
      </c>
      <c r="C23" s="973" t="s">
        <v>548</v>
      </c>
      <c r="D23" s="973"/>
      <c r="E23" s="973"/>
      <c r="F23" s="973"/>
      <c r="G23" s="973"/>
      <c r="H23" s="973"/>
      <c r="I23" s="973"/>
      <c r="J23" s="973"/>
      <c r="K23" s="973"/>
      <c r="L23" s="310"/>
    </row>
    <row r="24" spans="2:12" s="387" customFormat="1" ht="30" customHeight="1" x14ac:dyDescent="0.25">
      <c r="B24" s="447"/>
      <c r="C24" s="766" t="s">
        <v>1234</v>
      </c>
      <c r="D24" s="766"/>
      <c r="E24" s="766"/>
      <c r="F24" s="766"/>
      <c r="G24" s="766"/>
      <c r="H24" s="766"/>
      <c r="I24" s="766"/>
      <c r="J24" s="766"/>
      <c r="K24" s="766"/>
    </row>
    <row r="25" spans="2:12" s="310" customFormat="1" ht="12.75" customHeight="1" x14ac:dyDescent="0.25">
      <c r="B25" s="644"/>
    </row>
    <row r="26" spans="2:12" s="28" customFormat="1" ht="15" customHeight="1" x14ac:dyDescent="0.25">
      <c r="B26" s="444" t="s">
        <v>318</v>
      </c>
      <c r="C26" s="973" t="s">
        <v>549</v>
      </c>
      <c r="D26" s="973"/>
      <c r="E26" s="973"/>
      <c r="F26" s="973"/>
      <c r="G26" s="973"/>
      <c r="H26" s="973"/>
      <c r="I26" s="973"/>
      <c r="J26" s="973"/>
      <c r="K26" s="973"/>
      <c r="L26" s="310"/>
    </row>
    <row r="27" spans="2:12" s="28" customFormat="1" ht="15" customHeight="1" x14ac:dyDescent="0.25">
      <c r="B27" s="315"/>
      <c r="C27" s="996" t="s">
        <v>1244</v>
      </c>
      <c r="D27" s="996"/>
      <c r="E27" s="996"/>
      <c r="F27" s="996"/>
      <c r="G27" s="996"/>
      <c r="H27" s="996"/>
      <c r="I27" s="996"/>
      <c r="J27" s="996"/>
      <c r="K27" s="996"/>
      <c r="L27" s="310"/>
    </row>
    <row r="28" spans="2:12" s="28" customFormat="1" ht="15" customHeight="1" x14ac:dyDescent="0.25">
      <c r="B28" s="444"/>
      <c r="C28" s="978" t="s">
        <v>550</v>
      </c>
      <c r="D28" s="978"/>
      <c r="E28" s="978"/>
      <c r="F28" s="978"/>
      <c r="G28" s="978"/>
      <c r="H28" s="978"/>
      <c r="I28" s="978"/>
      <c r="J28" s="978"/>
      <c r="K28" s="978"/>
      <c r="L28" s="310"/>
    </row>
    <row r="29" spans="2:12" s="28" customFormat="1" ht="18" customHeight="1" x14ac:dyDescent="0.25">
      <c r="B29" s="557"/>
      <c r="C29" s="970" t="s">
        <v>1054</v>
      </c>
      <c r="D29" s="971"/>
      <c r="E29" s="970" t="s">
        <v>1056</v>
      </c>
      <c r="F29" s="977"/>
      <c r="G29" s="977"/>
      <c r="H29" s="977"/>
      <c r="I29" s="977"/>
      <c r="J29" s="977"/>
      <c r="K29" s="971"/>
      <c r="L29" s="310"/>
    </row>
    <row r="30" spans="2:12" s="28" customFormat="1" ht="18" customHeight="1" x14ac:dyDescent="0.25">
      <c r="B30" s="557"/>
      <c r="C30" s="970" t="s">
        <v>1055</v>
      </c>
      <c r="D30" s="971"/>
      <c r="E30" s="970" t="s">
        <v>1057</v>
      </c>
      <c r="F30" s="977"/>
      <c r="G30" s="977"/>
      <c r="H30" s="977"/>
      <c r="I30" s="977"/>
      <c r="J30" s="977"/>
      <c r="K30" s="971"/>
      <c r="L30" s="310"/>
    </row>
    <row r="31" spans="2:12" s="28" customFormat="1" ht="17.25" customHeight="1" x14ac:dyDescent="0.25">
      <c r="B31" s="448"/>
      <c r="C31" s="970" t="s">
        <v>551</v>
      </c>
      <c r="D31" s="971"/>
      <c r="E31" s="985" t="s">
        <v>1058</v>
      </c>
      <c r="F31" s="986"/>
      <c r="G31" s="986"/>
      <c r="H31" s="986"/>
      <c r="I31" s="986"/>
      <c r="J31" s="986"/>
      <c r="K31" s="987"/>
      <c r="L31" s="310"/>
    </row>
    <row r="32" spans="2:12" s="310" customFormat="1" ht="18" customHeight="1" x14ac:dyDescent="0.25">
      <c r="B32" s="559"/>
      <c r="C32" s="970" t="s">
        <v>552</v>
      </c>
      <c r="D32" s="971"/>
      <c r="E32" s="988"/>
      <c r="F32" s="989"/>
      <c r="G32" s="989"/>
      <c r="H32" s="989"/>
      <c r="I32" s="989"/>
      <c r="J32" s="989"/>
      <c r="K32" s="990"/>
    </row>
    <row r="33" spans="1:11" s="310" customFormat="1" ht="18" customHeight="1" x14ac:dyDescent="0.25">
      <c r="B33" s="559"/>
      <c r="C33" s="970" t="s">
        <v>553</v>
      </c>
      <c r="D33" s="971"/>
      <c r="E33" s="970" t="s">
        <v>554</v>
      </c>
      <c r="F33" s="977"/>
      <c r="G33" s="977"/>
      <c r="H33" s="977"/>
      <c r="I33" s="977"/>
      <c r="J33" s="977"/>
      <c r="K33" s="971"/>
    </row>
    <row r="34" spans="1:11" s="310" customFormat="1" ht="12.75" customHeight="1" x14ac:dyDescent="0.25">
      <c r="A34" s="317"/>
      <c r="B34" s="601"/>
    </row>
    <row r="35" spans="1:11" s="310" customFormat="1" ht="12.75" customHeight="1" x14ac:dyDescent="0.25">
      <c r="A35" s="317"/>
      <c r="B35" s="601"/>
    </row>
    <row r="36" spans="1:11" s="399" customFormat="1" ht="23.1" customHeight="1" x14ac:dyDescent="0.25">
      <c r="B36" s="449" t="s">
        <v>263</v>
      </c>
      <c r="C36" s="968" t="s">
        <v>555</v>
      </c>
      <c r="D36" s="968"/>
      <c r="E36" s="968"/>
      <c r="F36" s="968"/>
      <c r="G36" s="968"/>
      <c r="H36" s="968"/>
      <c r="I36" s="968"/>
      <c r="J36" s="968"/>
      <c r="K36" s="968"/>
    </row>
    <row r="37" spans="1:11" s="310" customFormat="1" ht="12.75" customHeight="1" x14ac:dyDescent="0.25">
      <c r="A37" s="317"/>
      <c r="B37" s="601"/>
    </row>
    <row r="38" spans="1:11" ht="30" customHeight="1" x14ac:dyDescent="0.25">
      <c r="C38" s="721" t="s">
        <v>1245</v>
      </c>
      <c r="D38" s="721"/>
      <c r="E38" s="721"/>
      <c r="F38" s="721"/>
      <c r="G38" s="721"/>
      <c r="H38" s="721"/>
      <c r="I38" s="721"/>
      <c r="J38" s="721"/>
      <c r="K38" s="721"/>
    </row>
    <row r="39" spans="1:11" s="310" customFormat="1" ht="12.75" customHeight="1" x14ac:dyDescent="0.25">
      <c r="A39" s="317"/>
      <c r="B39" s="601"/>
    </row>
    <row r="40" spans="1:11" s="310" customFormat="1" x14ac:dyDescent="0.25">
      <c r="A40" s="317"/>
      <c r="B40" s="601"/>
      <c r="C40" s="343"/>
      <c r="D40" s="343"/>
      <c r="E40" s="343"/>
      <c r="F40" s="343"/>
      <c r="G40" s="343"/>
    </row>
    <row r="41" spans="1:11" s="310" customFormat="1" x14ac:dyDescent="0.25">
      <c r="A41" s="317"/>
      <c r="B41" s="601"/>
      <c r="C41" s="343"/>
      <c r="D41" s="343"/>
      <c r="E41" s="343"/>
      <c r="F41" s="343"/>
      <c r="G41" s="343"/>
    </row>
    <row r="42" spans="1:11" s="310" customFormat="1" x14ac:dyDescent="0.25">
      <c r="A42" s="317"/>
      <c r="B42" s="601"/>
      <c r="C42" s="343"/>
      <c r="D42" s="343"/>
      <c r="E42" s="343"/>
      <c r="F42" s="343"/>
      <c r="G42" s="343"/>
    </row>
    <row r="43" spans="1:11" s="310" customFormat="1" x14ac:dyDescent="0.25">
      <c r="A43" s="317"/>
      <c r="B43" s="601"/>
      <c r="C43" s="343"/>
      <c r="D43" s="343"/>
      <c r="E43" s="343"/>
      <c r="F43" s="343"/>
      <c r="G43" s="343"/>
    </row>
    <row r="44" spans="1:11" s="310" customFormat="1" x14ac:dyDescent="0.25">
      <c r="A44" s="317"/>
      <c r="B44" s="601"/>
      <c r="C44" s="343"/>
      <c r="D44" s="343"/>
      <c r="E44" s="343"/>
      <c r="F44" s="343"/>
      <c r="G44" s="343"/>
    </row>
    <row r="45" spans="1:11" s="310" customFormat="1" x14ac:dyDescent="0.25">
      <c r="A45" s="317"/>
      <c r="B45" s="601"/>
      <c r="C45" s="343"/>
      <c r="D45" s="343"/>
      <c r="E45" s="343"/>
      <c r="F45" s="343"/>
      <c r="G45" s="343"/>
    </row>
    <row r="46" spans="1:11" s="310" customFormat="1" x14ac:dyDescent="0.25">
      <c r="A46" s="317"/>
      <c r="B46" s="601"/>
      <c r="C46" s="343"/>
      <c r="D46" s="343"/>
      <c r="E46" s="343"/>
      <c r="F46" s="343"/>
      <c r="G46" s="343"/>
    </row>
    <row r="47" spans="1:11" s="310" customFormat="1" x14ac:dyDescent="0.25">
      <c r="A47" s="317"/>
      <c r="B47" s="601"/>
      <c r="C47" s="343"/>
      <c r="D47" s="343"/>
      <c r="E47" s="343"/>
      <c r="F47" s="343"/>
      <c r="G47" s="343"/>
      <c r="I47" s="128"/>
    </row>
    <row r="48" spans="1:11" s="310" customFormat="1" x14ac:dyDescent="0.25">
      <c r="A48" s="317"/>
      <c r="B48" s="601"/>
      <c r="C48" s="343"/>
      <c r="D48" s="343"/>
      <c r="E48" s="343"/>
      <c r="F48" s="343"/>
      <c r="G48" s="343"/>
    </row>
    <row r="49" spans="1:11" s="310" customFormat="1" x14ac:dyDescent="0.25">
      <c r="A49" s="317"/>
      <c r="B49" s="601"/>
    </row>
    <row r="50" spans="1:11" s="310" customFormat="1" x14ac:dyDescent="0.25">
      <c r="A50" s="317"/>
      <c r="B50" s="601"/>
      <c r="C50" s="343"/>
      <c r="D50" s="343"/>
      <c r="E50" s="343"/>
      <c r="F50" s="343"/>
      <c r="G50" s="343"/>
    </row>
    <row r="51" spans="1:11" s="310" customFormat="1" x14ac:dyDescent="0.25">
      <c r="A51" s="317"/>
      <c r="B51" s="601"/>
      <c r="C51" s="343"/>
      <c r="D51" s="343"/>
      <c r="E51" s="343"/>
      <c r="F51" s="343"/>
      <c r="G51" s="343"/>
    </row>
    <row r="52" spans="1:11" s="310" customFormat="1" x14ac:dyDescent="0.25">
      <c r="A52" s="317"/>
      <c r="B52" s="601"/>
      <c r="C52" s="343"/>
      <c r="D52" s="343"/>
      <c r="E52" s="343"/>
      <c r="F52" s="343"/>
      <c r="G52" s="343"/>
    </row>
    <row r="53" spans="1:11" s="310" customFormat="1" x14ac:dyDescent="0.25">
      <c r="A53" s="317"/>
      <c r="B53" s="601"/>
      <c r="C53" s="343"/>
      <c r="D53" s="343"/>
      <c r="E53" s="343"/>
      <c r="F53" s="343"/>
      <c r="G53" s="343"/>
    </row>
    <row r="54" spans="1:11" s="310" customFormat="1" x14ac:dyDescent="0.25">
      <c r="A54" s="317"/>
      <c r="B54" s="601"/>
      <c r="C54" s="343"/>
      <c r="D54" s="343"/>
      <c r="E54" s="343"/>
      <c r="F54" s="343"/>
      <c r="G54" s="343"/>
    </row>
    <row r="55" spans="1:11" s="310" customFormat="1" x14ac:dyDescent="0.25">
      <c r="A55" s="317"/>
      <c r="B55" s="601"/>
      <c r="C55" s="343"/>
      <c r="D55" s="343"/>
      <c r="E55" s="343"/>
      <c r="F55" s="343"/>
      <c r="G55" s="343"/>
    </row>
    <row r="56" spans="1:11" s="310" customFormat="1" x14ac:dyDescent="0.25">
      <c r="A56" s="317"/>
      <c r="B56" s="601"/>
      <c r="C56" s="343"/>
      <c r="D56" s="343"/>
      <c r="E56" s="343"/>
      <c r="F56" s="343"/>
      <c r="G56" s="343"/>
    </row>
    <row r="57" spans="1:11" s="310" customFormat="1" x14ac:dyDescent="0.25">
      <c r="A57" s="317"/>
      <c r="B57" s="601"/>
      <c r="C57" s="343"/>
      <c r="D57" s="343"/>
      <c r="E57" s="343"/>
      <c r="F57" s="343"/>
      <c r="G57" s="343"/>
      <c r="I57" s="128"/>
    </row>
    <row r="58" spans="1:11" s="310" customFormat="1" x14ac:dyDescent="0.25">
      <c r="A58" s="317"/>
      <c r="B58" s="601"/>
      <c r="C58" s="343"/>
      <c r="D58" s="343"/>
      <c r="E58" s="343"/>
      <c r="F58" s="343"/>
      <c r="G58" s="343"/>
    </row>
    <row r="59" spans="1:11" s="310" customFormat="1" x14ac:dyDescent="0.25">
      <c r="A59" s="317"/>
      <c r="B59" s="601"/>
      <c r="C59" s="343"/>
      <c r="D59" s="343"/>
      <c r="E59" s="343"/>
      <c r="F59" s="343"/>
      <c r="G59" s="343"/>
    </row>
    <row r="60" spans="1:11" s="310" customFormat="1" x14ac:dyDescent="0.25">
      <c r="A60" s="317"/>
      <c r="B60" s="601"/>
      <c r="C60" s="343"/>
      <c r="D60" s="343"/>
      <c r="E60" s="343"/>
      <c r="F60" s="343"/>
      <c r="G60" s="343"/>
    </row>
    <row r="61" spans="1:11" s="310" customFormat="1" x14ac:dyDescent="0.25">
      <c r="A61" s="317"/>
      <c r="B61" s="601"/>
      <c r="C61" s="343"/>
      <c r="D61" s="343"/>
      <c r="E61" s="343"/>
      <c r="F61" s="343"/>
      <c r="G61" s="343"/>
    </row>
    <row r="62" spans="1:11" s="310" customFormat="1" x14ac:dyDescent="0.25">
      <c r="A62" s="317"/>
      <c r="B62" s="601"/>
      <c r="C62" s="343"/>
      <c r="D62" s="343"/>
      <c r="E62" s="343"/>
      <c r="F62" s="343"/>
      <c r="G62" s="343"/>
    </row>
    <row r="63" spans="1:11" s="310" customFormat="1" x14ac:dyDescent="0.25">
      <c r="A63" s="317"/>
      <c r="B63" s="601"/>
      <c r="C63" s="343"/>
      <c r="D63" s="343"/>
      <c r="E63" s="343"/>
      <c r="F63" s="343"/>
      <c r="G63" s="343"/>
    </row>
    <row r="64" spans="1:11" ht="15" customHeight="1" x14ac:dyDescent="0.25">
      <c r="B64" s="440">
        <v>2.1</v>
      </c>
      <c r="C64" s="972" t="s">
        <v>1214</v>
      </c>
      <c r="D64" s="973"/>
      <c r="E64" s="973"/>
      <c r="F64" s="973"/>
      <c r="G64" s="973"/>
      <c r="H64" s="973"/>
      <c r="I64" s="973"/>
      <c r="J64" s="973"/>
      <c r="K64" s="973"/>
    </row>
    <row r="65" spans="1:12" s="391" customFormat="1" ht="42" customHeight="1" x14ac:dyDescent="0.25">
      <c r="A65" s="317"/>
      <c r="B65" s="450"/>
      <c r="C65" s="721" t="s">
        <v>1246</v>
      </c>
      <c r="D65" s="721"/>
      <c r="E65" s="721"/>
      <c r="F65" s="721"/>
      <c r="G65" s="721"/>
      <c r="H65" s="721"/>
      <c r="I65" s="721"/>
      <c r="J65" s="721"/>
      <c r="K65" s="721"/>
      <c r="L65" s="387"/>
    </row>
    <row r="66" spans="1:12" ht="12.75" customHeight="1" x14ac:dyDescent="0.25">
      <c r="B66" s="440"/>
    </row>
    <row r="67" spans="1:12" ht="15" customHeight="1" x14ac:dyDescent="0.25">
      <c r="B67" s="440">
        <v>2.2000000000000002</v>
      </c>
      <c r="C67" s="972" t="s">
        <v>1203</v>
      </c>
      <c r="D67" s="973"/>
      <c r="E67" s="973"/>
      <c r="F67" s="973"/>
      <c r="G67" s="973"/>
      <c r="H67" s="973"/>
      <c r="I67" s="973"/>
      <c r="J67" s="973"/>
      <c r="K67" s="973"/>
    </row>
    <row r="68" spans="1:12" s="391" customFormat="1" ht="42" customHeight="1" x14ac:dyDescent="0.25">
      <c r="A68" s="317"/>
      <c r="B68" s="450"/>
      <c r="C68" s="721" t="s">
        <v>1247</v>
      </c>
      <c r="D68" s="721"/>
      <c r="E68" s="721"/>
      <c r="F68" s="721"/>
      <c r="G68" s="721"/>
      <c r="H68" s="721"/>
      <c r="I68" s="721"/>
      <c r="J68" s="721"/>
      <c r="K68" s="721"/>
      <c r="L68" s="387"/>
    </row>
    <row r="69" spans="1:12" ht="12.75" customHeight="1" x14ac:dyDescent="0.25">
      <c r="B69" s="440"/>
    </row>
    <row r="70" spans="1:12" ht="15" customHeight="1" x14ac:dyDescent="0.25">
      <c r="B70" s="440">
        <v>2.2999999999999998</v>
      </c>
      <c r="C70" s="972" t="s">
        <v>1115</v>
      </c>
      <c r="D70" s="973"/>
      <c r="E70" s="973"/>
      <c r="F70" s="973"/>
      <c r="G70" s="973"/>
      <c r="H70" s="973"/>
      <c r="I70" s="973"/>
      <c r="J70" s="973"/>
      <c r="K70" s="973"/>
    </row>
    <row r="71" spans="1:12" s="391" customFormat="1" ht="42" customHeight="1" x14ac:dyDescent="0.25">
      <c r="A71" s="317"/>
      <c r="B71" s="450"/>
      <c r="C71" s="721" t="s">
        <v>1248</v>
      </c>
      <c r="D71" s="721"/>
      <c r="E71" s="721"/>
      <c r="F71" s="721"/>
      <c r="G71" s="721"/>
      <c r="H71" s="721"/>
      <c r="I71" s="721"/>
      <c r="J71" s="721"/>
      <c r="K71" s="721"/>
      <c r="L71" s="387"/>
    </row>
    <row r="72" spans="1:12" s="604" customFormat="1" ht="56.1" customHeight="1" x14ac:dyDescent="0.25">
      <c r="A72" s="317"/>
      <c r="B72" s="646"/>
      <c r="C72" s="999" t="s">
        <v>1215</v>
      </c>
      <c r="D72" s="1000"/>
      <c r="E72" s="1000"/>
      <c r="F72" s="1000"/>
      <c r="G72" s="1000"/>
      <c r="H72" s="1000"/>
      <c r="I72" s="1000"/>
      <c r="J72" s="1000"/>
      <c r="K72" s="1000"/>
      <c r="L72" s="605"/>
    </row>
    <row r="73" spans="1:12" s="553" customFormat="1" ht="30" customHeight="1" x14ac:dyDescent="0.25">
      <c r="A73" s="317"/>
      <c r="B73" s="450"/>
      <c r="C73" s="766" t="s">
        <v>556</v>
      </c>
      <c r="D73" s="766"/>
      <c r="E73" s="766"/>
      <c r="F73" s="766"/>
      <c r="G73" s="766"/>
      <c r="H73" s="766"/>
      <c r="I73" s="766"/>
      <c r="J73" s="766"/>
      <c r="K73" s="766"/>
      <c r="L73" s="552"/>
    </row>
    <row r="74" spans="1:12" ht="12.75" customHeight="1" x14ac:dyDescent="0.25">
      <c r="B74" s="440"/>
    </row>
    <row r="75" spans="1:12" ht="15" customHeight="1" x14ac:dyDescent="0.25">
      <c r="B75" s="440">
        <v>2.4</v>
      </c>
      <c r="C75" s="972" t="s">
        <v>1216</v>
      </c>
      <c r="D75" s="973"/>
      <c r="E75" s="973"/>
      <c r="F75" s="973"/>
      <c r="G75" s="973"/>
      <c r="H75" s="973"/>
      <c r="I75" s="973"/>
      <c r="J75" s="973"/>
      <c r="K75" s="973"/>
    </row>
    <row r="76" spans="1:12" ht="42" customHeight="1" x14ac:dyDescent="0.25">
      <c r="B76" s="440"/>
      <c r="C76" s="715" t="s">
        <v>1249</v>
      </c>
      <c r="D76" s="715"/>
      <c r="E76" s="715"/>
      <c r="F76" s="715"/>
      <c r="G76" s="715"/>
      <c r="H76" s="715"/>
      <c r="I76" s="715"/>
      <c r="J76" s="715"/>
      <c r="K76" s="715"/>
      <c r="L76" s="675"/>
    </row>
    <row r="77" spans="1:12" ht="12.75" customHeight="1" x14ac:dyDescent="0.25">
      <c r="B77" s="440"/>
    </row>
    <row r="78" spans="1:12" ht="15" customHeight="1" x14ac:dyDescent="0.25">
      <c r="B78" s="440">
        <v>2.5</v>
      </c>
      <c r="C78" s="992" t="s">
        <v>1223</v>
      </c>
      <c r="D78" s="992"/>
      <c r="E78" s="992"/>
      <c r="F78" s="992"/>
      <c r="G78" s="992"/>
      <c r="H78" s="992"/>
      <c r="I78" s="992"/>
      <c r="J78" s="992"/>
      <c r="K78" s="992"/>
    </row>
    <row r="79" spans="1:12" ht="12.75" customHeight="1" x14ac:dyDescent="0.25">
      <c r="B79" s="440"/>
    </row>
    <row r="80" spans="1:12" ht="12.75" customHeight="1" x14ac:dyDescent="0.25"/>
    <row r="81" spans="2:12" s="399" customFormat="1" ht="23.1" customHeight="1" x14ac:dyDescent="0.25">
      <c r="B81" s="449" t="s">
        <v>253</v>
      </c>
      <c r="C81" s="969" t="s">
        <v>1156</v>
      </c>
      <c r="D81" s="968"/>
      <c r="E81" s="968"/>
      <c r="F81" s="968"/>
      <c r="G81" s="968"/>
      <c r="H81" s="968"/>
      <c r="I81" s="968"/>
      <c r="J81" s="968"/>
      <c r="K81" s="968"/>
    </row>
    <row r="82" spans="2:12" ht="12.75" customHeight="1" x14ac:dyDescent="0.25">
      <c r="D82" s="311"/>
    </row>
    <row r="83" spans="2:12" ht="42" customHeight="1" x14ac:dyDescent="0.25">
      <c r="C83" s="721" t="s">
        <v>1250</v>
      </c>
      <c r="D83" s="721"/>
      <c r="E83" s="721"/>
      <c r="F83" s="721"/>
      <c r="G83" s="721"/>
      <c r="H83" s="721"/>
      <c r="I83" s="721"/>
      <c r="J83" s="721"/>
      <c r="K83" s="721"/>
    </row>
    <row r="84" spans="2:12" ht="15.75" customHeight="1" x14ac:dyDescent="0.25">
      <c r="C84" s="343"/>
      <c r="D84" s="343"/>
      <c r="E84" s="343"/>
      <c r="F84" s="343"/>
      <c r="G84" s="343"/>
      <c r="H84" s="343"/>
      <c r="I84" s="343"/>
      <c r="L84" s="459"/>
    </row>
    <row r="85" spans="2:12" x14ac:dyDescent="0.25">
      <c r="C85" s="343"/>
      <c r="D85" s="343"/>
      <c r="E85" s="343"/>
      <c r="F85" s="343"/>
      <c r="G85" s="343"/>
      <c r="H85" s="343"/>
      <c r="I85" s="343"/>
      <c r="L85" s="459"/>
    </row>
    <row r="86" spans="2:12" x14ac:dyDescent="0.25">
      <c r="C86" s="343"/>
      <c r="D86" s="343"/>
      <c r="E86" s="343"/>
      <c r="F86" s="343"/>
      <c r="G86" s="343"/>
      <c r="H86" s="343"/>
      <c r="I86" s="343"/>
      <c r="L86" s="459"/>
    </row>
    <row r="87" spans="2:12" x14ac:dyDescent="0.25">
      <c r="C87" s="343"/>
      <c r="D87" s="343"/>
      <c r="E87" s="343"/>
      <c r="F87" s="343"/>
      <c r="G87" s="343"/>
      <c r="H87" s="343"/>
      <c r="I87" s="343"/>
      <c r="L87" s="459"/>
    </row>
    <row r="88" spans="2:12" x14ac:dyDescent="0.25">
      <c r="C88" s="343"/>
      <c r="D88" s="343"/>
      <c r="E88" s="343"/>
      <c r="F88" s="343"/>
      <c r="G88" s="343"/>
      <c r="H88" s="343"/>
      <c r="I88" s="343"/>
      <c r="L88" s="459"/>
    </row>
    <row r="89" spans="2:12" x14ac:dyDescent="0.25">
      <c r="C89" s="343"/>
      <c r="D89" s="343"/>
      <c r="E89" s="343"/>
      <c r="F89" s="343"/>
      <c r="G89" s="343"/>
      <c r="H89" s="343"/>
      <c r="I89" s="343"/>
      <c r="L89" s="459"/>
    </row>
    <row r="90" spans="2:12" x14ac:dyDescent="0.25">
      <c r="C90" s="343"/>
      <c r="D90" s="343"/>
      <c r="E90" s="343"/>
      <c r="F90" s="343"/>
      <c r="G90" s="343"/>
      <c r="H90" s="343"/>
      <c r="I90" s="343"/>
      <c r="L90" s="459"/>
    </row>
    <row r="91" spans="2:12" x14ac:dyDescent="0.25">
      <c r="C91" s="343"/>
      <c r="D91" s="343"/>
      <c r="E91" s="343"/>
      <c r="F91" s="343"/>
      <c r="G91" s="343"/>
      <c r="H91" s="343"/>
      <c r="I91" s="343"/>
      <c r="L91" s="459"/>
    </row>
    <row r="92" spans="2:12" ht="15" customHeight="1" x14ac:dyDescent="0.25">
      <c r="C92" s="343"/>
      <c r="D92" s="343"/>
      <c r="E92" s="343"/>
      <c r="F92" s="343"/>
      <c r="G92" s="343"/>
      <c r="H92" s="343"/>
      <c r="I92" s="343"/>
      <c r="L92" s="459"/>
    </row>
    <row r="93" spans="2:12" x14ac:dyDescent="0.25">
      <c r="C93" s="343"/>
      <c r="D93" s="343"/>
      <c r="E93" s="343"/>
      <c r="F93" s="343"/>
      <c r="G93" s="343"/>
      <c r="H93" s="343"/>
      <c r="I93" s="343"/>
      <c r="J93" s="321"/>
      <c r="K93" s="321"/>
      <c r="L93" s="459"/>
    </row>
    <row r="94" spans="2:12" x14ac:dyDescent="0.25">
      <c r="C94" s="343"/>
      <c r="D94" s="343"/>
      <c r="E94" s="343"/>
      <c r="F94" s="343"/>
      <c r="G94" s="343"/>
      <c r="H94" s="343"/>
      <c r="I94" s="343"/>
      <c r="J94" s="322"/>
      <c r="K94" s="321"/>
      <c r="L94" s="459"/>
    </row>
    <row r="95" spans="2:12" x14ac:dyDescent="0.25">
      <c r="C95" s="343"/>
      <c r="D95" s="343"/>
      <c r="E95" s="343"/>
      <c r="F95" s="343"/>
      <c r="G95" s="343"/>
      <c r="H95" s="343"/>
      <c r="I95" s="343"/>
      <c r="J95" s="322"/>
      <c r="K95" s="321"/>
    </row>
    <row r="96" spans="2:12" x14ac:dyDescent="0.25">
      <c r="D96" s="383"/>
      <c r="E96" s="383"/>
      <c r="F96" s="383"/>
      <c r="G96" s="383"/>
      <c r="H96" s="383"/>
      <c r="I96" s="321"/>
      <c r="J96" s="322"/>
      <c r="K96" s="321"/>
    </row>
    <row r="97" spans="2:12" ht="12.75" customHeight="1" x14ac:dyDescent="0.25">
      <c r="B97" s="582"/>
      <c r="D97" s="580"/>
      <c r="E97" s="580"/>
      <c r="F97" s="580"/>
      <c r="G97" s="580"/>
      <c r="H97" s="580"/>
      <c r="I97" s="321"/>
      <c r="J97" s="322"/>
      <c r="K97" s="321"/>
    </row>
    <row r="98" spans="2:12" ht="12.75" customHeight="1" x14ac:dyDescent="0.25"/>
    <row r="99" spans="2:12" s="399" customFormat="1" ht="23.1" customHeight="1" x14ac:dyDescent="0.25">
      <c r="B99" s="442" t="s">
        <v>254</v>
      </c>
      <c r="C99" s="968" t="s">
        <v>557</v>
      </c>
      <c r="D99" s="968"/>
      <c r="E99" s="968"/>
      <c r="F99" s="968"/>
      <c r="G99" s="968"/>
      <c r="H99" s="968"/>
      <c r="I99" s="968"/>
      <c r="J99" s="968"/>
      <c r="K99" s="968"/>
    </row>
    <row r="100" spans="2:12" ht="12.75" customHeight="1" x14ac:dyDescent="0.25"/>
    <row r="101" spans="2:12" ht="15" customHeight="1" x14ac:dyDescent="0.25">
      <c r="B101" s="440">
        <v>4.0999999999999996</v>
      </c>
      <c r="C101" s="973" t="s">
        <v>558</v>
      </c>
      <c r="D101" s="973"/>
      <c r="E101" s="973"/>
      <c r="F101" s="973"/>
      <c r="G101" s="973"/>
      <c r="H101" s="973"/>
      <c r="I101" s="973"/>
      <c r="J101" s="973"/>
      <c r="K101" s="973"/>
    </row>
    <row r="102" spans="2:12" ht="30" customHeight="1" x14ac:dyDescent="0.25">
      <c r="C102" s="975" t="s">
        <v>559</v>
      </c>
      <c r="D102" s="975"/>
      <c r="E102" s="975"/>
      <c r="F102" s="975"/>
      <c r="G102" s="975"/>
      <c r="H102" s="975"/>
      <c r="I102" s="975"/>
      <c r="J102" s="975"/>
      <c r="K102" s="975"/>
    </row>
    <row r="103" spans="2:12" ht="12.75" customHeight="1" x14ac:dyDescent="0.25"/>
    <row r="104" spans="2:12" ht="15" customHeight="1" x14ac:dyDescent="0.25">
      <c r="B104" s="440">
        <v>4.2</v>
      </c>
      <c r="C104" s="972" t="s">
        <v>1157</v>
      </c>
      <c r="D104" s="973"/>
      <c r="E104" s="973"/>
      <c r="F104" s="973"/>
      <c r="G104" s="973"/>
      <c r="H104" s="973"/>
      <c r="I104" s="973"/>
      <c r="J104" s="973"/>
      <c r="K104" s="973"/>
    </row>
    <row r="105" spans="2:12" ht="30" customHeight="1" x14ac:dyDescent="0.25">
      <c r="C105" s="721" t="s">
        <v>1251</v>
      </c>
      <c r="D105" s="721"/>
      <c r="E105" s="721"/>
      <c r="F105" s="721"/>
      <c r="G105" s="721"/>
      <c r="H105" s="721"/>
      <c r="I105" s="721"/>
      <c r="J105" s="721"/>
      <c r="K105" s="721"/>
    </row>
    <row r="106" spans="2:12" ht="12.75" customHeight="1" x14ac:dyDescent="0.25"/>
    <row r="107" spans="2:12" ht="15" customHeight="1" x14ac:dyDescent="0.25">
      <c r="B107" s="440">
        <v>4.3</v>
      </c>
      <c r="C107" s="973" t="s">
        <v>560</v>
      </c>
      <c r="D107" s="973"/>
      <c r="E107" s="973"/>
      <c r="F107" s="973"/>
      <c r="G107" s="973"/>
      <c r="H107" s="973"/>
      <c r="I107" s="973"/>
      <c r="J107" s="973"/>
      <c r="K107" s="973"/>
    </row>
    <row r="108" spans="2:12" s="391" customFormat="1" ht="15" customHeight="1" x14ac:dyDescent="0.25">
      <c r="B108" s="558"/>
      <c r="C108" s="975" t="s">
        <v>561</v>
      </c>
      <c r="D108" s="975"/>
      <c r="E108" s="975"/>
      <c r="F108" s="975"/>
      <c r="G108" s="975"/>
      <c r="H108" s="975"/>
      <c r="I108" s="975"/>
      <c r="J108" s="975"/>
      <c r="K108" s="975"/>
      <c r="L108" s="387"/>
    </row>
    <row r="109" spans="2:12" ht="15" customHeight="1" x14ac:dyDescent="0.25">
      <c r="C109" s="991" t="s">
        <v>1068</v>
      </c>
      <c r="D109" s="991"/>
      <c r="E109" s="991"/>
      <c r="F109" s="991"/>
      <c r="G109" s="991"/>
      <c r="H109" s="991"/>
      <c r="I109" s="991"/>
      <c r="J109" s="991"/>
      <c r="K109" s="991"/>
    </row>
    <row r="110" spans="2:12" ht="15" customHeight="1" x14ac:dyDescent="0.25">
      <c r="C110" s="991" t="s">
        <v>1069</v>
      </c>
      <c r="D110" s="991"/>
      <c r="E110" s="991"/>
      <c r="F110" s="991"/>
      <c r="G110" s="991"/>
      <c r="H110" s="991"/>
      <c r="I110" s="991"/>
      <c r="J110" s="991"/>
      <c r="K110" s="991"/>
    </row>
    <row r="111" spans="2:12" ht="15" customHeight="1" x14ac:dyDescent="0.25">
      <c r="C111" s="991" t="s">
        <v>1070</v>
      </c>
      <c r="D111" s="991"/>
      <c r="E111" s="991"/>
      <c r="F111" s="991"/>
      <c r="G111" s="991"/>
      <c r="H111" s="991"/>
      <c r="I111" s="991"/>
      <c r="J111" s="991"/>
      <c r="K111" s="991"/>
    </row>
    <row r="112" spans="2:12" ht="15" customHeight="1" x14ac:dyDescent="0.25">
      <c r="C112" s="991" t="s">
        <v>1071</v>
      </c>
      <c r="D112" s="991"/>
      <c r="E112" s="991"/>
      <c r="F112" s="991"/>
      <c r="G112" s="991"/>
      <c r="H112" s="991"/>
      <c r="I112" s="991"/>
      <c r="J112" s="991"/>
      <c r="K112" s="991"/>
    </row>
    <row r="113" spans="1:11" ht="15" customHeight="1" x14ac:dyDescent="0.25">
      <c r="C113" s="991" t="s">
        <v>1072</v>
      </c>
      <c r="D113" s="991"/>
      <c r="E113" s="991"/>
      <c r="F113" s="991"/>
      <c r="G113" s="991"/>
      <c r="H113" s="991"/>
      <c r="I113" s="991"/>
      <c r="J113" s="991"/>
      <c r="K113" s="991"/>
    </row>
    <row r="114" spans="1:11" ht="30" customHeight="1" x14ac:dyDescent="0.25">
      <c r="C114" s="811" t="s">
        <v>562</v>
      </c>
      <c r="D114" s="811"/>
      <c r="E114" s="811"/>
      <c r="F114" s="811"/>
      <c r="G114" s="811"/>
      <c r="H114" s="811"/>
      <c r="I114" s="811"/>
      <c r="J114" s="811"/>
      <c r="K114" s="811"/>
    </row>
    <row r="115" spans="1:11" ht="12.75" customHeight="1" x14ac:dyDescent="0.25">
      <c r="C115" s="1006"/>
      <c r="D115" s="1006"/>
      <c r="E115" s="1006"/>
      <c r="F115" s="1006"/>
      <c r="G115" s="1006"/>
      <c r="H115" s="1006"/>
      <c r="I115" s="1006"/>
      <c r="J115" s="1006"/>
      <c r="K115" s="1006"/>
    </row>
    <row r="116" spans="1:11" s="552" customFormat="1" ht="30" customHeight="1" x14ac:dyDescent="0.25">
      <c r="A116" s="317"/>
      <c r="B116" s="652"/>
      <c r="C116" s="721" t="s">
        <v>1252</v>
      </c>
      <c r="D116" s="721"/>
      <c r="E116" s="721"/>
      <c r="F116" s="721"/>
      <c r="G116" s="721"/>
      <c r="H116" s="721"/>
      <c r="I116" s="721"/>
      <c r="J116" s="721"/>
      <c r="K116" s="721"/>
    </row>
    <row r="117" spans="1:11" ht="12.75" customHeight="1" x14ac:dyDescent="0.25">
      <c r="B117" s="565"/>
      <c r="C117" s="562"/>
      <c r="D117" s="562"/>
      <c r="E117" s="562"/>
      <c r="F117" s="562"/>
      <c r="G117" s="562"/>
      <c r="H117" s="562"/>
      <c r="I117" s="562"/>
      <c r="J117" s="562"/>
      <c r="K117" s="562"/>
    </row>
    <row r="118" spans="1:11" x14ac:dyDescent="0.25">
      <c r="C118" s="1004" t="s">
        <v>1269</v>
      </c>
      <c r="D118" s="1005"/>
      <c r="E118" s="1005"/>
      <c r="F118" s="1005"/>
      <c r="G118" s="1005"/>
      <c r="H118" s="1005"/>
      <c r="I118" s="1005"/>
      <c r="J118" s="1005"/>
      <c r="K118" s="1005"/>
    </row>
    <row r="119" spans="1:11" s="310" customFormat="1" x14ac:dyDescent="0.25">
      <c r="A119" s="317"/>
      <c r="B119" s="601"/>
    </row>
    <row r="120" spans="1:11" s="310" customFormat="1" x14ac:dyDescent="0.25">
      <c r="A120" s="317"/>
      <c r="B120" s="601"/>
      <c r="C120" s="343"/>
      <c r="D120" s="343"/>
      <c r="E120" s="343"/>
      <c r="F120" s="343"/>
      <c r="G120" s="343"/>
      <c r="H120" s="343"/>
    </row>
    <row r="121" spans="1:11" s="310" customFormat="1" x14ac:dyDescent="0.25">
      <c r="A121" s="317"/>
      <c r="B121" s="601"/>
      <c r="C121" s="343"/>
      <c r="D121" s="343"/>
      <c r="E121" s="343"/>
      <c r="F121" s="343"/>
      <c r="G121" s="343"/>
      <c r="H121" s="343"/>
    </row>
    <row r="122" spans="1:11" s="310" customFormat="1" x14ac:dyDescent="0.25">
      <c r="A122" s="317"/>
      <c r="B122" s="601"/>
      <c r="C122" s="343"/>
      <c r="D122" s="343"/>
      <c r="E122" s="343"/>
      <c r="F122" s="343"/>
      <c r="G122" s="343"/>
      <c r="H122" s="343"/>
    </row>
    <row r="123" spans="1:11" s="310" customFormat="1" x14ac:dyDescent="0.25">
      <c r="A123" s="317"/>
      <c r="B123" s="601"/>
      <c r="C123" s="343"/>
      <c r="D123" s="343"/>
      <c r="E123" s="343"/>
      <c r="F123" s="343"/>
      <c r="G123" s="343"/>
      <c r="H123" s="343"/>
    </row>
    <row r="124" spans="1:11" s="310" customFormat="1" x14ac:dyDescent="0.25">
      <c r="A124" s="317"/>
      <c r="B124" s="601"/>
      <c r="C124" s="343"/>
      <c r="D124" s="343"/>
      <c r="E124" s="343"/>
      <c r="F124" s="343"/>
      <c r="G124" s="343"/>
      <c r="H124" s="343"/>
    </row>
    <row r="125" spans="1:11" s="310" customFormat="1" x14ac:dyDescent="0.25">
      <c r="A125" s="317"/>
      <c r="B125" s="601"/>
      <c r="C125" s="343"/>
      <c r="D125" s="343"/>
      <c r="E125" s="343"/>
      <c r="F125" s="343"/>
      <c r="G125" s="343"/>
      <c r="H125" s="343"/>
    </row>
    <row r="126" spans="1:11" s="310" customFormat="1" x14ac:dyDescent="0.25">
      <c r="A126" s="317"/>
      <c r="B126" s="601"/>
      <c r="C126" s="343"/>
      <c r="D126" s="343"/>
      <c r="E126" s="343"/>
      <c r="F126" s="343"/>
      <c r="G126" s="343"/>
      <c r="H126" s="343"/>
    </row>
    <row r="127" spans="1:11" s="310" customFormat="1" x14ac:dyDescent="0.25">
      <c r="A127" s="317"/>
      <c r="B127" s="601"/>
      <c r="C127" s="343"/>
      <c r="D127" s="343"/>
      <c r="E127" s="343"/>
      <c r="F127" s="343"/>
      <c r="G127" s="343"/>
      <c r="H127" s="343"/>
    </row>
    <row r="128" spans="1:11" s="310" customFormat="1" x14ac:dyDescent="0.25">
      <c r="A128" s="317"/>
      <c r="B128" s="601"/>
    </row>
    <row r="129" spans="1:8" s="310" customFormat="1" x14ac:dyDescent="0.25">
      <c r="A129" s="317"/>
      <c r="B129" s="601"/>
    </row>
    <row r="130" spans="1:8" s="310" customFormat="1" x14ac:dyDescent="0.25">
      <c r="A130" s="317"/>
      <c r="B130" s="601"/>
      <c r="C130" s="343"/>
      <c r="D130" s="343"/>
      <c r="E130" s="343"/>
      <c r="F130" s="343"/>
      <c r="G130" s="343"/>
      <c r="H130" s="343"/>
    </row>
    <row r="131" spans="1:8" s="310" customFormat="1" x14ac:dyDescent="0.25">
      <c r="A131" s="317"/>
      <c r="B131" s="601"/>
      <c r="C131" s="343"/>
      <c r="D131" s="343"/>
      <c r="E131" s="343"/>
      <c r="F131" s="343"/>
      <c r="G131" s="343"/>
      <c r="H131" s="343"/>
    </row>
    <row r="132" spans="1:8" s="310" customFormat="1" x14ac:dyDescent="0.25">
      <c r="A132" s="317"/>
      <c r="B132" s="601"/>
      <c r="C132" s="343"/>
      <c r="D132" s="343"/>
      <c r="E132" s="343"/>
      <c r="F132" s="343"/>
      <c r="G132" s="343"/>
      <c r="H132" s="343"/>
    </row>
    <row r="133" spans="1:8" s="310" customFormat="1" x14ac:dyDescent="0.25">
      <c r="A133" s="317"/>
      <c r="B133" s="601"/>
      <c r="C133" s="343"/>
      <c r="D133" s="343"/>
      <c r="E133" s="343"/>
      <c r="F133" s="343"/>
      <c r="G133" s="343"/>
      <c r="H133" s="343"/>
    </row>
    <row r="134" spans="1:8" s="310" customFormat="1" x14ac:dyDescent="0.25">
      <c r="A134" s="317"/>
      <c r="B134" s="601"/>
      <c r="C134" s="343"/>
      <c r="D134" s="343"/>
      <c r="E134" s="343"/>
      <c r="F134" s="343"/>
      <c r="G134" s="343"/>
      <c r="H134" s="343"/>
    </row>
    <row r="135" spans="1:8" s="310" customFormat="1" x14ac:dyDescent="0.25">
      <c r="A135" s="317"/>
      <c r="B135" s="601"/>
      <c r="C135" s="343"/>
      <c r="D135" s="343"/>
      <c r="E135" s="343"/>
      <c r="F135" s="343"/>
      <c r="G135" s="343"/>
      <c r="H135" s="343"/>
    </row>
    <row r="136" spans="1:8" s="310" customFormat="1" x14ac:dyDescent="0.25">
      <c r="A136" s="317"/>
      <c r="B136" s="601"/>
      <c r="C136" s="343"/>
      <c r="D136" s="343"/>
      <c r="E136" s="343"/>
      <c r="F136" s="343"/>
      <c r="G136" s="343"/>
      <c r="H136" s="343"/>
    </row>
    <row r="137" spans="1:8" s="310" customFormat="1" x14ac:dyDescent="0.25">
      <c r="A137" s="317"/>
      <c r="B137" s="601"/>
      <c r="C137" s="343"/>
      <c r="D137" s="343"/>
      <c r="E137" s="343"/>
      <c r="F137" s="343"/>
      <c r="G137" s="343"/>
      <c r="H137" s="343"/>
    </row>
    <row r="138" spans="1:8" s="310" customFormat="1" x14ac:dyDescent="0.25">
      <c r="A138" s="317"/>
      <c r="B138" s="601"/>
    </row>
    <row r="139" spans="1:8" s="310" customFormat="1" x14ac:dyDescent="0.25">
      <c r="A139" s="317"/>
      <c r="B139" s="601"/>
      <c r="C139" s="343"/>
      <c r="D139" s="343"/>
      <c r="E139" s="343"/>
      <c r="F139" s="343"/>
      <c r="G139" s="343"/>
      <c r="H139" s="343"/>
    </row>
    <row r="140" spans="1:8" s="310" customFormat="1" x14ac:dyDescent="0.25">
      <c r="A140" s="317"/>
      <c r="B140" s="601"/>
      <c r="C140" s="343"/>
      <c r="D140" s="343"/>
      <c r="E140" s="343"/>
      <c r="F140" s="343"/>
      <c r="G140" s="343"/>
      <c r="H140" s="343"/>
    </row>
    <row r="141" spans="1:8" s="310" customFormat="1" x14ac:dyDescent="0.25">
      <c r="A141" s="317"/>
      <c r="B141" s="601"/>
      <c r="C141" s="343"/>
      <c r="D141" s="343"/>
      <c r="E141" s="343"/>
      <c r="F141" s="343"/>
      <c r="G141" s="343"/>
      <c r="H141" s="343"/>
    </row>
    <row r="142" spans="1:8" s="310" customFormat="1" x14ac:dyDescent="0.25">
      <c r="A142" s="317"/>
      <c r="B142" s="601"/>
      <c r="C142" s="343"/>
      <c r="D142" s="343"/>
      <c r="E142" s="343"/>
      <c r="F142" s="343"/>
      <c r="G142" s="343"/>
      <c r="H142" s="343"/>
    </row>
    <row r="143" spans="1:8" s="310" customFormat="1" x14ac:dyDescent="0.25">
      <c r="A143" s="317"/>
      <c r="B143" s="601"/>
      <c r="C143" s="343"/>
      <c r="D143" s="343"/>
      <c r="E143" s="343"/>
      <c r="F143" s="343"/>
      <c r="G143" s="343"/>
      <c r="H143" s="343"/>
    </row>
    <row r="144" spans="1:8" s="310" customFormat="1" x14ac:dyDescent="0.25">
      <c r="A144" s="317"/>
      <c r="B144" s="601"/>
      <c r="C144" s="343"/>
      <c r="D144" s="343"/>
      <c r="E144" s="343"/>
      <c r="F144" s="343"/>
      <c r="G144" s="343"/>
      <c r="H144" s="343"/>
    </row>
    <row r="145" spans="1:12" s="310" customFormat="1" x14ac:dyDescent="0.25">
      <c r="A145" s="317"/>
      <c r="B145" s="601"/>
      <c r="C145" s="343"/>
      <c r="D145" s="343"/>
      <c r="E145" s="343"/>
      <c r="F145" s="343"/>
      <c r="G145" s="343"/>
      <c r="H145" s="343"/>
    </row>
    <row r="146" spans="1:12" s="310" customFormat="1" x14ac:dyDescent="0.25">
      <c r="A146" s="317"/>
      <c r="B146" s="601"/>
      <c r="C146" s="343"/>
      <c r="D146" s="343"/>
      <c r="E146" s="343"/>
      <c r="F146" s="343"/>
      <c r="G146" s="343"/>
      <c r="H146" s="343"/>
    </row>
    <row r="147" spans="1:12" s="310" customFormat="1" x14ac:dyDescent="0.25">
      <c r="A147" s="317"/>
      <c r="B147" s="601"/>
      <c r="C147" s="343"/>
      <c r="D147" s="343"/>
      <c r="E147" s="343"/>
      <c r="F147" s="343"/>
      <c r="G147" s="343"/>
      <c r="H147" s="343"/>
    </row>
    <row r="148" spans="1:12" s="310" customFormat="1" x14ac:dyDescent="0.25">
      <c r="A148" s="317"/>
      <c r="B148" s="601"/>
      <c r="C148" s="343"/>
      <c r="D148" s="343"/>
      <c r="E148" s="343"/>
      <c r="F148" s="343"/>
      <c r="G148" s="343"/>
      <c r="H148" s="343"/>
    </row>
    <row r="149" spans="1:12" s="310" customFormat="1" x14ac:dyDescent="0.25">
      <c r="A149" s="317"/>
      <c r="B149" s="601"/>
      <c r="C149" s="343"/>
      <c r="D149" s="343"/>
      <c r="E149" s="343"/>
      <c r="F149" s="343"/>
      <c r="G149" s="343"/>
      <c r="H149" s="343"/>
    </row>
    <row r="150" spans="1:12" s="310" customFormat="1" x14ac:dyDescent="0.25">
      <c r="A150" s="317"/>
      <c r="B150" s="601"/>
      <c r="C150" s="343"/>
      <c r="D150" s="343"/>
      <c r="E150" s="343"/>
      <c r="F150" s="343"/>
      <c r="G150" s="343"/>
      <c r="H150" s="343"/>
    </row>
    <row r="151" spans="1:12" ht="30" customHeight="1" x14ac:dyDescent="0.25">
      <c r="C151" s="975" t="s">
        <v>563</v>
      </c>
      <c r="D151" s="1007"/>
      <c r="E151" s="1007"/>
      <c r="F151" s="1007"/>
      <c r="G151" s="1007"/>
      <c r="H151" s="1007"/>
      <c r="I151" s="1007"/>
      <c r="J151" s="1007"/>
      <c r="K151" s="1007"/>
      <c r="L151" s="315"/>
    </row>
    <row r="152" spans="1:12" ht="12.75" customHeight="1" x14ac:dyDescent="0.25"/>
    <row r="153" spans="1:12" ht="15" customHeight="1" x14ac:dyDescent="0.25">
      <c r="B153" s="440">
        <v>4.4000000000000004</v>
      </c>
      <c r="C153" s="973" t="s">
        <v>564</v>
      </c>
      <c r="D153" s="973"/>
      <c r="E153" s="973"/>
      <c r="F153" s="973"/>
      <c r="G153" s="973"/>
      <c r="H153" s="973"/>
      <c r="I153" s="973"/>
      <c r="J153" s="973"/>
      <c r="K153" s="973"/>
    </row>
    <row r="154" spans="1:12" ht="12.75" customHeight="1" x14ac:dyDescent="0.25">
      <c r="J154" s="315"/>
      <c r="K154" s="315"/>
    </row>
    <row r="155" spans="1:12" ht="15" customHeight="1" x14ac:dyDescent="0.25">
      <c r="C155" s="1022" t="s">
        <v>565</v>
      </c>
      <c r="D155" s="1022"/>
      <c r="E155" s="1022"/>
      <c r="F155" s="1022"/>
      <c r="G155" s="1022"/>
      <c r="H155" s="1022"/>
      <c r="I155" s="1022"/>
    </row>
    <row r="156" spans="1:12" ht="12.75" customHeight="1" x14ac:dyDescent="0.25">
      <c r="C156" s="389"/>
      <c r="D156" s="389"/>
      <c r="E156" s="389"/>
      <c r="F156" s="389"/>
      <c r="G156" s="389"/>
      <c r="H156" s="389"/>
      <c r="I156" s="389"/>
    </row>
    <row r="157" spans="1:12" ht="13.8" x14ac:dyDescent="0.25">
      <c r="C157" s="1021" t="s">
        <v>589</v>
      </c>
      <c r="D157" s="1021"/>
      <c r="E157" s="323"/>
      <c r="F157" s="1003" t="s">
        <v>597</v>
      </c>
      <c r="G157" s="1003"/>
      <c r="H157" s="324"/>
      <c r="I157" s="359" t="s">
        <v>598</v>
      </c>
      <c r="J157" s="315"/>
      <c r="K157" s="315"/>
    </row>
    <row r="158" spans="1:12" ht="29.25" customHeight="1" x14ac:dyDescent="0.25">
      <c r="C158" s="1024" t="s">
        <v>590</v>
      </c>
      <c r="D158" s="1024"/>
      <c r="E158" s="326"/>
      <c r="F158" s="1023" t="s">
        <v>599</v>
      </c>
      <c r="G158" s="1023"/>
      <c r="H158" s="325"/>
      <c r="I158" s="500" t="s">
        <v>960</v>
      </c>
    </row>
    <row r="159" spans="1:12" ht="42" customHeight="1" x14ac:dyDescent="0.25">
      <c r="C159" s="1001" t="s">
        <v>605</v>
      </c>
      <c r="D159" s="1002"/>
      <c r="E159" s="327"/>
      <c r="F159" s="997" t="s">
        <v>605</v>
      </c>
      <c r="G159" s="998" t="s">
        <v>600</v>
      </c>
      <c r="H159" s="469"/>
      <c r="I159" s="475" t="s">
        <v>601</v>
      </c>
      <c r="J159" s="315"/>
      <c r="K159" s="315"/>
    </row>
    <row r="160" spans="1:12" ht="40.049999999999997" customHeight="1" x14ac:dyDescent="0.25">
      <c r="C160" s="979" t="s">
        <v>606</v>
      </c>
      <c r="D160" s="980"/>
      <c r="E160" s="327"/>
      <c r="F160" s="981" t="s">
        <v>606</v>
      </c>
      <c r="G160" s="982" t="s">
        <v>602</v>
      </c>
      <c r="H160" s="469"/>
      <c r="I160" s="476" t="s">
        <v>603</v>
      </c>
    </row>
    <row r="161" spans="2:12" ht="30" customHeight="1" x14ac:dyDescent="0.25">
      <c r="C161" s="1010" t="s">
        <v>591</v>
      </c>
      <c r="D161" s="1002"/>
      <c r="E161" s="327"/>
      <c r="F161" s="1025" t="s">
        <v>607</v>
      </c>
      <c r="G161" s="998"/>
      <c r="H161" s="467"/>
      <c r="I161" s="468" t="s">
        <v>608</v>
      </c>
    </row>
    <row r="162" spans="2:12" ht="15" customHeight="1" x14ac:dyDescent="0.25">
      <c r="C162" s="1001" t="s">
        <v>592</v>
      </c>
      <c r="D162" s="1002"/>
      <c r="E162" s="327"/>
      <c r="F162" s="997"/>
      <c r="G162" s="998"/>
      <c r="H162" s="469"/>
      <c r="I162" s="360"/>
      <c r="J162" s="315"/>
      <c r="K162" s="315"/>
    </row>
    <row r="163" spans="2:12" ht="15" customHeight="1" x14ac:dyDescent="0.25">
      <c r="C163" s="1001" t="s">
        <v>593</v>
      </c>
      <c r="D163" s="1002"/>
      <c r="E163" s="327"/>
      <c r="F163" s="997" t="s">
        <v>593</v>
      </c>
      <c r="G163" s="998"/>
      <c r="H163" s="469"/>
      <c r="I163" s="361" t="s">
        <v>593</v>
      </c>
    </row>
    <row r="164" spans="2:12" ht="12.75" customHeight="1" x14ac:dyDescent="0.25">
      <c r="C164" s="1001" t="s">
        <v>594</v>
      </c>
      <c r="D164" s="1002"/>
      <c r="E164" s="327"/>
      <c r="F164" s="997" t="s">
        <v>594</v>
      </c>
      <c r="G164" s="998"/>
      <c r="H164" s="469"/>
      <c r="I164" s="361" t="s">
        <v>594</v>
      </c>
      <c r="J164" s="315"/>
      <c r="K164" s="315"/>
    </row>
    <row r="165" spans="2:12" ht="14.25" customHeight="1" x14ac:dyDescent="0.25">
      <c r="C165" s="1001" t="s">
        <v>595</v>
      </c>
      <c r="D165" s="1002"/>
      <c r="E165" s="327"/>
      <c r="F165" s="997" t="s">
        <v>610</v>
      </c>
      <c r="G165" s="998"/>
      <c r="H165" s="469"/>
      <c r="I165" s="361" t="s">
        <v>610</v>
      </c>
    </row>
    <row r="166" spans="2:12" ht="14.25" customHeight="1" x14ac:dyDescent="0.25">
      <c r="C166" s="1001" t="s">
        <v>596</v>
      </c>
      <c r="D166" s="1002"/>
      <c r="E166" s="327"/>
      <c r="F166" s="997" t="s">
        <v>609</v>
      </c>
      <c r="G166" s="998"/>
      <c r="H166" s="469"/>
      <c r="I166" s="361" t="s">
        <v>609</v>
      </c>
      <c r="J166" s="315"/>
      <c r="K166" s="315"/>
    </row>
    <row r="167" spans="2:12" s="335" customFormat="1" ht="33" customHeight="1" thickBot="1" x14ac:dyDescent="0.3">
      <c r="B167" s="560"/>
      <c r="C167" s="993" t="s">
        <v>604</v>
      </c>
      <c r="D167" s="994"/>
      <c r="E167" s="405"/>
      <c r="F167" s="1029" t="s">
        <v>604</v>
      </c>
      <c r="G167" s="1030"/>
      <c r="H167" s="406"/>
      <c r="I167" s="470" t="s">
        <v>604</v>
      </c>
      <c r="J167" s="336"/>
      <c r="K167" s="336"/>
      <c r="L167" s="336"/>
    </row>
    <row r="168" spans="2:12" ht="9" customHeight="1" thickTop="1" x14ac:dyDescent="0.25">
      <c r="C168" s="328"/>
      <c r="D168" s="329"/>
      <c r="E168" s="329"/>
      <c r="F168" s="329"/>
      <c r="G168" s="329"/>
      <c r="H168" s="329"/>
      <c r="J168" s="315"/>
      <c r="K168" s="315"/>
    </row>
    <row r="169" spans="2:12" ht="15" customHeight="1" x14ac:dyDescent="0.25">
      <c r="C169" s="1011" t="s">
        <v>566</v>
      </c>
      <c r="D169" s="1007"/>
      <c r="E169" s="1007"/>
      <c r="F169" s="1007"/>
      <c r="G169" s="1007"/>
      <c r="H169" s="1007"/>
      <c r="I169" s="1007"/>
    </row>
    <row r="170" spans="2:12" ht="15" customHeight="1" x14ac:dyDescent="0.25">
      <c r="C170" s="1011" t="s">
        <v>567</v>
      </c>
      <c r="D170" s="1007"/>
      <c r="E170" s="1007"/>
      <c r="F170" s="1007"/>
      <c r="G170" s="1007"/>
      <c r="H170" s="1007"/>
      <c r="I170" s="1007"/>
      <c r="J170" s="315"/>
      <c r="K170" s="315"/>
    </row>
    <row r="171" spans="2:12" ht="15" customHeight="1" x14ac:dyDescent="0.25">
      <c r="C171" s="1026" t="s">
        <v>568</v>
      </c>
      <c r="D171" s="1026"/>
      <c r="E171" s="1026"/>
      <c r="F171" s="1026"/>
      <c r="G171" s="1026"/>
      <c r="H171" s="1026"/>
      <c r="I171" s="1026"/>
    </row>
    <row r="172" spans="2:12" s="407" customFormat="1" ht="12" customHeight="1" x14ac:dyDescent="0.25">
      <c r="B172" s="340"/>
      <c r="C172" s="995" t="s">
        <v>1074</v>
      </c>
      <c r="D172" s="995"/>
      <c r="E172" s="995"/>
      <c r="F172" s="995"/>
      <c r="G172" s="995"/>
      <c r="H172" s="995"/>
      <c r="I172" s="995"/>
      <c r="L172" s="408"/>
    </row>
    <row r="173" spans="2:12" s="407" customFormat="1" ht="12" customHeight="1" x14ac:dyDescent="0.25">
      <c r="B173" s="340"/>
      <c r="C173" s="995" t="s">
        <v>1075</v>
      </c>
      <c r="D173" s="995"/>
      <c r="E173" s="995"/>
      <c r="F173" s="995"/>
      <c r="G173" s="995"/>
      <c r="H173" s="995"/>
      <c r="I173" s="995"/>
      <c r="J173" s="409"/>
      <c r="K173" s="408"/>
      <c r="L173" s="408"/>
    </row>
    <row r="174" spans="2:12" s="407" customFormat="1" ht="12" customHeight="1" x14ac:dyDescent="0.25">
      <c r="B174" s="340"/>
      <c r="C174" s="995" t="s">
        <v>1076</v>
      </c>
      <c r="D174" s="995"/>
      <c r="E174" s="995"/>
      <c r="F174" s="995"/>
      <c r="G174" s="995"/>
      <c r="H174" s="995"/>
      <c r="I174" s="995"/>
      <c r="L174" s="408"/>
    </row>
    <row r="175" spans="2:12" s="407" customFormat="1" ht="15" customHeight="1" x14ac:dyDescent="0.25">
      <c r="B175" s="340"/>
      <c r="C175" s="670"/>
      <c r="D175" s="670"/>
      <c r="E175" s="670"/>
      <c r="F175" s="670"/>
      <c r="G175" s="670"/>
      <c r="H175" s="670"/>
      <c r="I175" s="670"/>
      <c r="L175" s="408"/>
    </row>
    <row r="176" spans="2:12" s="679" customFormat="1" ht="15" customHeight="1" x14ac:dyDescent="0.25">
      <c r="B176" s="686">
        <v>4.5</v>
      </c>
      <c r="C176" s="676" t="s">
        <v>1253</v>
      </c>
      <c r="D176" s="678"/>
      <c r="E176" s="676"/>
      <c r="F176" s="676"/>
      <c r="G176" s="676"/>
      <c r="H176" s="676"/>
      <c r="I176" s="676"/>
      <c r="J176" s="677"/>
      <c r="K176" s="677"/>
      <c r="L176" s="677"/>
    </row>
    <row r="177" spans="1:12" s="679" customFormat="1" ht="15" customHeight="1" x14ac:dyDescent="0.25">
      <c r="B177" s="680"/>
      <c r="C177" s="1013" t="s">
        <v>1254</v>
      </c>
      <c r="D177" s="1013"/>
      <c r="E177" s="1013"/>
      <c r="F177" s="1013"/>
      <c r="G177" s="1013"/>
      <c r="H177" s="1013"/>
      <c r="I177" s="1013"/>
      <c r="J177" s="1013"/>
      <c r="K177" s="1013"/>
    </row>
    <row r="178" spans="1:12" s="679" customFormat="1" ht="75" customHeight="1" x14ac:dyDescent="0.25">
      <c r="B178" s="680"/>
      <c r="C178" s="1012" t="s">
        <v>1255</v>
      </c>
      <c r="D178" s="1012"/>
      <c r="E178" s="1012"/>
      <c r="F178" s="1012"/>
      <c r="G178" s="1012"/>
      <c r="H178" s="1012"/>
      <c r="I178" s="1012"/>
      <c r="J178" s="1012"/>
      <c r="K178" s="1012"/>
    </row>
    <row r="179" spans="1:12" s="667" customFormat="1" ht="30" customHeight="1" x14ac:dyDescent="0.25">
      <c r="A179" s="679"/>
      <c r="B179" s="687">
        <v>4.5999999999999996</v>
      </c>
      <c r="C179" s="983" t="s">
        <v>1256</v>
      </c>
      <c r="D179" s="983"/>
      <c r="E179" s="983"/>
      <c r="F179" s="983"/>
      <c r="G179" s="983"/>
      <c r="H179" s="983"/>
      <c r="I179" s="983"/>
      <c r="J179" s="983"/>
      <c r="K179" s="983"/>
    </row>
    <row r="180" spans="1:12" s="667" customFormat="1" ht="12.75" customHeight="1" x14ac:dyDescent="0.25">
      <c r="A180" s="182"/>
      <c r="B180" s="681"/>
      <c r="C180" s="682"/>
    </row>
    <row r="181" spans="1:12" s="358" customFormat="1" ht="18" customHeight="1" thickBot="1" x14ac:dyDescent="0.3">
      <c r="B181" s="683"/>
      <c r="C181" s="1014" t="s">
        <v>1257</v>
      </c>
      <c r="D181" s="1014"/>
      <c r="E181" s="1014"/>
      <c r="F181" s="1014"/>
    </row>
    <row r="182" spans="1:12" s="358" customFormat="1" ht="18" customHeight="1" thickTop="1" x14ac:dyDescent="0.25">
      <c r="B182" s="683"/>
      <c r="C182" s="1015" t="s">
        <v>1258</v>
      </c>
      <c r="D182" s="1015"/>
      <c r="E182" s="1015"/>
      <c r="F182" s="1015"/>
    </row>
    <row r="183" spans="1:12" s="358" customFormat="1" ht="18" customHeight="1" thickBot="1" x14ac:dyDescent="0.3">
      <c r="B183" s="683"/>
      <c r="C183" s="688" t="s">
        <v>1259</v>
      </c>
      <c r="D183" s="688"/>
      <c r="E183" s="688"/>
      <c r="F183" s="688"/>
    </row>
    <row r="184" spans="1:12" s="679" customFormat="1" ht="15" customHeight="1" thickTop="1" x14ac:dyDescent="0.25">
      <c r="B184" s="440"/>
      <c r="C184" s="676"/>
      <c r="D184" s="678"/>
      <c r="E184" s="676"/>
      <c r="F184" s="676"/>
      <c r="G184" s="676"/>
      <c r="H184" s="676"/>
      <c r="I184" s="676"/>
      <c r="J184" s="677"/>
      <c r="K184" s="677"/>
      <c r="L184" s="677"/>
    </row>
    <row r="185" spans="1:12" s="679" customFormat="1" ht="30" customHeight="1" x14ac:dyDescent="0.25">
      <c r="B185" s="680"/>
      <c r="C185" s="1012" t="s">
        <v>1260</v>
      </c>
      <c r="D185" s="1012"/>
      <c r="E185" s="1012"/>
      <c r="F185" s="1012"/>
      <c r="G185" s="1012"/>
      <c r="H185" s="1012"/>
      <c r="I185" s="1012"/>
      <c r="J185" s="1012"/>
      <c r="K185" s="1012"/>
    </row>
    <row r="186" spans="1:12" s="679" customFormat="1" x14ac:dyDescent="0.25">
      <c r="B186" s="680"/>
      <c r="C186" s="1012"/>
      <c r="D186" s="1012"/>
      <c r="E186" s="1012"/>
      <c r="F186" s="1012"/>
      <c r="G186" s="1012"/>
      <c r="H186" s="1012"/>
      <c r="I186" s="1012"/>
    </row>
    <row r="187" spans="1:12" s="685" customFormat="1" ht="15" customHeight="1" x14ac:dyDescent="0.25">
      <c r="A187" s="674"/>
      <c r="B187" s="684"/>
      <c r="C187" s="1028" t="s">
        <v>1261</v>
      </c>
      <c r="D187" s="1028"/>
      <c r="E187" s="1028"/>
      <c r="F187" s="1028"/>
      <c r="G187" s="1028"/>
      <c r="H187" s="1028"/>
      <c r="I187" s="1028"/>
      <c r="J187" s="1028"/>
      <c r="K187" s="1028"/>
    </row>
    <row r="188" spans="1:12" s="407" customFormat="1" ht="15" customHeight="1" x14ac:dyDescent="0.25">
      <c r="A188" s="674"/>
      <c r="B188" s="340"/>
      <c r="C188" s="670"/>
      <c r="D188" s="670"/>
      <c r="E188" s="670"/>
      <c r="F188" s="670"/>
      <c r="G188" s="670"/>
      <c r="H188" s="670"/>
      <c r="I188" s="670"/>
      <c r="L188" s="408"/>
    </row>
    <row r="189" spans="1:12" s="407" customFormat="1" ht="15" customHeight="1" x14ac:dyDescent="0.25">
      <c r="A189" s="674"/>
      <c r="B189" s="340"/>
      <c r="C189" s="670"/>
      <c r="D189" s="670"/>
      <c r="E189" s="670"/>
      <c r="F189" s="670"/>
      <c r="G189" s="670"/>
      <c r="H189" s="670"/>
      <c r="I189" s="670"/>
      <c r="L189" s="408"/>
    </row>
    <row r="190" spans="1:12" s="407" customFormat="1" ht="15" customHeight="1" x14ac:dyDescent="0.25">
      <c r="A190" s="674"/>
      <c r="B190" s="340"/>
      <c r="C190" s="670"/>
      <c r="D190" s="670"/>
      <c r="E190" s="670"/>
      <c r="F190" s="670"/>
      <c r="G190" s="670"/>
      <c r="H190" s="670"/>
      <c r="I190" s="670"/>
      <c r="L190" s="408"/>
    </row>
    <row r="191" spans="1:12" s="407" customFormat="1" ht="15" customHeight="1" x14ac:dyDescent="0.25">
      <c r="A191" s="674"/>
      <c r="B191" s="340"/>
      <c r="C191" s="670"/>
      <c r="D191" s="670"/>
      <c r="E191" s="670"/>
      <c r="F191" s="670"/>
      <c r="G191" s="670"/>
      <c r="H191" s="670"/>
      <c r="I191" s="670"/>
      <c r="L191" s="408"/>
    </row>
    <row r="192" spans="1:12" s="407" customFormat="1" ht="15" customHeight="1" x14ac:dyDescent="0.25">
      <c r="A192" s="674"/>
      <c r="B192" s="340"/>
      <c r="C192" s="670"/>
      <c r="D192" s="670"/>
      <c r="E192" s="670"/>
      <c r="F192" s="670"/>
      <c r="G192" s="670"/>
      <c r="H192" s="670"/>
      <c r="I192" s="670"/>
      <c r="L192" s="408"/>
    </row>
    <row r="193" spans="1:12" s="407" customFormat="1" ht="15" customHeight="1" x14ac:dyDescent="0.25">
      <c r="A193" s="674"/>
      <c r="B193" s="340"/>
      <c r="C193" s="670"/>
      <c r="D193" s="670"/>
      <c r="E193" s="670"/>
      <c r="F193" s="670"/>
      <c r="G193" s="670"/>
      <c r="H193" s="670"/>
      <c r="I193" s="670"/>
      <c r="L193" s="408"/>
    </row>
    <row r="194" spans="1:12" s="407" customFormat="1" ht="15" customHeight="1" x14ac:dyDescent="0.25">
      <c r="A194" s="674"/>
      <c r="B194" s="340"/>
      <c r="C194" s="670"/>
      <c r="D194" s="670"/>
      <c r="E194" s="670"/>
      <c r="F194" s="670"/>
      <c r="G194" s="670"/>
      <c r="H194" s="670"/>
      <c r="I194" s="670"/>
      <c r="L194" s="408"/>
    </row>
    <row r="195" spans="1:12" s="407" customFormat="1" ht="15" customHeight="1" x14ac:dyDescent="0.25">
      <c r="A195" s="674"/>
      <c r="B195" s="340"/>
      <c r="C195" s="670"/>
      <c r="D195" s="670"/>
      <c r="E195" s="670"/>
      <c r="F195" s="670"/>
      <c r="G195" s="670"/>
      <c r="H195" s="670"/>
      <c r="I195" s="670"/>
      <c r="L195" s="408"/>
    </row>
    <row r="196" spans="1:12" s="407" customFormat="1" ht="15" customHeight="1" x14ac:dyDescent="0.25">
      <c r="A196" s="674"/>
      <c r="B196" s="340"/>
      <c r="C196" s="670"/>
      <c r="D196" s="670"/>
      <c r="E196" s="670"/>
      <c r="F196" s="670"/>
      <c r="G196" s="670"/>
      <c r="H196" s="670"/>
      <c r="I196" s="670"/>
      <c r="L196" s="408"/>
    </row>
    <row r="197" spans="1:12" s="407" customFormat="1" ht="15" customHeight="1" x14ac:dyDescent="0.25">
      <c r="A197" s="674"/>
      <c r="B197" s="340"/>
      <c r="C197" s="670"/>
      <c r="D197" s="670"/>
      <c r="E197" s="670"/>
      <c r="F197" s="670"/>
      <c r="G197" s="670"/>
      <c r="H197" s="670"/>
      <c r="I197" s="670"/>
      <c r="L197" s="408"/>
    </row>
    <row r="198" spans="1:12" s="407" customFormat="1" ht="15" customHeight="1" x14ac:dyDescent="0.25">
      <c r="A198" s="674"/>
      <c r="B198" s="340"/>
      <c r="C198" s="670"/>
      <c r="D198" s="670"/>
      <c r="E198" s="670"/>
      <c r="F198" s="670"/>
      <c r="G198" s="670"/>
      <c r="H198" s="670"/>
      <c r="I198" s="670"/>
      <c r="L198" s="408"/>
    </row>
    <row r="199" spans="1:12" s="407" customFormat="1" ht="15" customHeight="1" x14ac:dyDescent="0.25">
      <c r="A199" s="674"/>
      <c r="B199" s="340"/>
      <c r="C199" s="670"/>
      <c r="D199" s="670"/>
      <c r="E199" s="670"/>
      <c r="F199" s="670"/>
      <c r="G199" s="670"/>
      <c r="H199" s="670"/>
      <c r="I199" s="670"/>
      <c r="L199" s="408"/>
    </row>
    <row r="200" spans="1:12" s="407" customFormat="1" ht="15" customHeight="1" x14ac:dyDescent="0.25">
      <c r="A200" s="674"/>
      <c r="B200" s="340"/>
      <c r="C200" s="670"/>
      <c r="D200" s="670"/>
      <c r="E200" s="670"/>
      <c r="F200" s="670"/>
      <c r="G200" s="670"/>
      <c r="H200" s="670"/>
      <c r="I200" s="670"/>
      <c r="L200" s="408"/>
    </row>
    <row r="201" spans="1:12" s="407" customFormat="1" ht="15" customHeight="1" x14ac:dyDescent="0.25">
      <c r="A201" s="674"/>
      <c r="B201" s="340"/>
      <c r="C201" s="670"/>
      <c r="D201" s="670"/>
      <c r="E201" s="670"/>
      <c r="F201" s="670"/>
      <c r="G201" s="670"/>
      <c r="H201" s="670"/>
      <c r="I201" s="670"/>
      <c r="L201" s="408"/>
    </row>
    <row r="202" spans="1:12" s="407" customFormat="1" ht="15" customHeight="1" x14ac:dyDescent="0.25">
      <c r="A202" s="674"/>
      <c r="B202" s="340"/>
      <c r="C202" s="670"/>
      <c r="D202" s="670"/>
      <c r="E202" s="670"/>
      <c r="F202" s="670"/>
      <c r="G202" s="670"/>
      <c r="H202" s="670"/>
      <c r="I202" s="670"/>
      <c r="L202" s="408"/>
    </row>
    <row r="203" spans="1:12" s="407" customFormat="1" ht="15" customHeight="1" x14ac:dyDescent="0.25">
      <c r="A203" s="674"/>
      <c r="B203" s="340"/>
      <c r="C203" s="670"/>
      <c r="D203" s="670"/>
      <c r="E203" s="670"/>
      <c r="F203" s="670"/>
      <c r="G203" s="670"/>
      <c r="H203" s="670"/>
      <c r="I203" s="670"/>
      <c r="L203" s="408"/>
    </row>
    <row r="204" spans="1:12" s="407" customFormat="1" ht="15" customHeight="1" x14ac:dyDescent="0.25">
      <c r="A204" s="674"/>
      <c r="B204" s="340"/>
      <c r="C204" s="670"/>
      <c r="D204" s="670"/>
      <c r="E204" s="670"/>
      <c r="F204" s="670"/>
      <c r="G204" s="670"/>
      <c r="H204" s="670"/>
      <c r="I204" s="670"/>
      <c r="L204" s="408"/>
    </row>
    <row r="205" spans="1:12" s="407" customFormat="1" ht="15" customHeight="1" x14ac:dyDescent="0.25">
      <c r="A205" s="674"/>
      <c r="B205" s="340"/>
      <c r="C205" s="670"/>
      <c r="D205" s="670"/>
      <c r="E205" s="670"/>
      <c r="F205" s="670"/>
      <c r="G205" s="670"/>
      <c r="H205" s="670"/>
      <c r="I205" s="670"/>
      <c r="L205" s="408"/>
    </row>
    <row r="206" spans="1:12" s="407" customFormat="1" ht="15" customHeight="1" x14ac:dyDescent="0.25">
      <c r="A206" s="674"/>
      <c r="B206" s="340"/>
      <c r="C206" s="670"/>
      <c r="D206" s="670"/>
      <c r="E206" s="670"/>
      <c r="F206" s="670"/>
      <c r="G206" s="670"/>
      <c r="H206" s="670"/>
      <c r="I206" s="670"/>
      <c r="L206" s="408"/>
    </row>
    <row r="207" spans="1:12" s="407" customFormat="1" ht="15" customHeight="1" x14ac:dyDescent="0.25">
      <c r="A207" s="674"/>
      <c r="B207" s="340"/>
      <c r="C207" s="670"/>
      <c r="D207" s="670"/>
      <c r="E207" s="670"/>
      <c r="F207" s="670"/>
      <c r="G207" s="670"/>
      <c r="H207" s="670"/>
      <c r="I207" s="670"/>
      <c r="L207" s="408"/>
    </row>
    <row r="208" spans="1:12" s="407" customFormat="1" ht="15" customHeight="1" x14ac:dyDescent="0.25">
      <c r="A208" s="674"/>
      <c r="B208" s="340"/>
      <c r="C208" s="670"/>
      <c r="D208" s="670"/>
      <c r="E208" s="670"/>
      <c r="F208" s="670"/>
      <c r="G208" s="670"/>
      <c r="H208" s="670"/>
      <c r="I208" s="670"/>
      <c r="L208" s="408"/>
    </row>
    <row r="209" spans="1:12" s="407" customFormat="1" ht="15" customHeight="1" x14ac:dyDescent="0.25">
      <c r="A209" s="674"/>
      <c r="B209" s="340"/>
      <c r="C209" s="670"/>
      <c r="D209" s="670"/>
      <c r="E209" s="670"/>
      <c r="F209" s="670"/>
      <c r="G209" s="670"/>
      <c r="H209" s="670"/>
      <c r="I209" s="670"/>
      <c r="L209" s="408"/>
    </row>
    <row r="210" spans="1:12" s="407" customFormat="1" ht="15" customHeight="1" x14ac:dyDescent="0.25">
      <c r="A210" s="674"/>
      <c r="B210" s="340"/>
      <c r="C210" s="670"/>
      <c r="D210" s="670"/>
      <c r="E210" s="670"/>
      <c r="F210" s="670"/>
      <c r="G210" s="670"/>
      <c r="H210" s="670"/>
      <c r="I210" s="670"/>
      <c r="L210" s="408"/>
    </row>
    <row r="211" spans="1:12" s="407" customFormat="1" ht="15" customHeight="1" x14ac:dyDescent="0.25">
      <c r="A211" s="674"/>
      <c r="B211" s="340"/>
      <c r="C211" s="670"/>
      <c r="D211" s="670"/>
      <c r="E211" s="670"/>
      <c r="F211" s="670"/>
      <c r="G211" s="670"/>
      <c r="H211" s="670"/>
      <c r="I211" s="670"/>
      <c r="L211" s="408"/>
    </row>
    <row r="212" spans="1:12" s="407" customFormat="1" ht="15" customHeight="1" x14ac:dyDescent="0.25">
      <c r="A212" s="674"/>
      <c r="B212" s="340"/>
      <c r="C212" s="670"/>
      <c r="D212" s="670"/>
      <c r="E212" s="670"/>
      <c r="F212" s="670"/>
      <c r="G212" s="670"/>
      <c r="H212" s="670"/>
      <c r="I212" s="670"/>
      <c r="L212" s="408"/>
    </row>
    <row r="213" spans="1:12" s="407" customFormat="1" ht="15" customHeight="1" x14ac:dyDescent="0.25">
      <c r="A213" s="674"/>
      <c r="B213" s="340"/>
      <c r="C213" s="670"/>
      <c r="D213" s="670"/>
      <c r="E213" s="670"/>
      <c r="F213" s="670"/>
      <c r="G213" s="670"/>
      <c r="H213" s="670"/>
      <c r="I213" s="670"/>
      <c r="L213" s="408"/>
    </row>
    <row r="214" spans="1:12" s="407" customFormat="1" ht="15" customHeight="1" x14ac:dyDescent="0.25">
      <c r="A214" s="674"/>
      <c r="B214" s="340"/>
      <c r="C214" s="670"/>
      <c r="D214" s="670"/>
      <c r="E214" s="670"/>
      <c r="F214" s="670"/>
      <c r="G214" s="670"/>
      <c r="H214" s="670"/>
      <c r="I214" s="670"/>
      <c r="L214" s="408"/>
    </row>
    <row r="215" spans="1:12" s="407" customFormat="1" ht="15" customHeight="1" x14ac:dyDescent="0.25">
      <c r="B215" s="340"/>
      <c r="C215" s="670"/>
      <c r="D215" s="670"/>
      <c r="E215" s="670"/>
      <c r="F215" s="670"/>
      <c r="G215" s="670"/>
      <c r="H215" s="670"/>
      <c r="I215" s="670"/>
      <c r="L215" s="408"/>
    </row>
    <row r="216" spans="1:12" s="407" customFormat="1" ht="12" customHeight="1" x14ac:dyDescent="0.25">
      <c r="B216" s="340"/>
      <c r="C216" s="670"/>
      <c r="D216" s="670"/>
      <c r="E216" s="670"/>
      <c r="F216" s="670"/>
      <c r="G216" s="670"/>
      <c r="H216" s="670"/>
      <c r="I216" s="670"/>
      <c r="L216" s="408"/>
    </row>
    <row r="217" spans="1:12" ht="15" customHeight="1" x14ac:dyDescent="0.25">
      <c r="B217" s="440">
        <v>4.7</v>
      </c>
      <c r="C217" s="972" t="s">
        <v>1092</v>
      </c>
      <c r="D217" s="973"/>
      <c r="E217" s="973"/>
      <c r="F217" s="973"/>
      <c r="G217" s="973"/>
      <c r="H217" s="973"/>
      <c r="I217" s="973"/>
      <c r="J217" s="973"/>
      <c r="K217" s="973"/>
    </row>
    <row r="218" spans="1:12" s="381" customFormat="1" ht="70.05" customHeight="1" x14ac:dyDescent="0.25">
      <c r="A218" s="317"/>
      <c r="B218" s="559"/>
      <c r="C218" s="721" t="s">
        <v>1262</v>
      </c>
      <c r="D218" s="721"/>
      <c r="E218" s="721"/>
      <c r="F218" s="721"/>
      <c r="G218" s="721"/>
      <c r="H218" s="721"/>
      <c r="I218" s="721"/>
      <c r="J218" s="721"/>
      <c r="K218" s="721"/>
      <c r="L218" s="343"/>
    </row>
    <row r="219" spans="1:12" x14ac:dyDescent="0.25">
      <c r="C219" s="1009"/>
      <c r="D219" s="1009"/>
      <c r="E219" s="1009"/>
      <c r="F219" s="1009"/>
      <c r="G219" s="1009"/>
      <c r="H219" s="1009"/>
      <c r="I219" s="1009"/>
      <c r="J219" s="1009"/>
      <c r="K219" s="1009"/>
    </row>
    <row r="220" spans="1:12" x14ac:dyDescent="0.25">
      <c r="C220" s="1020" t="s">
        <v>1263</v>
      </c>
      <c r="D220" s="1020"/>
      <c r="E220" s="1020"/>
      <c r="F220" s="1020"/>
      <c r="G220" s="1020"/>
      <c r="H220" s="1020"/>
      <c r="I220" s="1020"/>
      <c r="J220" s="1020"/>
      <c r="K220" s="1020"/>
    </row>
    <row r="221" spans="1:12" x14ac:dyDescent="0.25">
      <c r="C221" s="410"/>
      <c r="D221" s="410"/>
      <c r="E221" s="410"/>
      <c r="F221" s="410"/>
      <c r="G221" s="410"/>
      <c r="H221" s="410"/>
      <c r="I221" s="410"/>
      <c r="J221" s="410"/>
      <c r="K221" s="410"/>
    </row>
    <row r="222" spans="1:12" ht="14.25" customHeight="1" x14ac:dyDescent="0.25"/>
    <row r="223" spans="1:12" s="399" customFormat="1" ht="23.1" customHeight="1" x14ac:dyDescent="0.25">
      <c r="B223" s="449" t="s">
        <v>255</v>
      </c>
      <c r="C223" s="968" t="s">
        <v>1158</v>
      </c>
      <c r="D223" s="968"/>
      <c r="E223" s="968"/>
      <c r="F223" s="968"/>
      <c r="G223" s="968"/>
      <c r="H223" s="968"/>
      <c r="I223" s="968"/>
      <c r="J223" s="968"/>
      <c r="K223" s="968"/>
    </row>
    <row r="224" spans="1:12" ht="12" customHeight="1" x14ac:dyDescent="0.3">
      <c r="C224" s="316"/>
      <c r="D224" s="316"/>
      <c r="E224" s="316"/>
    </row>
    <row r="225" spans="1:12" ht="42" customHeight="1" x14ac:dyDescent="0.25">
      <c r="C225" s="975" t="s">
        <v>1159</v>
      </c>
      <c r="D225" s="975"/>
      <c r="E225" s="975"/>
      <c r="F225" s="975"/>
      <c r="G225" s="975"/>
      <c r="H225" s="975"/>
      <c r="I225" s="975"/>
      <c r="J225" s="975"/>
      <c r="K225" s="975"/>
    </row>
    <row r="226" spans="1:12" ht="12.75" customHeight="1" x14ac:dyDescent="0.25"/>
    <row r="227" spans="1:12" ht="15" customHeight="1" x14ac:dyDescent="0.25">
      <c r="B227" s="440">
        <v>5.0999999999999996</v>
      </c>
      <c r="C227" s="973" t="s">
        <v>560</v>
      </c>
      <c r="D227" s="973"/>
      <c r="E227" s="973"/>
      <c r="F227" s="973"/>
      <c r="G227" s="973"/>
      <c r="H227" s="973"/>
      <c r="I227" s="973"/>
      <c r="J227" s="973"/>
      <c r="K227" s="973"/>
    </row>
    <row r="228" spans="1:12" s="553" customFormat="1" ht="15" customHeight="1" x14ac:dyDescent="0.25">
      <c r="A228" s="643"/>
      <c r="B228" s="599"/>
      <c r="C228" s="975" t="s">
        <v>561</v>
      </c>
      <c r="D228" s="975"/>
      <c r="E228" s="975"/>
      <c r="F228" s="975"/>
      <c r="G228" s="975"/>
      <c r="H228" s="975"/>
      <c r="I228" s="975"/>
      <c r="J228" s="975"/>
      <c r="K228" s="975"/>
      <c r="L228" s="552"/>
    </row>
    <row r="229" spans="1:12" s="553" customFormat="1" ht="15" customHeight="1" x14ac:dyDescent="0.25">
      <c r="A229" s="643"/>
      <c r="B229" s="599"/>
      <c r="C229" s="991" t="s">
        <v>1068</v>
      </c>
      <c r="D229" s="991"/>
      <c r="E229" s="991"/>
      <c r="F229" s="991"/>
      <c r="G229" s="991"/>
      <c r="H229" s="991"/>
      <c r="I229" s="991"/>
      <c r="J229" s="991"/>
      <c r="K229" s="991"/>
      <c r="L229" s="552"/>
    </row>
    <row r="230" spans="1:12" s="553" customFormat="1" ht="15" customHeight="1" x14ac:dyDescent="0.25">
      <c r="A230" s="643"/>
      <c r="B230" s="599"/>
      <c r="C230" s="991" t="s">
        <v>1069</v>
      </c>
      <c r="D230" s="991"/>
      <c r="E230" s="991"/>
      <c r="F230" s="991"/>
      <c r="G230" s="991"/>
      <c r="H230" s="991"/>
      <c r="I230" s="991"/>
      <c r="J230" s="991"/>
      <c r="K230" s="991"/>
      <c r="L230" s="552"/>
    </row>
    <row r="231" spans="1:12" s="553" customFormat="1" ht="15" customHeight="1" x14ac:dyDescent="0.25">
      <c r="A231" s="643"/>
      <c r="B231" s="599"/>
      <c r="C231" s="991" t="s">
        <v>1070</v>
      </c>
      <c r="D231" s="991"/>
      <c r="E231" s="991"/>
      <c r="F231" s="991"/>
      <c r="G231" s="991"/>
      <c r="H231" s="991"/>
      <c r="I231" s="991"/>
      <c r="J231" s="991"/>
      <c r="K231" s="991"/>
      <c r="L231" s="552"/>
    </row>
    <row r="232" spans="1:12" s="553" customFormat="1" ht="15" customHeight="1" x14ac:dyDescent="0.25">
      <c r="A232" s="643"/>
      <c r="B232" s="599"/>
      <c r="C232" s="991" t="s">
        <v>1071</v>
      </c>
      <c r="D232" s="991"/>
      <c r="E232" s="991"/>
      <c r="F232" s="991"/>
      <c r="G232" s="991"/>
      <c r="H232" s="991"/>
      <c r="I232" s="991"/>
      <c r="J232" s="991"/>
      <c r="K232" s="991"/>
      <c r="L232" s="552"/>
    </row>
    <row r="233" spans="1:12" s="553" customFormat="1" ht="15" customHeight="1" x14ac:dyDescent="0.25">
      <c r="A233" s="643"/>
      <c r="B233" s="599"/>
      <c r="C233" s="991" t="s">
        <v>1072</v>
      </c>
      <c r="D233" s="991"/>
      <c r="E233" s="991"/>
      <c r="F233" s="991"/>
      <c r="G233" s="991"/>
      <c r="H233" s="991"/>
      <c r="I233" s="991"/>
      <c r="J233" s="991"/>
      <c r="K233" s="991"/>
      <c r="L233" s="552"/>
    </row>
    <row r="234" spans="1:12" s="553" customFormat="1" ht="30" customHeight="1" x14ac:dyDescent="0.25">
      <c r="B234" s="599"/>
      <c r="C234" s="975" t="s">
        <v>562</v>
      </c>
      <c r="D234" s="975"/>
      <c r="E234" s="975"/>
      <c r="F234" s="975"/>
      <c r="G234" s="975"/>
      <c r="H234" s="975"/>
      <c r="I234" s="975"/>
      <c r="J234" s="975"/>
      <c r="K234" s="975"/>
      <c r="L234" s="552"/>
    </row>
    <row r="235" spans="1:12" ht="12.75" customHeight="1" x14ac:dyDescent="0.25"/>
    <row r="236" spans="1:12" ht="15" customHeight="1" x14ac:dyDescent="0.25">
      <c r="B236" s="440">
        <v>5.2</v>
      </c>
      <c r="C236" s="973" t="s">
        <v>569</v>
      </c>
      <c r="D236" s="973"/>
      <c r="E236" s="973"/>
      <c r="F236" s="973"/>
      <c r="G236" s="973"/>
      <c r="H236" s="973"/>
      <c r="I236" s="973"/>
      <c r="J236" s="973"/>
      <c r="K236" s="973"/>
    </row>
    <row r="237" spans="1:12" ht="55.05" customHeight="1" x14ac:dyDescent="0.25">
      <c r="C237" s="975" t="s">
        <v>981</v>
      </c>
      <c r="D237" s="975"/>
      <c r="E237" s="975"/>
      <c r="F237" s="975"/>
      <c r="G237" s="975"/>
      <c r="H237" s="975"/>
      <c r="I237" s="975"/>
      <c r="J237" s="975"/>
      <c r="K237" s="975"/>
    </row>
    <row r="238" spans="1:12" ht="12.75" customHeight="1" x14ac:dyDescent="0.25"/>
    <row r="239" spans="1:12" ht="15" customHeight="1" x14ac:dyDescent="0.25">
      <c r="B239" s="440">
        <v>5.3</v>
      </c>
      <c r="C239" s="972" t="s">
        <v>1160</v>
      </c>
      <c r="D239" s="973"/>
      <c r="E239" s="973"/>
      <c r="F239" s="973"/>
      <c r="G239" s="973"/>
      <c r="H239" s="973"/>
      <c r="I239" s="973"/>
      <c r="J239" s="973"/>
      <c r="K239" s="973"/>
    </row>
    <row r="240" spans="1:12" ht="13.8" x14ac:dyDescent="0.25">
      <c r="B240" s="440"/>
      <c r="C240" s="466"/>
      <c r="D240" s="466"/>
      <c r="E240" s="466"/>
      <c r="F240" s="466"/>
      <c r="G240" s="466"/>
      <c r="H240" s="466"/>
      <c r="I240" s="466"/>
      <c r="J240" s="466"/>
      <c r="K240" s="466"/>
    </row>
    <row r="241" spans="1:12" ht="15" customHeight="1" x14ac:dyDescent="0.25">
      <c r="C241" s="1027" t="s">
        <v>1059</v>
      </c>
      <c r="D241" s="1027"/>
      <c r="E241" s="1027"/>
      <c r="F241" s="332" t="s">
        <v>1060</v>
      </c>
      <c r="G241" s="332"/>
      <c r="H241" s="332"/>
    </row>
    <row r="242" spans="1:12" ht="15" customHeight="1" x14ac:dyDescent="0.25">
      <c r="C242" s="1027"/>
      <c r="D242" s="1027"/>
      <c r="E242" s="1027"/>
      <c r="F242" s="310" t="s">
        <v>570</v>
      </c>
    </row>
    <row r="243" spans="1:12" ht="12.75" customHeight="1" x14ac:dyDescent="0.25">
      <c r="C243" s="331"/>
      <c r="D243" s="331"/>
      <c r="E243" s="331"/>
    </row>
    <row r="244" spans="1:12" ht="12.75" customHeight="1" x14ac:dyDescent="0.25">
      <c r="C244" s="331"/>
      <c r="D244" s="331"/>
      <c r="E244" s="331"/>
    </row>
    <row r="245" spans="1:12" s="399" customFormat="1" ht="23.1" customHeight="1" x14ac:dyDescent="0.25">
      <c r="B245" s="442" t="s">
        <v>264</v>
      </c>
      <c r="C245" s="969" t="s">
        <v>1161</v>
      </c>
      <c r="D245" s="968"/>
      <c r="E245" s="968"/>
      <c r="F245" s="968"/>
      <c r="G245" s="968"/>
      <c r="H245" s="968"/>
      <c r="I245" s="968"/>
      <c r="J245" s="968"/>
      <c r="K245" s="968"/>
    </row>
    <row r="246" spans="1:12" ht="12.75" customHeight="1" x14ac:dyDescent="0.3">
      <c r="B246" s="452"/>
      <c r="C246" s="316"/>
      <c r="D246" s="316"/>
      <c r="E246" s="316"/>
    </row>
    <row r="247" spans="1:12" ht="15" customHeight="1" x14ac:dyDescent="0.25">
      <c r="B247" s="440">
        <v>6.1</v>
      </c>
      <c r="C247" s="973" t="s">
        <v>571</v>
      </c>
      <c r="D247" s="973"/>
      <c r="E247" s="973"/>
      <c r="F247" s="973"/>
      <c r="G247" s="973"/>
      <c r="H247" s="973"/>
      <c r="I247" s="973"/>
      <c r="J247" s="973"/>
      <c r="K247" s="973"/>
    </row>
    <row r="248" spans="1:12" s="391" customFormat="1" ht="42" customHeight="1" x14ac:dyDescent="0.25">
      <c r="A248" s="317"/>
      <c r="B248" s="558"/>
      <c r="C248" s="721" t="s">
        <v>1264</v>
      </c>
      <c r="D248" s="721"/>
      <c r="E248" s="721"/>
      <c r="F248" s="721"/>
      <c r="G248" s="721"/>
      <c r="H248" s="721"/>
      <c r="I248" s="721"/>
      <c r="J248" s="721"/>
      <c r="K248" s="721"/>
      <c r="L248" s="387"/>
    </row>
    <row r="249" spans="1:12" ht="12.75" customHeight="1" x14ac:dyDescent="0.25">
      <c r="C249" s="334"/>
      <c r="D249" s="319"/>
      <c r="E249" s="319"/>
      <c r="F249" s="319"/>
      <c r="G249" s="319"/>
      <c r="H249" s="319"/>
      <c r="I249" s="319"/>
    </row>
    <row r="250" spans="1:12" ht="15" customHeight="1" x14ac:dyDescent="0.25">
      <c r="B250" s="440">
        <v>6.2</v>
      </c>
      <c r="C250" s="973" t="s">
        <v>572</v>
      </c>
      <c r="D250" s="973"/>
      <c r="E250" s="973"/>
      <c r="F250" s="973"/>
      <c r="G250" s="973"/>
      <c r="H250" s="973"/>
      <c r="I250" s="973"/>
      <c r="J250" s="973"/>
      <c r="K250" s="973"/>
    </row>
    <row r="251" spans="1:12" s="335" customFormat="1" ht="110.1" customHeight="1" x14ac:dyDescent="0.25">
      <c r="A251" s="317"/>
      <c r="B251" s="560"/>
      <c r="C251" s="721" t="s">
        <v>1265</v>
      </c>
      <c r="D251" s="721"/>
      <c r="E251" s="721"/>
      <c r="F251" s="721"/>
      <c r="G251" s="721"/>
      <c r="H251" s="721"/>
      <c r="I251" s="721"/>
      <c r="J251" s="721"/>
      <c r="K251" s="721"/>
      <c r="L251" s="336"/>
    </row>
    <row r="252" spans="1:12" ht="18.75" customHeight="1" x14ac:dyDescent="0.25">
      <c r="C252" s="336"/>
      <c r="D252" s="336"/>
      <c r="E252" s="336"/>
      <c r="F252" s="336"/>
      <c r="G252" s="336"/>
      <c r="H252" s="336"/>
      <c r="I252" s="336"/>
    </row>
    <row r="253" spans="1:12" x14ac:dyDescent="0.25">
      <c r="C253" s="336"/>
      <c r="D253" s="336"/>
      <c r="E253" s="336"/>
      <c r="F253" s="336"/>
      <c r="G253" s="336"/>
      <c r="H253" s="336"/>
      <c r="I253" s="336"/>
    </row>
    <row r="254" spans="1:12" x14ac:dyDescent="0.25">
      <c r="C254" s="336"/>
      <c r="D254" s="336"/>
      <c r="E254" s="336"/>
      <c r="F254" s="336"/>
      <c r="G254" s="336"/>
      <c r="H254" s="336"/>
      <c r="I254" s="336"/>
    </row>
    <row r="255" spans="1:12" x14ac:dyDescent="0.25">
      <c r="C255" s="336"/>
      <c r="D255" s="336"/>
      <c r="E255" s="336"/>
      <c r="F255" s="336"/>
      <c r="G255" s="336"/>
      <c r="H255" s="336"/>
      <c r="I255" s="336"/>
    </row>
    <row r="256" spans="1:12" x14ac:dyDescent="0.25">
      <c r="C256" s="336"/>
      <c r="D256" s="336"/>
      <c r="E256" s="336"/>
      <c r="F256" s="336"/>
      <c r="G256" s="336"/>
      <c r="H256" s="336"/>
      <c r="I256" s="336"/>
    </row>
    <row r="257" spans="3:9" x14ac:dyDescent="0.25">
      <c r="C257" s="336"/>
      <c r="D257" s="336"/>
      <c r="E257" s="336"/>
      <c r="F257" s="336"/>
      <c r="G257" s="336"/>
      <c r="H257" s="336"/>
      <c r="I257" s="336"/>
    </row>
    <row r="258" spans="3:9" x14ac:dyDescent="0.25">
      <c r="C258" s="336"/>
      <c r="D258" s="336"/>
      <c r="E258" s="336"/>
      <c r="F258" s="336"/>
      <c r="G258" s="336"/>
      <c r="H258" s="336"/>
      <c r="I258" s="336"/>
    </row>
    <row r="259" spans="3:9" x14ac:dyDescent="0.25">
      <c r="C259" s="336"/>
      <c r="D259" s="336"/>
      <c r="E259" s="336"/>
      <c r="F259" s="336"/>
      <c r="G259" s="336"/>
      <c r="H259" s="336"/>
      <c r="I259" s="336"/>
    </row>
    <row r="260" spans="3:9" x14ac:dyDescent="0.25">
      <c r="C260" s="336"/>
      <c r="D260" s="336"/>
      <c r="E260" s="336"/>
      <c r="F260" s="336"/>
      <c r="G260" s="336"/>
      <c r="H260" s="336"/>
      <c r="I260" s="336"/>
    </row>
    <row r="261" spans="3:9" x14ac:dyDescent="0.25">
      <c r="C261" s="336"/>
      <c r="D261" s="336"/>
      <c r="E261" s="336"/>
      <c r="F261" s="336"/>
      <c r="G261" s="336"/>
      <c r="H261" s="336"/>
      <c r="I261" s="336"/>
    </row>
    <row r="262" spans="3:9" x14ac:dyDescent="0.25">
      <c r="C262" s="336"/>
      <c r="D262" s="336"/>
      <c r="E262" s="336"/>
      <c r="F262" s="336"/>
      <c r="G262" s="336"/>
      <c r="H262" s="336"/>
      <c r="I262" s="336"/>
    </row>
    <row r="263" spans="3:9" x14ac:dyDescent="0.25">
      <c r="C263" s="336"/>
      <c r="D263" s="336"/>
      <c r="E263" s="336"/>
      <c r="F263" s="336"/>
      <c r="G263" s="336"/>
      <c r="H263" s="336"/>
      <c r="I263" s="336"/>
    </row>
    <row r="264" spans="3:9" x14ac:dyDescent="0.25">
      <c r="C264" s="336"/>
      <c r="D264" s="336"/>
      <c r="E264" s="336"/>
      <c r="F264" s="336"/>
      <c r="G264" s="336"/>
      <c r="H264" s="336"/>
      <c r="I264" s="336"/>
    </row>
    <row r="265" spans="3:9" x14ac:dyDescent="0.25">
      <c r="C265" s="336"/>
      <c r="D265" s="336"/>
      <c r="E265" s="336"/>
      <c r="F265" s="336"/>
      <c r="G265" s="336"/>
      <c r="H265" s="336"/>
      <c r="I265" s="336"/>
    </row>
    <row r="266" spans="3:9" x14ac:dyDescent="0.25">
      <c r="C266" s="336"/>
      <c r="D266" s="336"/>
      <c r="E266" s="336"/>
      <c r="F266" s="336"/>
      <c r="G266" s="336"/>
      <c r="H266" s="336"/>
      <c r="I266" s="336"/>
    </row>
    <row r="267" spans="3:9" x14ac:dyDescent="0.25">
      <c r="C267" s="336"/>
      <c r="D267" s="336"/>
      <c r="E267" s="336"/>
      <c r="F267" s="336"/>
      <c r="G267" s="336"/>
      <c r="H267" s="336"/>
      <c r="I267" s="336"/>
    </row>
    <row r="268" spans="3:9" x14ac:dyDescent="0.25">
      <c r="C268" s="336"/>
      <c r="D268" s="336"/>
      <c r="E268" s="336"/>
      <c r="F268" s="336"/>
      <c r="G268" s="336"/>
      <c r="H268" s="336"/>
      <c r="I268" s="336"/>
    </row>
    <row r="269" spans="3:9" x14ac:dyDescent="0.25">
      <c r="C269" s="336"/>
      <c r="D269" s="336"/>
      <c r="E269" s="336"/>
      <c r="F269" s="336"/>
      <c r="G269" s="336"/>
      <c r="H269" s="336"/>
      <c r="I269" s="336"/>
    </row>
    <row r="270" spans="3:9" x14ac:dyDescent="0.25">
      <c r="C270" s="336"/>
      <c r="D270" s="336"/>
      <c r="E270" s="336"/>
      <c r="F270" s="336"/>
      <c r="G270" s="336"/>
      <c r="H270" s="336"/>
      <c r="I270" s="336"/>
    </row>
    <row r="271" spans="3:9" x14ac:dyDescent="0.25">
      <c r="C271" s="336"/>
      <c r="D271" s="336"/>
      <c r="E271" s="336"/>
      <c r="F271" s="336"/>
      <c r="G271" s="336"/>
      <c r="H271" s="336"/>
      <c r="I271" s="336"/>
    </row>
    <row r="272" spans="3:9" x14ac:dyDescent="0.25">
      <c r="C272" s="336"/>
      <c r="D272" s="336"/>
      <c r="E272" s="336"/>
      <c r="F272" s="336"/>
      <c r="G272" s="336"/>
      <c r="H272" s="336"/>
      <c r="I272" s="336"/>
    </row>
    <row r="273" spans="2:11" x14ac:dyDescent="0.25">
      <c r="C273" s="336"/>
      <c r="D273" s="336"/>
      <c r="E273" s="336"/>
      <c r="F273" s="336"/>
      <c r="G273" s="336"/>
      <c r="H273" s="336"/>
      <c r="I273" s="336"/>
    </row>
    <row r="274" spans="2:11" x14ac:dyDescent="0.25">
      <c r="C274" s="336"/>
      <c r="D274" s="336"/>
      <c r="E274" s="336"/>
      <c r="F274" s="336"/>
      <c r="G274" s="336"/>
      <c r="H274" s="336"/>
      <c r="I274" s="336"/>
    </row>
    <row r="275" spans="2:11" x14ac:dyDescent="0.25">
      <c r="C275" s="336"/>
      <c r="D275" s="336"/>
      <c r="E275" s="336"/>
      <c r="F275" s="336"/>
      <c r="G275" s="336"/>
      <c r="H275" s="336"/>
      <c r="I275" s="336"/>
    </row>
    <row r="276" spans="2:11" x14ac:dyDescent="0.25">
      <c r="C276" s="336"/>
      <c r="D276" s="336"/>
      <c r="E276" s="336"/>
      <c r="F276" s="336"/>
      <c r="G276" s="336"/>
      <c r="H276" s="336"/>
      <c r="I276" s="336"/>
    </row>
    <row r="277" spans="2:11" x14ac:dyDescent="0.25">
      <c r="C277" s="336"/>
      <c r="D277" s="336"/>
      <c r="E277" s="336"/>
      <c r="F277" s="336"/>
      <c r="G277" s="336"/>
      <c r="H277" s="336"/>
      <c r="I277" s="336"/>
    </row>
    <row r="278" spans="2:11" x14ac:dyDescent="0.25">
      <c r="C278" s="336"/>
      <c r="D278" s="336"/>
      <c r="E278" s="336"/>
      <c r="F278" s="336"/>
      <c r="G278" s="336"/>
      <c r="H278" s="336"/>
      <c r="I278" s="336"/>
    </row>
    <row r="279" spans="2:11" x14ac:dyDescent="0.25">
      <c r="C279" s="336"/>
      <c r="D279" s="336"/>
      <c r="E279" s="336"/>
      <c r="F279" s="336"/>
      <c r="G279" s="336"/>
      <c r="H279" s="336"/>
      <c r="I279" s="336"/>
    </row>
    <row r="280" spans="2:11" x14ac:dyDescent="0.25">
      <c r="C280" s="336"/>
      <c r="D280" s="336"/>
      <c r="E280" s="336"/>
      <c r="F280" s="336"/>
      <c r="G280" s="336"/>
      <c r="H280" s="336"/>
      <c r="I280" s="336"/>
    </row>
    <row r="281" spans="2:11" x14ac:dyDescent="0.25">
      <c r="C281" s="336"/>
      <c r="D281" s="336"/>
      <c r="E281" s="336"/>
      <c r="F281" s="336"/>
      <c r="G281" s="336"/>
      <c r="H281" s="336"/>
      <c r="I281" s="336"/>
    </row>
    <row r="282" spans="2:11" x14ac:dyDescent="0.25">
      <c r="C282" s="336"/>
      <c r="D282" s="336"/>
      <c r="E282" s="336"/>
      <c r="F282" s="336"/>
      <c r="G282" s="336"/>
      <c r="H282" s="336"/>
      <c r="I282" s="336"/>
    </row>
    <row r="283" spans="2:11" x14ac:dyDescent="0.25">
      <c r="B283" s="601"/>
      <c r="C283" s="336"/>
      <c r="D283" s="336"/>
      <c r="E283" s="336"/>
      <c r="F283" s="336"/>
      <c r="G283" s="336"/>
      <c r="H283" s="336"/>
      <c r="I283" s="336"/>
    </row>
    <row r="284" spans="2:11" x14ac:dyDescent="0.25">
      <c r="B284" s="582"/>
      <c r="C284" s="333"/>
      <c r="D284" s="333"/>
      <c r="E284" s="333"/>
      <c r="F284" s="581"/>
      <c r="G284" s="581"/>
      <c r="H284" s="581"/>
      <c r="I284" s="581"/>
    </row>
    <row r="285" spans="2:11" s="400" customFormat="1" ht="23.1" customHeight="1" x14ac:dyDescent="0.25">
      <c r="B285" s="449" t="s">
        <v>265</v>
      </c>
      <c r="C285" s="969" t="s">
        <v>1270</v>
      </c>
      <c r="D285" s="968"/>
      <c r="E285" s="968"/>
      <c r="F285" s="968"/>
      <c r="G285" s="968"/>
      <c r="H285" s="968"/>
      <c r="I285" s="968"/>
      <c r="J285" s="968"/>
      <c r="K285" s="968"/>
    </row>
    <row r="286" spans="2:11" ht="16.8" x14ac:dyDescent="0.3">
      <c r="C286" s="316"/>
      <c r="D286" s="316"/>
      <c r="E286" s="316"/>
    </row>
    <row r="287" spans="2:11" x14ac:dyDescent="0.25">
      <c r="B287" s="392"/>
      <c r="C287" s="766"/>
      <c r="D287" s="766"/>
      <c r="E287" s="766"/>
      <c r="F287" s="766"/>
      <c r="G287" s="766"/>
      <c r="H287" s="766"/>
      <c r="I287" s="766"/>
      <c r="J287" s="766"/>
      <c r="K287" s="766"/>
    </row>
    <row r="288" spans="2:11" x14ac:dyDescent="0.25">
      <c r="C288" s="336"/>
      <c r="D288" s="336"/>
      <c r="E288" s="336"/>
      <c r="F288" s="336"/>
      <c r="G288" s="336"/>
      <c r="H288" s="336"/>
      <c r="I288" s="336"/>
    </row>
    <row r="289" spans="3:9" x14ac:dyDescent="0.25">
      <c r="C289" s="336"/>
      <c r="D289" s="336"/>
      <c r="E289" s="336"/>
      <c r="F289" s="336"/>
      <c r="G289" s="336"/>
      <c r="H289" s="336"/>
      <c r="I289" s="336"/>
    </row>
    <row r="290" spans="3:9" x14ac:dyDescent="0.25">
      <c r="C290" s="336"/>
      <c r="D290" s="336"/>
      <c r="E290" s="336"/>
      <c r="F290" s="336"/>
      <c r="G290" s="336"/>
      <c r="H290" s="336"/>
      <c r="I290" s="336"/>
    </row>
    <row r="291" spans="3:9" x14ac:dyDescent="0.25">
      <c r="C291" s="336"/>
      <c r="D291" s="336"/>
      <c r="E291" s="336"/>
      <c r="F291" s="336"/>
      <c r="G291" s="336"/>
      <c r="H291" s="336"/>
      <c r="I291" s="336"/>
    </row>
    <row r="292" spans="3:9" x14ac:dyDescent="0.25">
      <c r="C292" s="336"/>
      <c r="D292" s="336"/>
      <c r="E292" s="336"/>
      <c r="F292" s="336"/>
      <c r="G292" s="336"/>
      <c r="H292" s="336"/>
      <c r="I292" s="336"/>
    </row>
    <row r="293" spans="3:9" x14ac:dyDescent="0.25">
      <c r="C293" s="336"/>
      <c r="D293" s="336"/>
      <c r="E293" s="336"/>
      <c r="F293" s="336"/>
      <c r="G293" s="336"/>
      <c r="H293" s="336"/>
      <c r="I293" s="336"/>
    </row>
    <row r="294" spans="3:9" x14ac:dyDescent="0.25">
      <c r="C294" s="336"/>
      <c r="D294" s="336"/>
      <c r="E294" s="336"/>
      <c r="F294" s="336"/>
      <c r="G294" s="336"/>
      <c r="H294" s="336"/>
      <c r="I294" s="336"/>
    </row>
    <row r="295" spans="3:9" x14ac:dyDescent="0.25">
      <c r="C295" s="336"/>
      <c r="D295" s="336"/>
      <c r="E295" s="336"/>
      <c r="F295" s="336"/>
      <c r="G295" s="336"/>
      <c r="H295" s="336"/>
      <c r="I295" s="336"/>
    </row>
    <row r="296" spans="3:9" x14ac:dyDescent="0.25">
      <c r="C296" s="336"/>
      <c r="D296" s="336"/>
      <c r="E296" s="336"/>
      <c r="F296" s="336"/>
      <c r="G296" s="336"/>
      <c r="H296" s="336"/>
      <c r="I296" s="336"/>
    </row>
    <row r="297" spans="3:9" x14ac:dyDescent="0.25">
      <c r="C297" s="336"/>
      <c r="D297" s="336"/>
      <c r="E297" s="336"/>
      <c r="F297" s="336"/>
      <c r="G297" s="336"/>
      <c r="H297" s="336"/>
      <c r="I297" s="336"/>
    </row>
    <row r="298" spans="3:9" x14ac:dyDescent="0.25">
      <c r="C298" s="336"/>
      <c r="D298" s="336"/>
      <c r="E298" s="336"/>
      <c r="F298" s="336"/>
      <c r="G298" s="336"/>
      <c r="H298" s="336"/>
      <c r="I298" s="336"/>
    </row>
    <row r="299" spans="3:9" x14ac:dyDescent="0.25">
      <c r="C299" s="336"/>
      <c r="D299" s="336"/>
      <c r="E299" s="336"/>
      <c r="F299" s="336"/>
      <c r="G299" s="336"/>
      <c r="H299" s="336"/>
      <c r="I299" s="336"/>
    </row>
    <row r="300" spans="3:9" x14ac:dyDescent="0.25">
      <c r="C300" s="336"/>
      <c r="D300" s="336"/>
      <c r="E300" s="336"/>
      <c r="F300" s="336"/>
      <c r="G300" s="336"/>
      <c r="H300" s="336"/>
      <c r="I300" s="336"/>
    </row>
    <row r="301" spans="3:9" x14ac:dyDescent="0.25">
      <c r="C301" s="336"/>
      <c r="D301" s="336"/>
      <c r="E301" s="336"/>
      <c r="F301" s="336"/>
      <c r="G301" s="336"/>
      <c r="H301" s="336"/>
      <c r="I301" s="336"/>
    </row>
    <row r="302" spans="3:9" x14ac:dyDescent="0.25">
      <c r="C302" s="336"/>
      <c r="D302" s="336"/>
      <c r="E302" s="336"/>
      <c r="F302" s="336"/>
      <c r="G302" s="336"/>
      <c r="H302" s="336"/>
      <c r="I302" s="336"/>
    </row>
    <row r="303" spans="3:9" x14ac:dyDescent="0.25">
      <c r="C303" s="336"/>
      <c r="D303" s="336"/>
      <c r="E303" s="336"/>
      <c r="F303" s="336"/>
      <c r="G303" s="336"/>
      <c r="H303" s="336"/>
      <c r="I303" s="336"/>
    </row>
    <row r="304" spans="3:9" x14ac:dyDescent="0.25">
      <c r="C304" s="336"/>
      <c r="D304" s="336"/>
      <c r="E304" s="336"/>
      <c r="F304" s="336"/>
      <c r="G304" s="336"/>
      <c r="H304" s="336"/>
      <c r="I304" s="336"/>
    </row>
    <row r="305" spans="2:11" x14ac:dyDescent="0.25">
      <c r="C305" s="336"/>
      <c r="D305" s="336"/>
      <c r="E305" s="336"/>
      <c r="F305" s="336"/>
      <c r="G305" s="336"/>
      <c r="H305" s="336"/>
      <c r="I305" s="336"/>
    </row>
    <row r="306" spans="2:11" x14ac:dyDescent="0.25">
      <c r="C306" s="336"/>
      <c r="D306" s="336"/>
      <c r="E306" s="336"/>
      <c r="F306" s="336"/>
      <c r="G306" s="336"/>
      <c r="H306" s="336"/>
      <c r="I306" s="336"/>
    </row>
    <row r="307" spans="2:11" x14ac:dyDescent="0.25">
      <c r="C307" s="336"/>
      <c r="D307" s="336"/>
      <c r="E307" s="336"/>
      <c r="F307" s="336"/>
      <c r="G307" s="336"/>
      <c r="H307" s="336"/>
      <c r="I307" s="336"/>
    </row>
    <row r="308" spans="2:11" x14ac:dyDescent="0.25">
      <c r="B308" s="601"/>
      <c r="C308" s="336"/>
      <c r="D308" s="336"/>
      <c r="E308" s="336"/>
      <c r="F308" s="336"/>
      <c r="G308" s="336"/>
      <c r="H308" s="336"/>
      <c r="I308" s="336"/>
    </row>
    <row r="309" spans="2:11" x14ac:dyDescent="0.25">
      <c r="B309" s="601"/>
      <c r="C309" s="336"/>
      <c r="D309" s="336"/>
      <c r="E309" s="336"/>
      <c r="F309" s="336"/>
      <c r="G309" s="336"/>
      <c r="H309" s="336"/>
      <c r="I309" s="336"/>
    </row>
    <row r="310" spans="2:11" x14ac:dyDescent="0.25">
      <c r="C310" s="336"/>
      <c r="D310" s="336"/>
      <c r="E310" s="336"/>
      <c r="F310" s="336"/>
      <c r="G310" s="336"/>
      <c r="H310" s="336"/>
      <c r="I310" s="336"/>
    </row>
    <row r="311" spans="2:11" ht="15" customHeight="1" x14ac:dyDescent="0.25">
      <c r="B311" s="452" t="s">
        <v>366</v>
      </c>
      <c r="C311" s="1017" t="s">
        <v>1229</v>
      </c>
      <c r="D311" s="1018"/>
      <c r="E311" s="1018"/>
      <c r="F311" s="1018"/>
      <c r="G311" s="1019" t="s">
        <v>1230</v>
      </c>
      <c r="H311" s="1019"/>
      <c r="I311" s="1019"/>
      <c r="J311" s="1019"/>
      <c r="K311" s="1019"/>
    </row>
    <row r="312" spans="2:11" ht="27" customHeight="1" x14ac:dyDescent="0.25">
      <c r="C312" s="1016" t="s">
        <v>1162</v>
      </c>
      <c r="D312" s="1016"/>
      <c r="E312" s="1016"/>
      <c r="F312" s="1016"/>
      <c r="G312" s="999" t="s">
        <v>1163</v>
      </c>
      <c r="H312" s="999"/>
      <c r="I312" s="999"/>
      <c r="J312" s="999"/>
      <c r="K312" s="999"/>
    </row>
    <row r="313" spans="2:11" x14ac:dyDescent="0.25">
      <c r="C313" s="1016"/>
      <c r="D313" s="1016"/>
      <c r="E313" s="1016"/>
      <c r="F313" s="1016"/>
      <c r="G313" s="999"/>
      <c r="H313" s="999"/>
      <c r="I313" s="999"/>
      <c r="J313" s="999"/>
      <c r="K313" s="999"/>
    </row>
    <row r="314" spans="2:11" x14ac:dyDescent="0.25">
      <c r="C314" s="1016"/>
      <c r="D314" s="1016"/>
      <c r="E314" s="1016"/>
      <c r="F314" s="1016"/>
      <c r="G314" s="999"/>
      <c r="H314" s="999"/>
      <c r="I314" s="999"/>
      <c r="J314" s="999"/>
      <c r="K314" s="999"/>
    </row>
    <row r="315" spans="2:11" x14ac:dyDescent="0.25">
      <c r="C315" s="1016"/>
      <c r="D315" s="1016"/>
      <c r="E315" s="1016"/>
      <c r="F315" s="1016"/>
      <c r="G315" s="999"/>
      <c r="H315" s="999"/>
      <c r="I315" s="999"/>
      <c r="J315" s="999"/>
      <c r="K315" s="999"/>
    </row>
    <row r="316" spans="2:11" ht="20.100000000000001" customHeight="1" x14ac:dyDescent="0.25">
      <c r="C316" s="1016"/>
      <c r="D316" s="1016"/>
      <c r="E316" s="1016"/>
      <c r="F316" s="1016"/>
      <c r="G316" s="999" t="s">
        <v>1204</v>
      </c>
      <c r="H316" s="999"/>
      <c r="I316" s="999"/>
      <c r="J316" s="999"/>
      <c r="K316" s="999"/>
    </row>
    <row r="317" spans="2:11" ht="12.75" customHeight="1" x14ac:dyDescent="0.25">
      <c r="B317" s="565"/>
      <c r="C317" s="564"/>
      <c r="D317" s="564"/>
      <c r="E317" s="564"/>
      <c r="F317" s="564"/>
      <c r="G317" s="563"/>
      <c r="H317" s="563"/>
      <c r="I317" s="563"/>
      <c r="J317" s="563"/>
      <c r="K317" s="563"/>
    </row>
    <row r="318" spans="2:11" ht="30" customHeight="1" x14ac:dyDescent="0.25">
      <c r="B318" s="565"/>
      <c r="C318" s="1036" t="s">
        <v>1211</v>
      </c>
      <c r="D318" s="1036"/>
      <c r="E318" s="1036"/>
      <c r="F318" s="1036"/>
      <c r="G318" s="1036" t="s">
        <v>1213</v>
      </c>
      <c r="H318" s="1036"/>
      <c r="I318" s="1036"/>
      <c r="J318" s="1036"/>
      <c r="K318" s="1036"/>
    </row>
    <row r="319" spans="2:11" ht="12.75" customHeight="1" x14ac:dyDescent="0.25"/>
    <row r="320" spans="2:11" ht="15" customHeight="1" x14ac:dyDescent="0.25">
      <c r="B320" s="452" t="s">
        <v>367</v>
      </c>
      <c r="C320" s="1037" t="s">
        <v>1205</v>
      </c>
      <c r="D320" s="1038"/>
      <c r="E320" s="1038"/>
      <c r="F320" s="1038"/>
      <c r="G320" s="1039" t="s">
        <v>1206</v>
      </c>
      <c r="H320" s="1039"/>
      <c r="I320" s="1039"/>
      <c r="J320" s="1039"/>
      <c r="K320" s="1039"/>
    </row>
    <row r="321" spans="1:12" ht="56.1" customHeight="1" x14ac:dyDescent="0.25">
      <c r="C321" s="975" t="s">
        <v>1164</v>
      </c>
      <c r="D321" s="1007"/>
      <c r="E321" s="1007"/>
      <c r="F321" s="1007"/>
      <c r="G321" s="766" t="s">
        <v>573</v>
      </c>
      <c r="H321" s="766"/>
      <c r="I321" s="766"/>
      <c r="J321" s="766"/>
      <c r="K321" s="766"/>
    </row>
    <row r="322" spans="1:12" ht="56.1" customHeight="1" x14ac:dyDescent="0.25">
      <c r="C322" s="1016" t="s">
        <v>1098</v>
      </c>
      <c r="D322" s="1016"/>
      <c r="E322" s="1016"/>
      <c r="F322" s="1016"/>
      <c r="G322" s="766"/>
      <c r="H322" s="766"/>
      <c r="I322" s="766"/>
      <c r="J322" s="766"/>
      <c r="K322" s="766"/>
    </row>
    <row r="323" spans="1:12" ht="30" customHeight="1" x14ac:dyDescent="0.25">
      <c r="C323" s="1016" t="s">
        <v>1067</v>
      </c>
      <c r="D323" s="1035"/>
      <c r="E323" s="1035"/>
      <c r="F323" s="1035"/>
      <c r="G323" s="766"/>
      <c r="H323" s="766"/>
      <c r="I323" s="766"/>
      <c r="J323" s="766"/>
      <c r="K323" s="766"/>
    </row>
    <row r="324" spans="1:12" s="381" customFormat="1" ht="30" customHeight="1" x14ac:dyDescent="0.25">
      <c r="A324" s="317"/>
      <c r="B324" s="559"/>
      <c r="C324" s="1016" t="s">
        <v>1097</v>
      </c>
      <c r="D324" s="1035"/>
      <c r="E324" s="1035"/>
      <c r="F324" s="1035"/>
      <c r="G324" s="766"/>
      <c r="H324" s="766"/>
      <c r="I324" s="766"/>
      <c r="J324" s="766"/>
      <c r="K324" s="766"/>
      <c r="L324" s="343"/>
    </row>
    <row r="325" spans="1:12" ht="12.75" customHeight="1" x14ac:dyDescent="0.25">
      <c r="C325" s="1042"/>
      <c r="D325" s="1042"/>
      <c r="E325" s="1042"/>
      <c r="F325" s="1042"/>
      <c r="H325" s="334"/>
      <c r="I325" s="319"/>
    </row>
    <row r="326" spans="1:12" ht="15" customHeight="1" x14ac:dyDescent="0.25">
      <c r="B326" s="451">
        <v>7.5</v>
      </c>
      <c r="C326" s="972" t="s">
        <v>574</v>
      </c>
      <c r="D326" s="973"/>
      <c r="E326" s="973"/>
      <c r="F326" s="973"/>
      <c r="G326" s="973"/>
      <c r="H326" s="973"/>
      <c r="I326" s="973"/>
      <c r="J326" s="973"/>
      <c r="K326" s="973"/>
    </row>
    <row r="327" spans="1:12" s="391" customFormat="1" ht="30" customHeight="1" x14ac:dyDescent="0.25">
      <c r="B327" s="558"/>
      <c r="C327" s="975" t="s">
        <v>1165</v>
      </c>
      <c r="D327" s="975"/>
      <c r="E327" s="975"/>
      <c r="F327" s="975"/>
      <c r="G327" s="975"/>
      <c r="H327" s="975"/>
      <c r="I327" s="975"/>
      <c r="J327" s="975"/>
      <c r="K327" s="975"/>
      <c r="L327" s="387"/>
    </row>
    <row r="328" spans="1:12" ht="12.75" customHeight="1" x14ac:dyDescent="0.25">
      <c r="C328" s="334"/>
      <c r="D328" s="319"/>
      <c r="E328" s="319"/>
      <c r="F328" s="319"/>
      <c r="G328" s="319"/>
      <c r="H328" s="319"/>
      <c r="I328" s="319"/>
    </row>
    <row r="329" spans="1:12" ht="15" customHeight="1" x14ac:dyDescent="0.25">
      <c r="B329" s="444">
        <v>7.6</v>
      </c>
      <c r="C329" s="972" t="s">
        <v>1166</v>
      </c>
      <c r="D329" s="973"/>
      <c r="E329" s="973"/>
      <c r="F329" s="973"/>
      <c r="G329" s="973"/>
      <c r="H329" s="973"/>
      <c r="I329" s="973"/>
      <c r="J329" s="973"/>
      <c r="K329" s="973"/>
    </row>
    <row r="330" spans="1:12" s="391" customFormat="1" ht="42" customHeight="1" x14ac:dyDescent="0.25">
      <c r="B330" s="558"/>
      <c r="C330" s="766" t="s">
        <v>1231</v>
      </c>
      <c r="D330" s="766"/>
      <c r="E330" s="766"/>
      <c r="F330" s="766"/>
      <c r="G330" s="766"/>
      <c r="H330" s="766"/>
      <c r="I330" s="766"/>
      <c r="J330" s="766"/>
      <c r="K330" s="766"/>
      <c r="L330" s="387"/>
    </row>
    <row r="331" spans="1:12" s="391" customFormat="1" ht="12.75" customHeight="1" x14ac:dyDescent="0.25">
      <c r="B331" s="558"/>
      <c r="C331" s="382"/>
      <c r="D331" s="382"/>
      <c r="E331" s="382"/>
      <c r="F331" s="382"/>
      <c r="G331" s="382"/>
      <c r="H331" s="382"/>
      <c r="I331" s="382"/>
      <c r="J331" s="382"/>
      <c r="K331" s="382"/>
      <c r="L331" s="387"/>
    </row>
    <row r="332" spans="1:12" ht="12.75" customHeight="1" x14ac:dyDescent="0.25">
      <c r="C332" s="314"/>
      <c r="D332" s="314"/>
      <c r="E332" s="314"/>
      <c r="F332" s="314"/>
      <c r="G332" s="314"/>
      <c r="H332" s="314"/>
      <c r="I332" s="314"/>
    </row>
    <row r="333" spans="1:12" s="320" customFormat="1" ht="23.1" customHeight="1" x14ac:dyDescent="0.3">
      <c r="B333" s="449" t="s">
        <v>256</v>
      </c>
      <c r="C333" s="969" t="s">
        <v>1167</v>
      </c>
      <c r="D333" s="968"/>
      <c r="E333" s="968"/>
      <c r="F333" s="968"/>
      <c r="G333" s="968"/>
      <c r="H333" s="968"/>
      <c r="I333" s="968"/>
      <c r="J333" s="968"/>
      <c r="K333" s="968"/>
    </row>
    <row r="334" spans="1:12" ht="12.75" customHeight="1" x14ac:dyDescent="0.25"/>
    <row r="335" spans="1:12" ht="30" customHeight="1" x14ac:dyDescent="0.25">
      <c r="C335" s="715" t="s">
        <v>1266</v>
      </c>
      <c r="D335" s="715"/>
      <c r="E335" s="715"/>
      <c r="F335" s="715"/>
      <c r="G335" s="715"/>
      <c r="H335" s="715"/>
      <c r="I335" s="715"/>
      <c r="J335" s="715"/>
      <c r="K335" s="715"/>
    </row>
    <row r="336" spans="1:12" ht="12.75" customHeight="1" x14ac:dyDescent="0.25">
      <c r="C336" s="315"/>
      <c r="D336" s="315"/>
      <c r="E336" s="315"/>
      <c r="F336" s="315"/>
      <c r="G336" s="315"/>
      <c r="H336" s="315"/>
      <c r="I336" s="315"/>
    </row>
    <row r="337" spans="2:12" ht="15" customHeight="1" x14ac:dyDescent="0.25">
      <c r="B337" s="452">
        <v>8.1</v>
      </c>
      <c r="C337" s="973" t="s">
        <v>575</v>
      </c>
      <c r="D337" s="973"/>
      <c r="E337" s="973"/>
      <c r="F337" s="973"/>
      <c r="G337" s="973"/>
      <c r="H337" s="973"/>
      <c r="I337" s="973"/>
      <c r="J337" s="973"/>
      <c r="K337" s="973"/>
    </row>
    <row r="338" spans="2:12" s="391" customFormat="1" ht="56.1" customHeight="1" x14ac:dyDescent="0.25">
      <c r="B338" s="558"/>
      <c r="C338" s="975" t="s">
        <v>1168</v>
      </c>
      <c r="D338" s="1007"/>
      <c r="E338" s="1007"/>
      <c r="F338" s="1007"/>
      <c r="G338" s="1007"/>
      <c r="H338" s="1007"/>
      <c r="I338" s="1007"/>
      <c r="J338" s="1007"/>
      <c r="K338" s="1007"/>
      <c r="L338" s="386"/>
    </row>
    <row r="339" spans="2:12" x14ac:dyDescent="0.25">
      <c r="C339" s="319"/>
      <c r="D339" s="319"/>
      <c r="E339" s="319"/>
      <c r="F339" s="319"/>
      <c r="G339" s="319"/>
      <c r="H339" s="319"/>
      <c r="I339" s="319"/>
      <c r="J339" s="319"/>
      <c r="K339" s="319"/>
      <c r="L339" s="319"/>
    </row>
    <row r="340" spans="2:12" x14ac:dyDescent="0.25">
      <c r="F340" s="315"/>
      <c r="G340" s="315"/>
      <c r="H340" s="315"/>
      <c r="I340" s="315"/>
    </row>
    <row r="341" spans="2:12" x14ac:dyDescent="0.25">
      <c r="C341" s="343"/>
      <c r="D341" s="343"/>
      <c r="E341" s="343"/>
      <c r="F341" s="343"/>
      <c r="G341" s="343"/>
      <c r="H341" s="315"/>
      <c r="I341" s="315"/>
    </row>
    <row r="342" spans="2:12" x14ac:dyDescent="0.25">
      <c r="C342" s="343"/>
      <c r="D342" s="343"/>
      <c r="E342" s="343"/>
      <c r="F342" s="343"/>
      <c r="G342" s="343"/>
      <c r="H342" s="315"/>
      <c r="I342" s="315"/>
    </row>
    <row r="343" spans="2:12" x14ac:dyDescent="0.25">
      <c r="C343" s="343"/>
      <c r="D343" s="343"/>
      <c r="E343" s="343"/>
      <c r="F343" s="343"/>
      <c r="G343" s="343"/>
      <c r="H343" s="315"/>
      <c r="I343" s="315"/>
    </row>
    <row r="344" spans="2:12" x14ac:dyDescent="0.25">
      <c r="C344" s="343"/>
      <c r="D344" s="343"/>
      <c r="E344" s="343"/>
      <c r="F344" s="343"/>
      <c r="G344" s="343"/>
      <c r="H344" s="315"/>
      <c r="I344" s="315"/>
    </row>
    <row r="345" spans="2:12" x14ac:dyDescent="0.25">
      <c r="C345" s="343"/>
      <c r="D345" s="343"/>
      <c r="E345" s="343"/>
      <c r="F345" s="343"/>
      <c r="G345" s="343"/>
      <c r="I345" s="315"/>
    </row>
    <row r="346" spans="2:12" x14ac:dyDescent="0.25">
      <c r="C346" s="343"/>
      <c r="D346" s="343"/>
      <c r="E346" s="343"/>
      <c r="F346" s="343"/>
      <c r="G346" s="343"/>
      <c r="I346" s="600" t="s">
        <v>982</v>
      </c>
    </row>
    <row r="347" spans="2:12" x14ac:dyDescent="0.25">
      <c r="C347" s="343"/>
      <c r="D347" s="343"/>
      <c r="E347" s="343"/>
      <c r="F347" s="343"/>
      <c r="G347" s="343"/>
      <c r="J347" s="527"/>
      <c r="K347" s="527"/>
    </row>
    <row r="348" spans="2:12" x14ac:dyDescent="0.25">
      <c r="C348" s="343"/>
      <c r="D348" s="343"/>
      <c r="E348" s="343"/>
      <c r="F348" s="343"/>
      <c r="G348" s="343"/>
      <c r="I348" s="600"/>
      <c r="J348" s="315"/>
    </row>
    <row r="349" spans="2:12" x14ac:dyDescent="0.25">
      <c r="C349" s="343"/>
      <c r="D349" s="343"/>
      <c r="E349" s="343"/>
      <c r="F349" s="343"/>
      <c r="G349" s="343"/>
      <c r="I349" s="600" t="s">
        <v>983</v>
      </c>
    </row>
    <row r="350" spans="2:12" x14ac:dyDescent="0.25">
      <c r="C350" s="343"/>
      <c r="D350" s="343"/>
      <c r="E350" s="343"/>
      <c r="F350" s="343"/>
      <c r="G350" s="343"/>
      <c r="J350" s="527"/>
      <c r="K350" s="527"/>
    </row>
    <row r="351" spans="2:12" x14ac:dyDescent="0.25">
      <c r="C351" s="343"/>
      <c r="D351" s="343"/>
      <c r="E351" s="343"/>
      <c r="F351" s="343"/>
      <c r="G351" s="343"/>
      <c r="I351" s="600"/>
      <c r="J351" s="315"/>
    </row>
    <row r="352" spans="2:12" x14ac:dyDescent="0.25">
      <c r="C352" s="343"/>
      <c r="D352" s="343"/>
      <c r="E352" s="343"/>
      <c r="F352" s="343"/>
      <c r="G352" s="343"/>
      <c r="I352" s="600" t="s">
        <v>984</v>
      </c>
    </row>
    <row r="353" spans="2:12" x14ac:dyDescent="0.25">
      <c r="C353" s="343"/>
      <c r="D353" s="343"/>
      <c r="E353" s="343"/>
      <c r="F353" s="343"/>
      <c r="G353" s="343"/>
      <c r="J353" s="527"/>
      <c r="K353" s="527"/>
    </row>
    <row r="354" spans="2:12" x14ac:dyDescent="0.25">
      <c r="C354" s="343"/>
      <c r="D354" s="343"/>
      <c r="E354" s="343"/>
      <c r="F354" s="343"/>
      <c r="G354" s="343"/>
      <c r="J354" s="315"/>
    </row>
    <row r="355" spans="2:12" x14ac:dyDescent="0.25">
      <c r="C355" s="343"/>
      <c r="D355" s="343"/>
      <c r="E355" s="343"/>
      <c r="F355" s="343"/>
      <c r="G355" s="343"/>
      <c r="I355" s="315"/>
    </row>
    <row r="356" spans="2:12" x14ac:dyDescent="0.25">
      <c r="C356" s="343"/>
      <c r="D356" s="343"/>
      <c r="E356" s="343"/>
      <c r="F356" s="343"/>
      <c r="G356" s="343"/>
      <c r="I356" s="315"/>
    </row>
    <row r="357" spans="2:12" x14ac:dyDescent="0.25">
      <c r="C357" s="343"/>
      <c r="D357" s="343"/>
      <c r="E357" s="343"/>
      <c r="F357" s="343"/>
      <c r="G357" s="343"/>
      <c r="I357" s="315"/>
    </row>
    <row r="358" spans="2:12" x14ac:dyDescent="0.25">
      <c r="C358" s="343"/>
      <c r="D358" s="343"/>
      <c r="E358" s="343"/>
      <c r="F358" s="343"/>
      <c r="G358" s="343"/>
      <c r="I358" s="315"/>
    </row>
    <row r="359" spans="2:12" x14ac:dyDescent="0.25">
      <c r="C359" s="343"/>
      <c r="D359" s="343"/>
      <c r="E359" s="343"/>
      <c r="F359" s="343"/>
      <c r="G359" s="343"/>
      <c r="I359" s="315"/>
    </row>
    <row r="360" spans="2:12" x14ac:dyDescent="0.25">
      <c r="C360" s="343"/>
      <c r="D360" s="343"/>
      <c r="E360" s="343"/>
      <c r="F360" s="343"/>
      <c r="G360" s="343"/>
      <c r="I360" s="315"/>
    </row>
    <row r="361" spans="2:12" x14ac:dyDescent="0.25">
      <c r="F361" s="315"/>
      <c r="G361" s="315"/>
      <c r="I361" s="315"/>
    </row>
    <row r="362" spans="2:12" x14ac:dyDescent="0.25">
      <c r="F362" s="315"/>
      <c r="G362" s="315"/>
      <c r="I362" s="315"/>
    </row>
    <row r="363" spans="2:12" x14ac:dyDescent="0.25">
      <c r="B363" s="671"/>
      <c r="F363" s="315"/>
      <c r="G363" s="315"/>
      <c r="I363" s="315"/>
    </row>
    <row r="364" spans="2:12" ht="15" customHeight="1" x14ac:dyDescent="0.25">
      <c r="B364" s="452">
        <v>8.1999999999999993</v>
      </c>
      <c r="C364" s="973" t="s">
        <v>576</v>
      </c>
      <c r="D364" s="973"/>
      <c r="E364" s="973"/>
      <c r="F364" s="973"/>
      <c r="G364" s="973"/>
      <c r="H364" s="973"/>
      <c r="I364" s="973"/>
      <c r="J364" s="973"/>
      <c r="K364" s="973"/>
    </row>
    <row r="365" spans="2:12" s="553" customFormat="1" ht="30" customHeight="1" x14ac:dyDescent="0.25">
      <c r="B365" s="558"/>
      <c r="C365" s="975" t="s">
        <v>1169</v>
      </c>
      <c r="D365" s="1007"/>
      <c r="E365" s="1007"/>
      <c r="F365" s="1007"/>
      <c r="G365" s="1007"/>
      <c r="H365" s="1007"/>
      <c r="I365" s="1007"/>
      <c r="J365" s="1007"/>
      <c r="K365" s="1007"/>
      <c r="L365" s="552"/>
    </row>
    <row r="366" spans="2:12" ht="12.75" customHeight="1" x14ac:dyDescent="0.25">
      <c r="C366" s="338"/>
      <c r="G366" s="315"/>
      <c r="H366" s="315"/>
      <c r="I366" s="315"/>
    </row>
    <row r="367" spans="2:12" ht="72" customHeight="1" x14ac:dyDescent="0.25">
      <c r="C367" s="721" t="s">
        <v>1267</v>
      </c>
      <c r="D367" s="721"/>
      <c r="E367" s="721"/>
      <c r="F367" s="721"/>
      <c r="G367" s="721"/>
      <c r="H367" s="721"/>
      <c r="I367" s="721"/>
      <c r="J367" s="721"/>
      <c r="K367" s="721"/>
    </row>
    <row r="368" spans="2:12" ht="30" customHeight="1" x14ac:dyDescent="0.25">
      <c r="C368" s="1031" t="s">
        <v>1232</v>
      </c>
      <c r="D368" s="766"/>
      <c r="E368" s="766"/>
      <c r="F368" s="766"/>
      <c r="G368" s="766"/>
      <c r="H368" s="766"/>
      <c r="I368" s="766"/>
      <c r="J368" s="766"/>
      <c r="K368" s="766"/>
    </row>
    <row r="369" spans="2:12" ht="12.75" customHeight="1" x14ac:dyDescent="0.3">
      <c r="C369" s="128"/>
      <c r="D369" s="128"/>
      <c r="E369" s="128"/>
      <c r="F369" s="337"/>
      <c r="G369" s="337"/>
      <c r="H369" s="337"/>
      <c r="I369" s="315"/>
    </row>
    <row r="370" spans="2:12" ht="30" customHeight="1" x14ac:dyDescent="0.25">
      <c r="B370" s="397">
        <v>8.3000000000000007</v>
      </c>
      <c r="C370" s="1048" t="s">
        <v>1170</v>
      </c>
      <c r="D370" s="1049"/>
      <c r="E370" s="1049"/>
      <c r="F370" s="1049"/>
      <c r="G370" s="1049"/>
      <c r="H370" s="1049"/>
      <c r="I370" s="1049"/>
      <c r="J370" s="1049"/>
      <c r="K370" s="1049"/>
    </row>
    <row r="371" spans="2:12" ht="6.75" customHeight="1" x14ac:dyDescent="0.25">
      <c r="C371" s="338"/>
      <c r="G371" s="315"/>
      <c r="H371" s="315"/>
      <c r="I371" s="315"/>
    </row>
    <row r="372" spans="2:12" s="335" customFormat="1" ht="18" customHeight="1" thickBot="1" x14ac:dyDescent="0.3">
      <c r="B372" s="560"/>
      <c r="C372" s="1047" t="s">
        <v>577</v>
      </c>
      <c r="D372" s="1047"/>
      <c r="E372" s="1047"/>
      <c r="F372" s="1047"/>
      <c r="G372" s="577"/>
      <c r="K372" s="336"/>
      <c r="L372" s="336"/>
    </row>
    <row r="373" spans="2:12" s="335" customFormat="1" ht="18" customHeight="1" thickTop="1" x14ac:dyDescent="0.25">
      <c r="B373" s="560"/>
      <c r="C373" s="1034" t="s">
        <v>578</v>
      </c>
      <c r="D373" s="1034"/>
      <c r="E373" s="1034"/>
      <c r="F373" s="1034"/>
      <c r="G373" s="576"/>
      <c r="K373" s="336"/>
      <c r="L373" s="336"/>
    </row>
    <row r="374" spans="2:12" s="335" customFormat="1" ht="18" customHeight="1" thickBot="1" x14ac:dyDescent="0.3">
      <c r="B374" s="560"/>
      <c r="C374" s="1041" t="s">
        <v>579</v>
      </c>
      <c r="D374" s="1041"/>
      <c r="E374" s="1041"/>
      <c r="F374" s="1041"/>
      <c r="G374" s="1041"/>
      <c r="H374" s="575"/>
      <c r="I374" s="575"/>
      <c r="K374" s="336"/>
      <c r="L374" s="336"/>
    </row>
    <row r="375" spans="2:12" ht="9.75" customHeight="1" thickTop="1" x14ac:dyDescent="0.25">
      <c r="C375" s="339"/>
      <c r="D375" s="339"/>
      <c r="E375" s="339"/>
      <c r="F375" s="339"/>
      <c r="G375" s="315"/>
      <c r="H375" s="315"/>
      <c r="I375" s="315"/>
    </row>
    <row r="376" spans="2:12" ht="15.6" x14ac:dyDescent="0.25">
      <c r="C376" s="1011" t="s">
        <v>580</v>
      </c>
      <c r="D376" s="1011"/>
      <c r="E376" s="1011"/>
      <c r="F376" s="1011"/>
      <c r="G376" s="1011"/>
      <c r="H376" s="1011"/>
      <c r="I376" s="1011"/>
      <c r="J376" s="1011"/>
      <c r="K376" s="1011"/>
    </row>
    <row r="377" spans="2:12" x14ac:dyDescent="0.25">
      <c r="C377" s="330"/>
      <c r="D377" s="330"/>
      <c r="E377" s="330"/>
      <c r="F377" s="315"/>
      <c r="G377" s="315"/>
    </row>
    <row r="378" spans="2:12" x14ac:dyDescent="0.25">
      <c r="C378" s="1043" t="s">
        <v>961</v>
      </c>
      <c r="D378" s="1043"/>
      <c r="E378" s="1043"/>
      <c r="F378" s="1043"/>
      <c r="G378" s="1043"/>
      <c r="H378" s="1043"/>
    </row>
    <row r="380" spans="2:12" x14ac:dyDescent="0.25">
      <c r="C380" s="343"/>
      <c r="D380" s="343"/>
      <c r="E380" s="343"/>
      <c r="F380" s="343"/>
      <c r="G380" s="343"/>
      <c r="H380" s="343"/>
    </row>
    <row r="381" spans="2:12" x14ac:dyDescent="0.25">
      <c r="C381" s="343"/>
      <c r="D381" s="343"/>
      <c r="E381" s="343"/>
      <c r="F381" s="343"/>
      <c r="G381" s="343"/>
      <c r="H381" s="343"/>
    </row>
    <row r="382" spans="2:12" x14ac:dyDescent="0.25">
      <c r="C382" s="343"/>
      <c r="D382" s="343"/>
      <c r="E382" s="343"/>
      <c r="F382" s="343"/>
      <c r="G382" s="343"/>
      <c r="H382" s="343"/>
    </row>
    <row r="383" spans="2:12" x14ac:dyDescent="0.25">
      <c r="C383" s="343"/>
      <c r="D383" s="343"/>
      <c r="E383" s="343"/>
      <c r="F383" s="343"/>
      <c r="G383" s="343"/>
      <c r="H383" s="343"/>
    </row>
    <row r="384" spans="2:12" x14ac:dyDescent="0.25">
      <c r="C384" s="343"/>
      <c r="D384" s="343"/>
      <c r="E384" s="343"/>
      <c r="F384" s="343"/>
      <c r="G384" s="343"/>
      <c r="H384" s="343"/>
    </row>
    <row r="385" spans="3:8" x14ac:dyDescent="0.25">
      <c r="C385" s="343"/>
      <c r="D385" s="343"/>
      <c r="E385" s="343"/>
      <c r="F385" s="343"/>
      <c r="G385" s="343"/>
      <c r="H385" s="343"/>
    </row>
    <row r="386" spans="3:8" x14ac:dyDescent="0.25">
      <c r="C386" s="343"/>
      <c r="D386" s="343"/>
      <c r="E386" s="343"/>
      <c r="F386" s="343"/>
      <c r="G386" s="343"/>
      <c r="H386" s="343"/>
    </row>
    <row r="387" spans="3:8" x14ac:dyDescent="0.25">
      <c r="C387" s="343"/>
      <c r="D387" s="343"/>
      <c r="E387" s="343"/>
      <c r="F387" s="343"/>
      <c r="G387" s="343"/>
      <c r="H387" s="343"/>
    </row>
    <row r="388" spans="3:8" x14ac:dyDescent="0.25">
      <c r="C388" s="343"/>
      <c r="D388" s="343"/>
      <c r="E388" s="343"/>
      <c r="F388" s="343"/>
      <c r="G388" s="343"/>
      <c r="H388" s="343"/>
    </row>
    <row r="389" spans="3:8" x14ac:dyDescent="0.25">
      <c r="C389" s="343"/>
      <c r="D389" s="343"/>
      <c r="E389" s="343"/>
      <c r="F389" s="343"/>
      <c r="G389" s="343"/>
      <c r="H389" s="343"/>
    </row>
    <row r="390" spans="3:8" x14ac:dyDescent="0.25">
      <c r="C390" s="343"/>
      <c r="D390" s="343"/>
      <c r="E390" s="343"/>
      <c r="F390" s="343"/>
      <c r="G390" s="343"/>
      <c r="H390" s="343"/>
    </row>
    <row r="391" spans="3:8" x14ac:dyDescent="0.25">
      <c r="C391" s="343"/>
      <c r="D391" s="343"/>
      <c r="E391" s="343"/>
      <c r="F391" s="343"/>
      <c r="G391" s="343"/>
      <c r="H391" s="343"/>
    </row>
    <row r="392" spans="3:8" x14ac:dyDescent="0.25">
      <c r="C392" s="343"/>
      <c r="D392" s="343"/>
      <c r="E392" s="343"/>
      <c r="F392" s="343"/>
      <c r="G392" s="343"/>
      <c r="H392" s="343"/>
    </row>
    <row r="393" spans="3:8" x14ac:dyDescent="0.25">
      <c r="C393" s="343"/>
      <c r="D393" s="343"/>
      <c r="E393" s="343"/>
      <c r="F393" s="343"/>
      <c r="G393" s="343"/>
      <c r="H393" s="343"/>
    </row>
    <row r="394" spans="3:8" x14ac:dyDescent="0.25">
      <c r="C394" s="343"/>
      <c r="D394" s="343"/>
      <c r="E394" s="343"/>
      <c r="F394" s="343"/>
      <c r="G394" s="343"/>
      <c r="H394" s="343"/>
    </row>
    <row r="395" spans="3:8" x14ac:dyDescent="0.25">
      <c r="C395" s="343"/>
      <c r="D395" s="343"/>
      <c r="E395" s="343"/>
      <c r="F395" s="343"/>
      <c r="G395" s="343"/>
      <c r="H395" s="343"/>
    </row>
    <row r="396" spans="3:8" x14ac:dyDescent="0.25">
      <c r="C396" s="343"/>
      <c r="D396" s="343"/>
      <c r="E396" s="343"/>
      <c r="F396" s="343"/>
      <c r="G396" s="343"/>
      <c r="H396" s="343"/>
    </row>
    <row r="397" spans="3:8" x14ac:dyDescent="0.25">
      <c r="C397" s="343"/>
      <c r="D397" s="343"/>
      <c r="E397" s="343"/>
      <c r="F397" s="343"/>
      <c r="G397" s="343"/>
      <c r="H397" s="343"/>
    </row>
    <row r="398" spans="3:8" x14ac:dyDescent="0.25">
      <c r="C398" s="343"/>
      <c r="D398" s="343"/>
      <c r="E398" s="343"/>
      <c r="F398" s="343"/>
      <c r="G398" s="343"/>
      <c r="H398" s="343"/>
    </row>
    <row r="399" spans="3:8" x14ac:dyDescent="0.25">
      <c r="C399" s="343"/>
      <c r="D399" s="343"/>
      <c r="E399" s="343"/>
      <c r="F399" s="343"/>
      <c r="G399" s="343"/>
      <c r="H399" s="343"/>
    </row>
    <row r="400" spans="3:8" x14ac:dyDescent="0.25">
      <c r="C400" s="343"/>
      <c r="D400" s="343"/>
      <c r="E400" s="343"/>
      <c r="F400" s="343"/>
      <c r="G400" s="343"/>
      <c r="H400" s="343"/>
    </row>
    <row r="401" spans="2:11" x14ac:dyDescent="0.25">
      <c r="B401" s="671"/>
      <c r="C401" s="343"/>
      <c r="D401" s="343"/>
      <c r="E401" s="343"/>
      <c r="F401" s="343"/>
      <c r="G401" s="343"/>
      <c r="H401" s="343"/>
    </row>
    <row r="402" spans="2:11" x14ac:dyDescent="0.25">
      <c r="B402" s="671"/>
      <c r="C402" s="343"/>
      <c r="D402" s="343"/>
      <c r="E402" s="343"/>
      <c r="F402" s="343"/>
      <c r="G402" s="343"/>
      <c r="H402" s="343"/>
    </row>
    <row r="403" spans="2:11" x14ac:dyDescent="0.25">
      <c r="B403" s="671"/>
      <c r="C403" s="343"/>
      <c r="D403" s="343"/>
      <c r="E403" s="343"/>
      <c r="F403" s="343"/>
      <c r="G403" s="343"/>
      <c r="H403" s="343"/>
    </row>
    <row r="404" spans="2:11" x14ac:dyDescent="0.25">
      <c r="C404" s="343"/>
      <c r="D404" s="343"/>
      <c r="E404" s="343"/>
      <c r="F404" s="343"/>
      <c r="G404" s="343"/>
      <c r="H404" s="343"/>
    </row>
    <row r="405" spans="2:11" x14ac:dyDescent="0.25">
      <c r="C405" s="343"/>
      <c r="D405" s="343"/>
      <c r="E405" s="343"/>
      <c r="F405" s="343"/>
      <c r="G405" s="343"/>
      <c r="H405" s="343"/>
    </row>
    <row r="406" spans="2:11" x14ac:dyDescent="0.25">
      <c r="C406" s="343"/>
      <c r="D406" s="343"/>
      <c r="E406" s="343"/>
      <c r="F406" s="343"/>
      <c r="G406" s="343"/>
      <c r="H406" s="343"/>
    </row>
    <row r="407" spans="2:11" x14ac:dyDescent="0.25">
      <c r="C407" s="343"/>
      <c r="D407" s="343"/>
      <c r="E407" s="343"/>
      <c r="F407" s="343"/>
      <c r="G407" s="343"/>
      <c r="H407" s="343"/>
    </row>
    <row r="408" spans="2:11" x14ac:dyDescent="0.25">
      <c r="C408" s="343"/>
      <c r="D408" s="343"/>
      <c r="E408" s="343"/>
      <c r="F408" s="343"/>
      <c r="G408" s="343"/>
      <c r="H408" s="343"/>
    </row>
    <row r="409" spans="2:11" x14ac:dyDescent="0.25">
      <c r="C409" s="343"/>
      <c r="D409" s="343"/>
      <c r="E409" s="343"/>
      <c r="F409" s="343"/>
      <c r="G409" s="343"/>
      <c r="H409" s="343"/>
    </row>
    <row r="410" spans="2:11" x14ac:dyDescent="0.25">
      <c r="C410" s="343"/>
      <c r="D410" s="343"/>
      <c r="E410" s="343"/>
      <c r="F410" s="343"/>
      <c r="G410" s="343"/>
      <c r="H410" s="343"/>
    </row>
    <row r="411" spans="2:11" x14ac:dyDescent="0.25">
      <c r="C411" s="343"/>
      <c r="D411" s="343"/>
      <c r="E411" s="343"/>
      <c r="F411" s="343"/>
      <c r="G411" s="343"/>
      <c r="H411" s="343"/>
    </row>
    <row r="412" spans="2:11" ht="11.25" customHeight="1" x14ac:dyDescent="0.25">
      <c r="C412" s="343"/>
      <c r="D412" s="343"/>
      <c r="E412" s="343"/>
      <c r="F412" s="343"/>
      <c r="G412" s="343"/>
      <c r="H412" s="343"/>
    </row>
    <row r="413" spans="2:11" ht="11.25" customHeight="1" x14ac:dyDescent="0.25">
      <c r="C413" s="355"/>
      <c r="D413" s="355"/>
      <c r="E413" s="355"/>
      <c r="F413" s="355"/>
      <c r="G413" s="355"/>
      <c r="H413" s="355"/>
    </row>
    <row r="414" spans="2:11" ht="11.25" customHeight="1" x14ac:dyDescent="0.25">
      <c r="C414" s="551"/>
      <c r="D414" s="551"/>
      <c r="E414" s="551"/>
      <c r="F414" s="551"/>
      <c r="G414" s="551"/>
      <c r="H414" s="551"/>
    </row>
    <row r="415" spans="2:11" ht="12" customHeight="1" x14ac:dyDescent="0.25">
      <c r="C415" s="331"/>
      <c r="D415" s="331"/>
      <c r="E415" s="331"/>
    </row>
    <row r="416" spans="2:11" s="399" customFormat="1" ht="23.1" customHeight="1" x14ac:dyDescent="0.25">
      <c r="B416" s="449" t="s">
        <v>257</v>
      </c>
      <c r="C416" s="969" t="s">
        <v>1171</v>
      </c>
      <c r="D416" s="968"/>
      <c r="E416" s="968"/>
      <c r="F416" s="968"/>
      <c r="G416" s="968"/>
      <c r="H416" s="968"/>
      <c r="I416" s="968"/>
      <c r="J416" s="968"/>
      <c r="K416" s="968"/>
    </row>
    <row r="417" spans="1:12" ht="12.75" customHeight="1" x14ac:dyDescent="0.25">
      <c r="J417" s="317"/>
      <c r="K417" s="317"/>
    </row>
    <row r="418" spans="1:12" s="391" customFormat="1" ht="42" customHeight="1" x14ac:dyDescent="0.25">
      <c r="A418" s="553"/>
      <c r="B418" s="558"/>
      <c r="C418" s="721" t="s">
        <v>1268</v>
      </c>
      <c r="D418" s="721"/>
      <c r="E418" s="721"/>
      <c r="F418" s="721"/>
      <c r="G418" s="721"/>
      <c r="H418" s="721"/>
      <c r="I418" s="721"/>
      <c r="J418" s="721"/>
      <c r="K418" s="721"/>
    </row>
    <row r="419" spans="1:12" ht="12.75" customHeight="1" x14ac:dyDescent="0.25">
      <c r="C419" s="341"/>
      <c r="D419" s="341"/>
      <c r="E419" s="28"/>
      <c r="F419" s="28"/>
      <c r="G419" s="28"/>
      <c r="H419" s="28"/>
      <c r="I419" s="28"/>
      <c r="J419" s="321"/>
      <c r="K419" s="321"/>
      <c r="L419" s="321"/>
    </row>
    <row r="420" spans="1:12" ht="13.8" x14ac:dyDescent="0.25">
      <c r="B420" s="452">
        <v>9.1</v>
      </c>
      <c r="C420" s="973" t="s">
        <v>575</v>
      </c>
      <c r="D420" s="973"/>
      <c r="E420" s="973"/>
      <c r="F420" s="973"/>
      <c r="G420" s="973"/>
      <c r="H420" s="973"/>
      <c r="I420" s="973"/>
      <c r="J420" s="973"/>
      <c r="K420" s="973"/>
      <c r="L420" s="321"/>
    </row>
    <row r="421" spans="1:12" ht="42" customHeight="1" x14ac:dyDescent="0.25">
      <c r="C421" s="975" t="s">
        <v>1172</v>
      </c>
      <c r="D421" s="975"/>
      <c r="E421" s="975"/>
      <c r="F421" s="975"/>
      <c r="G421" s="975"/>
      <c r="H421" s="975"/>
      <c r="I421" s="975"/>
      <c r="J421" s="975"/>
      <c r="K421" s="975"/>
    </row>
    <row r="422" spans="1:12" ht="15" customHeight="1" x14ac:dyDescent="0.25">
      <c r="B422" s="601"/>
      <c r="C422" s="598"/>
      <c r="D422" s="598"/>
      <c r="E422" s="598"/>
      <c r="F422" s="598"/>
      <c r="G422" s="598"/>
      <c r="H422" s="598"/>
      <c r="I422" s="598"/>
      <c r="J422" s="598"/>
      <c r="K422" s="598"/>
    </row>
    <row r="423" spans="1:12" ht="15" customHeight="1" x14ac:dyDescent="0.25">
      <c r="C423" s="341"/>
      <c r="D423" s="341"/>
      <c r="E423" s="341"/>
      <c r="F423" s="341"/>
      <c r="G423" s="341"/>
      <c r="H423" s="28"/>
      <c r="I423" s="28"/>
    </row>
    <row r="424" spans="1:12" ht="15" customHeight="1" x14ac:dyDescent="0.25">
      <c r="C424" s="341"/>
      <c r="D424" s="341"/>
      <c r="E424" s="341"/>
      <c r="F424" s="341"/>
      <c r="G424" s="341"/>
    </row>
    <row r="425" spans="1:12" ht="15" customHeight="1" x14ac:dyDescent="0.25">
      <c r="C425" s="341"/>
      <c r="D425" s="341"/>
      <c r="E425" s="341"/>
      <c r="F425" s="341"/>
      <c r="G425" s="341"/>
      <c r="H425" s="1006"/>
      <c r="I425" s="1006"/>
    </row>
    <row r="426" spans="1:12" ht="15" customHeight="1" x14ac:dyDescent="0.25">
      <c r="C426" s="341"/>
      <c r="D426" s="341"/>
      <c r="E426" s="341"/>
      <c r="F426" s="341"/>
      <c r="G426" s="341"/>
      <c r="I426" s="315"/>
      <c r="J426" s="315"/>
      <c r="K426" s="315"/>
    </row>
    <row r="427" spans="1:12" ht="15" customHeight="1" x14ac:dyDescent="0.25">
      <c r="C427" s="341"/>
      <c r="D427" s="341"/>
      <c r="E427" s="341"/>
      <c r="F427" s="341"/>
      <c r="G427" s="341"/>
      <c r="I427" s="390" t="s">
        <v>581</v>
      </c>
    </row>
    <row r="428" spans="1:12" ht="15" customHeight="1" x14ac:dyDescent="0.25">
      <c r="C428" s="341"/>
      <c r="D428" s="341"/>
      <c r="E428" s="341"/>
      <c r="F428" s="341"/>
      <c r="G428" s="341"/>
      <c r="I428" s="315"/>
      <c r="J428" s="390"/>
      <c r="K428" s="390"/>
    </row>
    <row r="429" spans="1:12" ht="15" customHeight="1" x14ac:dyDescent="0.25">
      <c r="C429" s="341"/>
      <c r="D429" s="341"/>
      <c r="E429" s="341"/>
      <c r="F429" s="341"/>
      <c r="G429" s="341"/>
      <c r="I429" s="393"/>
      <c r="J429" s="393"/>
      <c r="K429" s="393"/>
    </row>
    <row r="430" spans="1:12" ht="12.75" customHeight="1" x14ac:dyDescent="0.25">
      <c r="C430" s="341"/>
      <c r="D430" s="341"/>
      <c r="E430" s="341"/>
      <c r="F430" s="341"/>
      <c r="G430" s="341"/>
      <c r="I430" s="1042" t="s">
        <v>582</v>
      </c>
      <c r="J430" s="1042"/>
      <c r="K430" s="1042"/>
    </row>
    <row r="431" spans="1:12" ht="12.75" customHeight="1" x14ac:dyDescent="0.25">
      <c r="C431" s="341"/>
      <c r="D431" s="341"/>
      <c r="E431" s="341"/>
      <c r="F431" s="341"/>
      <c r="G431" s="341"/>
      <c r="I431" s="1042"/>
      <c r="J431" s="1042"/>
      <c r="K431" s="1042"/>
    </row>
    <row r="432" spans="1:12" ht="12.75" customHeight="1" x14ac:dyDescent="0.25">
      <c r="C432" s="341"/>
      <c r="D432" s="341"/>
      <c r="E432" s="341"/>
      <c r="F432" s="341"/>
      <c r="G432" s="341"/>
      <c r="I432" s="1042"/>
      <c r="J432" s="1042"/>
      <c r="K432" s="1042"/>
    </row>
    <row r="433" spans="2:12" ht="12.75" customHeight="1" x14ac:dyDescent="0.25">
      <c r="C433" s="341"/>
      <c r="D433" s="341"/>
      <c r="E433" s="341"/>
      <c r="F433" s="341"/>
      <c r="G433" s="341"/>
      <c r="H433" s="404"/>
      <c r="I433" s="393"/>
      <c r="J433" s="393"/>
      <c r="K433" s="393"/>
    </row>
    <row r="434" spans="2:12" ht="12.75" customHeight="1" x14ac:dyDescent="0.25">
      <c r="C434" s="384"/>
      <c r="D434" s="384"/>
      <c r="E434" s="384"/>
      <c r="F434" s="384"/>
      <c r="G434" s="384"/>
      <c r="H434" s="385"/>
      <c r="I434" s="1040" t="s">
        <v>1173</v>
      </c>
      <c r="J434" s="1040"/>
      <c r="K434" s="1040"/>
    </row>
    <row r="435" spans="2:12" ht="12.75" customHeight="1" x14ac:dyDescent="0.25">
      <c r="C435" s="528"/>
      <c r="D435" s="528"/>
      <c r="E435" s="528"/>
      <c r="F435" s="528"/>
      <c r="G435" s="528"/>
      <c r="H435" s="529"/>
      <c r="I435" s="1040"/>
      <c r="J435" s="1040"/>
      <c r="K435" s="1040"/>
    </row>
    <row r="436" spans="2:12" ht="12.75" customHeight="1" x14ac:dyDescent="0.25">
      <c r="C436" s="528"/>
      <c r="D436" s="528"/>
      <c r="E436" s="528"/>
      <c r="F436" s="528"/>
      <c r="G436" s="528"/>
      <c r="H436" s="529"/>
      <c r="I436" s="1040"/>
      <c r="J436" s="1040"/>
      <c r="K436" s="1040"/>
    </row>
    <row r="437" spans="2:12" ht="12.75" customHeight="1" x14ac:dyDescent="0.25">
      <c r="C437" s="528"/>
      <c r="D437" s="528"/>
      <c r="E437" s="528"/>
      <c r="F437" s="528"/>
      <c r="G437" s="528"/>
      <c r="H437" s="529"/>
      <c r="I437" s="315"/>
      <c r="J437" s="315"/>
      <c r="K437" s="315"/>
    </row>
    <row r="438" spans="2:12" ht="12.75" customHeight="1" x14ac:dyDescent="0.25">
      <c r="B438" s="671"/>
      <c r="C438" s="602"/>
      <c r="D438" s="602"/>
      <c r="E438" s="602"/>
      <c r="F438" s="602"/>
      <c r="G438" s="602"/>
      <c r="H438" s="603"/>
      <c r="I438" s="315"/>
      <c r="J438" s="315"/>
      <c r="K438" s="315"/>
    </row>
    <row r="439" spans="2:12" ht="12.75" customHeight="1" x14ac:dyDescent="0.25">
      <c r="B439" s="671"/>
      <c r="C439" s="602"/>
      <c r="D439" s="602"/>
      <c r="E439" s="602"/>
      <c r="F439" s="602"/>
      <c r="G439" s="602"/>
      <c r="H439" s="603"/>
      <c r="I439" s="315"/>
      <c r="J439" s="315"/>
      <c r="K439" s="315"/>
    </row>
    <row r="440" spans="2:12" ht="15" customHeight="1" x14ac:dyDescent="0.25">
      <c r="B440" s="452">
        <v>9.1999999999999993</v>
      </c>
      <c r="C440" s="972" t="s">
        <v>985</v>
      </c>
      <c r="D440" s="973"/>
      <c r="E440" s="973"/>
      <c r="F440" s="973"/>
      <c r="G440" s="973"/>
      <c r="H440" s="973"/>
      <c r="I440" s="973"/>
      <c r="J440" s="973"/>
      <c r="K440" s="973"/>
    </row>
    <row r="441" spans="2:12" s="392" customFormat="1" ht="85.05" customHeight="1" x14ac:dyDescent="0.25">
      <c r="B441" s="559"/>
      <c r="C441" s="975" t="s">
        <v>1174</v>
      </c>
      <c r="D441" s="1007"/>
      <c r="E441" s="1007"/>
      <c r="F441" s="1007"/>
      <c r="G441" s="1007"/>
      <c r="H441" s="1007"/>
      <c r="I441" s="1007"/>
      <c r="J441" s="1007"/>
      <c r="K441" s="1007"/>
      <c r="L441" s="379"/>
    </row>
    <row r="442" spans="2:12" ht="12.75" customHeight="1" x14ac:dyDescent="0.25">
      <c r="C442" s="315"/>
      <c r="D442" s="315"/>
    </row>
    <row r="443" spans="2:12" ht="15" customHeight="1" x14ac:dyDescent="0.25">
      <c r="B443" s="452">
        <v>9.3000000000000007</v>
      </c>
      <c r="C443" s="972" t="s">
        <v>1136</v>
      </c>
      <c r="D443" s="973"/>
      <c r="E443" s="973"/>
      <c r="F443" s="973"/>
      <c r="G443" s="973"/>
      <c r="H443" s="973"/>
      <c r="I443" s="973"/>
      <c r="J443" s="973"/>
      <c r="K443" s="973"/>
      <c r="L443" s="372"/>
    </row>
    <row r="444" spans="2:12" ht="12.75" customHeight="1" x14ac:dyDescent="0.25">
      <c r="B444" s="452"/>
      <c r="C444" s="544"/>
      <c r="D444" s="544"/>
      <c r="E444" s="544"/>
      <c r="F444" s="544"/>
      <c r="G444" s="544"/>
      <c r="H444" s="544"/>
      <c r="I444" s="544"/>
      <c r="J444" s="544"/>
      <c r="K444" s="544"/>
      <c r="L444" s="544"/>
    </row>
    <row r="445" spans="2:12" ht="12.75" customHeight="1" x14ac:dyDescent="0.25">
      <c r="B445" s="452"/>
      <c r="C445" s="380"/>
      <c r="D445" s="380"/>
      <c r="E445" s="380"/>
      <c r="F445" s="380"/>
      <c r="G445" s="380"/>
      <c r="H445" s="380"/>
      <c r="I445" s="380"/>
      <c r="J445" s="380"/>
      <c r="K445" s="380"/>
      <c r="L445" s="380"/>
    </row>
    <row r="446" spans="2:12" ht="12.75" customHeight="1" x14ac:dyDescent="0.25">
      <c r="C446" s="315"/>
      <c r="D446" s="1027" t="s">
        <v>1271</v>
      </c>
      <c r="E446" s="1027"/>
      <c r="F446" s="1045" t="s">
        <v>1272</v>
      </c>
      <c r="G446" s="1045"/>
    </row>
    <row r="447" spans="2:12" ht="12.75" customHeight="1" x14ac:dyDescent="0.25">
      <c r="C447" s="315"/>
      <c r="D447" s="1027"/>
      <c r="E447" s="1027"/>
      <c r="F447" s="1044" t="s">
        <v>570</v>
      </c>
      <c r="G447" s="1044"/>
    </row>
    <row r="448" spans="2:12" ht="12.75" customHeight="1" x14ac:dyDescent="0.25">
      <c r="C448" s="315"/>
      <c r="D448" s="545"/>
      <c r="E448" s="545"/>
      <c r="F448" s="546"/>
      <c r="G448" s="546"/>
    </row>
    <row r="449" spans="2:10" ht="12.75" customHeight="1" x14ac:dyDescent="0.25"/>
    <row r="450" spans="2:10" ht="12.75" customHeight="1" x14ac:dyDescent="0.25">
      <c r="C450" s="1043" t="s">
        <v>583</v>
      </c>
      <c r="D450" s="1043"/>
      <c r="E450" s="1043"/>
      <c r="F450" s="1043"/>
      <c r="G450" s="1043"/>
      <c r="H450" s="388"/>
      <c r="I450" s="388"/>
      <c r="J450" s="388"/>
    </row>
    <row r="451" spans="2:10" ht="12.75" customHeight="1" x14ac:dyDescent="0.25">
      <c r="B451" s="601"/>
      <c r="C451" s="388"/>
      <c r="D451" s="388"/>
      <c r="E451" s="388"/>
      <c r="F451" s="388"/>
      <c r="G451" s="388"/>
      <c r="H451" s="388"/>
      <c r="I451" s="388"/>
      <c r="J451" s="388"/>
    </row>
    <row r="452" spans="2:10" ht="12.75" customHeight="1" x14ac:dyDescent="0.25">
      <c r="B452" s="601"/>
      <c r="C452" s="388"/>
      <c r="D452" s="388"/>
      <c r="E452" s="388"/>
      <c r="F452" s="388"/>
      <c r="G452" s="388"/>
      <c r="H452" s="388"/>
      <c r="I452" s="388"/>
      <c r="J452" s="388"/>
    </row>
    <row r="453" spans="2:10" ht="12.75" customHeight="1" x14ac:dyDescent="0.25">
      <c r="B453" s="601"/>
      <c r="C453" s="388"/>
      <c r="D453" s="388"/>
      <c r="E453" s="388"/>
      <c r="F453" s="388"/>
      <c r="G453" s="388"/>
      <c r="H453" s="388"/>
      <c r="I453" s="388"/>
      <c r="J453" s="388"/>
    </row>
    <row r="454" spans="2:10" ht="12.75" customHeight="1" x14ac:dyDescent="0.25">
      <c r="B454" s="601"/>
      <c r="C454" s="388"/>
      <c r="D454" s="388"/>
      <c r="E454" s="388"/>
      <c r="F454" s="388"/>
      <c r="G454" s="388"/>
      <c r="H454" s="388"/>
      <c r="I454" s="388"/>
      <c r="J454" s="388"/>
    </row>
    <row r="455" spans="2:10" ht="12.75" customHeight="1" x14ac:dyDescent="0.25">
      <c r="B455" s="601"/>
      <c r="C455" s="388"/>
      <c r="D455" s="388"/>
      <c r="E455" s="388"/>
      <c r="F455" s="388"/>
      <c r="G455" s="388"/>
      <c r="H455" s="388"/>
      <c r="I455" s="388"/>
      <c r="J455" s="388"/>
    </row>
    <row r="456" spans="2:10" ht="12.75" customHeight="1" x14ac:dyDescent="0.25">
      <c r="B456" s="601"/>
      <c r="C456" s="388"/>
      <c r="D456" s="388"/>
      <c r="E456" s="388"/>
      <c r="F456" s="388"/>
      <c r="G456" s="388"/>
      <c r="H456" s="388"/>
      <c r="I456" s="388"/>
      <c r="J456" s="388"/>
    </row>
    <row r="457" spans="2:10" ht="12.75" customHeight="1" x14ac:dyDescent="0.25">
      <c r="C457" s="388"/>
      <c r="D457" s="388"/>
      <c r="E457" s="388"/>
      <c r="F457" s="388"/>
      <c r="G457" s="388"/>
      <c r="H457" s="388"/>
      <c r="I457" s="388"/>
      <c r="J457" s="388"/>
    </row>
    <row r="458" spans="2:10" ht="12.75" customHeight="1" x14ac:dyDescent="0.25">
      <c r="C458" s="388"/>
      <c r="D458" s="388"/>
      <c r="E458" s="388"/>
      <c r="F458" s="388"/>
      <c r="G458" s="388"/>
      <c r="H458" s="388"/>
      <c r="I458" s="388"/>
      <c r="J458" s="388"/>
    </row>
    <row r="459" spans="2:10" ht="12.75" customHeight="1" x14ac:dyDescent="0.25">
      <c r="C459" s="388"/>
      <c r="D459" s="388"/>
      <c r="E459" s="388"/>
      <c r="F459" s="388"/>
      <c r="G459" s="388"/>
      <c r="H459" s="388"/>
      <c r="I459" s="388"/>
      <c r="J459" s="388"/>
    </row>
    <row r="460" spans="2:10" ht="12.75" customHeight="1" x14ac:dyDescent="0.25">
      <c r="C460" s="388"/>
      <c r="D460" s="388"/>
      <c r="E460" s="388"/>
      <c r="F460" s="388"/>
      <c r="G460" s="388"/>
      <c r="H460" s="388"/>
      <c r="I460" s="388"/>
      <c r="J460" s="388"/>
    </row>
    <row r="461" spans="2:10" ht="12.75" customHeight="1" x14ac:dyDescent="0.25">
      <c r="C461" s="388"/>
      <c r="D461" s="388"/>
      <c r="E461" s="388"/>
      <c r="F461" s="388"/>
      <c r="G461" s="388"/>
      <c r="H461" s="388"/>
      <c r="I461" s="388"/>
      <c r="J461" s="388"/>
    </row>
    <row r="462" spans="2:10" ht="12.75" customHeight="1" x14ac:dyDescent="0.25">
      <c r="C462" s="388"/>
      <c r="D462" s="388"/>
      <c r="E462" s="388"/>
      <c r="F462" s="388"/>
      <c r="G462" s="388"/>
      <c r="H462" s="388"/>
      <c r="I462" s="388"/>
      <c r="J462" s="388"/>
    </row>
    <row r="463" spans="2:10" ht="12.75" customHeight="1" x14ac:dyDescent="0.25">
      <c r="C463" s="388"/>
      <c r="D463" s="388"/>
      <c r="E463" s="388"/>
      <c r="F463" s="388"/>
      <c r="G463" s="388"/>
      <c r="H463" s="388"/>
      <c r="I463" s="388"/>
      <c r="J463" s="388"/>
    </row>
    <row r="464" spans="2:10" ht="12.75" customHeight="1" x14ac:dyDescent="0.25">
      <c r="C464" s="388"/>
      <c r="D464" s="388"/>
      <c r="E464" s="388"/>
      <c r="F464" s="388"/>
      <c r="G464" s="388"/>
      <c r="H464" s="388"/>
      <c r="I464" s="388"/>
      <c r="J464" s="388"/>
    </row>
    <row r="465" spans="3:10" ht="12.75" customHeight="1" x14ac:dyDescent="0.25">
      <c r="C465" s="388"/>
      <c r="D465" s="388"/>
      <c r="E465" s="388"/>
      <c r="F465" s="388"/>
      <c r="G465" s="388"/>
      <c r="H465" s="388"/>
      <c r="I465" s="388"/>
      <c r="J465" s="388"/>
    </row>
    <row r="466" spans="3:10" ht="12.75" customHeight="1" x14ac:dyDescent="0.25">
      <c r="C466" s="388"/>
      <c r="D466" s="388"/>
      <c r="E466" s="388"/>
      <c r="F466" s="388"/>
      <c r="G466" s="388"/>
      <c r="H466" s="388"/>
      <c r="I466" s="388"/>
      <c r="J466" s="388"/>
    </row>
    <row r="467" spans="3:10" ht="12.75" customHeight="1" x14ac:dyDescent="0.25">
      <c r="C467" s="388"/>
      <c r="D467" s="388"/>
      <c r="E467" s="388"/>
      <c r="F467" s="388"/>
      <c r="G467" s="388"/>
      <c r="H467" s="388"/>
      <c r="I467" s="388"/>
      <c r="J467" s="388"/>
    </row>
    <row r="468" spans="3:10" ht="12.75" customHeight="1" x14ac:dyDescent="0.25">
      <c r="C468" s="388"/>
      <c r="D468" s="388"/>
      <c r="E468" s="388"/>
      <c r="F468" s="388"/>
      <c r="G468" s="388"/>
      <c r="H468" s="388"/>
      <c r="I468" s="388"/>
      <c r="J468" s="388"/>
    </row>
    <row r="469" spans="3:10" ht="12.75" customHeight="1" x14ac:dyDescent="0.25">
      <c r="C469" s="388"/>
      <c r="D469" s="388"/>
      <c r="E469" s="388"/>
      <c r="F469" s="388"/>
      <c r="G469" s="388"/>
      <c r="H469" s="388"/>
      <c r="I469" s="388"/>
      <c r="J469" s="388"/>
    </row>
    <row r="470" spans="3:10" ht="12.75" customHeight="1" x14ac:dyDescent="0.25">
      <c r="C470" s="388"/>
      <c r="D470" s="388"/>
      <c r="E470" s="388"/>
      <c r="F470" s="388"/>
      <c r="G470" s="388"/>
      <c r="H470" s="388"/>
      <c r="I470" s="388"/>
      <c r="J470" s="388"/>
    </row>
    <row r="471" spans="3:10" ht="12.75" customHeight="1" x14ac:dyDescent="0.25">
      <c r="C471" s="388"/>
      <c r="D471" s="388"/>
      <c r="E471" s="388"/>
      <c r="F471" s="388"/>
      <c r="G471" s="388"/>
      <c r="H471" s="388"/>
      <c r="I471" s="388"/>
      <c r="J471" s="388"/>
    </row>
    <row r="472" spans="3:10" ht="12.75" customHeight="1" x14ac:dyDescent="0.25">
      <c r="C472" s="388"/>
      <c r="D472" s="388"/>
      <c r="E472" s="388"/>
      <c r="F472" s="388"/>
      <c r="G472" s="388"/>
      <c r="H472" s="388"/>
      <c r="I472" s="388"/>
      <c r="J472" s="388"/>
    </row>
    <row r="473" spans="3:10" ht="12.75" customHeight="1" x14ac:dyDescent="0.25">
      <c r="C473" s="388"/>
      <c r="D473" s="388"/>
      <c r="E473" s="388"/>
      <c r="F473" s="388"/>
      <c r="G473" s="388"/>
      <c r="H473" s="388"/>
      <c r="I473" s="388"/>
      <c r="J473" s="388"/>
    </row>
    <row r="474" spans="3:10" ht="12.75" customHeight="1" x14ac:dyDescent="0.25">
      <c r="C474" s="388"/>
      <c r="D474" s="388"/>
      <c r="E474" s="388"/>
      <c r="F474" s="388"/>
      <c r="G474" s="388"/>
      <c r="H474" s="388"/>
      <c r="I474" s="388"/>
      <c r="J474" s="388"/>
    </row>
    <row r="475" spans="3:10" ht="12.75" customHeight="1" x14ac:dyDescent="0.25">
      <c r="C475" s="388"/>
      <c r="D475" s="388"/>
      <c r="E475" s="388"/>
      <c r="F475" s="388"/>
      <c r="G475" s="388"/>
      <c r="H475" s="388"/>
      <c r="I475" s="388"/>
      <c r="J475" s="388"/>
    </row>
    <row r="476" spans="3:10" ht="12.75" customHeight="1" x14ac:dyDescent="0.25">
      <c r="C476" s="388"/>
      <c r="D476" s="388"/>
      <c r="E476" s="388"/>
      <c r="F476" s="388"/>
      <c r="G476" s="388"/>
      <c r="H476" s="388"/>
      <c r="I476" s="388"/>
      <c r="J476" s="388"/>
    </row>
    <row r="477" spans="3:10" ht="12.75" customHeight="1" x14ac:dyDescent="0.25">
      <c r="C477" s="388"/>
      <c r="D477" s="388"/>
      <c r="E477" s="388"/>
      <c r="F477" s="388"/>
      <c r="G477" s="388"/>
      <c r="H477" s="388"/>
      <c r="I477" s="388"/>
      <c r="J477" s="388"/>
    </row>
    <row r="478" spans="3:10" ht="12.75" customHeight="1" x14ac:dyDescent="0.25">
      <c r="C478" s="388"/>
      <c r="D478" s="388"/>
      <c r="E478" s="388"/>
      <c r="F478" s="388"/>
      <c r="G478" s="388"/>
      <c r="H478" s="388"/>
      <c r="I478" s="388"/>
      <c r="J478" s="388"/>
    </row>
    <row r="479" spans="3:10" ht="12.75" customHeight="1" x14ac:dyDescent="0.25">
      <c r="C479" s="388"/>
      <c r="D479" s="388"/>
      <c r="E479" s="388"/>
      <c r="F479" s="388"/>
      <c r="G479" s="388"/>
      <c r="H479" s="388"/>
      <c r="I479" s="388"/>
      <c r="J479" s="388"/>
    </row>
    <row r="480" spans="3:10" ht="12.75" customHeight="1" x14ac:dyDescent="0.25">
      <c r="C480" s="388"/>
      <c r="D480" s="388"/>
      <c r="E480" s="388"/>
      <c r="F480" s="388"/>
      <c r="G480" s="388"/>
      <c r="H480" s="388"/>
      <c r="I480" s="388"/>
      <c r="J480" s="388"/>
    </row>
    <row r="481" spans="2:12" ht="12.75" customHeight="1" x14ac:dyDescent="0.25">
      <c r="C481" s="388"/>
      <c r="D481" s="388"/>
      <c r="E481" s="388"/>
      <c r="F481" s="388"/>
      <c r="G481" s="388"/>
      <c r="H481" s="388"/>
      <c r="I481" s="388"/>
      <c r="J481" s="388"/>
    </row>
    <row r="482" spans="2:12" ht="12.75" customHeight="1" x14ac:dyDescent="0.25">
      <c r="C482" s="388"/>
      <c r="D482" s="388"/>
      <c r="E482" s="388"/>
      <c r="F482" s="388"/>
      <c r="G482" s="388"/>
      <c r="H482" s="388"/>
      <c r="I482" s="388"/>
      <c r="J482" s="388"/>
    </row>
    <row r="483" spans="2:12" ht="12.75" customHeight="1" x14ac:dyDescent="0.25">
      <c r="C483" s="388"/>
      <c r="D483" s="388"/>
      <c r="E483" s="388"/>
      <c r="F483" s="388"/>
      <c r="G483" s="388"/>
      <c r="H483" s="388"/>
      <c r="I483" s="388"/>
      <c r="J483" s="388"/>
    </row>
    <row r="484" spans="2:12" ht="12.75" customHeight="1" x14ac:dyDescent="0.25">
      <c r="C484" s="388"/>
      <c r="D484" s="388"/>
      <c r="E484" s="388"/>
      <c r="F484" s="388"/>
      <c r="G484" s="388"/>
      <c r="H484" s="388"/>
      <c r="I484" s="388"/>
      <c r="J484" s="388"/>
    </row>
    <row r="485" spans="2:12" ht="12.75" customHeight="1" x14ac:dyDescent="0.25">
      <c r="C485" s="388"/>
      <c r="D485" s="388"/>
      <c r="E485" s="388"/>
      <c r="F485" s="388"/>
      <c r="G485" s="388"/>
      <c r="H485" s="388"/>
      <c r="I485" s="388"/>
      <c r="J485" s="388"/>
    </row>
    <row r="486" spans="2:12" ht="12.75" customHeight="1" x14ac:dyDescent="0.25">
      <c r="C486" s="388"/>
      <c r="D486" s="388"/>
      <c r="E486" s="388"/>
      <c r="F486" s="388"/>
      <c r="G486" s="388"/>
      <c r="H486" s="388"/>
      <c r="I486" s="388"/>
      <c r="J486" s="388"/>
    </row>
    <row r="487" spans="2:12" ht="12.75" customHeight="1" x14ac:dyDescent="0.25">
      <c r="B487" s="601"/>
      <c r="C487" s="388"/>
      <c r="D487" s="388"/>
      <c r="E487" s="388"/>
      <c r="F487" s="388"/>
      <c r="G487" s="388"/>
      <c r="H487" s="388"/>
      <c r="I487" s="388"/>
      <c r="J487" s="388"/>
    </row>
    <row r="488" spans="2:12" ht="12.75" customHeight="1" x14ac:dyDescent="0.25">
      <c r="B488" s="601"/>
      <c r="C488" s="388"/>
      <c r="D488" s="388"/>
      <c r="E488" s="388"/>
      <c r="F488" s="388"/>
      <c r="G488" s="388"/>
      <c r="H488" s="388"/>
      <c r="I488" s="388"/>
      <c r="J488" s="388"/>
    </row>
    <row r="489" spans="2:12" ht="12.75" customHeight="1" x14ac:dyDescent="0.25">
      <c r="B489" s="601"/>
      <c r="C489" s="388"/>
      <c r="D489" s="388"/>
      <c r="E489" s="388"/>
      <c r="F489" s="388"/>
      <c r="G489" s="388"/>
      <c r="H489" s="388"/>
      <c r="I489" s="388"/>
      <c r="J489" s="388"/>
    </row>
    <row r="490" spans="2:12" ht="12.75" customHeight="1" x14ac:dyDescent="0.25">
      <c r="B490" s="601"/>
      <c r="C490" s="388"/>
      <c r="D490" s="388"/>
      <c r="E490" s="388"/>
      <c r="F490" s="388"/>
      <c r="G490" s="388"/>
      <c r="H490" s="388"/>
      <c r="I490" s="388"/>
      <c r="J490" s="388"/>
    </row>
    <row r="491" spans="2:12" ht="12.75" customHeight="1" x14ac:dyDescent="0.25">
      <c r="C491" s="388"/>
      <c r="D491" s="388"/>
      <c r="E491" s="388"/>
      <c r="F491" s="388"/>
      <c r="G491" s="388"/>
      <c r="H491" s="388"/>
      <c r="I491" s="388"/>
      <c r="J491" s="388"/>
    </row>
    <row r="492" spans="2:12" ht="12.75" customHeight="1" x14ac:dyDescent="0.25">
      <c r="B492" s="671"/>
      <c r="C492" s="388"/>
      <c r="D492" s="388"/>
      <c r="E492" s="388"/>
      <c r="F492" s="388"/>
      <c r="G492" s="388"/>
      <c r="H492" s="388"/>
      <c r="I492" s="388"/>
      <c r="J492" s="388"/>
    </row>
    <row r="493" spans="2:12" ht="13.8" x14ac:dyDescent="0.25">
      <c r="B493" s="452">
        <v>9.4</v>
      </c>
      <c r="C493" s="973" t="s">
        <v>584</v>
      </c>
      <c r="D493" s="973"/>
      <c r="E493" s="973"/>
      <c r="F493" s="973"/>
      <c r="G493" s="973"/>
      <c r="H493" s="973"/>
      <c r="I493" s="973"/>
      <c r="J493" s="973"/>
      <c r="K493" s="973"/>
      <c r="L493" s="372"/>
    </row>
    <row r="494" spans="2:12" s="391" customFormat="1" ht="42" customHeight="1" x14ac:dyDescent="0.25">
      <c r="B494" s="558"/>
      <c r="C494" s="975" t="s">
        <v>1175</v>
      </c>
      <c r="D494" s="1007"/>
      <c r="E494" s="1007"/>
      <c r="F494" s="1007"/>
      <c r="G494" s="1007"/>
      <c r="H494" s="1007"/>
      <c r="I494" s="1007"/>
      <c r="J494" s="1007"/>
      <c r="K494" s="1007"/>
      <c r="L494" s="344"/>
    </row>
    <row r="495" spans="2:12" ht="15" customHeight="1" x14ac:dyDescent="0.25">
      <c r="C495" s="342"/>
      <c r="D495" s="343"/>
      <c r="L495" s="321"/>
    </row>
    <row r="496" spans="2:12" ht="15" customHeight="1" x14ac:dyDescent="0.25">
      <c r="B496" s="452" t="s">
        <v>368</v>
      </c>
      <c r="C496" s="1057" t="s">
        <v>1207</v>
      </c>
      <c r="D496" s="1058"/>
      <c r="E496" s="1058"/>
      <c r="F496" s="1058"/>
      <c r="G496" s="1052" t="s">
        <v>1208</v>
      </c>
      <c r="H496" s="1053"/>
      <c r="I496" s="1053"/>
      <c r="J496" s="1053"/>
      <c r="K496" s="1053"/>
      <c r="L496" s="344"/>
    </row>
    <row r="497" spans="1:12" s="391" customFormat="1" ht="96" customHeight="1" x14ac:dyDescent="0.25">
      <c r="B497" s="558"/>
      <c r="C497" s="999" t="s">
        <v>1176</v>
      </c>
      <c r="D497" s="999"/>
      <c r="E497" s="999"/>
      <c r="F497" s="999"/>
      <c r="G497" s="999" t="s">
        <v>1177</v>
      </c>
      <c r="H497" s="999"/>
      <c r="I497" s="999"/>
      <c r="J497" s="999"/>
      <c r="K497" s="999"/>
      <c r="L497" s="344"/>
    </row>
    <row r="498" spans="1:12" ht="56.1" customHeight="1" x14ac:dyDescent="0.25">
      <c r="C498" s="999"/>
      <c r="D498" s="999"/>
      <c r="E498" s="999"/>
      <c r="F498" s="999"/>
      <c r="G498" s="766" t="s">
        <v>585</v>
      </c>
      <c r="H498" s="766"/>
      <c r="I498" s="766"/>
      <c r="J498" s="766"/>
      <c r="K498" s="766"/>
    </row>
    <row r="499" spans="1:12" ht="8.25" customHeight="1" x14ac:dyDescent="0.3">
      <c r="C499" s="318"/>
      <c r="D499" s="318"/>
      <c r="E499" s="318"/>
      <c r="F499" s="345"/>
      <c r="G499" s="128"/>
      <c r="H499" s="128"/>
    </row>
    <row r="500" spans="1:12" ht="26.25" customHeight="1" x14ac:dyDescent="0.25">
      <c r="C500" s="999" t="s">
        <v>586</v>
      </c>
      <c r="D500" s="999"/>
      <c r="E500" s="999"/>
      <c r="F500" s="999"/>
      <c r="G500" s="999"/>
      <c r="H500" s="999"/>
      <c r="I500" s="999"/>
      <c r="J500" s="999"/>
      <c r="K500" s="999"/>
      <c r="L500" s="346"/>
    </row>
    <row r="501" spans="1:12" ht="12.75" customHeight="1" x14ac:dyDescent="0.25">
      <c r="B501" s="565"/>
      <c r="C501" s="563"/>
      <c r="D501" s="563"/>
      <c r="E501" s="563"/>
      <c r="F501" s="563"/>
      <c r="G501" s="563"/>
      <c r="H501" s="563"/>
      <c r="I501" s="563"/>
      <c r="J501" s="563"/>
      <c r="K501" s="563"/>
      <c r="L501" s="346"/>
    </row>
    <row r="502" spans="1:12" s="310" customFormat="1" ht="30" customHeight="1" x14ac:dyDescent="0.25">
      <c r="A502" s="317"/>
      <c r="B502" s="653"/>
      <c r="C502" s="1016" t="s">
        <v>1212</v>
      </c>
      <c r="D502" s="1016"/>
      <c r="E502" s="1016"/>
      <c r="F502" s="1016"/>
      <c r="G502" s="1016" t="s">
        <v>1211</v>
      </c>
      <c r="H502" s="1016"/>
      <c r="I502" s="1016"/>
      <c r="J502" s="1016"/>
      <c r="K502" s="1016"/>
      <c r="L502" s="655"/>
    </row>
    <row r="503" spans="1:12" ht="12.75" customHeight="1" x14ac:dyDescent="0.25">
      <c r="B503" s="565"/>
      <c r="C503" s="563"/>
      <c r="D503" s="563"/>
      <c r="E503" s="563"/>
      <c r="F503" s="563"/>
      <c r="G503" s="563"/>
      <c r="H503" s="563"/>
      <c r="I503" s="563"/>
      <c r="J503" s="563"/>
      <c r="K503" s="563"/>
      <c r="L503" s="346"/>
    </row>
    <row r="504" spans="1:12" ht="12.75" customHeight="1" x14ac:dyDescent="0.3">
      <c r="C504" s="318"/>
      <c r="D504" s="318"/>
      <c r="E504" s="318"/>
      <c r="F504" s="345"/>
      <c r="G504" s="128"/>
      <c r="H504" s="128"/>
    </row>
    <row r="505" spans="1:12" ht="13.8" x14ac:dyDescent="0.25">
      <c r="B505" s="452" t="s">
        <v>369</v>
      </c>
      <c r="C505" s="1059" t="s">
        <v>1209</v>
      </c>
      <c r="D505" s="1060"/>
      <c r="E505" s="1060"/>
      <c r="F505" s="1060"/>
      <c r="G505" s="1051" t="s">
        <v>1210</v>
      </c>
      <c r="H505" s="1039"/>
      <c r="I505" s="1039"/>
      <c r="J505" s="1039"/>
      <c r="K505" s="1039"/>
    </row>
    <row r="506" spans="1:12" s="348" customFormat="1" ht="70.05" customHeight="1" x14ac:dyDescent="0.25">
      <c r="B506" s="558"/>
      <c r="C506" s="766" t="s">
        <v>1178</v>
      </c>
      <c r="D506" s="766"/>
      <c r="E506" s="766"/>
      <c r="F506" s="766"/>
      <c r="G506" s="766" t="s">
        <v>1233</v>
      </c>
      <c r="H506" s="766"/>
      <c r="I506" s="766"/>
      <c r="J506" s="766"/>
      <c r="K506" s="766"/>
      <c r="L506" s="347"/>
    </row>
    <row r="507" spans="1:12" s="348" customFormat="1" ht="55.05" customHeight="1" x14ac:dyDescent="0.25">
      <c r="B507" s="558"/>
      <c r="C507" s="766" t="s">
        <v>1098</v>
      </c>
      <c r="D507" s="766"/>
      <c r="E507" s="766"/>
      <c r="F507" s="766"/>
      <c r="G507" s="766"/>
      <c r="H507" s="766"/>
      <c r="I507" s="766"/>
      <c r="J507" s="766"/>
      <c r="K507" s="766"/>
      <c r="L507" s="347"/>
    </row>
    <row r="508" spans="1:12" s="348" customFormat="1" ht="30" customHeight="1" x14ac:dyDescent="0.25">
      <c r="B508" s="558"/>
      <c r="C508" s="999" t="s">
        <v>1067</v>
      </c>
      <c r="D508" s="999"/>
      <c r="E508" s="999"/>
      <c r="F508" s="999"/>
      <c r="G508" s="766"/>
      <c r="H508" s="766"/>
      <c r="I508" s="766"/>
      <c r="J508" s="766"/>
      <c r="K508" s="766"/>
      <c r="L508" s="347"/>
    </row>
    <row r="509" spans="1:12" s="348" customFormat="1" ht="30" customHeight="1" x14ac:dyDescent="0.25">
      <c r="B509" s="558"/>
      <c r="C509" s="1046" t="s">
        <v>1097</v>
      </c>
      <c r="D509" s="1046"/>
      <c r="E509" s="1046"/>
      <c r="F509" s="1046"/>
      <c r="G509" s="766"/>
      <c r="H509" s="766"/>
      <c r="I509" s="766"/>
      <c r="J509" s="766"/>
      <c r="K509" s="766"/>
      <c r="L509" s="347"/>
    </row>
    <row r="510" spans="1:12" s="672" customFormat="1" ht="12.75" customHeight="1" x14ac:dyDescent="0.25">
      <c r="B510" s="668"/>
      <c r="C510" s="673"/>
      <c r="D510" s="673"/>
      <c r="E510" s="673"/>
      <c r="F510" s="673"/>
      <c r="G510" s="666"/>
      <c r="H510" s="666"/>
      <c r="I510" s="666"/>
      <c r="J510" s="666"/>
      <c r="K510" s="666"/>
      <c r="L510" s="669"/>
    </row>
    <row r="511" spans="1:12" ht="12.75" customHeight="1" x14ac:dyDescent="0.25">
      <c r="C511" s="1050"/>
      <c r="D511" s="1050"/>
      <c r="E511" s="1050"/>
      <c r="F511" s="1050"/>
      <c r="G511" s="1050"/>
      <c r="H511" s="1050"/>
      <c r="I511" s="1050"/>
      <c r="J511" s="1050"/>
      <c r="K511" s="1050"/>
      <c r="L511" s="28"/>
    </row>
    <row r="512" spans="1:12" ht="15" customHeight="1" x14ac:dyDescent="0.25">
      <c r="B512" s="440">
        <v>9.9</v>
      </c>
      <c r="C512" s="973" t="s">
        <v>574</v>
      </c>
      <c r="D512" s="973"/>
      <c r="E512" s="973"/>
      <c r="F512" s="973"/>
      <c r="G512" s="973"/>
      <c r="H512" s="973"/>
      <c r="I512" s="973"/>
      <c r="J512" s="973"/>
      <c r="K512" s="973"/>
    </row>
    <row r="513" spans="1:12" s="391" customFormat="1" ht="30" customHeight="1" x14ac:dyDescent="0.25">
      <c r="B513" s="558"/>
      <c r="C513" s="766" t="s">
        <v>1179</v>
      </c>
      <c r="D513" s="766"/>
      <c r="E513" s="766"/>
      <c r="F513" s="766"/>
      <c r="G513" s="766"/>
      <c r="H513" s="766"/>
      <c r="I513" s="766"/>
      <c r="J513" s="766"/>
      <c r="K513" s="766"/>
      <c r="L513" s="387"/>
    </row>
    <row r="514" spans="1:12" ht="15" customHeight="1" x14ac:dyDescent="0.3">
      <c r="B514" s="452"/>
      <c r="C514" s="316"/>
      <c r="D514" s="316"/>
      <c r="E514" s="316"/>
    </row>
    <row r="515" spans="1:12" s="335" customFormat="1" ht="23.1" customHeight="1" x14ac:dyDescent="0.25">
      <c r="B515" s="442" t="s">
        <v>370</v>
      </c>
      <c r="C515" s="969" t="s">
        <v>1180</v>
      </c>
      <c r="D515" s="968"/>
      <c r="E515" s="968"/>
      <c r="F515" s="968"/>
      <c r="G515" s="968"/>
      <c r="H515" s="968"/>
      <c r="I515" s="968"/>
      <c r="J515" s="968"/>
      <c r="K515" s="968"/>
      <c r="L515" s="336"/>
    </row>
    <row r="517" spans="1:12" ht="15" customHeight="1" x14ac:dyDescent="0.25">
      <c r="A517" s="315"/>
      <c r="C517" s="1004" t="s">
        <v>1093</v>
      </c>
      <c r="D517" s="1005"/>
      <c r="E517" s="1005"/>
      <c r="F517" s="1005"/>
      <c r="G517" s="1005"/>
      <c r="H517" s="1005"/>
      <c r="I517" s="1005"/>
      <c r="J517" s="1005"/>
      <c r="K517" s="1005"/>
      <c r="L517" s="28"/>
    </row>
    <row r="518" spans="1:12" ht="44.25" customHeight="1" x14ac:dyDescent="0.25">
      <c r="A518" s="315"/>
      <c r="C518" s="1032" t="s">
        <v>1181</v>
      </c>
      <c r="D518" s="1033"/>
      <c r="E518" s="1033"/>
      <c r="F518" s="1033"/>
      <c r="G518" s="1033"/>
      <c r="H518" s="1033"/>
      <c r="I518" s="1033"/>
      <c r="J518" s="1033"/>
      <c r="K518" s="1033"/>
      <c r="L518" s="28"/>
    </row>
    <row r="519" spans="1:12" ht="13.8" x14ac:dyDescent="0.25">
      <c r="A519" s="315"/>
      <c r="C519" s="643"/>
      <c r="D519" s="643"/>
      <c r="E519" s="643"/>
      <c r="F519" s="643"/>
      <c r="G519" s="643"/>
      <c r="H519" s="643"/>
      <c r="I519" s="643"/>
      <c r="J519" s="643"/>
      <c r="K519" s="643"/>
      <c r="L519" s="28"/>
    </row>
    <row r="520" spans="1:12" ht="13.8" x14ac:dyDescent="0.25">
      <c r="A520" s="315"/>
      <c r="C520" s="643"/>
      <c r="D520" s="643"/>
      <c r="E520" s="643"/>
      <c r="F520" s="643"/>
      <c r="G520" s="643"/>
      <c r="H520" s="643"/>
      <c r="I520" s="643"/>
      <c r="J520" s="643"/>
      <c r="K520" s="643"/>
      <c r="L520" s="28"/>
    </row>
    <row r="521" spans="1:12" ht="13.8" x14ac:dyDescent="0.25">
      <c r="A521" s="315"/>
      <c r="C521" s="642"/>
      <c r="D521" s="642"/>
      <c r="E521" s="642"/>
      <c r="F521" s="642"/>
      <c r="G521" s="642"/>
      <c r="H521" s="28"/>
      <c r="I521" s="315"/>
      <c r="J521" s="315"/>
      <c r="K521" s="28"/>
      <c r="L521" s="28"/>
    </row>
    <row r="522" spans="1:12" ht="13.8" x14ac:dyDescent="0.25">
      <c r="A522" s="315"/>
      <c r="C522" s="642"/>
      <c r="D522" s="642"/>
      <c r="E522" s="642"/>
      <c r="F522" s="642"/>
      <c r="G522" s="642"/>
      <c r="H522" s="28"/>
      <c r="I522" s="315"/>
      <c r="J522" s="315"/>
      <c r="K522" s="321"/>
      <c r="L522" s="321"/>
    </row>
    <row r="523" spans="1:12" ht="13.8" x14ac:dyDescent="0.25">
      <c r="A523" s="315"/>
      <c r="C523" s="642"/>
      <c r="D523" s="642"/>
      <c r="E523" s="642"/>
      <c r="F523" s="642"/>
      <c r="G523" s="642"/>
      <c r="H523" s="28"/>
      <c r="I523" s="315"/>
      <c r="J523" s="315"/>
    </row>
    <row r="524" spans="1:12" x14ac:dyDescent="0.25">
      <c r="A524" s="315"/>
      <c r="C524" s="642"/>
      <c r="D524" s="642"/>
      <c r="E524" s="642"/>
      <c r="F524" s="642"/>
      <c r="G524" s="642"/>
      <c r="H524" s="315"/>
      <c r="I524" s="315"/>
      <c r="J524" s="315"/>
    </row>
    <row r="525" spans="1:12" x14ac:dyDescent="0.25">
      <c r="A525" s="315"/>
      <c r="C525" s="642"/>
      <c r="D525" s="642"/>
      <c r="E525" s="642"/>
      <c r="F525" s="642"/>
      <c r="G525" s="642"/>
      <c r="J525" s="315"/>
    </row>
    <row r="526" spans="1:12" x14ac:dyDescent="0.25">
      <c r="A526" s="315"/>
      <c r="C526" s="642"/>
      <c r="D526" s="642"/>
      <c r="E526" s="642"/>
      <c r="F526" s="642"/>
      <c r="G526" s="642"/>
      <c r="H526" s="1006" t="s">
        <v>962</v>
      </c>
      <c r="I526" s="1006"/>
      <c r="J526" s="315"/>
    </row>
    <row r="527" spans="1:12" ht="13.8" x14ac:dyDescent="0.25">
      <c r="A527" s="315"/>
      <c r="C527" s="642"/>
      <c r="D527" s="642"/>
      <c r="E527" s="642"/>
      <c r="F527" s="642"/>
      <c r="G527" s="642"/>
      <c r="H527" s="28"/>
      <c r="J527" s="315"/>
    </row>
    <row r="528" spans="1:12" x14ac:dyDescent="0.25">
      <c r="A528" s="315"/>
      <c r="C528" s="642"/>
      <c r="D528" s="642"/>
      <c r="E528" s="642"/>
      <c r="F528" s="642"/>
      <c r="G528" s="642"/>
      <c r="J528" s="315"/>
    </row>
    <row r="529" spans="1:12" x14ac:dyDescent="0.25">
      <c r="A529" s="315"/>
      <c r="C529" s="642"/>
      <c r="D529" s="642"/>
      <c r="E529" s="642"/>
      <c r="F529" s="642"/>
      <c r="G529" s="642"/>
      <c r="H529" s="1006" t="s">
        <v>963</v>
      </c>
      <c r="I529" s="1006"/>
      <c r="J529" s="315"/>
    </row>
    <row r="530" spans="1:12" x14ac:dyDescent="0.25">
      <c r="A530" s="315"/>
      <c r="C530" s="642"/>
      <c r="D530" s="642"/>
      <c r="E530" s="642"/>
      <c r="F530" s="642"/>
      <c r="G530" s="642"/>
      <c r="H530" s="315"/>
      <c r="I530" s="315"/>
      <c r="J530" s="315"/>
    </row>
    <row r="531" spans="1:12" ht="12.75" customHeight="1" x14ac:dyDescent="0.25">
      <c r="A531" s="315"/>
      <c r="C531" s="642"/>
      <c r="D531" s="642"/>
      <c r="E531" s="642"/>
      <c r="F531" s="642"/>
      <c r="G531" s="642"/>
      <c r="J531" s="315"/>
    </row>
    <row r="532" spans="1:12" x14ac:dyDescent="0.25">
      <c r="A532" s="315"/>
      <c r="C532" s="642"/>
      <c r="D532" s="642"/>
      <c r="E532" s="642"/>
      <c r="F532" s="642"/>
      <c r="G532" s="642"/>
      <c r="H532" s="811" t="s">
        <v>964</v>
      </c>
      <c r="I532" s="811"/>
      <c r="J532" s="315"/>
    </row>
    <row r="533" spans="1:12" x14ac:dyDescent="0.25">
      <c r="A533" s="315"/>
      <c r="C533" s="642"/>
      <c r="D533" s="642"/>
      <c r="E533" s="642"/>
      <c r="F533" s="642"/>
      <c r="G533" s="642"/>
      <c r="H533" s="811"/>
      <c r="I533" s="811"/>
      <c r="J533" s="315"/>
    </row>
    <row r="534" spans="1:12" ht="13.8" x14ac:dyDescent="0.25">
      <c r="A534" s="315"/>
      <c r="C534" s="642"/>
      <c r="D534" s="642"/>
      <c r="E534" s="642"/>
      <c r="F534" s="642"/>
      <c r="G534" s="642"/>
      <c r="H534" s="28"/>
      <c r="I534" s="315"/>
      <c r="J534" s="315"/>
    </row>
    <row r="535" spans="1:12" ht="13.8" x14ac:dyDescent="0.25">
      <c r="A535" s="315"/>
      <c r="B535" s="452"/>
      <c r="C535" s="642"/>
      <c r="D535" s="642"/>
      <c r="E535" s="642"/>
      <c r="F535" s="642"/>
      <c r="G535" s="642"/>
      <c r="H535" s="28"/>
      <c r="I535" s="315"/>
      <c r="J535" s="315"/>
      <c r="K535" s="28"/>
      <c r="L535" s="28"/>
    </row>
    <row r="536" spans="1:12" s="310" customFormat="1" ht="12.75" customHeight="1" x14ac:dyDescent="0.25">
      <c r="B536" s="453"/>
      <c r="C536" s="642"/>
      <c r="D536" s="642"/>
      <c r="E536" s="642"/>
      <c r="F536" s="642"/>
      <c r="G536" s="642"/>
    </row>
    <row r="537" spans="1:12" s="310" customFormat="1" ht="12.75" customHeight="1" x14ac:dyDescent="0.25">
      <c r="B537" s="453"/>
      <c r="C537" s="642"/>
      <c r="D537" s="642"/>
      <c r="E537" s="642"/>
      <c r="F537" s="642"/>
      <c r="G537" s="642"/>
    </row>
    <row r="538" spans="1:12" ht="12.75" customHeight="1" x14ac:dyDescent="0.25">
      <c r="A538" s="315"/>
      <c r="B538" s="452"/>
      <c r="C538" s="390"/>
      <c r="D538" s="28"/>
      <c r="E538" s="28"/>
      <c r="F538" s="315"/>
      <c r="G538" s="28"/>
      <c r="H538" s="28"/>
      <c r="I538" s="315"/>
      <c r="J538" s="315"/>
      <c r="K538" s="28"/>
      <c r="L538" s="28"/>
    </row>
    <row r="539" spans="1:12" ht="12.75" customHeight="1" x14ac:dyDescent="0.25">
      <c r="A539" s="315"/>
      <c r="B539" s="452"/>
      <c r="C539" s="390"/>
      <c r="D539" s="28"/>
      <c r="E539" s="28"/>
      <c r="F539" s="315"/>
      <c r="G539" s="28"/>
      <c r="H539" s="28"/>
      <c r="I539" s="315"/>
      <c r="J539" s="315"/>
      <c r="K539" s="28"/>
      <c r="L539" s="28"/>
    </row>
    <row r="540" spans="1:12" ht="12.75" customHeight="1" x14ac:dyDescent="0.25">
      <c r="A540" s="315"/>
      <c r="B540" s="452"/>
      <c r="C540" s="390"/>
      <c r="D540" s="28"/>
      <c r="E540" s="28"/>
      <c r="F540" s="315"/>
      <c r="G540" s="28"/>
      <c r="H540" s="28"/>
      <c r="I540" s="315"/>
      <c r="J540" s="315"/>
      <c r="K540" s="28"/>
      <c r="L540" s="28"/>
    </row>
    <row r="541" spans="1:12" ht="15" customHeight="1" x14ac:dyDescent="0.25">
      <c r="A541" s="315"/>
      <c r="B541" s="440">
        <v>10.1</v>
      </c>
      <c r="C541" s="972" t="s">
        <v>1094</v>
      </c>
      <c r="D541" s="973"/>
      <c r="E541" s="973"/>
      <c r="F541" s="973"/>
      <c r="G541" s="973"/>
      <c r="H541" s="973"/>
      <c r="I541" s="973"/>
      <c r="J541" s="973"/>
      <c r="K541" s="973"/>
      <c r="L541" s="28"/>
    </row>
    <row r="542" spans="1:12" s="391" customFormat="1" ht="70.05" customHeight="1" x14ac:dyDescent="0.25">
      <c r="B542" s="397"/>
      <c r="C542" s="975" t="s">
        <v>1095</v>
      </c>
      <c r="D542" s="975"/>
      <c r="E542" s="975"/>
      <c r="F542" s="975"/>
      <c r="G542" s="975"/>
      <c r="H542" s="975"/>
      <c r="I542" s="975"/>
      <c r="J542" s="975"/>
      <c r="K542" s="975"/>
      <c r="L542" s="387"/>
    </row>
    <row r="543" spans="1:12" ht="15" customHeight="1" x14ac:dyDescent="0.25">
      <c r="A543" s="315"/>
      <c r="B543" s="452"/>
      <c r="C543" s="386"/>
      <c r="D543" s="396"/>
      <c r="E543" s="396"/>
      <c r="F543" s="391"/>
      <c r="G543" s="396"/>
      <c r="H543" s="396"/>
      <c r="I543" s="391"/>
      <c r="J543" s="391"/>
      <c r="K543" s="396"/>
      <c r="L543" s="28"/>
    </row>
    <row r="544" spans="1:12" ht="15" customHeight="1" x14ac:dyDescent="0.25">
      <c r="A544" s="315"/>
      <c r="B544" s="440">
        <v>10.199999999999999</v>
      </c>
      <c r="C544" s="972" t="s">
        <v>1182</v>
      </c>
      <c r="D544" s="973"/>
      <c r="E544" s="973"/>
      <c r="F544" s="973"/>
      <c r="G544" s="973"/>
      <c r="H544" s="973"/>
      <c r="I544" s="973"/>
      <c r="J544" s="973"/>
      <c r="K544" s="973"/>
      <c r="L544" s="28"/>
    </row>
    <row r="545" spans="1:12" s="348" customFormat="1" ht="86.1" customHeight="1" x14ac:dyDescent="0.25">
      <c r="B545" s="397"/>
      <c r="C545" s="766" t="s">
        <v>1183</v>
      </c>
      <c r="D545" s="1055"/>
      <c r="E545" s="1055"/>
      <c r="F545" s="1055"/>
      <c r="G545" s="1055"/>
      <c r="H545" s="1055"/>
      <c r="I545" s="1055"/>
      <c r="J545" s="1055"/>
      <c r="K545" s="1055"/>
      <c r="L545" s="386"/>
    </row>
    <row r="546" spans="1:12" ht="30" customHeight="1" x14ac:dyDescent="0.25">
      <c r="A546" s="315"/>
      <c r="C546" s="1054" t="s">
        <v>1184</v>
      </c>
      <c r="D546" s="1054"/>
      <c r="E546" s="1054"/>
      <c r="F546" s="1054"/>
      <c r="G546" s="1054"/>
      <c r="H546" s="1054"/>
      <c r="I546" s="1054"/>
      <c r="J546" s="1054"/>
      <c r="K546" s="1054"/>
    </row>
    <row r="547" spans="1:12" ht="12.75" customHeight="1" x14ac:dyDescent="0.25">
      <c r="A547" s="315"/>
      <c r="C547" s="1056" t="s">
        <v>1089</v>
      </c>
      <c r="D547" s="1056"/>
      <c r="E547" s="1056"/>
      <c r="F547" s="1056"/>
      <c r="G547" s="1056"/>
      <c r="H547" s="1056"/>
      <c r="I547" s="1056"/>
      <c r="J547" s="1056"/>
      <c r="K547" s="1056"/>
    </row>
    <row r="548" spans="1:12" ht="30" customHeight="1" x14ac:dyDescent="0.25">
      <c r="A548" s="315"/>
      <c r="C548" s="1054" t="s">
        <v>1073</v>
      </c>
      <c r="D548" s="1054"/>
      <c r="E548" s="1054"/>
      <c r="F548" s="1054"/>
      <c r="G548" s="1054"/>
      <c r="H548" s="1054"/>
      <c r="I548" s="1054"/>
      <c r="J548" s="1054"/>
      <c r="K548" s="1054"/>
    </row>
    <row r="549" spans="1:12" ht="15" customHeight="1" x14ac:dyDescent="0.25">
      <c r="A549" s="315"/>
      <c r="C549" s="398"/>
      <c r="D549" s="396"/>
      <c r="E549" s="396"/>
      <c r="F549" s="396"/>
      <c r="G549" s="396"/>
      <c r="H549" s="396"/>
      <c r="I549" s="391"/>
      <c r="J549" s="391"/>
      <c r="K549" s="396"/>
      <c r="L549" s="28"/>
    </row>
    <row r="550" spans="1:12" ht="15" customHeight="1" x14ac:dyDescent="0.25">
      <c r="A550" s="315"/>
      <c r="B550" s="440">
        <v>10.3</v>
      </c>
      <c r="C550" s="973" t="s">
        <v>587</v>
      </c>
      <c r="D550" s="973"/>
      <c r="E550" s="973"/>
      <c r="F550" s="973"/>
      <c r="G550" s="973"/>
      <c r="H550" s="973"/>
      <c r="I550" s="973"/>
      <c r="J550" s="973"/>
      <c r="K550" s="973"/>
      <c r="L550" s="28"/>
    </row>
    <row r="551" spans="1:12" ht="14.25" customHeight="1" x14ac:dyDescent="0.25">
      <c r="A551" s="315"/>
      <c r="C551" s="975" t="s">
        <v>1185</v>
      </c>
      <c r="D551" s="975"/>
      <c r="E551" s="975"/>
      <c r="F551" s="975"/>
      <c r="G551" s="975"/>
      <c r="H551" s="975"/>
      <c r="I551" s="975"/>
      <c r="J551" s="975"/>
      <c r="K551" s="975"/>
      <c r="L551" s="28"/>
    </row>
    <row r="552" spans="1:12" ht="12.75" customHeight="1" x14ac:dyDescent="0.25">
      <c r="A552" s="315"/>
      <c r="C552" s="386"/>
      <c r="D552" s="396"/>
      <c r="E552" s="396"/>
      <c r="F552" s="396"/>
      <c r="G552" s="396"/>
      <c r="H552" s="396"/>
      <c r="I552" s="391"/>
      <c r="J552" s="391"/>
      <c r="K552" s="396"/>
      <c r="L552" s="28"/>
    </row>
    <row r="553" spans="1:12" ht="13.8" x14ac:dyDescent="0.25">
      <c r="A553" s="315"/>
      <c r="C553" s="973" t="s">
        <v>588</v>
      </c>
      <c r="D553" s="973"/>
      <c r="E553" s="973"/>
      <c r="F553" s="973"/>
      <c r="G553" s="973"/>
      <c r="H553" s="973"/>
      <c r="I553" s="973"/>
      <c r="J553" s="973"/>
      <c r="K553" s="973"/>
    </row>
    <row r="554" spans="1:12" ht="45.75" customHeight="1" x14ac:dyDescent="0.25">
      <c r="A554" s="315"/>
      <c r="C554" s="975" t="s">
        <v>1186</v>
      </c>
      <c r="D554" s="1007"/>
      <c r="E554" s="1007"/>
      <c r="F554" s="1007"/>
      <c r="G554" s="1007"/>
      <c r="H554" s="1007"/>
      <c r="I554" s="1007"/>
      <c r="J554" s="1007"/>
      <c r="K554" s="1007"/>
    </row>
    <row r="555" spans="1:12" ht="13.8" x14ac:dyDescent="0.25">
      <c r="A555" s="315"/>
      <c r="C555" s="398"/>
      <c r="D555" s="396"/>
      <c r="E555" s="396"/>
      <c r="F555" s="396"/>
      <c r="G555" s="396"/>
      <c r="H555" s="396"/>
      <c r="I555" s="391"/>
      <c r="J555" s="391"/>
      <c r="K555" s="396"/>
      <c r="L555" s="28"/>
    </row>
    <row r="556" spans="1:12" ht="13.8" x14ac:dyDescent="0.25">
      <c r="A556" s="315"/>
      <c r="C556" s="1005" t="s">
        <v>583</v>
      </c>
      <c r="D556" s="1005"/>
      <c r="E556" s="1005"/>
      <c r="F556" s="1005"/>
      <c r="G556" s="1005"/>
      <c r="H556" s="1005"/>
      <c r="I556" s="1005"/>
      <c r="J556" s="1005"/>
      <c r="K556" s="396"/>
      <c r="L556" s="28"/>
    </row>
    <row r="557" spans="1:12" x14ac:dyDescent="0.25">
      <c r="A557" s="315"/>
      <c r="C557" s="343"/>
      <c r="D557" s="343"/>
      <c r="E557" s="343"/>
      <c r="F557" s="343"/>
      <c r="G557" s="343"/>
      <c r="H557" s="343"/>
      <c r="I557" s="343"/>
      <c r="J557" s="343"/>
    </row>
    <row r="558" spans="1:12" x14ac:dyDescent="0.25">
      <c r="A558" s="315"/>
      <c r="C558" s="343"/>
      <c r="D558" s="343"/>
      <c r="E558" s="343"/>
      <c r="F558" s="343"/>
      <c r="G558" s="343"/>
      <c r="H558" s="343"/>
      <c r="I558" s="343"/>
      <c r="J558" s="343"/>
    </row>
    <row r="559" spans="1:12" x14ac:dyDescent="0.25">
      <c r="A559" s="315"/>
      <c r="C559" s="343"/>
      <c r="D559" s="343"/>
      <c r="E559" s="343"/>
      <c r="F559" s="343"/>
      <c r="G559" s="343"/>
      <c r="H559" s="343"/>
      <c r="I559" s="343"/>
      <c r="J559" s="343"/>
    </row>
    <row r="560" spans="1:12" x14ac:dyDescent="0.25">
      <c r="A560" s="315"/>
      <c r="C560" s="343"/>
      <c r="D560" s="343"/>
      <c r="E560" s="343"/>
      <c r="F560" s="343"/>
      <c r="G560" s="343"/>
      <c r="H560" s="343"/>
      <c r="I560" s="343"/>
      <c r="J560" s="343"/>
    </row>
    <row r="561" spans="1:10" x14ac:dyDescent="0.25">
      <c r="A561" s="315"/>
      <c r="C561" s="343"/>
      <c r="D561" s="343"/>
      <c r="E561" s="343"/>
      <c r="F561" s="343"/>
      <c r="G561" s="343"/>
      <c r="H561" s="343"/>
      <c r="I561" s="343"/>
      <c r="J561" s="343"/>
    </row>
    <row r="562" spans="1:10" x14ac:dyDescent="0.25">
      <c r="A562" s="315"/>
      <c r="C562" s="343"/>
      <c r="D562" s="343"/>
      <c r="E562" s="343"/>
      <c r="F562" s="343"/>
      <c r="G562" s="343"/>
      <c r="H562" s="343"/>
      <c r="I562" s="343"/>
      <c r="J562" s="343"/>
    </row>
    <row r="563" spans="1:10" x14ac:dyDescent="0.25">
      <c r="A563" s="315"/>
      <c r="B563" s="315"/>
      <c r="C563" s="343"/>
      <c r="D563" s="343"/>
      <c r="E563" s="343"/>
      <c r="F563" s="343"/>
      <c r="G563" s="343"/>
      <c r="H563" s="343"/>
      <c r="I563" s="343"/>
      <c r="J563" s="343"/>
    </row>
    <row r="564" spans="1:10" x14ac:dyDescent="0.25">
      <c r="A564" s="315"/>
      <c r="B564" s="315"/>
      <c r="C564" s="343"/>
      <c r="D564" s="343"/>
      <c r="E564" s="343"/>
      <c r="F564" s="343"/>
      <c r="G564" s="343"/>
      <c r="H564" s="343"/>
      <c r="I564" s="343"/>
      <c r="J564" s="343"/>
    </row>
    <row r="565" spans="1:10" x14ac:dyDescent="0.25">
      <c r="A565" s="315"/>
      <c r="B565" s="315"/>
      <c r="C565" s="343"/>
      <c r="D565" s="343"/>
      <c r="E565" s="343"/>
      <c r="F565" s="343"/>
      <c r="G565" s="343"/>
      <c r="H565" s="343"/>
      <c r="I565" s="343"/>
      <c r="J565" s="343"/>
    </row>
    <row r="566" spans="1:10" x14ac:dyDescent="0.25">
      <c r="A566" s="315"/>
      <c r="B566" s="315"/>
      <c r="C566" s="343"/>
      <c r="D566" s="343"/>
      <c r="E566" s="343"/>
      <c r="F566" s="343"/>
      <c r="G566" s="343"/>
      <c r="H566" s="343"/>
      <c r="I566" s="343"/>
      <c r="J566" s="343"/>
    </row>
    <row r="567" spans="1:10" x14ac:dyDescent="0.25">
      <c r="A567" s="315"/>
      <c r="B567" s="315"/>
      <c r="C567" s="343"/>
      <c r="D567" s="343"/>
      <c r="E567" s="343"/>
      <c r="F567" s="343"/>
      <c r="G567" s="343"/>
      <c r="H567" s="343"/>
      <c r="I567" s="343"/>
      <c r="J567" s="343"/>
    </row>
    <row r="568" spans="1:10" x14ac:dyDescent="0.25">
      <c r="A568" s="315"/>
      <c r="B568" s="315"/>
      <c r="C568" s="343"/>
      <c r="D568" s="343"/>
      <c r="E568" s="343"/>
      <c r="F568" s="343"/>
      <c r="G568" s="343"/>
      <c r="H568" s="343"/>
      <c r="I568" s="343"/>
      <c r="J568" s="343"/>
    </row>
    <row r="569" spans="1:10" x14ac:dyDescent="0.25">
      <c r="A569" s="315"/>
      <c r="B569" s="315"/>
      <c r="C569" s="343"/>
      <c r="D569" s="343"/>
      <c r="E569" s="343"/>
      <c r="F569" s="343"/>
      <c r="G569" s="343"/>
      <c r="H569" s="343"/>
      <c r="I569" s="343"/>
      <c r="J569" s="343"/>
    </row>
    <row r="570" spans="1:10" x14ac:dyDescent="0.25">
      <c r="A570" s="315"/>
      <c r="B570" s="315"/>
      <c r="C570" s="343"/>
      <c r="D570" s="343"/>
      <c r="E570" s="343"/>
      <c r="F570" s="343"/>
      <c r="G570" s="343"/>
      <c r="H570" s="343"/>
      <c r="I570" s="343"/>
      <c r="J570" s="343"/>
    </row>
    <row r="571" spans="1:10" x14ac:dyDescent="0.25">
      <c r="A571" s="315"/>
      <c r="B571" s="315"/>
      <c r="C571" s="343"/>
      <c r="D571" s="343"/>
      <c r="E571" s="343"/>
      <c r="F571" s="343"/>
      <c r="G571" s="343"/>
      <c r="H571" s="343"/>
      <c r="I571" s="343"/>
      <c r="J571" s="343"/>
    </row>
    <row r="572" spans="1:10" x14ac:dyDescent="0.25">
      <c r="A572" s="315"/>
      <c r="B572" s="315"/>
      <c r="C572" s="343"/>
      <c r="D572" s="343"/>
      <c r="E572" s="343"/>
      <c r="F572" s="343"/>
      <c r="G572" s="343"/>
      <c r="H572" s="343"/>
      <c r="I572" s="343"/>
      <c r="J572" s="343"/>
    </row>
    <row r="573" spans="1:10" x14ac:dyDescent="0.25">
      <c r="A573" s="315"/>
      <c r="B573" s="315"/>
      <c r="C573" s="343"/>
      <c r="D573" s="343"/>
      <c r="E573" s="343"/>
      <c r="F573" s="343"/>
      <c r="G573" s="343"/>
      <c r="H573" s="343"/>
      <c r="I573" s="343"/>
      <c r="J573" s="343"/>
    </row>
    <row r="574" spans="1:10" x14ac:dyDescent="0.25">
      <c r="A574" s="315"/>
      <c r="B574" s="315"/>
    </row>
    <row r="575" spans="1:10" x14ac:dyDescent="0.25">
      <c r="A575" s="315"/>
      <c r="B575" s="315"/>
    </row>
    <row r="576" spans="1:10" ht="12" customHeight="1" x14ac:dyDescent="0.25">
      <c r="A576" s="315"/>
      <c r="B576" s="315"/>
    </row>
    <row r="577" spans="1:9" x14ac:dyDescent="0.25">
      <c r="A577" s="315"/>
      <c r="B577" s="315"/>
    </row>
    <row r="578" spans="1:9" x14ac:dyDescent="0.25">
      <c r="A578" s="315"/>
      <c r="B578" s="315"/>
    </row>
    <row r="579" spans="1:9" x14ac:dyDescent="0.25">
      <c r="A579" s="315"/>
      <c r="B579" s="315"/>
      <c r="C579" s="315"/>
    </row>
    <row r="580" spans="1:9" x14ac:dyDescent="0.25">
      <c r="A580" s="315"/>
      <c r="B580" s="315"/>
      <c r="C580" s="315"/>
    </row>
    <row r="581" spans="1:9" x14ac:dyDescent="0.25">
      <c r="A581" s="315"/>
      <c r="B581" s="315"/>
      <c r="C581" s="315"/>
    </row>
    <row r="582" spans="1:9" x14ac:dyDescent="0.25">
      <c r="A582" s="315"/>
      <c r="B582" s="315"/>
      <c r="C582" s="315"/>
    </row>
    <row r="583" spans="1:9" x14ac:dyDescent="0.25">
      <c r="A583" s="315"/>
      <c r="B583" s="315"/>
      <c r="C583" s="315"/>
      <c r="I583" s="128"/>
    </row>
    <row r="584" spans="1:9" ht="15" customHeight="1" x14ac:dyDescent="0.25">
      <c r="A584" s="315"/>
      <c r="B584" s="315"/>
      <c r="C584" s="315"/>
    </row>
    <row r="585" spans="1:9" x14ac:dyDescent="0.25">
      <c r="A585" s="315"/>
      <c r="B585" s="315"/>
      <c r="C585" s="315"/>
    </row>
    <row r="586" spans="1:9" x14ac:dyDescent="0.25">
      <c r="A586" s="315"/>
      <c r="B586" s="315"/>
      <c r="C586" s="315"/>
    </row>
    <row r="587" spans="1:9" ht="15" customHeight="1" x14ac:dyDescent="0.25">
      <c r="A587" s="315"/>
      <c r="B587" s="315"/>
      <c r="C587" s="315"/>
    </row>
    <row r="588" spans="1:9" ht="15" customHeight="1" x14ac:dyDescent="0.25">
      <c r="A588" s="315"/>
      <c r="B588" s="315"/>
      <c r="C588" s="315"/>
    </row>
    <row r="589" spans="1:9" ht="15" customHeight="1" x14ac:dyDescent="0.25">
      <c r="A589" s="315"/>
      <c r="B589" s="315"/>
      <c r="C589" s="315"/>
    </row>
    <row r="590" spans="1:9" x14ac:dyDescent="0.25">
      <c r="A590" s="315"/>
      <c r="B590" s="315"/>
      <c r="C590" s="315"/>
      <c r="D590" s="333"/>
      <c r="E590" s="333"/>
      <c r="F590" s="333"/>
      <c r="G590" s="319"/>
      <c r="H590" s="319"/>
      <c r="I590" s="319"/>
    </row>
    <row r="591" spans="1:9" x14ac:dyDescent="0.25">
      <c r="A591" s="315"/>
      <c r="B591" s="315"/>
      <c r="C591" s="315"/>
      <c r="D591" s="333"/>
      <c r="E591" s="333"/>
      <c r="F591" s="333"/>
      <c r="G591" s="319"/>
      <c r="H591" s="319"/>
      <c r="I591" s="319"/>
    </row>
  </sheetData>
  <sheetProtection sheet="1" objects="1" scenarios="1"/>
  <mergeCells count="209">
    <mergeCell ref="C556:J556"/>
    <mergeCell ref="C554:K554"/>
    <mergeCell ref="C507:F507"/>
    <mergeCell ref="C512:K512"/>
    <mergeCell ref="C511:K511"/>
    <mergeCell ref="C500:K500"/>
    <mergeCell ref="G505:K505"/>
    <mergeCell ref="G496:K496"/>
    <mergeCell ref="C551:K551"/>
    <mergeCell ref="C548:K548"/>
    <mergeCell ref="C550:K550"/>
    <mergeCell ref="C545:K545"/>
    <mergeCell ref="C546:K546"/>
    <mergeCell ref="C547:K547"/>
    <mergeCell ref="C496:F496"/>
    <mergeCell ref="C517:K517"/>
    <mergeCell ref="H526:I526"/>
    <mergeCell ref="C505:F505"/>
    <mergeCell ref="C541:K541"/>
    <mergeCell ref="C553:K553"/>
    <mergeCell ref="C513:K513"/>
    <mergeCell ref="C542:K542"/>
    <mergeCell ref="C544:K544"/>
    <mergeCell ref="C416:K416"/>
    <mergeCell ref="C322:F322"/>
    <mergeCell ref="C323:F323"/>
    <mergeCell ref="C325:F325"/>
    <mergeCell ref="C365:K365"/>
    <mergeCell ref="C338:K338"/>
    <mergeCell ref="C364:K364"/>
    <mergeCell ref="C372:F372"/>
    <mergeCell ref="C370:K370"/>
    <mergeCell ref="C378:H378"/>
    <mergeCell ref="C330:K330"/>
    <mergeCell ref="C335:K335"/>
    <mergeCell ref="C337:K337"/>
    <mergeCell ref="C333:K333"/>
    <mergeCell ref="C493:K493"/>
    <mergeCell ref="F447:G447"/>
    <mergeCell ref="C440:K440"/>
    <mergeCell ref="G498:K498"/>
    <mergeCell ref="F446:G446"/>
    <mergeCell ref="G506:K509"/>
    <mergeCell ref="C497:F498"/>
    <mergeCell ref="G497:K497"/>
    <mergeCell ref="C509:F509"/>
    <mergeCell ref="C321:F321"/>
    <mergeCell ref="C324:F324"/>
    <mergeCell ref="G321:K324"/>
    <mergeCell ref="C318:F318"/>
    <mergeCell ref="C329:K329"/>
    <mergeCell ref="G318:K318"/>
    <mergeCell ref="C326:K326"/>
    <mergeCell ref="C320:F320"/>
    <mergeCell ref="G320:K320"/>
    <mergeCell ref="C327:K327"/>
    <mergeCell ref="C420:K420"/>
    <mergeCell ref="C418:K418"/>
    <mergeCell ref="C506:F506"/>
    <mergeCell ref="C367:K367"/>
    <mergeCell ref="C368:K368"/>
    <mergeCell ref="C515:K515"/>
    <mergeCell ref="H532:I533"/>
    <mergeCell ref="C518:K518"/>
    <mergeCell ref="C494:K494"/>
    <mergeCell ref="C373:F373"/>
    <mergeCell ref="C441:K441"/>
    <mergeCell ref="H529:I529"/>
    <mergeCell ref="I434:K436"/>
    <mergeCell ref="C502:F502"/>
    <mergeCell ref="G502:K502"/>
    <mergeCell ref="C374:G374"/>
    <mergeCell ref="C421:K421"/>
    <mergeCell ref="I430:K432"/>
    <mergeCell ref="C508:F508"/>
    <mergeCell ref="C450:G450"/>
    <mergeCell ref="H425:I425"/>
    <mergeCell ref="D446:E447"/>
    <mergeCell ref="C376:K376"/>
    <mergeCell ref="C443:K443"/>
    <mergeCell ref="C171:I171"/>
    <mergeCell ref="C230:K230"/>
    <mergeCell ref="C247:K247"/>
    <mergeCell ref="C245:K245"/>
    <mergeCell ref="C234:K234"/>
    <mergeCell ref="C232:K232"/>
    <mergeCell ref="C233:K233"/>
    <mergeCell ref="F164:G164"/>
    <mergeCell ref="C241:E242"/>
    <mergeCell ref="C187:K187"/>
    <mergeCell ref="C186:I186"/>
    <mergeCell ref="C237:K237"/>
    <mergeCell ref="F167:G167"/>
    <mergeCell ref="C169:I169"/>
    <mergeCell ref="F166:G166"/>
    <mergeCell ref="G316:K316"/>
    <mergeCell ref="C312:F316"/>
    <mergeCell ref="C311:F311"/>
    <mergeCell ref="C287:K287"/>
    <mergeCell ref="C248:K248"/>
    <mergeCell ref="C227:K227"/>
    <mergeCell ref="C173:I173"/>
    <mergeCell ref="G311:K311"/>
    <mergeCell ref="C220:K220"/>
    <mergeCell ref="G312:K315"/>
    <mergeCell ref="C228:K228"/>
    <mergeCell ref="C225:K225"/>
    <mergeCell ref="C217:K217"/>
    <mergeCell ref="C285:K285"/>
    <mergeCell ref="C251:K251"/>
    <mergeCell ref="C166:D166"/>
    <mergeCell ref="C219:K219"/>
    <mergeCell ref="C239:K239"/>
    <mergeCell ref="C229:K229"/>
    <mergeCell ref="C174:I174"/>
    <mergeCell ref="C250:K250"/>
    <mergeCell ref="C161:D161"/>
    <mergeCell ref="C231:K231"/>
    <mergeCell ref="C236:K236"/>
    <mergeCell ref="C164:D164"/>
    <mergeCell ref="C163:D163"/>
    <mergeCell ref="F163:G163"/>
    <mergeCell ref="C170:I170"/>
    <mergeCell ref="C162:D162"/>
    <mergeCell ref="C185:K185"/>
    <mergeCell ref="C177:K177"/>
    <mergeCell ref="C178:K178"/>
    <mergeCell ref="C223:K223"/>
    <mergeCell ref="C181:F181"/>
    <mergeCell ref="C182:F182"/>
    <mergeCell ref="F165:G165"/>
    <mergeCell ref="C165:D165"/>
    <mergeCell ref="C218:K218"/>
    <mergeCell ref="F161:G161"/>
    <mergeCell ref="C14:K14"/>
    <mergeCell ref="C9:K9"/>
    <mergeCell ref="C17:K17"/>
    <mergeCell ref="C21:K21"/>
    <mergeCell ref="C20:K20"/>
    <mergeCell ref="C23:K23"/>
    <mergeCell ref="C24:K24"/>
    <mergeCell ref="C30:D30"/>
    <mergeCell ref="E29:K29"/>
    <mergeCell ref="C159:D159"/>
    <mergeCell ref="F157:G157"/>
    <mergeCell ref="C83:K83"/>
    <mergeCell ref="C104:K104"/>
    <mergeCell ref="C99:K99"/>
    <mergeCell ref="C102:K102"/>
    <mergeCell ref="F159:G159"/>
    <mergeCell ref="C111:K111"/>
    <mergeCell ref="C112:K112"/>
    <mergeCell ref="C113:K113"/>
    <mergeCell ref="C118:K118"/>
    <mergeCell ref="C101:K101"/>
    <mergeCell ref="C115:K115"/>
    <mergeCell ref="C151:K151"/>
    <mergeCell ref="C157:D157"/>
    <mergeCell ref="C155:I155"/>
    <mergeCell ref="F158:G158"/>
    <mergeCell ref="C158:D158"/>
    <mergeCell ref="C160:D160"/>
    <mergeCell ref="F160:G160"/>
    <mergeCell ref="C105:K105"/>
    <mergeCell ref="C114:K114"/>
    <mergeCell ref="C116:K116"/>
    <mergeCell ref="C179:K179"/>
    <mergeCell ref="C5:K5"/>
    <mergeCell ref="C64:K64"/>
    <mergeCell ref="E31:K32"/>
    <mergeCell ref="C32:D32"/>
    <mergeCell ref="C107:K107"/>
    <mergeCell ref="C108:K108"/>
    <mergeCell ref="C110:K110"/>
    <mergeCell ref="C78:K78"/>
    <mergeCell ref="C167:D167"/>
    <mergeCell ref="C172:I172"/>
    <mergeCell ref="C27:K27"/>
    <mergeCell ref="C65:K65"/>
    <mergeCell ref="C68:K68"/>
    <mergeCell ref="C71:K71"/>
    <mergeCell ref="F162:G162"/>
    <mergeCell ref="C72:K72"/>
    <mergeCell ref="C153:K153"/>
    <mergeCell ref="C109:K109"/>
    <mergeCell ref="E2:I2"/>
    <mergeCell ref="E3:I3"/>
    <mergeCell ref="C36:K36"/>
    <mergeCell ref="C81:K81"/>
    <mergeCell ref="C76:K76"/>
    <mergeCell ref="C31:D31"/>
    <mergeCell ref="C70:K70"/>
    <mergeCell ref="C73:K73"/>
    <mergeCell ref="C75:K75"/>
    <mergeCell ref="C33:D33"/>
    <mergeCell ref="C8:K8"/>
    <mergeCell ref="C12:K12"/>
    <mergeCell ref="C15:K15"/>
    <mergeCell ref="C18:K18"/>
    <mergeCell ref="C19:H19"/>
    <mergeCell ref="C7:K7"/>
    <mergeCell ref="C26:K26"/>
    <mergeCell ref="C29:D29"/>
    <mergeCell ref="C67:K67"/>
    <mergeCell ref="E30:K30"/>
    <mergeCell ref="E33:K33"/>
    <mergeCell ref="C28:K28"/>
    <mergeCell ref="C38:K38"/>
    <mergeCell ref="C11:K11"/>
  </mergeCells>
  <hyperlinks>
    <hyperlink ref="B67" location="Grunddaten_2.2" display="Grunddaten_2.2" xr:uid="{00000000-0004-0000-0B00-000000000000}"/>
    <hyperlink ref="B70" location="Grunddaten_2.3" display="Grunddaten_2.3" xr:uid="{00000000-0004-0000-0B00-000001000000}"/>
    <hyperlink ref="B101" location="Note_4.1_Form" display="Note_4.1_Form" xr:uid="{00000000-0004-0000-0B00-000003000000}"/>
    <hyperlink ref="B104" location="Note_4.2_Form" display="Note_4.2_Form" xr:uid="{00000000-0004-0000-0B00-000004000000}"/>
    <hyperlink ref="B107" location="Note_4.3_Form" display="Note_4.3_Form" xr:uid="{00000000-0004-0000-0B00-000005000000}"/>
    <hyperlink ref="B153" location="Note_4.4_Form" display="Note_4.4_Form" xr:uid="{00000000-0004-0000-0B00-000006000000}"/>
    <hyperlink ref="B217" location="Note_4.7_Form" display="Note_4.7_Form" xr:uid="{00000000-0004-0000-0B00-000007000000}"/>
    <hyperlink ref="B223" location="Note_5_Form" display="5." xr:uid="{00000000-0004-0000-0B00-000008000000}"/>
    <hyperlink ref="B227" location="Note_5.1_Form" display="Note_5.1_Form" xr:uid="{00000000-0004-0000-0B00-000009000000}"/>
    <hyperlink ref="B236" location="Note_5.2_Form" display="Note_5.2_Form" xr:uid="{00000000-0004-0000-0B00-00000A000000}"/>
    <hyperlink ref="B239" location="Note_5.3_Form" display="Note_5.3_Form" xr:uid="{00000000-0004-0000-0B00-00000B000000}"/>
    <hyperlink ref="B247" location="Note_6.1_Form" display="Note_6.1_Form" xr:uid="{00000000-0004-0000-0B00-00000C000000}"/>
    <hyperlink ref="B250" location="Note_6.2_Form" display="Note_6.2_Form" xr:uid="{00000000-0004-0000-0B00-00000D000000}"/>
    <hyperlink ref="B326" location="Note_7.5_Form" display="Note_7.5_Form" xr:uid="{00000000-0004-0000-0B00-00000E000000}"/>
    <hyperlink ref="B333" location="Note_8._Form" display="8." xr:uid="{00000000-0004-0000-0B00-00000F000000}"/>
    <hyperlink ref="B416" location="Note_9._Form" display="9." xr:uid="{00000000-0004-0000-0B00-000010000000}"/>
    <hyperlink ref="B512" location="Note_9.9_Form" display="Note_9.9_Form" xr:uid="{00000000-0004-0000-0B00-000011000000}"/>
    <hyperlink ref="B544" location="Note_10.2_Form" display="Note_10.2_Form" xr:uid="{00000000-0004-0000-0B00-000012000000}"/>
    <hyperlink ref="B550" location="Note_10.3_Form" display="Note_10.3_Form" xr:uid="{00000000-0004-0000-0B00-000013000000}"/>
    <hyperlink ref="B36" location="Metadata!A1" display="2." xr:uid="{00000000-0004-0000-0B00-000014000000}"/>
    <hyperlink ref="B81" location="Overview!A1" display="3." xr:uid="{00000000-0004-0000-0B00-000015000000}"/>
    <hyperlink ref="B64" location="Grunddaten_2.1" display="Grunddaten_2.1" xr:uid="{00000000-0004-0000-0B00-000016000000}"/>
    <hyperlink ref="B285" location="Note_7._Form" display="7." xr:uid="{00000000-0004-0000-0B00-000017000000}"/>
    <hyperlink ref="B541" location="Note_10.1_Form" display="Note_10.1_Form" xr:uid="{00000000-0004-0000-0B00-000018000000}"/>
    <hyperlink ref="G311:K311" location="Note_7.2_6_Form" display="Mittelrückflüsse in das Ausland" xr:uid="{00000000-0004-0000-0B00-000019000000}"/>
    <hyperlink ref="C311:F311" location="Note_7.1_6_Form" display="Mittelflüsse in das Inland" xr:uid="{00000000-0004-0000-0B00-00001B000000}"/>
    <hyperlink ref="C320:F320" location="Note_7.3_Form" display="Dividenden an Investoren im Ausland" xr:uid="{00000000-0004-0000-0B00-00001C000000}"/>
    <hyperlink ref="C496:F496" location="Note_9.5_Form" display="Mittelabflüsse in das Ausland:" xr:uid="{00000000-0004-0000-0B00-00001D000000}"/>
    <hyperlink ref="G496:J496" location="Note_9.6_Form" display="Mittelrückflüsse in das Inland:" xr:uid="{00000000-0004-0000-0B00-00001E000000}"/>
    <hyperlink ref="C505:F505" location="Note_9.7_Form" display="Dividenden in das Inland" xr:uid="{00000000-0004-0000-0B00-00001F000000}"/>
    <hyperlink ref="G505:J505" location="Note_9.8_Form" display="Sonstige Veränderungen" xr:uid="{00000000-0004-0000-0B00-000020000000}"/>
    <hyperlink ref="G320:K320" location="Note_7.4_Form" display="Autres variations" xr:uid="{00000000-0004-0000-0B00-000021000000}"/>
    <hyperlink ref="C9" r:id="rId1" location="t7" display="https://www.snb.ch/de/iabout/pub/id/statpub_overview_1#t7" xr:uid="{23E6333F-B594-483B-8326-FE90B7492249}"/>
    <hyperlink ref="C9:K9" r:id="rId2" display="https://www.snb.ch/fr/the-snb/mandates-goals/statistics/statistics-pub/balance-payments-foreign-assets" xr:uid="{A7C79026-0C11-4FA0-935F-DFEA791EF8C8}"/>
    <hyperlink ref="B75" location="Grunddaten_2.4" display="Grunddaten_2.4" xr:uid="{62EA4DB1-6967-4170-8314-C1177D0A568A}"/>
    <hyperlink ref="B78" location="Grunddaten_2.5" display="Grunddaten_2.5" xr:uid="{4F833857-09FF-4043-9D84-2C019AE01A42}"/>
  </hyperlinks>
  <pageMargins left="0.70866141732283472" right="0.59055118110236227" top="0.78740157480314965" bottom="0.59055118110236227" header="0.31496062992125984" footer="0.31496062992125984"/>
  <pageSetup paperSize="9" scale="51" orientation="portrait" r:id="rId3"/>
  <headerFooter>
    <oddFooter>&amp;L&amp;"Arial,Fett"BNS&amp;C&amp;D&amp;Rpage &amp;P</oddFooter>
  </headerFooter>
  <rowBreaks count="9" manualBreakCount="9">
    <brk id="35" max="10" man="1"/>
    <brk id="98" max="10" man="1"/>
    <brk id="178" max="10" man="1"/>
    <brk id="222" max="10" man="1"/>
    <brk id="284" max="10" man="1"/>
    <brk id="332" max="10" man="1"/>
    <brk id="415" max="10" man="1"/>
    <brk id="495" max="10" man="1"/>
    <brk id="514" max="10"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H261"/>
  <sheetViews>
    <sheetView showGridLines="0" topLeftCell="A98" workbookViewId="0">
      <selection activeCell="A98" sqref="A98"/>
    </sheetView>
  </sheetViews>
  <sheetFormatPr defaultColWidth="11.44140625" defaultRowHeight="13.2" x14ac:dyDescent="0.25"/>
  <cols>
    <col min="1" max="1" customWidth="true" style="291" width="40.0"/>
    <col min="2" max="2" customWidth="true" style="227" width="8.77734375"/>
    <col min="3" max="16384" style="291" width="11.44140625"/>
  </cols>
  <sheetData>
    <row r="1" spans="1:8" ht="15.6" x14ac:dyDescent="0.3">
      <c r="A1" s="349" t="s">
        <v>879</v>
      </c>
    </row>
    <row r="2" spans="1:8" ht="14.4" x14ac:dyDescent="0.3">
      <c r="A2" s="350" t="s">
        <v>803</v>
      </c>
    </row>
    <row r="3" spans="1:8" ht="13.8" x14ac:dyDescent="0.25">
      <c r="A3" s="70"/>
    </row>
    <row r="4" spans="1:8" x14ac:dyDescent="0.25">
      <c r="A4" s="352" t="s">
        <v>371</v>
      </c>
      <c r="B4" s="422" t="s">
        <v>0</v>
      </c>
    </row>
    <row r="5" spans="1:8" s="423" customFormat="1" x14ac:dyDescent="0.25">
      <c r="A5" s="509" t="s">
        <v>975</v>
      </c>
      <c r="B5" s="417" t="s">
        <v>394</v>
      </c>
    </row>
    <row r="6" spans="1:8" s="423" customFormat="1" x14ac:dyDescent="0.25">
      <c r="A6" s="510" t="s">
        <v>395</v>
      </c>
      <c r="B6" s="413" t="s">
        <v>1053</v>
      </c>
      <c r="F6" s="508"/>
      <c r="G6" s="508"/>
      <c r="H6" s="508"/>
    </row>
    <row r="7" spans="1:8" s="353" customFormat="1" ht="14.4" x14ac:dyDescent="0.3">
      <c r="A7" s="511" t="s">
        <v>284</v>
      </c>
      <c r="B7" s="413" t="s">
        <v>187</v>
      </c>
      <c r="F7" s="508"/>
      <c r="G7" s="508"/>
      <c r="H7" s="508"/>
    </row>
    <row r="8" spans="1:8" x14ac:dyDescent="0.25">
      <c r="A8" s="511" t="s">
        <v>693</v>
      </c>
      <c r="B8" s="421" t="s">
        <v>38</v>
      </c>
      <c r="F8" s="508"/>
      <c r="G8" s="508"/>
      <c r="H8" s="508"/>
    </row>
    <row r="9" spans="1:8" x14ac:dyDescent="0.25">
      <c r="A9" s="511" t="s">
        <v>612</v>
      </c>
      <c r="B9" s="415" t="s">
        <v>69</v>
      </c>
      <c r="F9" s="508"/>
      <c r="G9" s="508"/>
      <c r="H9" s="508"/>
    </row>
    <row r="10" spans="1:8" x14ac:dyDescent="0.25">
      <c r="A10" s="511" t="s">
        <v>656</v>
      </c>
      <c r="B10" s="415" t="s">
        <v>85</v>
      </c>
      <c r="F10" s="508"/>
      <c r="G10" s="508"/>
      <c r="H10" s="508"/>
    </row>
    <row r="11" spans="1:8" x14ac:dyDescent="0.25">
      <c r="A11" s="511" t="s">
        <v>619</v>
      </c>
      <c r="B11" s="416" t="s">
        <v>7</v>
      </c>
      <c r="F11" s="508"/>
      <c r="G11" s="508"/>
      <c r="H11" s="508"/>
    </row>
    <row r="12" spans="1:8" x14ac:dyDescent="0.25">
      <c r="A12" s="511" t="s">
        <v>613</v>
      </c>
      <c r="B12" s="415" t="s">
        <v>70</v>
      </c>
      <c r="F12" s="508"/>
      <c r="G12" s="508"/>
      <c r="H12" s="508"/>
    </row>
    <row r="13" spans="1:8" x14ac:dyDescent="0.25">
      <c r="A13" s="511" t="s">
        <v>333</v>
      </c>
      <c r="B13" s="416" t="s">
        <v>88</v>
      </c>
      <c r="F13" s="508"/>
      <c r="G13" s="508"/>
      <c r="H13" s="508"/>
    </row>
    <row r="14" spans="1:8" x14ac:dyDescent="0.25">
      <c r="A14" s="511" t="s">
        <v>247</v>
      </c>
      <c r="B14" s="414" t="s">
        <v>136</v>
      </c>
      <c r="F14" s="508"/>
      <c r="G14" s="508"/>
      <c r="H14" s="508"/>
    </row>
    <row r="15" spans="1:8" x14ac:dyDescent="0.25">
      <c r="A15" s="511" t="s">
        <v>778</v>
      </c>
      <c r="B15" s="413" t="s">
        <v>233</v>
      </c>
      <c r="F15" s="508"/>
      <c r="G15" s="508"/>
      <c r="H15" s="508"/>
    </row>
    <row r="16" spans="1:8" x14ac:dyDescent="0.25">
      <c r="A16" s="511" t="s">
        <v>707</v>
      </c>
      <c r="B16" s="414" t="s">
        <v>137</v>
      </c>
      <c r="F16" s="508"/>
      <c r="G16" s="508"/>
      <c r="H16" s="508"/>
    </row>
    <row r="17" spans="1:8" x14ac:dyDescent="0.25">
      <c r="A17" s="511" t="s">
        <v>749</v>
      </c>
      <c r="B17" s="413" t="s">
        <v>177</v>
      </c>
      <c r="F17" s="508"/>
      <c r="G17" s="508"/>
      <c r="H17" s="508"/>
    </row>
    <row r="18" spans="1:8" x14ac:dyDescent="0.25">
      <c r="A18" s="511" t="s">
        <v>727</v>
      </c>
      <c r="B18" s="413" t="s">
        <v>44</v>
      </c>
      <c r="F18" s="508"/>
      <c r="G18" s="508"/>
      <c r="H18" s="508"/>
    </row>
    <row r="19" spans="1:8" x14ac:dyDescent="0.25">
      <c r="A19" s="511" t="s">
        <v>738</v>
      </c>
      <c r="B19" s="413" t="s">
        <v>180</v>
      </c>
      <c r="F19" s="508"/>
      <c r="G19" s="508"/>
      <c r="H19" s="508"/>
    </row>
    <row r="20" spans="1:8" x14ac:dyDescent="0.25">
      <c r="A20" s="511" t="s">
        <v>277</v>
      </c>
      <c r="B20" s="414" t="s">
        <v>138</v>
      </c>
      <c r="F20" s="508"/>
      <c r="G20" s="508"/>
      <c r="H20" s="508"/>
    </row>
    <row r="21" spans="1:8" x14ac:dyDescent="0.25">
      <c r="A21" s="511" t="s">
        <v>779</v>
      </c>
      <c r="B21" s="413" t="s">
        <v>65</v>
      </c>
      <c r="F21" s="508"/>
      <c r="G21" s="508"/>
      <c r="H21" s="508"/>
    </row>
    <row r="22" spans="1:8" x14ac:dyDescent="0.25">
      <c r="A22" s="511" t="s">
        <v>640</v>
      </c>
      <c r="B22" s="415" t="s">
        <v>21</v>
      </c>
      <c r="F22" s="508"/>
      <c r="G22" s="508"/>
      <c r="H22" s="508"/>
    </row>
    <row r="23" spans="1:8" x14ac:dyDescent="0.25">
      <c r="A23" s="511" t="s">
        <v>739</v>
      </c>
      <c r="B23" s="413" t="s">
        <v>181</v>
      </c>
      <c r="F23" s="508"/>
      <c r="G23" s="508"/>
      <c r="H23" s="508"/>
    </row>
    <row r="24" spans="1:8" x14ac:dyDescent="0.25">
      <c r="A24" s="511" t="s">
        <v>248</v>
      </c>
      <c r="B24" s="414" t="s">
        <v>139</v>
      </c>
      <c r="F24" s="508"/>
      <c r="G24" s="508"/>
      <c r="H24" s="508"/>
    </row>
    <row r="25" spans="1:8" x14ac:dyDescent="0.25">
      <c r="A25" s="511" t="s">
        <v>740</v>
      </c>
      <c r="B25" s="413" t="s">
        <v>172</v>
      </c>
      <c r="F25" s="508"/>
      <c r="G25" s="508"/>
      <c r="H25" s="508"/>
    </row>
    <row r="26" spans="1:8" x14ac:dyDescent="0.25">
      <c r="A26" s="511" t="s">
        <v>752</v>
      </c>
      <c r="B26" s="413" t="s">
        <v>188</v>
      </c>
      <c r="F26" s="508"/>
      <c r="G26" s="508"/>
      <c r="H26" s="508"/>
    </row>
    <row r="27" spans="1:8" x14ac:dyDescent="0.25">
      <c r="A27" s="511" t="s">
        <v>708</v>
      </c>
      <c r="B27" s="414" t="s">
        <v>140</v>
      </c>
      <c r="F27" s="508"/>
      <c r="G27" s="508"/>
      <c r="H27" s="508"/>
    </row>
    <row r="28" spans="1:8" x14ac:dyDescent="0.25">
      <c r="A28" s="511" t="s">
        <v>614</v>
      </c>
      <c r="B28" s="415" t="s">
        <v>71</v>
      </c>
      <c r="F28" s="508"/>
      <c r="G28" s="508"/>
      <c r="H28" s="508"/>
    </row>
    <row r="29" spans="1:8" x14ac:dyDescent="0.25">
      <c r="A29" s="511" t="s">
        <v>615</v>
      </c>
      <c r="B29" s="415" t="s">
        <v>3</v>
      </c>
      <c r="F29" s="508"/>
      <c r="G29" s="508"/>
      <c r="H29" s="508"/>
    </row>
    <row r="30" spans="1:8" x14ac:dyDescent="0.25">
      <c r="A30" s="511" t="s">
        <v>249</v>
      </c>
      <c r="B30" s="414" t="s">
        <v>141</v>
      </c>
      <c r="F30" s="508"/>
      <c r="G30" s="508"/>
      <c r="H30" s="508"/>
    </row>
    <row r="31" spans="1:8" x14ac:dyDescent="0.25">
      <c r="A31" s="511" t="s">
        <v>662</v>
      </c>
      <c r="B31" s="415" t="s">
        <v>89</v>
      </c>
      <c r="F31" s="508"/>
      <c r="G31" s="508"/>
      <c r="H31" s="508"/>
    </row>
    <row r="32" spans="1:8" x14ac:dyDescent="0.25">
      <c r="A32" s="511" t="s">
        <v>709</v>
      </c>
      <c r="B32" s="414" t="s">
        <v>142</v>
      </c>
      <c r="F32" s="508"/>
      <c r="G32" s="508"/>
      <c r="H32" s="508"/>
    </row>
    <row r="33" spans="1:8" x14ac:dyDescent="0.25">
      <c r="A33" s="511" t="s">
        <v>753</v>
      </c>
      <c r="B33" s="413" t="s">
        <v>189</v>
      </c>
      <c r="F33" s="508"/>
      <c r="G33" s="508"/>
      <c r="H33" s="508"/>
    </row>
    <row r="34" spans="1:8" x14ac:dyDescent="0.25">
      <c r="A34" s="511" t="s">
        <v>728</v>
      </c>
      <c r="B34" s="413" t="s">
        <v>164</v>
      </c>
      <c r="F34" s="508"/>
      <c r="G34" s="508"/>
      <c r="H34" s="508"/>
    </row>
    <row r="35" spans="1:8" x14ac:dyDescent="0.25">
      <c r="A35" s="511" t="s">
        <v>710</v>
      </c>
      <c r="B35" s="414" t="s">
        <v>291</v>
      </c>
      <c r="F35" s="508"/>
      <c r="G35" s="508"/>
      <c r="H35" s="508"/>
    </row>
    <row r="36" spans="1:8" x14ac:dyDescent="0.25">
      <c r="A36" s="511" t="s">
        <v>616</v>
      </c>
      <c r="B36" s="415" t="s">
        <v>72</v>
      </c>
      <c r="F36" s="508"/>
      <c r="G36" s="508"/>
      <c r="H36" s="508"/>
    </row>
    <row r="37" spans="1:8" x14ac:dyDescent="0.25">
      <c r="A37" s="511" t="s">
        <v>663</v>
      </c>
      <c r="B37" s="415" t="s">
        <v>90</v>
      </c>
      <c r="F37" s="508"/>
      <c r="G37" s="508"/>
      <c r="H37" s="508"/>
    </row>
    <row r="38" spans="1:8" x14ac:dyDescent="0.25">
      <c r="A38" s="511" t="s">
        <v>780</v>
      </c>
      <c r="B38" s="413" t="s">
        <v>234</v>
      </c>
      <c r="F38" s="508"/>
      <c r="G38" s="508"/>
      <c r="H38" s="508"/>
    </row>
    <row r="39" spans="1:8" x14ac:dyDescent="0.25">
      <c r="A39" s="511" t="s">
        <v>729</v>
      </c>
      <c r="B39" s="413" t="s">
        <v>45</v>
      </c>
      <c r="F39" s="508"/>
      <c r="G39" s="508"/>
      <c r="H39" s="508"/>
    </row>
    <row r="40" spans="1:8" x14ac:dyDescent="0.25">
      <c r="A40" s="511" t="s">
        <v>754</v>
      </c>
      <c r="B40" s="413" t="s">
        <v>190</v>
      </c>
      <c r="F40" s="508"/>
      <c r="G40" s="508"/>
      <c r="H40" s="508"/>
    </row>
    <row r="41" spans="1:8" x14ac:dyDescent="0.25">
      <c r="A41" s="511" t="s">
        <v>617</v>
      </c>
      <c r="B41" s="415" t="s">
        <v>4</v>
      </c>
      <c r="F41" s="508"/>
      <c r="G41" s="508"/>
      <c r="H41" s="508"/>
    </row>
    <row r="42" spans="1:8" x14ac:dyDescent="0.25">
      <c r="A42" s="511" t="s">
        <v>268</v>
      </c>
      <c r="B42" s="415" t="s">
        <v>92</v>
      </c>
      <c r="F42" s="508"/>
      <c r="G42" s="508"/>
      <c r="H42" s="508"/>
    </row>
    <row r="43" spans="1:8" x14ac:dyDescent="0.25">
      <c r="A43" s="511" t="s">
        <v>269</v>
      </c>
      <c r="B43" s="415" t="s">
        <v>93</v>
      </c>
      <c r="F43" s="508"/>
      <c r="G43" s="508"/>
      <c r="H43" s="508"/>
    </row>
    <row r="44" spans="1:8" x14ac:dyDescent="0.25">
      <c r="A44" s="512" t="s">
        <v>717</v>
      </c>
      <c r="B44" s="414" t="s">
        <v>144</v>
      </c>
      <c r="F44" s="508"/>
      <c r="G44" s="508"/>
      <c r="H44" s="508"/>
    </row>
    <row r="45" spans="1:8" x14ac:dyDescent="0.25">
      <c r="A45" s="511" t="s">
        <v>760</v>
      </c>
      <c r="B45" s="413" t="s">
        <v>191</v>
      </c>
      <c r="F45" s="508"/>
      <c r="G45" s="508"/>
      <c r="H45" s="508"/>
    </row>
    <row r="46" spans="1:8" x14ac:dyDescent="0.25">
      <c r="A46" s="511" t="s">
        <v>672</v>
      </c>
      <c r="B46" s="415" t="s">
        <v>94</v>
      </c>
      <c r="F46" s="508"/>
      <c r="G46" s="508"/>
      <c r="H46" s="508"/>
    </row>
    <row r="47" spans="1:8" x14ac:dyDescent="0.25">
      <c r="A47" s="511" t="s">
        <v>703</v>
      </c>
      <c r="B47" s="414" t="s">
        <v>39</v>
      </c>
      <c r="F47" s="508"/>
      <c r="G47" s="508"/>
      <c r="H47" s="508"/>
    </row>
    <row r="48" spans="1:8" x14ac:dyDescent="0.25">
      <c r="A48" s="511" t="s">
        <v>673</v>
      </c>
      <c r="B48" s="415" t="s">
        <v>95</v>
      </c>
      <c r="F48" s="508"/>
      <c r="G48" s="508"/>
      <c r="H48" s="508"/>
    </row>
    <row r="49" spans="1:8" x14ac:dyDescent="0.25">
      <c r="A49" s="511" t="s">
        <v>699</v>
      </c>
      <c r="B49" s="415" t="s">
        <v>96</v>
      </c>
      <c r="F49" s="508"/>
      <c r="G49" s="508"/>
      <c r="H49" s="508"/>
    </row>
    <row r="50" spans="1:8" x14ac:dyDescent="0.25">
      <c r="A50" s="511" t="s">
        <v>730</v>
      </c>
      <c r="B50" s="413" t="s">
        <v>46</v>
      </c>
      <c r="F50" s="508"/>
      <c r="G50" s="508"/>
      <c r="H50" s="508"/>
    </row>
    <row r="51" spans="1:8" x14ac:dyDescent="0.25">
      <c r="A51" s="511" t="s">
        <v>755</v>
      </c>
      <c r="B51" s="413" t="s">
        <v>54</v>
      </c>
      <c r="F51" s="508"/>
      <c r="G51" s="508"/>
      <c r="H51" s="508"/>
    </row>
    <row r="52" spans="1:8" x14ac:dyDescent="0.25">
      <c r="A52" s="511" t="s">
        <v>800</v>
      </c>
      <c r="B52" s="413" t="s">
        <v>213</v>
      </c>
      <c r="F52" s="508"/>
      <c r="G52" s="508"/>
      <c r="H52" s="508"/>
    </row>
    <row r="53" spans="1:8" x14ac:dyDescent="0.25">
      <c r="A53" s="511" t="s">
        <v>652</v>
      </c>
      <c r="B53" s="415" t="s">
        <v>14</v>
      </c>
      <c r="F53" s="508"/>
      <c r="G53" s="508"/>
      <c r="H53" s="508"/>
    </row>
    <row r="54" spans="1:8" x14ac:dyDescent="0.25">
      <c r="A54" s="511" t="s">
        <v>788</v>
      </c>
      <c r="B54" s="413" t="s">
        <v>212</v>
      </c>
      <c r="F54" s="508"/>
      <c r="G54" s="508"/>
      <c r="H54" s="508"/>
    </row>
    <row r="55" spans="1:8" x14ac:dyDescent="0.25">
      <c r="A55" s="511" t="s">
        <v>733</v>
      </c>
      <c r="B55" s="413" t="s">
        <v>165</v>
      </c>
      <c r="F55" s="508"/>
      <c r="G55" s="508"/>
      <c r="H55" s="508"/>
    </row>
    <row r="56" spans="1:8" x14ac:dyDescent="0.25">
      <c r="A56" s="511" t="s">
        <v>675</v>
      </c>
      <c r="B56" s="416" t="s">
        <v>98</v>
      </c>
      <c r="F56" s="508"/>
      <c r="G56" s="508"/>
      <c r="H56" s="508"/>
    </row>
    <row r="57" spans="1:8" x14ac:dyDescent="0.25">
      <c r="A57" s="511" t="s">
        <v>676</v>
      </c>
      <c r="B57" s="415" t="s">
        <v>99</v>
      </c>
      <c r="F57" s="508"/>
      <c r="G57" s="508"/>
      <c r="H57" s="508"/>
    </row>
    <row r="58" spans="1:8" x14ac:dyDescent="0.25">
      <c r="A58" s="513" t="s">
        <v>677</v>
      </c>
      <c r="B58" s="416" t="s">
        <v>101</v>
      </c>
      <c r="F58" s="508"/>
      <c r="G58" s="508"/>
      <c r="H58" s="508"/>
    </row>
    <row r="59" spans="1:8" x14ac:dyDescent="0.25">
      <c r="A59" s="511" t="s">
        <v>781</v>
      </c>
      <c r="B59" s="418" t="s">
        <v>225</v>
      </c>
      <c r="F59" s="508"/>
      <c r="G59" s="508"/>
      <c r="H59" s="508"/>
    </row>
    <row r="60" spans="1:8" x14ac:dyDescent="0.25">
      <c r="A60" s="513" t="s">
        <v>764</v>
      </c>
      <c r="B60" s="413" t="s">
        <v>59</v>
      </c>
      <c r="F60" s="508"/>
      <c r="G60" s="508"/>
      <c r="H60" s="508"/>
    </row>
    <row r="61" spans="1:8" x14ac:dyDescent="0.25">
      <c r="A61" s="513" t="s">
        <v>763</v>
      </c>
      <c r="B61" s="413" t="s">
        <v>193</v>
      </c>
      <c r="F61" s="508"/>
      <c r="G61" s="508"/>
      <c r="H61" s="508"/>
    </row>
    <row r="62" spans="1:8" x14ac:dyDescent="0.25">
      <c r="A62" s="511" t="s">
        <v>278</v>
      </c>
      <c r="B62" s="414" t="s">
        <v>145</v>
      </c>
      <c r="F62" s="508"/>
      <c r="G62" s="508"/>
      <c r="H62" s="508"/>
    </row>
    <row r="63" spans="1:8" x14ac:dyDescent="0.25">
      <c r="A63" s="511" t="s">
        <v>665</v>
      </c>
      <c r="B63" s="415" t="s">
        <v>100</v>
      </c>
      <c r="F63" s="508"/>
      <c r="G63" s="508"/>
      <c r="H63" s="508"/>
    </row>
    <row r="64" spans="1:8" x14ac:dyDescent="0.25">
      <c r="A64" s="511" t="s">
        <v>631</v>
      </c>
      <c r="B64" s="415" t="s">
        <v>32</v>
      </c>
      <c r="F64" s="508"/>
      <c r="G64" s="508"/>
      <c r="H64" s="508"/>
    </row>
    <row r="65" spans="1:8" x14ac:dyDescent="0.25">
      <c r="A65" s="511" t="s">
        <v>718</v>
      </c>
      <c r="B65" s="414" t="s">
        <v>146</v>
      </c>
      <c r="F65" s="508"/>
      <c r="G65" s="508"/>
      <c r="H65" s="508"/>
    </row>
    <row r="66" spans="1:8" x14ac:dyDescent="0.25">
      <c r="A66" s="511" t="s">
        <v>293</v>
      </c>
      <c r="B66" s="414" t="s">
        <v>292</v>
      </c>
      <c r="F66" s="508"/>
      <c r="G66" s="508"/>
      <c r="H66" s="508"/>
    </row>
    <row r="67" spans="1:8" x14ac:dyDescent="0.25">
      <c r="A67" s="511" t="s">
        <v>618</v>
      </c>
      <c r="B67" s="415" t="s">
        <v>6</v>
      </c>
      <c r="F67" s="508"/>
      <c r="G67" s="508"/>
      <c r="H67" s="508"/>
    </row>
    <row r="68" spans="1:8" x14ac:dyDescent="0.25">
      <c r="A68" s="511" t="s">
        <v>666</v>
      </c>
      <c r="B68" s="415" t="s">
        <v>102</v>
      </c>
      <c r="F68" s="508"/>
      <c r="G68" s="508"/>
      <c r="H68" s="508"/>
    </row>
    <row r="69" spans="1:8" x14ac:dyDescent="0.25">
      <c r="A69" s="511" t="s">
        <v>712</v>
      </c>
      <c r="B69" s="414" t="s">
        <v>147</v>
      </c>
      <c r="F69" s="508"/>
      <c r="G69" s="508"/>
      <c r="H69" s="508"/>
    </row>
    <row r="70" spans="1:8" x14ac:dyDescent="0.25">
      <c r="A70" s="511" t="s">
        <v>655</v>
      </c>
      <c r="B70" s="415" t="s">
        <v>35</v>
      </c>
      <c r="F70" s="508"/>
      <c r="G70" s="508"/>
      <c r="H70" s="508"/>
    </row>
    <row r="71" spans="1:8" x14ac:dyDescent="0.25">
      <c r="A71" s="511" t="s">
        <v>279</v>
      </c>
      <c r="B71" s="414" t="s">
        <v>149</v>
      </c>
      <c r="F71" s="508"/>
      <c r="G71" s="508"/>
      <c r="H71" s="508"/>
    </row>
    <row r="72" spans="1:8" x14ac:dyDescent="0.25">
      <c r="A72" s="511" t="s">
        <v>751</v>
      </c>
      <c r="B72" s="412" t="s">
        <v>178</v>
      </c>
      <c r="F72" s="508"/>
      <c r="G72" s="508"/>
      <c r="H72" s="508"/>
    </row>
    <row r="73" spans="1:8" x14ac:dyDescent="0.25">
      <c r="A73" s="511" t="s">
        <v>731</v>
      </c>
      <c r="B73" s="412" t="s">
        <v>166</v>
      </c>
      <c r="F73" s="508"/>
      <c r="G73" s="508"/>
      <c r="H73" s="508"/>
    </row>
    <row r="74" spans="1:8" x14ac:dyDescent="0.25">
      <c r="A74" s="511" t="s">
        <v>667</v>
      </c>
      <c r="B74" s="415" t="s">
        <v>104</v>
      </c>
      <c r="F74" s="508"/>
      <c r="G74" s="508"/>
      <c r="H74" s="508"/>
    </row>
    <row r="75" spans="1:8" x14ac:dyDescent="0.25">
      <c r="A75" s="511" t="s">
        <v>648</v>
      </c>
      <c r="B75" s="416" t="s">
        <v>11</v>
      </c>
      <c r="F75" s="508"/>
      <c r="G75" s="508"/>
      <c r="H75" s="508"/>
    </row>
    <row r="76" spans="1:8" x14ac:dyDescent="0.25">
      <c r="A76" s="511" t="s">
        <v>620</v>
      </c>
      <c r="B76" s="415" t="s">
        <v>8</v>
      </c>
      <c r="F76" s="508"/>
      <c r="G76" s="508"/>
      <c r="H76" s="508"/>
    </row>
    <row r="77" spans="1:8" x14ac:dyDescent="0.25">
      <c r="A77" s="511" t="s">
        <v>1088</v>
      </c>
      <c r="B77" s="415" t="s">
        <v>132</v>
      </c>
      <c r="F77" s="508"/>
      <c r="G77" s="508"/>
      <c r="H77" s="508"/>
    </row>
    <row r="78" spans="1:8" x14ac:dyDescent="0.25">
      <c r="A78" s="511" t="s">
        <v>783</v>
      </c>
      <c r="B78" s="412" t="s">
        <v>221</v>
      </c>
      <c r="F78" s="508"/>
      <c r="G78" s="508"/>
      <c r="H78" s="508"/>
    </row>
    <row r="79" spans="1:8" x14ac:dyDescent="0.25">
      <c r="A79" s="511" t="s">
        <v>704</v>
      </c>
      <c r="B79" s="419" t="s">
        <v>40</v>
      </c>
      <c r="F79" s="508"/>
      <c r="G79" s="508"/>
      <c r="H79" s="508"/>
    </row>
    <row r="80" spans="1:8" x14ac:dyDescent="0.25">
      <c r="A80" s="511" t="s">
        <v>661</v>
      </c>
      <c r="B80" s="415" t="s">
        <v>105</v>
      </c>
      <c r="F80" s="508"/>
      <c r="G80" s="508"/>
      <c r="H80" s="508"/>
    </row>
    <row r="81" spans="1:8" x14ac:dyDescent="0.25">
      <c r="A81" s="511" t="s">
        <v>732</v>
      </c>
      <c r="B81" s="413" t="s">
        <v>167</v>
      </c>
      <c r="F81" s="508"/>
      <c r="G81" s="508"/>
      <c r="H81" s="508"/>
    </row>
    <row r="82" spans="1:8" x14ac:dyDescent="0.25">
      <c r="A82" s="511" t="s">
        <v>621</v>
      </c>
      <c r="B82" s="415" t="s">
        <v>73</v>
      </c>
      <c r="F82" s="508"/>
      <c r="G82" s="508"/>
      <c r="H82" s="508"/>
    </row>
    <row r="83" spans="1:8" x14ac:dyDescent="0.25">
      <c r="A83" s="511" t="s">
        <v>782</v>
      </c>
      <c r="B83" s="413" t="s">
        <v>216</v>
      </c>
      <c r="F83" s="508"/>
      <c r="G83" s="508"/>
      <c r="H83" s="508"/>
    </row>
    <row r="84" spans="1:8" x14ac:dyDescent="0.25">
      <c r="A84" s="511" t="s">
        <v>622</v>
      </c>
      <c r="B84" s="416" t="s">
        <v>27</v>
      </c>
      <c r="F84" s="508"/>
      <c r="G84" s="508"/>
      <c r="H84" s="508"/>
    </row>
    <row r="85" spans="1:8" x14ac:dyDescent="0.25">
      <c r="A85" s="511" t="s">
        <v>623</v>
      </c>
      <c r="B85" s="416" t="s">
        <v>12</v>
      </c>
      <c r="F85" s="508"/>
      <c r="G85" s="508"/>
      <c r="H85" s="508"/>
    </row>
    <row r="86" spans="1:8" x14ac:dyDescent="0.25">
      <c r="A86" s="511" t="s">
        <v>668</v>
      </c>
      <c r="B86" s="415" t="s">
        <v>106</v>
      </c>
      <c r="F86" s="508"/>
      <c r="G86" s="508"/>
      <c r="H86" s="508"/>
    </row>
    <row r="87" spans="1:8" x14ac:dyDescent="0.25">
      <c r="A87" s="511" t="s">
        <v>669</v>
      </c>
      <c r="B87" s="415" t="s">
        <v>107</v>
      </c>
      <c r="F87" s="508"/>
      <c r="G87" s="508"/>
      <c r="H87" s="508"/>
    </row>
    <row r="88" spans="1:8" x14ac:dyDescent="0.25">
      <c r="A88" s="511" t="s">
        <v>741</v>
      </c>
      <c r="B88" s="413" t="s">
        <v>182</v>
      </c>
      <c r="F88" s="508"/>
      <c r="G88" s="508"/>
      <c r="H88" s="508"/>
    </row>
    <row r="89" spans="1:8" x14ac:dyDescent="0.25">
      <c r="A89" s="511" t="s">
        <v>798</v>
      </c>
      <c r="B89" s="413" t="s">
        <v>235</v>
      </c>
      <c r="F89" s="508"/>
      <c r="G89" s="508"/>
      <c r="H89" s="508"/>
    </row>
    <row r="90" spans="1:8" x14ac:dyDescent="0.25">
      <c r="A90" s="511" t="s">
        <v>270</v>
      </c>
      <c r="B90" s="415" t="s">
        <v>108</v>
      </c>
      <c r="F90" s="508"/>
      <c r="G90" s="508"/>
      <c r="H90" s="508"/>
    </row>
    <row r="91" spans="1:8" x14ac:dyDescent="0.25">
      <c r="A91" s="511" t="s">
        <v>250</v>
      </c>
      <c r="B91" s="415" t="s">
        <v>74</v>
      </c>
      <c r="F91" s="508"/>
      <c r="G91" s="508"/>
      <c r="H91" s="508"/>
    </row>
    <row r="92" spans="1:8" x14ac:dyDescent="0.25">
      <c r="A92" s="511" t="s">
        <v>624</v>
      </c>
      <c r="B92" s="415" t="s">
        <v>10</v>
      </c>
      <c r="F92" s="508"/>
      <c r="G92" s="508"/>
      <c r="H92" s="508"/>
    </row>
    <row r="93" spans="1:8" x14ac:dyDescent="0.25">
      <c r="A93" s="511" t="s">
        <v>714</v>
      </c>
      <c r="B93" s="419" t="s">
        <v>150</v>
      </c>
      <c r="F93" s="508"/>
      <c r="G93" s="508"/>
      <c r="H93" s="508"/>
    </row>
    <row r="94" spans="1:8" x14ac:dyDescent="0.25">
      <c r="A94" s="511" t="s">
        <v>702</v>
      </c>
      <c r="B94" s="414" t="s">
        <v>41</v>
      </c>
      <c r="F94" s="508"/>
      <c r="G94" s="508"/>
      <c r="H94" s="508"/>
    </row>
    <row r="95" spans="1:8" x14ac:dyDescent="0.25">
      <c r="A95" s="511" t="s">
        <v>209</v>
      </c>
      <c r="B95" s="413" t="s">
        <v>210</v>
      </c>
      <c r="F95" s="508"/>
      <c r="G95" s="508"/>
      <c r="H95" s="508"/>
    </row>
    <row r="96" spans="1:8" x14ac:dyDescent="0.25">
      <c r="A96" s="511" t="s">
        <v>280</v>
      </c>
      <c r="B96" s="414" t="s">
        <v>151</v>
      </c>
      <c r="F96" s="508"/>
      <c r="G96" s="508"/>
      <c r="H96" s="508"/>
    </row>
    <row r="97" spans="1:8" x14ac:dyDescent="0.25">
      <c r="A97" s="511" t="s">
        <v>625</v>
      </c>
      <c r="B97" s="415" t="s">
        <v>75</v>
      </c>
      <c r="F97" s="508"/>
      <c r="G97" s="508"/>
      <c r="H97" s="508"/>
    </row>
    <row r="98" spans="1:8" x14ac:dyDescent="0.25">
      <c r="A98" s="511" t="s">
        <v>670</v>
      </c>
      <c r="B98" s="415" t="s">
        <v>109</v>
      </c>
      <c r="F98" s="508"/>
      <c r="G98" s="508"/>
      <c r="H98" s="508"/>
    </row>
    <row r="99" spans="1:8" x14ac:dyDescent="0.25">
      <c r="A99" s="511" t="s">
        <v>660</v>
      </c>
      <c r="B99" s="415" t="s">
        <v>103</v>
      </c>
      <c r="F99" s="508"/>
      <c r="G99" s="508"/>
      <c r="H99" s="508"/>
    </row>
    <row r="100" spans="1:8" x14ac:dyDescent="0.25">
      <c r="A100" s="511" t="s">
        <v>671</v>
      </c>
      <c r="B100" s="415" t="s">
        <v>110</v>
      </c>
      <c r="F100" s="508"/>
      <c r="G100" s="508"/>
      <c r="H100" s="508"/>
    </row>
    <row r="101" spans="1:8" x14ac:dyDescent="0.25">
      <c r="A101" s="511" t="s">
        <v>281</v>
      </c>
      <c r="B101" s="413" t="s">
        <v>168</v>
      </c>
      <c r="F101" s="508"/>
      <c r="G101" s="508"/>
      <c r="H101" s="508"/>
    </row>
    <row r="102" spans="1:8" x14ac:dyDescent="0.25">
      <c r="A102" s="511" t="s">
        <v>715</v>
      </c>
      <c r="B102" s="414" t="s">
        <v>152</v>
      </c>
      <c r="F102" s="508"/>
      <c r="G102" s="508"/>
      <c r="H102" s="508"/>
    </row>
    <row r="103" spans="1:8" x14ac:dyDescent="0.25">
      <c r="A103" s="511" t="s">
        <v>786</v>
      </c>
      <c r="B103" s="413" t="s">
        <v>214</v>
      </c>
      <c r="F103" s="508"/>
      <c r="G103" s="508"/>
      <c r="H103" s="508"/>
    </row>
    <row r="104" spans="1:8" x14ac:dyDescent="0.25">
      <c r="A104" s="511" t="s">
        <v>334</v>
      </c>
      <c r="B104" s="419" t="s">
        <v>153</v>
      </c>
      <c r="F104" s="508"/>
      <c r="G104" s="508"/>
      <c r="H104" s="508"/>
    </row>
    <row r="105" spans="1:8" x14ac:dyDescent="0.25">
      <c r="A105" s="511" t="s">
        <v>756</v>
      </c>
      <c r="B105" s="413" t="s">
        <v>55</v>
      </c>
      <c r="F105" s="508"/>
      <c r="G105" s="508"/>
      <c r="H105" s="508"/>
    </row>
    <row r="106" spans="1:8" x14ac:dyDescent="0.25">
      <c r="A106" s="511" t="s">
        <v>650</v>
      </c>
      <c r="B106" s="415" t="s">
        <v>18</v>
      </c>
      <c r="F106" s="508"/>
      <c r="G106" s="508"/>
      <c r="H106" s="508"/>
    </row>
    <row r="107" spans="1:8" x14ac:dyDescent="0.25">
      <c r="A107" s="511" t="s">
        <v>792</v>
      </c>
      <c r="B107" s="412" t="s">
        <v>229</v>
      </c>
      <c r="F107" s="508"/>
      <c r="G107" s="508"/>
      <c r="H107" s="508"/>
    </row>
    <row r="108" spans="1:8" x14ac:dyDescent="0.25">
      <c r="A108" s="511" t="s">
        <v>787</v>
      </c>
      <c r="B108" s="412" t="s">
        <v>211</v>
      </c>
      <c r="F108" s="508"/>
      <c r="G108" s="508"/>
      <c r="H108" s="508"/>
    </row>
    <row r="109" spans="1:8" x14ac:dyDescent="0.25">
      <c r="A109" s="511" t="s">
        <v>797</v>
      </c>
      <c r="B109" s="412" t="s">
        <v>237</v>
      </c>
      <c r="F109" s="508"/>
      <c r="G109" s="508"/>
      <c r="H109" s="508"/>
    </row>
    <row r="110" spans="1:8" x14ac:dyDescent="0.25">
      <c r="A110" s="511" t="s">
        <v>757</v>
      </c>
      <c r="B110" s="412" t="s">
        <v>56</v>
      </c>
      <c r="F110" s="508"/>
      <c r="G110" s="508"/>
      <c r="H110" s="508"/>
    </row>
    <row r="111" spans="1:8" x14ac:dyDescent="0.25">
      <c r="A111" s="511" t="s">
        <v>758</v>
      </c>
      <c r="B111" s="413" t="s">
        <v>57</v>
      </c>
      <c r="F111" s="508"/>
      <c r="G111" s="508"/>
      <c r="H111" s="508"/>
    </row>
    <row r="112" spans="1:8" x14ac:dyDescent="0.25">
      <c r="A112" s="511" t="s">
        <v>283</v>
      </c>
      <c r="B112" s="413" t="s">
        <v>173</v>
      </c>
      <c r="F112" s="508"/>
      <c r="G112" s="508"/>
      <c r="H112" s="508"/>
    </row>
    <row r="113" spans="1:8" x14ac:dyDescent="0.25">
      <c r="A113" s="511" t="s">
        <v>349</v>
      </c>
      <c r="B113" s="413" t="s">
        <v>53</v>
      </c>
      <c r="F113" s="508"/>
      <c r="G113" s="508"/>
      <c r="H113" s="508"/>
    </row>
    <row r="114" spans="1:8" x14ac:dyDescent="0.25">
      <c r="A114" s="511" t="s">
        <v>628</v>
      </c>
      <c r="B114" s="415" t="s">
        <v>9</v>
      </c>
      <c r="F114" s="508"/>
      <c r="G114" s="508"/>
      <c r="H114" s="508"/>
    </row>
    <row r="115" spans="1:8" x14ac:dyDescent="0.25">
      <c r="A115" s="511" t="s">
        <v>629</v>
      </c>
      <c r="B115" s="415" t="s">
        <v>30</v>
      </c>
      <c r="F115" s="508"/>
      <c r="G115" s="508"/>
      <c r="H115" s="508"/>
    </row>
    <row r="116" spans="1:8" x14ac:dyDescent="0.25">
      <c r="A116" s="511" t="s">
        <v>742</v>
      </c>
      <c r="B116" s="413" t="s">
        <v>52</v>
      </c>
      <c r="F116" s="508"/>
      <c r="G116" s="508"/>
      <c r="H116" s="508"/>
    </row>
    <row r="117" spans="1:8" x14ac:dyDescent="0.25">
      <c r="A117" s="511" t="s">
        <v>630</v>
      </c>
      <c r="B117" s="416" t="s">
        <v>13</v>
      </c>
      <c r="F117" s="508"/>
      <c r="G117" s="508"/>
      <c r="H117" s="508"/>
    </row>
    <row r="118" spans="1:8" x14ac:dyDescent="0.25">
      <c r="A118" s="511" t="s">
        <v>716</v>
      </c>
      <c r="B118" s="414" t="s">
        <v>154</v>
      </c>
      <c r="F118" s="508"/>
      <c r="G118" s="508"/>
      <c r="H118" s="508"/>
    </row>
    <row r="119" spans="1:8" x14ac:dyDescent="0.25">
      <c r="A119" s="511" t="s">
        <v>759</v>
      </c>
      <c r="B119" s="413" t="s">
        <v>58</v>
      </c>
      <c r="F119" s="508"/>
      <c r="G119" s="508"/>
      <c r="H119" s="508"/>
    </row>
    <row r="120" spans="1:8" x14ac:dyDescent="0.25">
      <c r="A120" s="511" t="s">
        <v>251</v>
      </c>
      <c r="B120" s="415" t="s">
        <v>78</v>
      </c>
      <c r="F120" s="508"/>
      <c r="G120" s="508"/>
      <c r="H120" s="508"/>
    </row>
    <row r="121" spans="1:8" x14ac:dyDescent="0.25">
      <c r="A121" s="511" t="s">
        <v>744</v>
      </c>
      <c r="B121" s="413" t="s">
        <v>183</v>
      </c>
      <c r="F121" s="508"/>
      <c r="G121" s="508"/>
      <c r="H121" s="508"/>
    </row>
    <row r="122" spans="1:8" x14ac:dyDescent="0.25">
      <c r="A122" s="511" t="s">
        <v>761</v>
      </c>
      <c r="B122" s="413" t="s">
        <v>192</v>
      </c>
      <c r="F122" s="508"/>
      <c r="G122" s="508"/>
      <c r="H122" s="508"/>
    </row>
    <row r="123" spans="1:8" x14ac:dyDescent="0.25">
      <c r="A123" s="511" t="s">
        <v>674</v>
      </c>
      <c r="B123" s="415" t="s">
        <v>111</v>
      </c>
      <c r="F123" s="508"/>
      <c r="G123" s="508"/>
      <c r="H123" s="508"/>
    </row>
    <row r="124" spans="1:8" x14ac:dyDescent="0.25">
      <c r="A124" s="511" t="s">
        <v>762</v>
      </c>
      <c r="B124" s="413" t="s">
        <v>194</v>
      </c>
      <c r="F124" s="508"/>
      <c r="G124" s="508"/>
      <c r="H124" s="508"/>
    </row>
    <row r="125" spans="1:8" x14ac:dyDescent="0.25">
      <c r="A125" s="511" t="s">
        <v>218</v>
      </c>
      <c r="B125" s="413" t="s">
        <v>219</v>
      </c>
      <c r="F125" s="508"/>
      <c r="G125" s="508"/>
      <c r="H125" s="508"/>
    </row>
    <row r="126" spans="1:8" x14ac:dyDescent="0.25">
      <c r="A126" s="511" t="s">
        <v>746</v>
      </c>
      <c r="B126" s="413" t="s">
        <v>174</v>
      </c>
      <c r="F126" s="508"/>
      <c r="G126" s="508"/>
      <c r="H126" s="508"/>
    </row>
    <row r="127" spans="1:8" x14ac:dyDescent="0.25">
      <c r="A127" s="511" t="s">
        <v>285</v>
      </c>
      <c r="B127" s="413" t="s">
        <v>195</v>
      </c>
      <c r="F127" s="508"/>
      <c r="G127" s="508"/>
      <c r="H127" s="508"/>
    </row>
    <row r="128" spans="1:8" x14ac:dyDescent="0.25">
      <c r="A128" s="511" t="s">
        <v>271</v>
      </c>
      <c r="B128" s="415" t="s">
        <v>112</v>
      </c>
      <c r="F128" s="508"/>
      <c r="G128" s="508"/>
      <c r="H128" s="508"/>
    </row>
    <row r="129" spans="1:8" x14ac:dyDescent="0.25">
      <c r="A129" s="511" t="s">
        <v>632</v>
      </c>
      <c r="B129" s="415" t="s">
        <v>15</v>
      </c>
      <c r="F129" s="508"/>
      <c r="G129" s="508"/>
      <c r="H129" s="508"/>
    </row>
    <row r="130" spans="1:8" x14ac:dyDescent="0.25">
      <c r="A130" s="511" t="s">
        <v>747</v>
      </c>
      <c r="B130" s="413" t="s">
        <v>184</v>
      </c>
      <c r="F130" s="508"/>
      <c r="G130" s="508"/>
      <c r="H130" s="508"/>
    </row>
    <row r="131" spans="1:8" x14ac:dyDescent="0.25">
      <c r="A131" s="511" t="s">
        <v>678</v>
      </c>
      <c r="B131" s="415" t="s">
        <v>113</v>
      </c>
      <c r="F131" s="508"/>
      <c r="G131" s="508"/>
      <c r="H131" s="508"/>
    </row>
    <row r="132" spans="1:8" x14ac:dyDescent="0.25">
      <c r="A132" s="511" t="s">
        <v>657</v>
      </c>
      <c r="B132" s="415" t="s">
        <v>86</v>
      </c>
      <c r="F132" s="508"/>
      <c r="G132" s="508"/>
      <c r="H132" s="508"/>
    </row>
    <row r="133" spans="1:8" x14ac:dyDescent="0.25">
      <c r="A133" s="511" t="s">
        <v>633</v>
      </c>
      <c r="B133" s="415" t="s">
        <v>16</v>
      </c>
      <c r="F133" s="508"/>
      <c r="G133" s="508"/>
      <c r="H133" s="508"/>
    </row>
    <row r="134" spans="1:8" x14ac:dyDescent="0.25">
      <c r="A134" s="511" t="s">
        <v>634</v>
      </c>
      <c r="B134" s="415" t="s">
        <v>17</v>
      </c>
      <c r="F134" s="508"/>
      <c r="G134" s="508"/>
      <c r="H134" s="508"/>
    </row>
    <row r="135" spans="1:8" x14ac:dyDescent="0.25">
      <c r="A135" s="511" t="s">
        <v>765</v>
      </c>
      <c r="B135" s="413" t="s">
        <v>196</v>
      </c>
      <c r="F135" s="508"/>
      <c r="G135" s="508"/>
      <c r="H135" s="508"/>
    </row>
    <row r="136" spans="1:8" x14ac:dyDescent="0.25">
      <c r="A136" s="511" t="s">
        <v>1086</v>
      </c>
      <c r="B136" s="415" t="s">
        <v>79</v>
      </c>
      <c r="F136" s="508"/>
      <c r="G136" s="508"/>
      <c r="H136" s="508"/>
    </row>
    <row r="137" spans="1:8" x14ac:dyDescent="0.25">
      <c r="A137" s="511" t="s">
        <v>679</v>
      </c>
      <c r="B137" s="415" t="s">
        <v>114</v>
      </c>
      <c r="F137" s="508"/>
      <c r="G137" s="508"/>
      <c r="H137" s="508"/>
    </row>
    <row r="138" spans="1:8" x14ac:dyDescent="0.25">
      <c r="A138" s="511" t="s">
        <v>766</v>
      </c>
      <c r="B138" s="412" t="s">
        <v>60</v>
      </c>
      <c r="F138" s="508"/>
      <c r="G138" s="508"/>
      <c r="H138" s="508"/>
    </row>
    <row r="139" spans="1:8" x14ac:dyDescent="0.25">
      <c r="A139" s="511" t="s">
        <v>272</v>
      </c>
      <c r="B139" s="415" t="s">
        <v>115</v>
      </c>
      <c r="F139" s="508"/>
      <c r="G139" s="508"/>
      <c r="H139" s="508"/>
    </row>
    <row r="140" spans="1:8" x14ac:dyDescent="0.25">
      <c r="A140" s="511" t="s">
        <v>767</v>
      </c>
      <c r="B140" s="413" t="s">
        <v>197</v>
      </c>
      <c r="F140" s="508"/>
      <c r="G140" s="508"/>
      <c r="H140" s="508"/>
    </row>
    <row r="141" spans="1:8" x14ac:dyDescent="0.25">
      <c r="A141" s="511" t="s">
        <v>273</v>
      </c>
      <c r="B141" s="415" t="s">
        <v>116</v>
      </c>
      <c r="F141" s="508"/>
      <c r="G141" s="508"/>
      <c r="H141" s="508"/>
    </row>
    <row r="142" spans="1:8" x14ac:dyDescent="0.25">
      <c r="A142" s="511" t="s">
        <v>635</v>
      </c>
      <c r="B142" s="416" t="s">
        <v>19</v>
      </c>
      <c r="F142" s="508"/>
      <c r="G142" s="508"/>
      <c r="H142" s="508"/>
    </row>
    <row r="143" spans="1:8" x14ac:dyDescent="0.25">
      <c r="A143" s="511" t="s">
        <v>627</v>
      </c>
      <c r="B143" s="415" t="s">
        <v>77</v>
      </c>
      <c r="F143" s="508"/>
      <c r="G143" s="508"/>
      <c r="H143" s="508"/>
    </row>
    <row r="144" spans="1:8" x14ac:dyDescent="0.25">
      <c r="A144" s="511" t="s">
        <v>658</v>
      </c>
      <c r="B144" s="416" t="s">
        <v>36</v>
      </c>
      <c r="F144" s="508"/>
      <c r="G144" s="508"/>
      <c r="H144" s="508"/>
    </row>
    <row r="145" spans="1:8" x14ac:dyDescent="0.25">
      <c r="A145" s="511" t="s">
        <v>789</v>
      </c>
      <c r="B145" s="413" t="s">
        <v>220</v>
      </c>
      <c r="F145" s="508"/>
      <c r="G145" s="508"/>
      <c r="H145" s="508"/>
    </row>
    <row r="146" spans="1:8" x14ac:dyDescent="0.25">
      <c r="A146" s="511" t="s">
        <v>681</v>
      </c>
      <c r="B146" s="416" t="s">
        <v>118</v>
      </c>
      <c r="F146" s="508"/>
      <c r="G146" s="508"/>
      <c r="H146" s="508"/>
    </row>
    <row r="147" spans="1:8" x14ac:dyDescent="0.25">
      <c r="A147" s="511" t="s">
        <v>680</v>
      </c>
      <c r="B147" s="415" t="s">
        <v>117</v>
      </c>
      <c r="F147" s="508"/>
      <c r="G147" s="508"/>
      <c r="H147" s="508"/>
    </row>
    <row r="148" spans="1:8" x14ac:dyDescent="0.25">
      <c r="A148" s="511" t="s">
        <v>719</v>
      </c>
      <c r="B148" s="414" t="s">
        <v>42</v>
      </c>
      <c r="F148" s="508"/>
      <c r="G148" s="508"/>
      <c r="H148" s="508"/>
    </row>
    <row r="149" spans="1:8" x14ac:dyDescent="0.25">
      <c r="A149" s="511" t="s">
        <v>636</v>
      </c>
      <c r="B149" s="415" t="s">
        <v>80</v>
      </c>
      <c r="F149" s="508"/>
      <c r="G149" s="508"/>
      <c r="H149" s="508"/>
    </row>
    <row r="150" spans="1:8" x14ac:dyDescent="0.25">
      <c r="A150" s="511" t="s">
        <v>768</v>
      </c>
      <c r="B150" s="413" t="s">
        <v>198</v>
      </c>
      <c r="F150" s="508"/>
      <c r="G150" s="508"/>
      <c r="H150" s="508"/>
    </row>
    <row r="151" spans="1:8" x14ac:dyDescent="0.25">
      <c r="A151" s="511" t="s">
        <v>637</v>
      </c>
      <c r="B151" s="415" t="s">
        <v>81</v>
      </c>
      <c r="F151" s="508"/>
      <c r="G151" s="508"/>
      <c r="H151" s="508"/>
    </row>
    <row r="152" spans="1:8" x14ac:dyDescent="0.25">
      <c r="A152" s="511" t="s">
        <v>252</v>
      </c>
      <c r="B152" s="414" t="s">
        <v>155</v>
      </c>
      <c r="F152" s="508"/>
      <c r="G152" s="508"/>
      <c r="H152" s="508"/>
    </row>
    <row r="153" spans="1:8" x14ac:dyDescent="0.25">
      <c r="A153" s="511" t="s">
        <v>682</v>
      </c>
      <c r="B153" s="415" t="s">
        <v>119</v>
      </c>
      <c r="F153" s="508"/>
      <c r="G153" s="508"/>
      <c r="H153" s="508"/>
    </row>
    <row r="154" spans="1:8" x14ac:dyDescent="0.25">
      <c r="A154" s="511" t="s">
        <v>286</v>
      </c>
      <c r="B154" s="413" t="s">
        <v>199</v>
      </c>
      <c r="F154" s="508"/>
      <c r="G154" s="508"/>
      <c r="H154" s="508"/>
    </row>
    <row r="155" spans="1:8" x14ac:dyDescent="0.25">
      <c r="A155" s="511" t="s">
        <v>683</v>
      </c>
      <c r="B155" s="415" t="s">
        <v>120</v>
      </c>
      <c r="F155" s="508"/>
      <c r="G155" s="508"/>
      <c r="H155" s="508"/>
    </row>
    <row r="156" spans="1:8" x14ac:dyDescent="0.25">
      <c r="A156" s="511" t="s">
        <v>222</v>
      </c>
      <c r="B156" s="413" t="s">
        <v>223</v>
      </c>
      <c r="F156" s="508"/>
      <c r="G156" s="508"/>
      <c r="H156" s="508"/>
    </row>
    <row r="157" spans="1:8" x14ac:dyDescent="0.25">
      <c r="A157" s="511" t="s">
        <v>769</v>
      </c>
      <c r="B157" s="413" t="s">
        <v>200</v>
      </c>
      <c r="F157" s="508"/>
      <c r="G157" s="508"/>
      <c r="H157" s="508"/>
    </row>
    <row r="158" spans="1:8" x14ac:dyDescent="0.25">
      <c r="A158" s="511" t="s">
        <v>335</v>
      </c>
      <c r="B158" s="419" t="s">
        <v>156</v>
      </c>
      <c r="F158" s="508"/>
      <c r="G158" s="508"/>
      <c r="H158" s="508"/>
    </row>
    <row r="159" spans="1:8" x14ac:dyDescent="0.25">
      <c r="A159" s="511" t="s">
        <v>274</v>
      </c>
      <c r="B159" s="415" t="s">
        <v>121</v>
      </c>
      <c r="F159" s="508"/>
      <c r="G159" s="508"/>
      <c r="H159" s="508"/>
    </row>
    <row r="160" spans="1:8" x14ac:dyDescent="0.25">
      <c r="A160" s="511" t="s">
        <v>684</v>
      </c>
      <c r="B160" s="415" t="s">
        <v>37</v>
      </c>
      <c r="F160" s="508"/>
      <c r="G160" s="508"/>
      <c r="H160" s="508"/>
    </row>
    <row r="161" spans="1:8" x14ac:dyDescent="0.25">
      <c r="A161" s="511" t="s">
        <v>226</v>
      </c>
      <c r="B161" s="413" t="s">
        <v>227</v>
      </c>
      <c r="F161" s="508"/>
      <c r="G161" s="508"/>
      <c r="H161" s="508"/>
    </row>
    <row r="162" spans="1:8" x14ac:dyDescent="0.25">
      <c r="A162" s="511" t="s">
        <v>793</v>
      </c>
      <c r="B162" s="413" t="s">
        <v>215</v>
      </c>
      <c r="F162" s="508"/>
      <c r="G162" s="508"/>
      <c r="H162" s="508"/>
    </row>
    <row r="163" spans="1:8" x14ac:dyDescent="0.25">
      <c r="A163" s="511" t="s">
        <v>639</v>
      </c>
      <c r="B163" s="416" t="s">
        <v>31</v>
      </c>
      <c r="F163" s="508"/>
      <c r="G163" s="508"/>
      <c r="H163" s="508"/>
    </row>
    <row r="164" spans="1:8" x14ac:dyDescent="0.25">
      <c r="A164" s="511" t="s">
        <v>790</v>
      </c>
      <c r="B164" s="412" t="s">
        <v>224</v>
      </c>
      <c r="F164" s="508"/>
      <c r="G164" s="508"/>
      <c r="H164" s="508"/>
    </row>
    <row r="165" spans="1:8" x14ac:dyDescent="0.25">
      <c r="A165" s="511" t="s">
        <v>791</v>
      </c>
      <c r="B165" s="412" t="s">
        <v>66</v>
      </c>
      <c r="F165" s="508"/>
      <c r="G165" s="508"/>
      <c r="H165" s="508"/>
    </row>
    <row r="166" spans="1:8" x14ac:dyDescent="0.25">
      <c r="A166" s="511" t="s">
        <v>337</v>
      </c>
      <c r="B166" s="412" t="s">
        <v>175</v>
      </c>
      <c r="F166" s="508"/>
      <c r="G166" s="508"/>
      <c r="H166" s="508"/>
    </row>
    <row r="167" spans="1:8" x14ac:dyDescent="0.25">
      <c r="A167" s="511" t="s">
        <v>698</v>
      </c>
      <c r="B167" s="415" t="s">
        <v>135</v>
      </c>
      <c r="F167" s="508"/>
      <c r="G167" s="508"/>
      <c r="H167" s="508"/>
    </row>
    <row r="168" spans="1:8" x14ac:dyDescent="0.25">
      <c r="A168" s="511" t="s">
        <v>775</v>
      </c>
      <c r="B168" s="413" t="s">
        <v>206</v>
      </c>
      <c r="F168" s="508"/>
      <c r="G168" s="508"/>
      <c r="H168" s="508"/>
    </row>
    <row r="169" spans="1:8" x14ac:dyDescent="0.25">
      <c r="A169" s="511" t="s">
        <v>287</v>
      </c>
      <c r="B169" s="413" t="s">
        <v>201</v>
      </c>
      <c r="F169" s="508"/>
      <c r="G169" s="508"/>
      <c r="H169" s="508"/>
    </row>
    <row r="170" spans="1:8" x14ac:dyDescent="0.25">
      <c r="A170" s="511" t="s">
        <v>794</v>
      </c>
      <c r="B170" s="413" t="s">
        <v>230</v>
      </c>
      <c r="F170" s="508"/>
      <c r="G170" s="508"/>
      <c r="H170" s="508"/>
    </row>
    <row r="171" spans="1:8" x14ac:dyDescent="0.25">
      <c r="A171" s="511" t="s">
        <v>336</v>
      </c>
      <c r="B171" s="419" t="s">
        <v>157</v>
      </c>
      <c r="F171" s="508"/>
      <c r="G171" s="508"/>
      <c r="H171" s="508"/>
    </row>
    <row r="172" spans="1:8" x14ac:dyDescent="0.25">
      <c r="A172" s="511" t="s">
        <v>795</v>
      </c>
      <c r="B172" s="412" t="s">
        <v>231</v>
      </c>
      <c r="F172" s="508"/>
      <c r="G172" s="508"/>
      <c r="H172" s="508"/>
    </row>
    <row r="173" spans="1:8" x14ac:dyDescent="0.25">
      <c r="A173" s="511" t="s">
        <v>282</v>
      </c>
      <c r="B173" s="413" t="s">
        <v>169</v>
      </c>
      <c r="F173" s="508"/>
      <c r="G173" s="508"/>
      <c r="H173" s="508"/>
    </row>
    <row r="174" spans="1:8" x14ac:dyDescent="0.25">
      <c r="A174" s="511" t="s">
        <v>638</v>
      </c>
      <c r="B174" s="415" t="s">
        <v>20</v>
      </c>
      <c r="F174" s="508"/>
      <c r="G174" s="508"/>
      <c r="H174" s="508"/>
    </row>
    <row r="175" spans="1:8" x14ac:dyDescent="0.25">
      <c r="A175" s="511" t="s">
        <v>734</v>
      </c>
      <c r="B175" s="413" t="s">
        <v>170</v>
      </c>
      <c r="F175" s="508"/>
      <c r="G175" s="508"/>
      <c r="H175" s="508"/>
    </row>
    <row r="176" spans="1:8" x14ac:dyDescent="0.25">
      <c r="A176" s="511" t="s">
        <v>770</v>
      </c>
      <c r="B176" s="413" t="s">
        <v>61</v>
      </c>
      <c r="F176" s="508"/>
      <c r="G176" s="508"/>
      <c r="H176" s="508"/>
    </row>
    <row r="177" spans="1:8" x14ac:dyDescent="0.25">
      <c r="A177" s="511" t="s">
        <v>796</v>
      </c>
      <c r="B177" s="412" t="s">
        <v>232</v>
      </c>
      <c r="F177" s="508"/>
      <c r="G177" s="508"/>
      <c r="H177" s="508"/>
    </row>
    <row r="178" spans="1:8" x14ac:dyDescent="0.25">
      <c r="A178" s="511" t="s">
        <v>641</v>
      </c>
      <c r="B178" s="415" t="s">
        <v>22</v>
      </c>
      <c r="F178" s="508"/>
      <c r="G178" s="508"/>
      <c r="H178" s="508"/>
    </row>
    <row r="179" spans="1:8" x14ac:dyDescent="0.25">
      <c r="A179" s="511" t="s">
        <v>785</v>
      </c>
      <c r="B179" s="412" t="s">
        <v>217</v>
      </c>
      <c r="F179" s="508"/>
      <c r="G179" s="508"/>
      <c r="H179" s="508"/>
    </row>
    <row r="180" spans="1:8" x14ac:dyDescent="0.25">
      <c r="A180" s="511" t="s">
        <v>258</v>
      </c>
      <c r="B180" s="416" t="s">
        <v>23</v>
      </c>
      <c r="F180" s="508"/>
      <c r="G180" s="508"/>
      <c r="H180" s="508"/>
    </row>
    <row r="181" spans="1:8" x14ac:dyDescent="0.25">
      <c r="A181" s="511" t="s">
        <v>745</v>
      </c>
      <c r="B181" s="413" t="s">
        <v>176</v>
      </c>
      <c r="F181" s="508"/>
      <c r="G181" s="508"/>
      <c r="H181" s="508"/>
    </row>
    <row r="182" spans="1:8" x14ac:dyDescent="0.25">
      <c r="A182" s="511" t="s">
        <v>713</v>
      </c>
      <c r="B182" s="414" t="s">
        <v>148</v>
      </c>
      <c r="F182" s="508"/>
      <c r="G182" s="508"/>
      <c r="H182" s="508"/>
    </row>
    <row r="183" spans="1:8" x14ac:dyDescent="0.25">
      <c r="A183" s="511" t="s">
        <v>642</v>
      </c>
      <c r="B183" s="415" t="s">
        <v>24</v>
      </c>
      <c r="F183" s="508"/>
      <c r="G183" s="508"/>
      <c r="H183" s="508"/>
    </row>
    <row r="184" spans="1:8" x14ac:dyDescent="0.25">
      <c r="A184" s="511" t="s">
        <v>651</v>
      </c>
      <c r="B184" s="416" t="s">
        <v>29</v>
      </c>
      <c r="F184" s="508"/>
      <c r="G184" s="508"/>
      <c r="H184" s="508"/>
    </row>
    <row r="185" spans="1:8" x14ac:dyDescent="0.25">
      <c r="A185" s="511" t="s">
        <v>1085</v>
      </c>
      <c r="B185" s="415" t="s">
        <v>33</v>
      </c>
      <c r="F185" s="508"/>
      <c r="G185" s="508"/>
      <c r="H185" s="508"/>
    </row>
    <row r="186" spans="1:8" x14ac:dyDescent="0.25">
      <c r="A186" s="511" t="s">
        <v>685</v>
      </c>
      <c r="B186" s="415" t="s">
        <v>122</v>
      </c>
      <c r="F186" s="508"/>
      <c r="G186" s="508"/>
      <c r="H186" s="508"/>
    </row>
    <row r="187" spans="1:8" x14ac:dyDescent="0.25">
      <c r="A187" s="511" t="s">
        <v>692</v>
      </c>
      <c r="B187" s="416" t="s">
        <v>130</v>
      </c>
      <c r="F187" s="508"/>
      <c r="G187" s="508"/>
      <c r="H187" s="508"/>
    </row>
    <row r="188" spans="1:8" x14ac:dyDescent="0.25">
      <c r="A188" s="511" t="s">
        <v>721</v>
      </c>
      <c r="B188" s="414" t="s">
        <v>159</v>
      </c>
      <c r="F188" s="508"/>
      <c r="G188" s="508"/>
      <c r="H188" s="508"/>
    </row>
    <row r="189" spans="1:8" x14ac:dyDescent="0.25">
      <c r="A189" s="511" t="s">
        <v>720</v>
      </c>
      <c r="B189" s="414" t="s">
        <v>158</v>
      </c>
      <c r="F189" s="508"/>
      <c r="G189" s="508"/>
      <c r="H189" s="508"/>
    </row>
    <row r="190" spans="1:8" x14ac:dyDescent="0.25">
      <c r="A190" s="511" t="s">
        <v>643</v>
      </c>
      <c r="B190" s="415" t="s">
        <v>83</v>
      </c>
      <c r="F190" s="508"/>
      <c r="G190" s="508"/>
      <c r="H190" s="508"/>
    </row>
    <row r="191" spans="1:8" x14ac:dyDescent="0.25">
      <c r="A191" s="511" t="s">
        <v>722</v>
      </c>
      <c r="B191" s="420" t="s">
        <v>294</v>
      </c>
      <c r="F191" s="508"/>
      <c r="G191" s="508"/>
      <c r="H191" s="508"/>
    </row>
    <row r="192" spans="1:8" x14ac:dyDescent="0.25">
      <c r="A192" s="511" t="s">
        <v>626</v>
      </c>
      <c r="B192" s="415" t="s">
        <v>76</v>
      </c>
      <c r="F192" s="508"/>
      <c r="G192" s="508"/>
      <c r="H192" s="508"/>
    </row>
    <row r="193" spans="1:8" x14ac:dyDescent="0.25">
      <c r="A193" s="511" t="s">
        <v>723</v>
      </c>
      <c r="B193" s="419" t="s">
        <v>160</v>
      </c>
      <c r="F193" s="508"/>
      <c r="G193" s="508"/>
      <c r="H193" s="508"/>
    </row>
    <row r="194" spans="1:8" x14ac:dyDescent="0.25">
      <c r="A194" s="511" t="s">
        <v>244</v>
      </c>
      <c r="B194" s="413" t="s">
        <v>245</v>
      </c>
      <c r="F194" s="508"/>
      <c r="G194" s="508"/>
      <c r="H194" s="508"/>
    </row>
    <row r="195" spans="1:8" x14ac:dyDescent="0.25">
      <c r="A195" s="511" t="s">
        <v>777</v>
      </c>
      <c r="B195" s="413" t="s">
        <v>208</v>
      </c>
      <c r="F195" s="508"/>
      <c r="G195" s="508"/>
      <c r="H195" s="508"/>
    </row>
    <row r="196" spans="1:8" x14ac:dyDescent="0.25">
      <c r="A196" s="511" t="s">
        <v>687</v>
      </c>
      <c r="B196" s="415" t="s">
        <v>124</v>
      </c>
      <c r="F196" s="508"/>
      <c r="G196" s="508"/>
      <c r="H196" s="508"/>
    </row>
    <row r="197" spans="1:8" x14ac:dyDescent="0.25">
      <c r="A197" s="511" t="s">
        <v>688</v>
      </c>
      <c r="B197" s="415" t="s">
        <v>125</v>
      </c>
      <c r="F197" s="508"/>
      <c r="G197" s="508"/>
      <c r="H197" s="508"/>
    </row>
    <row r="198" spans="1:8" x14ac:dyDescent="0.25">
      <c r="A198" s="511" t="s">
        <v>645</v>
      </c>
      <c r="B198" s="415" t="s">
        <v>82</v>
      </c>
      <c r="F198" s="508"/>
      <c r="G198" s="508"/>
      <c r="H198" s="508"/>
    </row>
    <row r="199" spans="1:8" x14ac:dyDescent="0.25">
      <c r="A199" s="511" t="s">
        <v>689</v>
      </c>
      <c r="B199" s="416" t="s">
        <v>126</v>
      </c>
      <c r="F199" s="508"/>
      <c r="G199" s="508"/>
      <c r="H199" s="508"/>
    </row>
    <row r="200" spans="1:8" x14ac:dyDescent="0.25">
      <c r="A200" s="511" t="s">
        <v>275</v>
      </c>
      <c r="B200" s="415" t="s">
        <v>127</v>
      </c>
      <c r="F200" s="508"/>
      <c r="G200" s="508"/>
      <c r="H200" s="508"/>
    </row>
    <row r="201" spans="1:8" x14ac:dyDescent="0.25">
      <c r="A201" s="511" t="s">
        <v>771</v>
      </c>
      <c r="B201" s="413" t="s">
        <v>62</v>
      </c>
      <c r="F201" s="508"/>
      <c r="G201" s="508"/>
      <c r="H201" s="508"/>
    </row>
    <row r="202" spans="1:8" x14ac:dyDescent="0.25">
      <c r="A202" s="511" t="s">
        <v>646</v>
      </c>
      <c r="B202" s="415" t="s">
        <v>26</v>
      </c>
      <c r="F202" s="508"/>
      <c r="G202" s="508"/>
      <c r="H202" s="508"/>
    </row>
    <row r="203" spans="1:8" x14ac:dyDescent="0.25">
      <c r="A203" s="511" t="s">
        <v>647</v>
      </c>
      <c r="B203" s="415" t="s">
        <v>25</v>
      </c>
      <c r="F203" s="508"/>
      <c r="G203" s="508"/>
      <c r="H203" s="508"/>
    </row>
    <row r="204" spans="1:8" x14ac:dyDescent="0.25">
      <c r="A204" s="511" t="s">
        <v>691</v>
      </c>
      <c r="B204" s="415" t="s">
        <v>129</v>
      </c>
      <c r="F204" s="508"/>
      <c r="G204" s="508"/>
      <c r="H204" s="508"/>
    </row>
    <row r="205" spans="1:8" x14ac:dyDescent="0.25">
      <c r="A205" s="511" t="s">
        <v>694</v>
      </c>
      <c r="B205" s="415" t="s">
        <v>131</v>
      </c>
      <c r="F205" s="508"/>
      <c r="G205" s="508"/>
      <c r="H205" s="508"/>
    </row>
    <row r="206" spans="1:8" x14ac:dyDescent="0.25">
      <c r="A206" s="511" t="s">
        <v>695</v>
      </c>
      <c r="B206" s="415" t="s">
        <v>290</v>
      </c>
      <c r="F206" s="508"/>
      <c r="G206" s="508"/>
      <c r="H206" s="508"/>
    </row>
    <row r="207" spans="1:8" x14ac:dyDescent="0.25">
      <c r="A207" s="511" t="s">
        <v>288</v>
      </c>
      <c r="B207" s="413" t="s">
        <v>202</v>
      </c>
      <c r="F207" s="508"/>
      <c r="G207" s="508"/>
      <c r="H207" s="508"/>
    </row>
    <row r="208" spans="1:8" x14ac:dyDescent="0.25">
      <c r="A208" s="511" t="s">
        <v>644</v>
      </c>
      <c r="B208" s="415" t="s">
        <v>28</v>
      </c>
      <c r="F208" s="508"/>
      <c r="G208" s="508"/>
      <c r="H208" s="508"/>
    </row>
    <row r="209" spans="1:8" x14ac:dyDescent="0.25">
      <c r="A209" s="511" t="s">
        <v>735</v>
      </c>
      <c r="B209" s="413" t="s">
        <v>171</v>
      </c>
      <c r="F209" s="508"/>
      <c r="G209" s="508"/>
      <c r="H209" s="508"/>
    </row>
    <row r="210" spans="1:8" x14ac:dyDescent="0.25">
      <c r="A210" s="511" t="s">
        <v>750</v>
      </c>
      <c r="B210" s="413" t="s">
        <v>186</v>
      </c>
      <c r="F210" s="508"/>
      <c r="G210" s="508"/>
      <c r="H210" s="508"/>
    </row>
    <row r="211" spans="1:8" x14ac:dyDescent="0.25">
      <c r="A211" s="511" t="s">
        <v>772</v>
      </c>
      <c r="B211" s="413" t="s">
        <v>203</v>
      </c>
      <c r="F211" s="508"/>
      <c r="G211" s="508"/>
      <c r="H211" s="508"/>
    </row>
    <row r="212" spans="1:8" x14ac:dyDescent="0.25">
      <c r="A212" s="511" t="s">
        <v>261</v>
      </c>
      <c r="B212" s="412" t="s">
        <v>63</v>
      </c>
      <c r="F212" s="508"/>
      <c r="G212" s="508"/>
      <c r="H212" s="508"/>
    </row>
    <row r="213" spans="1:8" x14ac:dyDescent="0.25">
      <c r="A213" s="511" t="s">
        <v>696</v>
      </c>
      <c r="B213" s="416" t="s">
        <v>133</v>
      </c>
      <c r="F213" s="508"/>
      <c r="G213" s="508"/>
      <c r="H213" s="508"/>
    </row>
    <row r="214" spans="1:8" x14ac:dyDescent="0.25">
      <c r="A214" s="511" t="s">
        <v>697</v>
      </c>
      <c r="B214" s="415" t="s">
        <v>97</v>
      </c>
      <c r="F214" s="508"/>
      <c r="G214" s="508"/>
      <c r="H214" s="508"/>
    </row>
    <row r="215" spans="1:8" x14ac:dyDescent="0.25">
      <c r="A215" s="511" t="s">
        <v>1087</v>
      </c>
      <c r="B215" s="415" t="s">
        <v>5</v>
      </c>
      <c r="F215" s="508"/>
      <c r="G215" s="508"/>
      <c r="H215" s="508"/>
    </row>
    <row r="216" spans="1:8" x14ac:dyDescent="0.25">
      <c r="A216" s="511" t="s">
        <v>784</v>
      </c>
      <c r="B216" s="412" t="s">
        <v>236</v>
      </c>
      <c r="F216" s="508"/>
      <c r="G216" s="508"/>
      <c r="H216" s="508"/>
    </row>
    <row r="217" spans="1:8" x14ac:dyDescent="0.25">
      <c r="A217" s="511" t="s">
        <v>664</v>
      </c>
      <c r="B217" s="416" t="s">
        <v>91</v>
      </c>
      <c r="F217" s="508"/>
      <c r="G217" s="508"/>
      <c r="H217" s="508"/>
    </row>
    <row r="218" spans="1:8" x14ac:dyDescent="0.25">
      <c r="A218" s="511" t="s">
        <v>748</v>
      </c>
      <c r="B218" s="412" t="s">
        <v>185</v>
      </c>
      <c r="F218" s="508"/>
      <c r="G218" s="508"/>
      <c r="H218" s="508"/>
    </row>
    <row r="219" spans="1:8" x14ac:dyDescent="0.25">
      <c r="A219" s="511" t="s">
        <v>773</v>
      </c>
      <c r="B219" s="413" t="s">
        <v>64</v>
      </c>
      <c r="F219" s="508"/>
      <c r="G219" s="508"/>
      <c r="H219" s="508"/>
    </row>
    <row r="220" spans="1:8" x14ac:dyDescent="0.25">
      <c r="A220" s="511" t="s">
        <v>339</v>
      </c>
      <c r="B220" s="412" t="s">
        <v>204</v>
      </c>
      <c r="F220" s="508"/>
      <c r="G220" s="508"/>
      <c r="H220" s="508"/>
    </row>
    <row r="221" spans="1:8" x14ac:dyDescent="0.25">
      <c r="A221" s="511" t="s">
        <v>276</v>
      </c>
      <c r="B221" s="415" t="s">
        <v>134</v>
      </c>
      <c r="F221" s="508"/>
      <c r="G221" s="508"/>
      <c r="H221" s="508"/>
    </row>
    <row r="222" spans="1:8" x14ac:dyDescent="0.25">
      <c r="A222" s="511" t="s">
        <v>338</v>
      </c>
      <c r="B222" s="413" t="s">
        <v>228</v>
      </c>
      <c r="F222" s="508"/>
      <c r="G222" s="508"/>
      <c r="H222" s="508"/>
    </row>
    <row r="223" spans="1:8" x14ac:dyDescent="0.25">
      <c r="A223" s="511" t="s">
        <v>238</v>
      </c>
      <c r="B223" s="413" t="s">
        <v>239</v>
      </c>
      <c r="F223" s="508"/>
      <c r="G223" s="508"/>
      <c r="H223" s="508"/>
    </row>
    <row r="224" spans="1:8" x14ac:dyDescent="0.25">
      <c r="A224" s="511" t="s">
        <v>724</v>
      </c>
      <c r="B224" s="414" t="s">
        <v>161</v>
      </c>
      <c r="F224" s="508"/>
      <c r="G224" s="508"/>
      <c r="H224" s="508"/>
    </row>
    <row r="225" spans="1:8" x14ac:dyDescent="0.25">
      <c r="A225" s="511" t="s">
        <v>659</v>
      </c>
      <c r="B225" s="415" t="s">
        <v>87</v>
      </c>
      <c r="F225" s="508"/>
      <c r="G225" s="508"/>
      <c r="H225" s="508"/>
    </row>
    <row r="226" spans="1:8" x14ac:dyDescent="0.25">
      <c r="A226" s="511" t="s">
        <v>774</v>
      </c>
      <c r="B226" s="413" t="s">
        <v>205</v>
      </c>
      <c r="F226" s="508"/>
      <c r="G226" s="508"/>
      <c r="H226" s="508"/>
    </row>
    <row r="227" spans="1:8" x14ac:dyDescent="0.25">
      <c r="A227" s="511" t="s">
        <v>725</v>
      </c>
      <c r="B227" s="414" t="s">
        <v>162</v>
      </c>
      <c r="F227" s="508"/>
      <c r="G227" s="508"/>
      <c r="H227" s="508"/>
    </row>
    <row r="228" spans="1:8" x14ac:dyDescent="0.25">
      <c r="A228" s="511" t="s">
        <v>649</v>
      </c>
      <c r="B228" s="415" t="s">
        <v>34</v>
      </c>
      <c r="F228" s="508"/>
      <c r="G228" s="508"/>
      <c r="H228" s="508"/>
    </row>
    <row r="229" spans="1:8" x14ac:dyDescent="0.25">
      <c r="A229" s="511" t="s">
        <v>240</v>
      </c>
      <c r="B229" s="413" t="s">
        <v>241</v>
      </c>
      <c r="F229" s="508"/>
      <c r="G229" s="508"/>
      <c r="H229" s="508"/>
    </row>
    <row r="230" spans="1:8" x14ac:dyDescent="0.25">
      <c r="A230" s="511" t="s">
        <v>267</v>
      </c>
      <c r="B230" s="415" t="s">
        <v>84</v>
      </c>
      <c r="F230" s="508"/>
      <c r="G230" s="508"/>
      <c r="H230" s="508"/>
    </row>
    <row r="231" spans="1:8" x14ac:dyDescent="0.25">
      <c r="A231" s="511" t="s">
        <v>47</v>
      </c>
      <c r="B231" s="413" t="s">
        <v>48</v>
      </c>
      <c r="F231" s="508"/>
      <c r="G231" s="508"/>
      <c r="H231" s="508"/>
    </row>
    <row r="232" spans="1:8" x14ac:dyDescent="0.25">
      <c r="A232" s="511" t="s">
        <v>242</v>
      </c>
      <c r="B232" s="413" t="s">
        <v>243</v>
      </c>
      <c r="F232" s="508"/>
      <c r="G232" s="508"/>
      <c r="H232" s="508"/>
    </row>
    <row r="233" spans="1:8" x14ac:dyDescent="0.25">
      <c r="A233" s="511" t="s">
        <v>49</v>
      </c>
      <c r="B233" s="413" t="s">
        <v>50</v>
      </c>
      <c r="F233" s="508"/>
      <c r="G233" s="508"/>
      <c r="H233" s="508"/>
    </row>
    <row r="234" spans="1:8" x14ac:dyDescent="0.25">
      <c r="A234" s="511" t="s">
        <v>711</v>
      </c>
      <c r="B234" s="414" t="s">
        <v>143</v>
      </c>
      <c r="F234" s="508"/>
      <c r="G234" s="508"/>
      <c r="H234" s="508"/>
    </row>
    <row r="235" spans="1:8" x14ac:dyDescent="0.25">
      <c r="A235" s="511" t="s">
        <v>706</v>
      </c>
      <c r="B235" s="414" t="s">
        <v>163</v>
      </c>
      <c r="F235" s="508"/>
      <c r="G235" s="508"/>
      <c r="H235" s="508"/>
    </row>
    <row r="236" spans="1:8" x14ac:dyDescent="0.25">
      <c r="A236" s="511" t="s">
        <v>289</v>
      </c>
      <c r="B236" s="413" t="s">
        <v>207</v>
      </c>
      <c r="F236" s="508"/>
      <c r="G236" s="508"/>
      <c r="H236" s="508"/>
    </row>
    <row r="237" spans="1:8" x14ac:dyDescent="0.25">
      <c r="A237" s="511" t="s">
        <v>799</v>
      </c>
      <c r="B237" s="412" t="s">
        <v>246</v>
      </c>
      <c r="F237" s="508"/>
      <c r="G237" s="508"/>
      <c r="H237" s="508"/>
    </row>
    <row r="238" spans="1:8" x14ac:dyDescent="0.25">
      <c r="A238" s="511" t="s">
        <v>743</v>
      </c>
      <c r="B238" s="412" t="s">
        <v>179</v>
      </c>
      <c r="F238" s="508"/>
      <c r="G238" s="508"/>
      <c r="H238" s="508"/>
    </row>
    <row r="239" spans="1:8" x14ac:dyDescent="0.25">
      <c r="A239" s="511" t="s">
        <v>686</v>
      </c>
      <c r="B239" s="415" t="s">
        <v>123</v>
      </c>
      <c r="F239" s="508"/>
      <c r="G239" s="508"/>
      <c r="H239" s="508"/>
    </row>
    <row r="240" spans="1:8" x14ac:dyDescent="0.25">
      <c r="A240" s="514" t="s">
        <v>690</v>
      </c>
      <c r="B240" s="515" t="s">
        <v>128</v>
      </c>
      <c r="F240" s="508"/>
      <c r="G240" s="508"/>
      <c r="H240" s="508"/>
    </row>
    <row r="241" spans="1:8" x14ac:dyDescent="0.25">
      <c r="A241" s="508"/>
      <c r="F241" s="508"/>
      <c r="G241" s="508"/>
      <c r="H241" s="508"/>
    </row>
    <row r="242" spans="1:8" x14ac:dyDescent="0.25">
      <c r="A242" s="411"/>
      <c r="F242" s="508"/>
      <c r="G242" s="508"/>
      <c r="H242" s="508"/>
    </row>
    <row r="243" spans="1:8" x14ac:dyDescent="0.25">
      <c r="A243" s="411"/>
      <c r="F243" s="508"/>
      <c r="G243" s="508"/>
      <c r="H243" s="508"/>
    </row>
    <row r="244" spans="1:8" x14ac:dyDescent="0.25">
      <c r="A244" s="411"/>
      <c r="F244" s="508"/>
      <c r="G244" s="508"/>
      <c r="H244" s="508"/>
    </row>
    <row r="245" spans="1:8" x14ac:dyDescent="0.25">
      <c r="A245" s="411"/>
      <c r="F245" s="508"/>
      <c r="G245" s="508"/>
      <c r="H245" s="508"/>
    </row>
    <row r="246" spans="1:8" x14ac:dyDescent="0.25">
      <c r="A246" s="411"/>
      <c r="F246" s="508"/>
      <c r="G246" s="508"/>
      <c r="H246" s="508"/>
    </row>
    <row r="247" spans="1:8" x14ac:dyDescent="0.25">
      <c r="A247" s="411"/>
      <c r="F247" s="508"/>
      <c r="G247" s="508"/>
      <c r="H247" s="508"/>
    </row>
    <row r="248" spans="1:8" x14ac:dyDescent="0.25">
      <c r="A248" s="411"/>
      <c r="F248" s="508"/>
      <c r="G248" s="508"/>
      <c r="H248" s="508"/>
    </row>
    <row r="249" spans="1:8" x14ac:dyDescent="0.25">
      <c r="A249" s="411"/>
      <c r="F249" s="508"/>
      <c r="G249" s="508"/>
      <c r="H249" s="508"/>
    </row>
    <row r="250" spans="1:8" x14ac:dyDescent="0.25">
      <c r="A250" s="411"/>
      <c r="F250" s="508"/>
      <c r="G250" s="508"/>
      <c r="H250" s="508"/>
    </row>
    <row r="251" spans="1:8" x14ac:dyDescent="0.25">
      <c r="A251" s="411"/>
      <c r="F251" s="508"/>
      <c r="G251" s="508"/>
      <c r="H251" s="508"/>
    </row>
    <row r="252" spans="1:8" x14ac:dyDescent="0.25">
      <c r="F252" s="508"/>
      <c r="G252" s="508"/>
      <c r="H252" s="508"/>
    </row>
    <row r="253" spans="1:8" x14ac:dyDescent="0.25">
      <c r="F253" s="508"/>
      <c r="G253" s="508"/>
      <c r="H253" s="508"/>
    </row>
    <row r="254" spans="1:8" x14ac:dyDescent="0.25">
      <c r="F254" s="508"/>
      <c r="G254" s="508"/>
      <c r="H254" s="508"/>
    </row>
    <row r="255" spans="1:8" x14ac:dyDescent="0.25">
      <c r="F255" s="508"/>
      <c r="G255" s="508"/>
      <c r="H255" s="508"/>
    </row>
    <row r="256" spans="1:8" x14ac:dyDescent="0.25">
      <c r="F256" s="508"/>
      <c r="G256" s="508"/>
      <c r="H256" s="508"/>
    </row>
    <row r="257" spans="6:8" x14ac:dyDescent="0.25">
      <c r="F257" s="508"/>
      <c r="G257" s="508"/>
      <c r="H257" s="508"/>
    </row>
    <row r="258" spans="6:8" x14ac:dyDescent="0.25">
      <c r="F258" s="508"/>
      <c r="G258" s="508"/>
      <c r="H258" s="508"/>
    </row>
    <row r="259" spans="6:8" x14ac:dyDescent="0.25">
      <c r="F259" s="508"/>
      <c r="G259" s="508"/>
      <c r="H259" s="508"/>
    </row>
    <row r="260" spans="6:8" x14ac:dyDescent="0.25">
      <c r="F260" s="508"/>
      <c r="G260" s="508"/>
      <c r="H260" s="508"/>
    </row>
    <row r="261" spans="6:8" x14ac:dyDescent="0.25">
      <c r="F261" s="508"/>
      <c r="G261" s="508"/>
      <c r="H261" s="508"/>
    </row>
  </sheetData>
  <sortState xmlns:xlrd2="http://schemas.microsoft.com/office/spreadsheetml/2017/richdata2" ref="A8:B240">
    <sortCondition ref="A8:A240"/>
  </sortState>
  <hyperlinks>
    <hyperlink ref="B184" location="CNTR_GB" display="GB" xr:uid="{00000000-0004-0000-0C00-000000000000}"/>
    <hyperlink ref="B163" location="CNTR_NO" display="NO" xr:uid="{00000000-0004-0000-0C00-000001000000}"/>
    <hyperlink ref="B11" location="CNTR_DE" display="DE" xr:uid="{00000000-0004-0000-0C00-000002000000}"/>
    <hyperlink ref="B75" location="CNTR_ES" display="ES" xr:uid="{00000000-0004-0000-0C00-000003000000}"/>
    <hyperlink ref="B85" location="CNTR_FR" display="FR" xr:uid="{00000000-0004-0000-0C00-000004000000}"/>
    <hyperlink ref="B117" location="CNTR_IT" display="IT" xr:uid="{00000000-0004-0000-0C00-000005000000}"/>
    <hyperlink ref="B142" location="CNTR_MT" display="MT" xr:uid="{00000000-0004-0000-0C00-000006000000}"/>
    <hyperlink ref="B180" location="CNTR_PT" display="PT" xr:uid="{00000000-0004-0000-0C00-000007000000}"/>
    <hyperlink ref="B84" location="CNTR_FI" display="FI" xr:uid="{00000000-0004-0000-0C00-000008000000}"/>
    <hyperlink ref="B144" location="CNTR_MA" display="MA" xr:uid="{00000000-0004-0000-0C00-000009000000}"/>
    <hyperlink ref="B13" location="CNTR_AO" display="AO" xr:uid="{00000000-0004-0000-0C00-00000A000000}"/>
    <hyperlink ref="B217" location="CNTR_IO" display="IO" xr:uid="{00000000-0004-0000-0C00-00000B000000}"/>
    <hyperlink ref="B56" location="CNTR_KM" display="KM" xr:uid="{00000000-0004-0000-0C00-00000C000000}"/>
    <hyperlink ref="B58" location="CNTR_CD" display="CD" xr:uid="{00000000-0004-0000-0C00-00000D000000}"/>
    <hyperlink ref="B146" location="CNTR_MU" display="MU" xr:uid="{00000000-0004-0000-0C00-00000E000000}"/>
    <hyperlink ref="B199" location="CNTR_SC" display="SC" xr:uid="{00000000-0004-0000-0C00-00000F000000}"/>
    <hyperlink ref="B187" location="CNTR_SH" display="SH" xr:uid="{00000000-0004-0000-0C00-000010000000}"/>
    <hyperlink ref="B213" location="CNTR_TZ" display="TZ" xr:uid="{00000000-0004-0000-0C00-000011000000}"/>
    <hyperlink ref="B79" location="CNTR_US" display="US" xr:uid="{00000000-0004-0000-0C00-000012000000}"/>
    <hyperlink ref="B93" location="CNTR_GD" display="GD" xr:uid="{00000000-0004-0000-0C00-000013000000}"/>
    <hyperlink ref="B104" location="CNTR_HN" display="HN" xr:uid="{00000000-0004-0000-0C00-000014000000}"/>
    <hyperlink ref="B158" location="CNTR_NI" display="NI" xr:uid="{00000000-0004-0000-0C00-000015000000}"/>
    <hyperlink ref="B171" location="CNTR_PA" display="PA" xr:uid="{00000000-0004-0000-0C00-000016000000}"/>
    <hyperlink ref="B193" location="CNTR_VC" display="VC" xr:uid="{00000000-0004-0000-0C00-000017000000}"/>
    <hyperlink ref="B191" location="CNTR_SX" display="SX" xr:uid="{00000000-0004-0000-0C00-000018000000}"/>
    <hyperlink ref="B73" location="CNTR_EC" display="EC" xr:uid="{00000000-0004-0000-0C00-000019000000}"/>
    <hyperlink ref="B238" location="CNTR_YE" display="YE" xr:uid="{00000000-0004-0000-0C00-00001A000000}"/>
    <hyperlink ref="B166" location="CNTR_OM" display="OM" xr:uid="{00000000-0004-0000-0C00-00001B000000}"/>
    <hyperlink ref="B72" location="CNTR_AE" display="AE" xr:uid="{00000000-0004-0000-0C00-00001C000000}"/>
    <hyperlink ref="B218" location="CNTR_PS" display="PS" xr:uid="{00000000-0004-0000-0C00-00001D000000}"/>
    <hyperlink ref="B110" location="CNTR_IN" display="IN" xr:uid="{00000000-0004-0000-0C00-00001E000000}"/>
    <hyperlink ref="B138" location="CNTR_MY" display="MY" xr:uid="{00000000-0004-0000-0C00-00001F000000}"/>
    <hyperlink ref="B212" location="CNTR_TW" display="TW" xr:uid="{00000000-0004-0000-0C00-000020000000}"/>
    <hyperlink ref="B220" location="CNTR_TL" display="TL" xr:uid="{00000000-0004-0000-0C00-000021000000}"/>
    <hyperlink ref="B52" location="CNTR_NZ" display="NZ" xr:uid="{00000000-0004-0000-0C00-000022000000}"/>
    <hyperlink ref="B78" location="CNTR_FM" display="FM" xr:uid="{00000000-0004-0000-0C00-000023000000}"/>
    <hyperlink ref="B165" location="CNTR_NZ" display="NZ" xr:uid="{00000000-0004-0000-0C00-000024000000}"/>
    <hyperlink ref="B172" location="CNTR_PG" display="PG" xr:uid="{00000000-0004-0000-0C00-000025000000}"/>
    <hyperlink ref="B237" location="CNTR_WF" display="WF" xr:uid="{00000000-0004-0000-0C00-000026000000}"/>
    <hyperlink ref="B109" location="CNTR_SB" display="SB" xr:uid="{00000000-0004-0000-0C00-000027000000}"/>
    <hyperlink ref="B177" location="CNTR_PN" display="PN" xr:uid="{00000000-0004-0000-0C00-000028000000}"/>
    <hyperlink ref="B107" location="CNTR_MP" display="MP" xr:uid="{00000000-0004-0000-0C00-000029000000}"/>
    <hyperlink ref="B164" location="CNTR_NC" display="NC" xr:uid="{00000000-0004-0000-0C00-00002A000000}"/>
    <hyperlink ref="B179" location="CNTR_PF" display="PF" xr:uid="{00000000-0004-0000-0C00-00002B000000}"/>
    <hyperlink ref="B216" location="CNTR_TF" display="TF" xr:uid="{00000000-0004-0000-0C00-00002C000000}"/>
    <hyperlink ref="B108" location="CNTR_UM" display="UM" xr:uid="{00000000-0004-0000-0C00-00002D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L76"/>
  <sheetViews>
    <sheetView showGridLines="0" showRowColHeaders="0" zoomScale="80" zoomScaleNormal="80" zoomScaleSheetLayoutView="40" workbookViewId="0">
      <selection activeCell="A3" sqref="A3:C3"/>
    </sheetView>
  </sheetViews>
  <sheetFormatPr defaultColWidth="9.21875" defaultRowHeight="13.8" x14ac:dyDescent="0.25"/>
  <cols>
    <col min="1" max="1" customWidth="true" style="52" width="65.21875"/>
    <col min="2" max="2" bestFit="true" customWidth="true" style="53" width="8.44140625"/>
    <col min="3" max="3" customWidth="true" style="54" width="97.21875"/>
    <col min="4" max="4" customWidth="true" style="51" width="1.21875"/>
    <col min="5" max="5" customWidth="true" style="51" width="80.0"/>
    <col min="6" max="16384" style="51" width="9.21875"/>
  </cols>
  <sheetData>
    <row r="1" spans="1:5" ht="15.6" x14ac:dyDescent="0.3">
      <c r="A1" s="49"/>
      <c r="B1" s="50"/>
      <c r="C1" s="278" t="s">
        <v>365</v>
      </c>
    </row>
    <row r="2" spans="1:5" ht="72" customHeight="1" x14ac:dyDescent="0.3">
      <c r="A2" s="1061" t="s">
        <v>399</v>
      </c>
      <c r="B2" s="1061"/>
      <c r="C2" s="1061"/>
    </row>
    <row r="3" spans="1:5" ht="20.25" customHeight="1" x14ac:dyDescent="0.25">
      <c r="A3" s="1062" t="s">
        <v>879</v>
      </c>
      <c r="B3" s="1062"/>
      <c r="C3" s="1062"/>
    </row>
    <row r="4" spans="1:5" ht="15.75" hidden="1" customHeight="1" x14ac:dyDescent="0.25">
      <c r="A4" s="103"/>
      <c r="B4" s="65"/>
    </row>
    <row r="5" spans="1:5" ht="15.75" hidden="1" customHeight="1" x14ac:dyDescent="0.25">
      <c r="A5" s="103"/>
      <c r="B5" s="65"/>
    </row>
    <row r="6" spans="1:5" ht="15.75" hidden="1" customHeight="1" x14ac:dyDescent="0.25">
      <c r="A6" s="103"/>
    </row>
    <row r="8" spans="1:5" ht="20.399999999999999" x14ac:dyDescent="0.25">
      <c r="A8" s="67"/>
      <c r="E8" s="232"/>
    </row>
    <row r="9" spans="1:5" x14ac:dyDescent="0.25">
      <c r="E9" s="233"/>
    </row>
    <row r="10" spans="1:5" x14ac:dyDescent="0.25">
      <c r="A10" s="91" t="s">
        <v>802</v>
      </c>
      <c r="E10" s="234"/>
    </row>
    <row r="11" spans="1:5" x14ac:dyDescent="0.25">
      <c r="A11" s="70" t="s">
        <v>1043</v>
      </c>
      <c r="E11" s="234"/>
    </row>
    <row r="12" spans="1:5" ht="36.75" customHeight="1" x14ac:dyDescent="0.3">
      <c r="A12" s="102" t="s">
        <v>804</v>
      </c>
      <c r="B12" s="102" t="s">
        <v>0</v>
      </c>
      <c r="C12" s="102" t="s">
        <v>805</v>
      </c>
    </row>
    <row r="13" spans="1:5" ht="15.6" x14ac:dyDescent="0.25">
      <c r="A13" s="63"/>
      <c r="B13" s="68"/>
      <c r="C13" s="63"/>
    </row>
    <row r="14" spans="1:5" s="69" customFormat="1" ht="35.1" customHeight="1" x14ac:dyDescent="0.25">
      <c r="A14" s="113" t="s">
        <v>611</v>
      </c>
      <c r="B14" s="113" t="s">
        <v>2</v>
      </c>
      <c r="C14" s="265"/>
      <c r="D14" s="112"/>
    </row>
    <row r="15" spans="1:5" ht="7.5" customHeight="1" x14ac:dyDescent="0.25">
      <c r="B15" s="52"/>
      <c r="C15" s="52"/>
    </row>
    <row r="16" spans="1:5" x14ac:dyDescent="0.25">
      <c r="A16" s="105" t="s">
        <v>806</v>
      </c>
      <c r="B16" s="105" t="s">
        <v>7</v>
      </c>
      <c r="C16" s="105" t="s">
        <v>1044</v>
      </c>
    </row>
    <row r="17" spans="1:12" x14ac:dyDescent="0.25">
      <c r="A17" s="106" t="s">
        <v>807</v>
      </c>
      <c r="B17" s="106" t="s">
        <v>27</v>
      </c>
      <c r="C17" s="106" t="s">
        <v>842</v>
      </c>
    </row>
    <row r="18" spans="1:12" ht="28.5" customHeight="1" x14ac:dyDescent="0.25">
      <c r="A18" s="106" t="s">
        <v>808</v>
      </c>
      <c r="B18" s="106" t="s">
        <v>12</v>
      </c>
      <c r="C18" s="106" t="s">
        <v>843</v>
      </c>
    </row>
    <row r="19" spans="1:12" x14ac:dyDescent="0.25">
      <c r="A19" s="106" t="s">
        <v>809</v>
      </c>
      <c r="B19" s="106" t="s">
        <v>13</v>
      </c>
      <c r="C19" s="106" t="s">
        <v>1091</v>
      </c>
    </row>
    <row r="20" spans="1:12" x14ac:dyDescent="0.25">
      <c r="A20" s="106" t="s">
        <v>810</v>
      </c>
      <c r="B20" s="106" t="s">
        <v>19</v>
      </c>
      <c r="C20" s="106" t="s">
        <v>844</v>
      </c>
    </row>
    <row r="21" spans="1:12" x14ac:dyDescent="0.25">
      <c r="A21" s="106" t="s">
        <v>811</v>
      </c>
      <c r="B21" s="106" t="s">
        <v>31</v>
      </c>
      <c r="C21" s="106" t="s">
        <v>845</v>
      </c>
    </row>
    <row r="22" spans="1:12" x14ac:dyDescent="0.25">
      <c r="A22" s="106" t="s">
        <v>68</v>
      </c>
      <c r="B22" s="106" t="s">
        <v>23</v>
      </c>
      <c r="C22" s="106" t="s">
        <v>846</v>
      </c>
    </row>
    <row r="23" spans="1:12" x14ac:dyDescent="0.25">
      <c r="A23" s="106" t="s">
        <v>812</v>
      </c>
      <c r="B23" s="106" t="s">
        <v>11</v>
      </c>
      <c r="C23" s="106" t="s">
        <v>847</v>
      </c>
    </row>
    <row r="24" spans="1:12" x14ac:dyDescent="0.25">
      <c r="A24" s="106" t="s">
        <v>813</v>
      </c>
      <c r="B24" s="106" t="s">
        <v>29</v>
      </c>
      <c r="C24" s="106" t="s">
        <v>848</v>
      </c>
    </row>
    <row r="25" spans="1:12" s="54" customFormat="1" ht="7.5" customHeight="1" x14ac:dyDescent="0.25">
      <c r="A25" s="52"/>
      <c r="B25" s="66"/>
      <c r="C25" s="121"/>
      <c r="D25" s="51"/>
      <c r="E25" s="51"/>
      <c r="F25" s="51"/>
      <c r="G25" s="51"/>
      <c r="H25" s="51"/>
      <c r="I25" s="51"/>
      <c r="J25" s="51"/>
      <c r="K25" s="51"/>
      <c r="L25" s="51"/>
    </row>
    <row r="26" spans="1:12" s="69" customFormat="1" ht="35.1" customHeight="1" x14ac:dyDescent="0.25">
      <c r="A26" s="113" t="s">
        <v>653</v>
      </c>
      <c r="B26" s="113" t="s">
        <v>43</v>
      </c>
      <c r="C26" s="113"/>
      <c r="D26" s="112"/>
    </row>
    <row r="27" spans="1:12" ht="7.5" customHeight="1" x14ac:dyDescent="0.25">
      <c r="B27" s="52"/>
      <c r="C27" s="52"/>
    </row>
    <row r="28" spans="1:12" x14ac:dyDescent="0.25">
      <c r="A28" s="105" t="s">
        <v>814</v>
      </c>
      <c r="B28" s="105" t="s">
        <v>36</v>
      </c>
      <c r="C28" s="105" t="s">
        <v>849</v>
      </c>
      <c r="D28" s="115"/>
      <c r="E28" s="110"/>
    </row>
    <row r="29" spans="1:12" x14ac:dyDescent="0.25">
      <c r="A29" s="121" t="s">
        <v>340</v>
      </c>
      <c r="B29" s="107" t="s">
        <v>88</v>
      </c>
      <c r="C29" s="121" t="s">
        <v>850</v>
      </c>
    </row>
    <row r="30" spans="1:12" x14ac:dyDescent="0.25">
      <c r="A30" s="114" t="s">
        <v>1045</v>
      </c>
      <c r="B30" s="111" t="s">
        <v>91</v>
      </c>
      <c r="C30" s="114" t="s">
        <v>851</v>
      </c>
      <c r="D30" s="115"/>
      <c r="E30" s="110"/>
    </row>
    <row r="31" spans="1:12" x14ac:dyDescent="0.25">
      <c r="A31" s="114" t="s">
        <v>815</v>
      </c>
      <c r="B31" s="111" t="s">
        <v>98</v>
      </c>
      <c r="C31" s="114" t="s">
        <v>852</v>
      </c>
      <c r="D31" s="115"/>
      <c r="E31" s="110"/>
    </row>
    <row r="32" spans="1:12" x14ac:dyDescent="0.25">
      <c r="A32" s="114" t="s">
        <v>816</v>
      </c>
      <c r="B32" s="111" t="s">
        <v>101</v>
      </c>
      <c r="C32" s="114" t="s">
        <v>853</v>
      </c>
      <c r="D32" s="115"/>
      <c r="E32" s="110"/>
    </row>
    <row r="33" spans="1:5" x14ac:dyDescent="0.25">
      <c r="A33" s="114" t="s">
        <v>817</v>
      </c>
      <c r="B33" s="111" t="s">
        <v>118</v>
      </c>
      <c r="C33" s="114" t="s">
        <v>854</v>
      </c>
      <c r="D33" s="115"/>
      <c r="E33" s="110"/>
    </row>
    <row r="34" spans="1:5" ht="27.6" x14ac:dyDescent="0.25">
      <c r="A34" s="114" t="s">
        <v>818</v>
      </c>
      <c r="B34" s="111" t="s">
        <v>126</v>
      </c>
      <c r="C34" s="114" t="s">
        <v>855</v>
      </c>
      <c r="D34" s="115"/>
      <c r="E34" s="110"/>
    </row>
    <row r="35" spans="1:5" x14ac:dyDescent="0.25">
      <c r="A35" s="114" t="s">
        <v>819</v>
      </c>
      <c r="B35" s="111" t="s">
        <v>130</v>
      </c>
      <c r="C35" s="114" t="s">
        <v>1046</v>
      </c>
      <c r="D35" s="115"/>
      <c r="E35" s="110"/>
    </row>
    <row r="36" spans="1:5" x14ac:dyDescent="0.25">
      <c r="A36" s="114" t="s">
        <v>820</v>
      </c>
      <c r="B36" s="111" t="s">
        <v>133</v>
      </c>
      <c r="C36" s="114" t="s">
        <v>856</v>
      </c>
      <c r="D36" s="115"/>
      <c r="E36" s="110"/>
    </row>
    <row r="37" spans="1:5" ht="7.5" customHeight="1" x14ac:dyDescent="0.25">
      <c r="B37" s="66"/>
      <c r="C37" s="52"/>
    </row>
    <row r="38" spans="1:5" s="69" customFormat="1" ht="35.1" customHeight="1" x14ac:dyDescent="0.25">
      <c r="A38" s="113" t="s">
        <v>700</v>
      </c>
      <c r="B38" s="113" t="s">
        <v>67</v>
      </c>
      <c r="C38" s="113"/>
      <c r="D38" s="112"/>
    </row>
    <row r="39" spans="1:5" ht="7.5" customHeight="1" x14ac:dyDescent="0.25">
      <c r="B39" s="52"/>
      <c r="C39" s="52"/>
    </row>
    <row r="40" spans="1:5" x14ac:dyDescent="0.25">
      <c r="A40" s="105" t="s">
        <v>821</v>
      </c>
      <c r="B40" s="105" t="s">
        <v>40</v>
      </c>
      <c r="C40" s="105" t="s">
        <v>857</v>
      </c>
      <c r="D40" s="52"/>
    </row>
    <row r="41" spans="1:5" x14ac:dyDescent="0.25">
      <c r="A41" s="105" t="s">
        <v>822</v>
      </c>
      <c r="B41" s="109" t="s">
        <v>150</v>
      </c>
      <c r="C41" s="106" t="s">
        <v>858</v>
      </c>
      <c r="D41" s="52"/>
      <c r="E41" s="108"/>
    </row>
    <row r="42" spans="1:5" x14ac:dyDescent="0.25">
      <c r="A42" s="106" t="s">
        <v>346</v>
      </c>
      <c r="B42" s="109" t="s">
        <v>153</v>
      </c>
      <c r="C42" s="106" t="s">
        <v>859</v>
      </c>
      <c r="D42" s="52"/>
      <c r="E42" s="108"/>
    </row>
    <row r="43" spans="1:5" x14ac:dyDescent="0.25">
      <c r="A43" s="106" t="s">
        <v>348</v>
      </c>
      <c r="B43" s="109" t="s">
        <v>156</v>
      </c>
      <c r="C43" s="106" t="s">
        <v>860</v>
      </c>
      <c r="D43" s="52"/>
      <c r="E43" s="108"/>
    </row>
    <row r="44" spans="1:5" x14ac:dyDescent="0.25">
      <c r="A44" s="106" t="s">
        <v>347</v>
      </c>
      <c r="B44" s="109" t="s">
        <v>157</v>
      </c>
      <c r="C44" s="106" t="s">
        <v>1047</v>
      </c>
      <c r="D44" s="52"/>
      <c r="E44" s="108"/>
    </row>
    <row r="45" spans="1:5" x14ac:dyDescent="0.25">
      <c r="A45" s="106" t="s">
        <v>345</v>
      </c>
      <c r="B45" s="109" t="s">
        <v>294</v>
      </c>
      <c r="C45" s="106" t="s">
        <v>861</v>
      </c>
      <c r="D45" s="52"/>
      <c r="E45" s="108"/>
    </row>
    <row r="46" spans="1:5" x14ac:dyDescent="0.25">
      <c r="A46" s="106" t="s">
        <v>823</v>
      </c>
      <c r="B46" s="109" t="s">
        <v>160</v>
      </c>
      <c r="C46" s="106" t="s">
        <v>862</v>
      </c>
      <c r="D46" s="52"/>
      <c r="E46" s="108"/>
    </row>
    <row r="47" spans="1:5" x14ac:dyDescent="0.25">
      <c r="A47" s="106" t="s">
        <v>824</v>
      </c>
      <c r="B47" s="109" t="s">
        <v>166</v>
      </c>
      <c r="C47" s="106" t="s">
        <v>863</v>
      </c>
    </row>
    <row r="48" spans="1:5" ht="7.5" customHeight="1" x14ac:dyDescent="0.25">
      <c r="B48" s="66"/>
      <c r="C48" s="52"/>
    </row>
    <row r="49" spans="1:4" s="69" customFormat="1" ht="35.1" customHeight="1" x14ac:dyDescent="0.25">
      <c r="A49" s="113" t="s">
        <v>736</v>
      </c>
      <c r="B49" s="113" t="s">
        <v>372</v>
      </c>
      <c r="C49" s="113"/>
      <c r="D49" s="112"/>
    </row>
    <row r="50" spans="1:4" ht="7.5" customHeight="1" x14ac:dyDescent="0.25">
      <c r="B50" s="52"/>
      <c r="C50" s="52"/>
    </row>
    <row r="51" spans="1:4" ht="27.6" x14ac:dyDescent="0.25">
      <c r="A51" s="105" t="s">
        <v>825</v>
      </c>
      <c r="B51" s="116" t="s">
        <v>179</v>
      </c>
      <c r="C51" s="105" t="s">
        <v>864</v>
      </c>
      <c r="D51" s="115"/>
    </row>
    <row r="52" spans="1:4" x14ac:dyDescent="0.25">
      <c r="A52" s="106" t="s">
        <v>341</v>
      </c>
      <c r="B52" s="106" t="s">
        <v>175</v>
      </c>
      <c r="C52" s="106" t="s">
        <v>865</v>
      </c>
      <c r="D52" s="104"/>
    </row>
    <row r="53" spans="1:4" x14ac:dyDescent="0.25">
      <c r="A53" s="106" t="s">
        <v>826</v>
      </c>
      <c r="B53" s="109" t="s">
        <v>185</v>
      </c>
      <c r="C53" s="106" t="s">
        <v>866</v>
      </c>
    </row>
    <row r="54" spans="1:4" x14ac:dyDescent="0.25">
      <c r="A54" s="106" t="s">
        <v>827</v>
      </c>
      <c r="B54" s="109" t="s">
        <v>178</v>
      </c>
      <c r="C54" s="106" t="s">
        <v>867</v>
      </c>
      <c r="D54" s="104"/>
    </row>
    <row r="55" spans="1:4" x14ac:dyDescent="0.25">
      <c r="A55" s="52" t="s">
        <v>828</v>
      </c>
      <c r="B55" s="66" t="s">
        <v>56</v>
      </c>
      <c r="C55" s="52" t="s">
        <v>1048</v>
      </c>
    </row>
    <row r="56" spans="1:4" hidden="1" x14ac:dyDescent="0.25">
      <c r="B56" s="66"/>
      <c r="C56" s="52"/>
    </row>
    <row r="57" spans="1:4" x14ac:dyDescent="0.25">
      <c r="A57" s="106" t="s">
        <v>829</v>
      </c>
      <c r="B57" s="109" t="s">
        <v>60</v>
      </c>
      <c r="C57" s="106" t="s">
        <v>868</v>
      </c>
      <c r="D57" s="115"/>
    </row>
    <row r="58" spans="1:4" hidden="1" x14ac:dyDescent="0.25">
      <c r="B58" s="66"/>
      <c r="C58" s="52"/>
    </row>
    <row r="59" spans="1:4" x14ac:dyDescent="0.25">
      <c r="A59" s="105" t="s">
        <v>342</v>
      </c>
      <c r="B59" s="116" t="s">
        <v>63</v>
      </c>
      <c r="C59" s="105" t="s">
        <v>869</v>
      </c>
    </row>
    <row r="60" spans="1:4" x14ac:dyDescent="0.25">
      <c r="A60" s="106" t="s">
        <v>343</v>
      </c>
      <c r="B60" s="109" t="s">
        <v>204</v>
      </c>
      <c r="C60" s="106" t="s">
        <v>1049</v>
      </c>
    </row>
    <row r="61" spans="1:4" ht="7.5" customHeight="1" x14ac:dyDescent="0.25">
      <c r="B61" s="66"/>
      <c r="C61" s="52"/>
      <c r="D61" s="92"/>
    </row>
    <row r="62" spans="1:4" s="69" customFormat="1" ht="35.1" customHeight="1" x14ac:dyDescent="0.25">
      <c r="A62" s="113" t="s">
        <v>830</v>
      </c>
      <c r="B62" s="113" t="s">
        <v>373</v>
      </c>
      <c r="C62" s="265"/>
      <c r="D62" s="117"/>
    </row>
    <row r="63" spans="1:4" ht="7.5" customHeight="1" x14ac:dyDescent="0.25">
      <c r="B63" s="52"/>
      <c r="C63" s="121"/>
    </row>
    <row r="64" spans="1:4" x14ac:dyDescent="0.25">
      <c r="A64" s="105" t="s">
        <v>831</v>
      </c>
      <c r="B64" s="116" t="s">
        <v>221</v>
      </c>
      <c r="C64" s="105" t="s">
        <v>1050</v>
      </c>
    </row>
    <row r="65" spans="1:4" x14ac:dyDescent="0.25">
      <c r="A65" s="106" t="s">
        <v>832</v>
      </c>
      <c r="B65" s="109" t="s">
        <v>236</v>
      </c>
      <c r="C65" s="106" t="s">
        <v>870</v>
      </c>
      <c r="D65" s="104"/>
    </row>
    <row r="66" spans="1:4" ht="28.5" customHeight="1" x14ac:dyDescent="0.25">
      <c r="A66" s="106" t="s">
        <v>833</v>
      </c>
      <c r="B66" s="109" t="s">
        <v>217</v>
      </c>
      <c r="C66" s="106" t="s">
        <v>1051</v>
      </c>
      <c r="D66" s="104"/>
    </row>
    <row r="67" spans="1:4" ht="27.6" x14ac:dyDescent="0.25">
      <c r="A67" s="106" t="s">
        <v>834</v>
      </c>
      <c r="B67" s="106" t="s">
        <v>211</v>
      </c>
      <c r="C67" s="106" t="s">
        <v>871</v>
      </c>
      <c r="D67" s="104"/>
    </row>
    <row r="68" spans="1:4" ht="14.25" customHeight="1" x14ac:dyDescent="0.25">
      <c r="A68" s="105" t="s">
        <v>835</v>
      </c>
      <c r="B68" s="116" t="s">
        <v>224</v>
      </c>
      <c r="C68" s="105" t="s">
        <v>872</v>
      </c>
      <c r="D68" s="92"/>
    </row>
    <row r="69" spans="1:4" ht="28.5" customHeight="1" x14ac:dyDescent="0.25">
      <c r="A69" s="106" t="s">
        <v>836</v>
      </c>
      <c r="B69" s="109" t="s">
        <v>66</v>
      </c>
      <c r="C69" s="106" t="s">
        <v>873</v>
      </c>
      <c r="D69" s="104"/>
    </row>
    <row r="70" spans="1:4" ht="14.25" customHeight="1" x14ac:dyDescent="0.25">
      <c r="A70" s="106" t="s">
        <v>837</v>
      </c>
      <c r="B70" s="109" t="s">
        <v>229</v>
      </c>
      <c r="C70" s="106" t="s">
        <v>874</v>
      </c>
      <c r="D70" s="104"/>
    </row>
    <row r="71" spans="1:4" ht="42.75" customHeight="1" x14ac:dyDescent="0.25">
      <c r="A71" s="106" t="s">
        <v>838</v>
      </c>
      <c r="B71" s="109" t="s">
        <v>231</v>
      </c>
      <c r="C71" s="106" t="s">
        <v>875</v>
      </c>
      <c r="D71" s="104"/>
    </row>
    <row r="72" spans="1:4" ht="14.25" customHeight="1" x14ac:dyDescent="0.25">
      <c r="A72" s="106" t="s">
        <v>839</v>
      </c>
      <c r="B72" s="109" t="s">
        <v>232</v>
      </c>
      <c r="C72" s="106" t="s">
        <v>876</v>
      </c>
      <c r="D72" s="104"/>
    </row>
    <row r="73" spans="1:4" ht="27.6" x14ac:dyDescent="0.25">
      <c r="A73" s="106" t="s">
        <v>840</v>
      </c>
      <c r="B73" s="109" t="s">
        <v>237</v>
      </c>
      <c r="C73" s="106" t="s">
        <v>877</v>
      </c>
      <c r="D73" s="104"/>
    </row>
    <row r="74" spans="1:4" x14ac:dyDescent="0.25">
      <c r="A74" s="106" t="s">
        <v>841</v>
      </c>
      <c r="B74" s="109" t="s">
        <v>246</v>
      </c>
      <c r="C74" s="106" t="s">
        <v>878</v>
      </c>
      <c r="D74" s="104"/>
    </row>
    <row r="75" spans="1:4" x14ac:dyDescent="0.25">
      <c r="B75" s="52"/>
      <c r="C75" s="52"/>
      <c r="D75" s="92"/>
    </row>
    <row r="76" spans="1:4" x14ac:dyDescent="0.25">
      <c r="B76" s="52"/>
      <c r="D76" s="92"/>
    </row>
  </sheetData>
  <sheetProtection sheet="1" objects="1" scenarios="1"/>
  <mergeCells count="2">
    <mergeCell ref="A2:C2"/>
    <mergeCell ref="A3:C3"/>
  </mergeCells>
  <pageMargins left="0.70866141732283472" right="0.70866141732283472" top="0.78740157480314965" bottom="0.78740157480314965" header="0.31496062992125984" footer="0.31496062992125984"/>
  <pageSetup paperSize="9" scale="50" fitToHeight="4" orientation="portrait" r:id="rId1"/>
  <headerFooter>
    <oddFooter>&amp;L&amp;"Arial,Fett"BNS&amp;C&amp;D&amp;Rpage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D103"/>
  <sheetViews>
    <sheetView showGridLines="0" showRowColHeaders="0" topLeftCell="A3" zoomScale="80" zoomScaleNormal="80" workbookViewId="0">
      <selection activeCell="A5" sqref="A5:B5"/>
    </sheetView>
  </sheetViews>
  <sheetFormatPr defaultColWidth="9.21875" defaultRowHeight="13.2" x14ac:dyDescent="0.25"/>
  <cols>
    <col min="1" max="1" customWidth="true" style="175" width="12.21875"/>
    <col min="2" max="2" customWidth="true" style="175" width="112.77734375"/>
    <col min="3" max="3" customWidth="true" hidden="true" style="175" width="63.21875"/>
    <col min="4" max="4" customWidth="true" style="184" width="9.21875"/>
    <col min="5" max="16384" style="184" width="9.21875"/>
  </cols>
  <sheetData>
    <row r="1" spans="1:4" ht="16.5" hidden="1" customHeight="1" x14ac:dyDescent="0.25"/>
    <row r="2" spans="1:4" hidden="1" x14ac:dyDescent="0.25">
      <c r="C2" s="175" t="s">
        <v>301</v>
      </c>
    </row>
    <row r="3" spans="1:4" ht="15.6" x14ac:dyDescent="0.25">
      <c r="B3" s="708"/>
      <c r="D3" s="708" t="s">
        <v>365</v>
      </c>
    </row>
    <row r="4" spans="1:4" ht="72" customHeight="1" x14ac:dyDescent="0.3">
      <c r="A4" s="1064" t="s">
        <v>399</v>
      </c>
      <c r="B4" s="1064"/>
    </row>
    <row r="5" spans="1:4" ht="17.399999999999999" x14ac:dyDescent="0.3">
      <c r="A5" s="1063" t="s">
        <v>880</v>
      </c>
      <c r="B5" s="1063"/>
      <c r="D5" s="709"/>
    </row>
    <row r="6" spans="1:4" x14ac:dyDescent="0.25">
      <c r="A6" s="370" t="s">
        <v>464</v>
      </c>
      <c r="D6" s="710"/>
    </row>
    <row r="7" spans="1:4" x14ac:dyDescent="0.25">
      <c r="D7" s="711"/>
    </row>
    <row r="8" spans="1:4" ht="20.25" customHeight="1" x14ac:dyDescent="0.3">
      <c r="A8" s="712" t="s">
        <v>302</v>
      </c>
      <c r="B8" s="712" t="s">
        <v>881</v>
      </c>
      <c r="C8" s="713"/>
      <c r="D8" s="711"/>
    </row>
    <row r="9" spans="1:4" ht="11.25" customHeight="1" x14ac:dyDescent="0.25">
      <c r="B9" s="184"/>
      <c r="C9" s="175" t="s">
        <v>301</v>
      </c>
    </row>
    <row r="10" spans="1:4" ht="14.25" customHeight="1" x14ac:dyDescent="0.25">
      <c r="A10" s="454" t="s">
        <v>303</v>
      </c>
      <c r="B10" s="498" t="s">
        <v>882</v>
      </c>
      <c r="C10" s="455" t="str">
        <f t="shared" ref="C10:C73" si="0">CONCATENATE(A10,$C$2,B10)</f>
        <v>010000 Culture et production animale, chasse et services annexes</v>
      </c>
      <c r="D10" s="185"/>
    </row>
    <row r="11" spans="1:4" ht="14.25" customHeight="1" x14ac:dyDescent="0.25">
      <c r="A11" s="456" t="s">
        <v>304</v>
      </c>
      <c r="B11" s="499" t="s">
        <v>883</v>
      </c>
      <c r="C11" s="457" t="str">
        <f t="shared" si="0"/>
        <v>020000 Sylviculture et exploitation forestière</v>
      </c>
      <c r="D11" s="185"/>
    </row>
    <row r="12" spans="1:4" ht="14.25" customHeight="1" x14ac:dyDescent="0.25">
      <c r="A12" s="456" t="s">
        <v>305</v>
      </c>
      <c r="B12" s="499" t="s">
        <v>884</v>
      </c>
      <c r="C12" s="457" t="str">
        <f t="shared" si="0"/>
        <v>030000 Pêche et aquaculture</v>
      </c>
      <c r="D12" s="185"/>
    </row>
    <row r="13" spans="1:4" ht="14.25" customHeight="1" x14ac:dyDescent="0.25">
      <c r="A13" s="456" t="s">
        <v>306</v>
      </c>
      <c r="B13" s="499" t="s">
        <v>885</v>
      </c>
      <c r="C13" s="457" t="str">
        <f t="shared" si="0"/>
        <v>050000 Extraction de houille et de lignite</v>
      </c>
      <c r="D13" s="185"/>
    </row>
    <row r="14" spans="1:4" ht="14.25" customHeight="1" x14ac:dyDescent="0.25">
      <c r="A14" s="456" t="s">
        <v>307</v>
      </c>
      <c r="B14" s="499" t="s">
        <v>1020</v>
      </c>
      <c r="C14" s="457" t="str">
        <f t="shared" si="0"/>
        <v>060000 Extraction d’hydrocarbures</v>
      </c>
      <c r="D14" s="185"/>
    </row>
    <row r="15" spans="1:4" ht="14.25" customHeight="1" x14ac:dyDescent="0.25">
      <c r="A15" s="456" t="s">
        <v>308</v>
      </c>
      <c r="B15" s="499" t="s">
        <v>886</v>
      </c>
      <c r="C15" s="457" t="str">
        <f t="shared" si="0"/>
        <v>070000 Extraction de minerais métalliques</v>
      </c>
      <c r="D15" s="185"/>
    </row>
    <row r="16" spans="1:4" ht="14.25" customHeight="1" x14ac:dyDescent="0.25">
      <c r="A16" s="456" t="s">
        <v>309</v>
      </c>
      <c r="B16" s="499" t="s">
        <v>887</v>
      </c>
      <c r="C16" s="457" t="str">
        <f t="shared" si="0"/>
        <v>080000 Autres industries extractives</v>
      </c>
      <c r="D16" s="185"/>
    </row>
    <row r="17" spans="1:4" ht="14.25" customHeight="1" x14ac:dyDescent="0.25">
      <c r="A17" s="456" t="s">
        <v>310</v>
      </c>
      <c r="B17" s="499" t="s">
        <v>888</v>
      </c>
      <c r="C17" s="457" t="str">
        <f t="shared" si="0"/>
        <v>090000 Services de soutien aux industries extractives</v>
      </c>
      <c r="D17" s="185"/>
    </row>
    <row r="18" spans="1:4" ht="14.25" customHeight="1" x14ac:dyDescent="0.25">
      <c r="A18" s="456">
        <v>100000</v>
      </c>
      <c r="B18" s="499" t="s">
        <v>889</v>
      </c>
      <c r="C18" s="457" t="str">
        <f t="shared" si="0"/>
        <v>100000 Industries alimentaires</v>
      </c>
      <c r="D18" s="185"/>
    </row>
    <row r="19" spans="1:4" ht="14.25" customHeight="1" x14ac:dyDescent="0.25">
      <c r="A19" s="456">
        <v>110000</v>
      </c>
      <c r="B19" s="499" t="s">
        <v>890</v>
      </c>
      <c r="C19" s="457" t="str">
        <f t="shared" si="0"/>
        <v>110000 Fabrication de boissons</v>
      </c>
      <c r="D19" s="185"/>
    </row>
    <row r="20" spans="1:4" ht="14.25" customHeight="1" x14ac:dyDescent="0.25">
      <c r="A20" s="456">
        <v>120000</v>
      </c>
      <c r="B20" s="499" t="s">
        <v>891</v>
      </c>
      <c r="C20" s="457" t="str">
        <f t="shared" si="0"/>
        <v>120000 Fabrication de produits à base de tabac</v>
      </c>
      <c r="D20" s="185"/>
    </row>
    <row r="21" spans="1:4" ht="14.25" customHeight="1" x14ac:dyDescent="0.25">
      <c r="A21" s="456">
        <v>130000</v>
      </c>
      <c r="B21" s="499" t="s">
        <v>892</v>
      </c>
      <c r="C21" s="457" t="str">
        <f t="shared" si="0"/>
        <v>130000 Fabrication de textiles</v>
      </c>
      <c r="D21" s="185"/>
    </row>
    <row r="22" spans="1:4" ht="14.25" customHeight="1" x14ac:dyDescent="0.25">
      <c r="A22" s="456">
        <v>140000</v>
      </c>
      <c r="B22" s="499" t="s">
        <v>1021</v>
      </c>
      <c r="C22" s="457" t="str">
        <f t="shared" si="0"/>
        <v>140000 Industrie de l’habillement</v>
      </c>
      <c r="D22" s="185"/>
    </row>
    <row r="23" spans="1:4" ht="14.25" customHeight="1" x14ac:dyDescent="0.25">
      <c r="A23" s="456">
        <v>150000</v>
      </c>
      <c r="B23" s="499" t="s">
        <v>893</v>
      </c>
      <c r="C23" s="457" t="str">
        <f t="shared" si="0"/>
        <v>150000 Industrie du cuir et de la chaussure</v>
      </c>
      <c r="D23" s="185"/>
    </row>
    <row r="24" spans="1:4" ht="14.25" customHeight="1" x14ac:dyDescent="0.25">
      <c r="A24" s="456">
        <v>160000</v>
      </c>
      <c r="B24" s="499" t="s">
        <v>1022</v>
      </c>
      <c r="C24" s="457" t="str">
        <f t="shared" si="0"/>
        <v>160000 Travail du bois et fabrication d’articles en bois et en liège, à l’exception des meubles; fabrication d’articles en vannerie et sparterie</v>
      </c>
      <c r="D24" s="185"/>
    </row>
    <row r="25" spans="1:4" ht="14.25" customHeight="1" x14ac:dyDescent="0.25">
      <c r="A25" s="456">
        <v>170000</v>
      </c>
      <c r="B25" s="499" t="s">
        <v>894</v>
      </c>
      <c r="C25" s="457" t="str">
        <f t="shared" si="0"/>
        <v>170000 Industrie du papier et du carton</v>
      </c>
      <c r="D25" s="185"/>
    </row>
    <row r="26" spans="1:4" ht="14.25" customHeight="1" x14ac:dyDescent="0.25">
      <c r="A26" s="456">
        <v>180000</v>
      </c>
      <c r="B26" s="499" t="s">
        <v>1023</v>
      </c>
      <c r="C26" s="457" t="str">
        <f t="shared" si="0"/>
        <v>180000 Imprimerie et reproduction d’enregistrements</v>
      </c>
      <c r="D26" s="185"/>
    </row>
    <row r="27" spans="1:4" ht="14.25" customHeight="1" x14ac:dyDescent="0.25">
      <c r="A27" s="456">
        <v>190000</v>
      </c>
      <c r="B27" s="499" t="s">
        <v>895</v>
      </c>
      <c r="C27" s="457" t="str">
        <f t="shared" si="0"/>
        <v>190000 Cokéfaction et raffinage</v>
      </c>
      <c r="D27" s="185"/>
    </row>
    <row r="28" spans="1:4" ht="14.25" customHeight="1" x14ac:dyDescent="0.25">
      <c r="A28" s="456">
        <v>200000</v>
      </c>
      <c r="B28" s="499" t="s">
        <v>896</v>
      </c>
      <c r="C28" s="457" t="str">
        <f t="shared" si="0"/>
        <v>200000 Industrie chimique</v>
      </c>
      <c r="D28" s="185"/>
    </row>
    <row r="29" spans="1:4" ht="14.25" customHeight="1" x14ac:dyDescent="0.25">
      <c r="A29" s="456">
        <v>210000</v>
      </c>
      <c r="B29" s="499" t="s">
        <v>897</v>
      </c>
      <c r="C29" s="457" t="str">
        <f t="shared" si="0"/>
        <v>210000 Industrie pharmaceutique</v>
      </c>
      <c r="D29" s="185"/>
    </row>
    <row r="30" spans="1:4" ht="14.25" customHeight="1" x14ac:dyDescent="0.25">
      <c r="A30" s="456">
        <v>220000</v>
      </c>
      <c r="B30" s="499" t="s">
        <v>898</v>
      </c>
      <c r="C30" s="457" t="str">
        <f t="shared" si="0"/>
        <v>220000 Fabrication de produits en caoutchouc et en plastique</v>
      </c>
      <c r="D30" s="185"/>
    </row>
    <row r="31" spans="1:4" ht="14.25" customHeight="1" x14ac:dyDescent="0.25">
      <c r="A31" s="456">
        <v>230000</v>
      </c>
      <c r="B31" s="499" t="s">
        <v>1024</v>
      </c>
      <c r="C31" s="457" t="str">
        <f t="shared" si="0"/>
        <v>230000 Fabrication d’autres produits minéraux non métalliques</v>
      </c>
      <c r="D31" s="185"/>
    </row>
    <row r="32" spans="1:4" ht="14.25" customHeight="1" x14ac:dyDescent="0.25">
      <c r="A32" s="456">
        <v>240000</v>
      </c>
      <c r="B32" s="499" t="s">
        <v>899</v>
      </c>
      <c r="C32" s="457" t="str">
        <f t="shared" si="0"/>
        <v>240000 Métallurgie</v>
      </c>
      <c r="D32" s="185"/>
    </row>
    <row r="33" spans="1:4" ht="14.25" customHeight="1" x14ac:dyDescent="0.25">
      <c r="A33" s="456">
        <v>250000</v>
      </c>
      <c r="B33" s="499" t="s">
        <v>1025</v>
      </c>
      <c r="C33" s="457" t="str">
        <f t="shared" si="0"/>
        <v>250000 Fabrication de produits métalliques, à l’exception des machines et des équipements</v>
      </c>
      <c r="D33" s="185"/>
    </row>
    <row r="34" spans="1:4" ht="14.25" customHeight="1" x14ac:dyDescent="0.25">
      <c r="A34" s="456">
        <v>260000</v>
      </c>
      <c r="B34" s="499" t="s">
        <v>900</v>
      </c>
      <c r="C34" s="457" t="str">
        <f t="shared" si="0"/>
        <v>260000 Fabrication de produits informatiques, électroniques et optiques</v>
      </c>
      <c r="D34" s="185"/>
    </row>
    <row r="35" spans="1:4" ht="14.25" customHeight="1" x14ac:dyDescent="0.25">
      <c r="A35" s="456">
        <v>270000</v>
      </c>
      <c r="B35" s="499" t="s">
        <v>1026</v>
      </c>
      <c r="C35" s="457" t="str">
        <f t="shared" si="0"/>
        <v>270000 Fabrication d’équipements électriques</v>
      </c>
      <c r="D35" s="185"/>
    </row>
    <row r="36" spans="1:4" ht="14.25" customHeight="1" x14ac:dyDescent="0.25">
      <c r="A36" s="456">
        <v>280000</v>
      </c>
      <c r="B36" s="499" t="s">
        <v>901</v>
      </c>
      <c r="C36" s="457" t="str">
        <f t="shared" si="0"/>
        <v>280000 Fabrication de machines et équipements n.c.a.</v>
      </c>
      <c r="D36" s="185"/>
    </row>
    <row r="37" spans="1:4" ht="14.25" customHeight="1" x14ac:dyDescent="0.25">
      <c r="A37" s="456">
        <v>290000</v>
      </c>
      <c r="B37" s="499" t="s">
        <v>902</v>
      </c>
      <c r="C37" s="457" t="str">
        <f t="shared" si="0"/>
        <v>290000 Industrie automobile</v>
      </c>
      <c r="D37" s="185"/>
    </row>
    <row r="38" spans="1:4" ht="14.25" customHeight="1" x14ac:dyDescent="0.25">
      <c r="A38" s="456">
        <v>300000</v>
      </c>
      <c r="B38" s="499" t="s">
        <v>1027</v>
      </c>
      <c r="C38" s="457" t="str">
        <f t="shared" si="0"/>
        <v>300000 Fabrication d’autres matériels de transport</v>
      </c>
      <c r="D38" s="185"/>
    </row>
    <row r="39" spans="1:4" ht="14.25" customHeight="1" x14ac:dyDescent="0.25">
      <c r="A39" s="456">
        <v>310000</v>
      </c>
      <c r="B39" s="499" t="s">
        <v>903</v>
      </c>
      <c r="C39" s="457" t="str">
        <f t="shared" si="0"/>
        <v>310000 Fabrication de meubles</v>
      </c>
      <c r="D39" s="185"/>
    </row>
    <row r="40" spans="1:4" ht="14.25" customHeight="1" x14ac:dyDescent="0.25">
      <c r="A40" s="456">
        <v>320000</v>
      </c>
      <c r="B40" s="499" t="s">
        <v>904</v>
      </c>
      <c r="C40" s="457" t="str">
        <f t="shared" si="0"/>
        <v>320000 Autres industries manufacturières</v>
      </c>
      <c r="D40" s="185"/>
    </row>
    <row r="41" spans="1:4" ht="14.25" customHeight="1" x14ac:dyDescent="0.25">
      <c r="A41" s="456">
        <v>330000</v>
      </c>
      <c r="B41" s="499" t="s">
        <v>1028</v>
      </c>
      <c r="C41" s="457" t="str">
        <f t="shared" si="0"/>
        <v>330000 Réparation et installation de machines et d’équipements</v>
      </c>
      <c r="D41" s="185"/>
    </row>
    <row r="42" spans="1:4" ht="14.25" customHeight="1" x14ac:dyDescent="0.25">
      <c r="A42" s="456">
        <v>350000</v>
      </c>
      <c r="B42" s="499" t="s">
        <v>1029</v>
      </c>
      <c r="C42" s="457" t="str">
        <f t="shared" si="0"/>
        <v>350000 Production et distribution d’électricité, de gaz, de vapeur et d’air conditionné</v>
      </c>
      <c r="D42" s="185"/>
    </row>
    <row r="43" spans="1:4" ht="14.25" customHeight="1" x14ac:dyDescent="0.25">
      <c r="A43" s="456">
        <v>360000</v>
      </c>
      <c r="B43" s="499" t="s">
        <v>1030</v>
      </c>
      <c r="C43" s="457" t="str">
        <f t="shared" si="0"/>
        <v>360000 Captage, traitement et distribution d’eau</v>
      </c>
      <c r="D43" s="185"/>
    </row>
    <row r="44" spans="1:4" ht="14.25" customHeight="1" x14ac:dyDescent="0.25">
      <c r="A44" s="456">
        <v>370000</v>
      </c>
      <c r="B44" s="499" t="s">
        <v>905</v>
      </c>
      <c r="C44" s="457" t="str">
        <f t="shared" si="0"/>
        <v>370000 Collecte et traitement des eaux usées</v>
      </c>
      <c r="D44" s="185"/>
    </row>
    <row r="45" spans="1:4" ht="14.25" customHeight="1" x14ac:dyDescent="0.25">
      <c r="A45" s="456">
        <v>380000</v>
      </c>
      <c r="B45" s="499" t="s">
        <v>906</v>
      </c>
      <c r="C45" s="457" t="str">
        <f t="shared" si="0"/>
        <v>380000 Collecte, traitement et élimination des déchets; récupération</v>
      </c>
      <c r="D45" s="185"/>
    </row>
    <row r="46" spans="1:4" ht="14.25" customHeight="1" x14ac:dyDescent="0.25">
      <c r="A46" s="456">
        <v>390000</v>
      </c>
      <c r="B46" s="499" t="s">
        <v>907</v>
      </c>
      <c r="C46" s="457" t="str">
        <f t="shared" si="0"/>
        <v>390000 Dépollution et autres services de gestion des déchets</v>
      </c>
      <c r="D46" s="185"/>
    </row>
    <row r="47" spans="1:4" ht="14.25" customHeight="1" x14ac:dyDescent="0.25">
      <c r="A47" s="456">
        <v>410000</v>
      </c>
      <c r="B47" s="499" t="s">
        <v>908</v>
      </c>
      <c r="C47" s="457" t="str">
        <f t="shared" si="0"/>
        <v>410000 Construction de bâtiments</v>
      </c>
      <c r="D47" s="185"/>
    </row>
    <row r="48" spans="1:4" ht="14.25" customHeight="1" x14ac:dyDescent="0.25">
      <c r="A48" s="456">
        <v>420000</v>
      </c>
      <c r="B48" s="499" t="s">
        <v>909</v>
      </c>
      <c r="C48" s="457" t="str">
        <f t="shared" si="0"/>
        <v>420000 Génie civil</v>
      </c>
      <c r="D48" s="185"/>
    </row>
    <row r="49" spans="1:4" ht="14.25" customHeight="1" x14ac:dyDescent="0.25">
      <c r="A49" s="456">
        <v>430000</v>
      </c>
      <c r="B49" s="499" t="s">
        <v>910</v>
      </c>
      <c r="C49" s="457" t="str">
        <f t="shared" si="0"/>
        <v>430000 Travaux de construction spécialisés</v>
      </c>
      <c r="D49" s="185"/>
    </row>
    <row r="50" spans="1:4" ht="14.25" customHeight="1" x14ac:dyDescent="0.25">
      <c r="A50" s="456">
        <v>450000</v>
      </c>
      <c r="B50" s="499" t="s">
        <v>1031</v>
      </c>
      <c r="C50" s="457" t="str">
        <f t="shared" si="0"/>
        <v>450000 Commerce et réparation d’automobiles et de motocycles</v>
      </c>
      <c r="D50" s="185"/>
    </row>
    <row r="51" spans="1:4" ht="14.25" customHeight="1" x14ac:dyDescent="0.25">
      <c r="A51" s="456">
        <v>460000</v>
      </c>
      <c r="B51" s="499" t="s">
        <v>1032</v>
      </c>
      <c r="C51" s="457" t="str">
        <f t="shared" si="0"/>
        <v>460000 Commerce de gros, à l’exception des automobiles et des motocycles</v>
      </c>
      <c r="D51" s="185"/>
    </row>
    <row r="52" spans="1:4" ht="14.25" customHeight="1" x14ac:dyDescent="0.25">
      <c r="A52" s="456">
        <v>470000</v>
      </c>
      <c r="B52" s="499" t="s">
        <v>1033</v>
      </c>
      <c r="C52" s="457" t="str">
        <f t="shared" si="0"/>
        <v>470000 Commerce de détail, à l’exception des automobiles et des motocycles</v>
      </c>
      <c r="D52" s="185"/>
    </row>
    <row r="53" spans="1:4" ht="14.25" customHeight="1" x14ac:dyDescent="0.25">
      <c r="A53" s="456">
        <v>490000</v>
      </c>
      <c r="B53" s="499" t="s">
        <v>911</v>
      </c>
      <c r="C53" s="457" t="str">
        <f t="shared" si="0"/>
        <v>490000 Transports terrestres et transport par conduites</v>
      </c>
      <c r="D53" s="185"/>
    </row>
    <row r="54" spans="1:4" ht="14.25" customHeight="1" x14ac:dyDescent="0.25">
      <c r="A54" s="456">
        <v>500000</v>
      </c>
      <c r="B54" s="499" t="s">
        <v>912</v>
      </c>
      <c r="C54" s="457" t="str">
        <f t="shared" si="0"/>
        <v>500000 Transports par eau</v>
      </c>
      <c r="D54" s="185"/>
    </row>
    <row r="55" spans="1:4" ht="14.25" customHeight="1" x14ac:dyDescent="0.25">
      <c r="A55" s="456">
        <v>510000</v>
      </c>
      <c r="B55" s="499" t="s">
        <v>913</v>
      </c>
      <c r="C55" s="457" t="str">
        <f t="shared" si="0"/>
        <v>510000 Transports aériens</v>
      </c>
      <c r="D55" s="185"/>
    </row>
    <row r="56" spans="1:4" ht="14.25" customHeight="1" x14ac:dyDescent="0.25">
      <c r="A56" s="456">
        <v>520000</v>
      </c>
      <c r="B56" s="499" t="s">
        <v>914</v>
      </c>
      <c r="C56" s="457" t="str">
        <f t="shared" si="0"/>
        <v>520000 Entreposage et services auxiliaires des transports</v>
      </c>
      <c r="D56" s="185"/>
    </row>
    <row r="57" spans="1:4" ht="14.25" customHeight="1" x14ac:dyDescent="0.25">
      <c r="A57" s="456">
        <v>530000</v>
      </c>
      <c r="B57" s="499" t="s">
        <v>915</v>
      </c>
      <c r="C57" s="457" t="str">
        <f t="shared" si="0"/>
        <v>530000 Activités de poste et de courrier</v>
      </c>
      <c r="D57" s="185"/>
    </row>
    <row r="58" spans="1:4" ht="14.25" customHeight="1" x14ac:dyDescent="0.25">
      <c r="A58" s="456">
        <v>550000</v>
      </c>
      <c r="B58" s="499" t="s">
        <v>916</v>
      </c>
      <c r="C58" s="457" t="str">
        <f t="shared" si="0"/>
        <v>550000 Hébergement</v>
      </c>
      <c r="D58" s="185"/>
    </row>
    <row r="59" spans="1:4" ht="14.25" customHeight="1" x14ac:dyDescent="0.25">
      <c r="A59" s="456">
        <v>560000</v>
      </c>
      <c r="B59" s="499" t="s">
        <v>917</v>
      </c>
      <c r="C59" s="457" t="str">
        <f t="shared" si="0"/>
        <v>560000 Restauration</v>
      </c>
      <c r="D59" s="185"/>
    </row>
    <row r="60" spans="1:4" ht="14.25" customHeight="1" x14ac:dyDescent="0.25">
      <c r="A60" s="456">
        <v>580000</v>
      </c>
      <c r="B60" s="499" t="s">
        <v>918</v>
      </c>
      <c r="C60" s="457" t="str">
        <f t="shared" si="0"/>
        <v>580000 Édition</v>
      </c>
      <c r="D60" s="185"/>
    </row>
    <row r="61" spans="1:4" ht="14.25" customHeight="1" x14ac:dyDescent="0.25">
      <c r="A61" s="456">
        <v>590000</v>
      </c>
      <c r="B61" s="499" t="s">
        <v>919</v>
      </c>
      <c r="C61" s="457" t="str">
        <f t="shared" si="0"/>
        <v>590000 Production de films cinématographiques, de vidéo et de programmes de télévision; enregistrement sonore et édition musicale</v>
      </c>
      <c r="D61" s="185"/>
    </row>
    <row r="62" spans="1:4" ht="14.25" customHeight="1" x14ac:dyDescent="0.25">
      <c r="A62" s="456">
        <v>600000</v>
      </c>
      <c r="B62" s="499" t="s">
        <v>920</v>
      </c>
      <c r="C62" s="457" t="str">
        <f t="shared" si="0"/>
        <v>600000 Programmation et diffusion</v>
      </c>
      <c r="D62" s="185"/>
    </row>
    <row r="63" spans="1:4" ht="14.25" customHeight="1" x14ac:dyDescent="0.25">
      <c r="A63" s="456">
        <v>610000</v>
      </c>
      <c r="B63" s="499" t="s">
        <v>921</v>
      </c>
      <c r="C63" s="457" t="str">
        <f t="shared" si="0"/>
        <v>610000 Télécommunications</v>
      </c>
      <c r="D63" s="185"/>
    </row>
    <row r="64" spans="1:4" ht="14.25" customHeight="1" x14ac:dyDescent="0.25">
      <c r="A64" s="456">
        <v>620000</v>
      </c>
      <c r="B64" s="499" t="s">
        <v>922</v>
      </c>
      <c r="C64" s="457" t="str">
        <f t="shared" si="0"/>
        <v>620000 Programmation, conseil et autres activités informatiques</v>
      </c>
      <c r="D64" s="185"/>
    </row>
    <row r="65" spans="1:4" ht="14.25" customHeight="1" x14ac:dyDescent="0.25">
      <c r="A65" s="456">
        <v>630000</v>
      </c>
      <c r="B65" s="499" t="s">
        <v>1034</v>
      </c>
      <c r="C65" s="457" t="str">
        <f t="shared" si="0"/>
        <v>630000 Services d’information</v>
      </c>
      <c r="D65" s="185"/>
    </row>
    <row r="66" spans="1:4" ht="14.25" customHeight="1" x14ac:dyDescent="0.25">
      <c r="A66" s="456">
        <v>641000</v>
      </c>
      <c r="B66" s="499" t="s">
        <v>923</v>
      </c>
      <c r="C66" s="457" t="str">
        <f t="shared" si="0"/>
        <v>641000 Intermédiation monétaire</v>
      </c>
      <c r="D66" s="185"/>
    </row>
    <row r="67" spans="1:4" ht="14.25" customHeight="1" x14ac:dyDescent="0.25">
      <c r="A67" s="456">
        <v>642000</v>
      </c>
      <c r="B67" s="499" t="s">
        <v>924</v>
      </c>
      <c r="C67" s="457" t="str">
        <f t="shared" si="0"/>
        <v>642000 Activités des sociétés holding</v>
      </c>
      <c r="D67" s="185"/>
    </row>
    <row r="68" spans="1:4" ht="14.25" customHeight="1" x14ac:dyDescent="0.25">
      <c r="A68" s="456">
        <v>643000</v>
      </c>
      <c r="B68" s="499" t="s">
        <v>925</v>
      </c>
      <c r="C68" s="457" t="str">
        <f t="shared" si="0"/>
        <v>643000 Fonds de placement et entités financières similaires</v>
      </c>
      <c r="D68" s="185"/>
    </row>
    <row r="69" spans="1:4" ht="14.25" customHeight="1" x14ac:dyDescent="0.25">
      <c r="A69" s="456">
        <v>649000</v>
      </c>
      <c r="B69" s="499" t="s">
        <v>926</v>
      </c>
      <c r="C69" s="457" t="str">
        <f t="shared" si="0"/>
        <v>649000 Autres activités des services financiers, hors assurance et caisses de retraite</v>
      </c>
      <c r="D69" s="185"/>
    </row>
    <row r="70" spans="1:4" ht="14.25" customHeight="1" x14ac:dyDescent="0.25">
      <c r="A70" s="456">
        <v>649901</v>
      </c>
      <c r="B70" s="499" t="s">
        <v>1035</v>
      </c>
      <c r="C70" s="457" t="str">
        <f t="shared" si="0"/>
        <v>649901 Sociétés d’investissement</v>
      </c>
      <c r="D70" s="185"/>
    </row>
    <row r="71" spans="1:4" ht="14.25" customHeight="1" x14ac:dyDescent="0.25">
      <c r="A71" s="456">
        <v>650000</v>
      </c>
      <c r="B71" s="499" t="s">
        <v>927</v>
      </c>
      <c r="C71" s="457" t="str">
        <f t="shared" si="0"/>
        <v>650000 Assurance</v>
      </c>
      <c r="D71" s="185"/>
    </row>
    <row r="72" spans="1:4" ht="14.25" customHeight="1" x14ac:dyDescent="0.25">
      <c r="A72" s="456">
        <v>660000</v>
      </c>
      <c r="B72" s="499" t="s">
        <v>1036</v>
      </c>
      <c r="C72" s="457" t="str">
        <f t="shared" si="0"/>
        <v>660000 Activités auxiliaires de services financiers et d’assurance</v>
      </c>
      <c r="D72" s="185"/>
    </row>
    <row r="73" spans="1:4" ht="14.25" customHeight="1" x14ac:dyDescent="0.25">
      <c r="A73" s="456">
        <v>680000</v>
      </c>
      <c r="B73" s="499" t="s">
        <v>928</v>
      </c>
      <c r="C73" s="457" t="str">
        <f t="shared" si="0"/>
        <v>680000 Activités immobilières</v>
      </c>
      <c r="D73" s="185"/>
    </row>
    <row r="74" spans="1:4" ht="14.25" customHeight="1" x14ac:dyDescent="0.25">
      <c r="A74" s="456">
        <v>690000</v>
      </c>
      <c r="B74" s="499" t="s">
        <v>929</v>
      </c>
      <c r="C74" s="457" t="str">
        <f t="shared" ref="C74:C103" si="1">CONCATENATE(A74,$C$2,B74)</f>
        <v>690000 Activités juridiques et comptables</v>
      </c>
      <c r="D74" s="185"/>
    </row>
    <row r="75" spans="1:4" ht="14.25" customHeight="1" x14ac:dyDescent="0.25">
      <c r="A75" s="530">
        <v>701001</v>
      </c>
      <c r="B75" s="499" t="s">
        <v>979</v>
      </c>
      <c r="C75" s="499" t="str">
        <f t="shared" si="1"/>
        <v>701001 Activités des sièges sociaux de sociétés financières</v>
      </c>
      <c r="D75" s="185"/>
    </row>
    <row r="76" spans="1:4" ht="14.25" customHeight="1" x14ac:dyDescent="0.25">
      <c r="A76" s="530">
        <v>701002</v>
      </c>
      <c r="B76" s="499" t="s">
        <v>1037</v>
      </c>
      <c r="C76" s="499" t="str">
        <f t="shared" si="1"/>
        <v>701002 Activités des sièges sociaux d’autres sociétés</v>
      </c>
      <c r="D76" s="185"/>
    </row>
    <row r="77" spans="1:4" ht="14.25" customHeight="1" x14ac:dyDescent="0.25">
      <c r="A77" s="456">
        <v>702000</v>
      </c>
      <c r="B77" s="499" t="s">
        <v>930</v>
      </c>
      <c r="C77" s="457" t="str">
        <f t="shared" si="1"/>
        <v>702000 Conseil de gestion</v>
      </c>
      <c r="D77" s="185"/>
    </row>
    <row r="78" spans="1:4" ht="14.25" customHeight="1" x14ac:dyDescent="0.25">
      <c r="A78" s="456">
        <v>710000</v>
      </c>
      <c r="B78" s="499" t="s">
        <v>1038</v>
      </c>
      <c r="C78" s="457" t="str">
        <f t="shared" si="1"/>
        <v>710000 Activités d’architecture et d’ingénierie; activités de contrôle et analyses techniques</v>
      </c>
      <c r="D78" s="185"/>
    </row>
    <row r="79" spans="1:4" ht="14.25" customHeight="1" x14ac:dyDescent="0.25">
      <c r="A79" s="456">
        <v>720000</v>
      </c>
      <c r="B79" s="499" t="s">
        <v>931</v>
      </c>
      <c r="C79" s="457" t="str">
        <f t="shared" si="1"/>
        <v>720000 Recherche-développement scientifique</v>
      </c>
      <c r="D79" s="185"/>
    </row>
    <row r="80" spans="1:4" ht="14.25" customHeight="1" x14ac:dyDescent="0.25">
      <c r="A80" s="456">
        <v>730000</v>
      </c>
      <c r="B80" s="499" t="s">
        <v>932</v>
      </c>
      <c r="C80" s="457" t="str">
        <f t="shared" si="1"/>
        <v>730000 Publicité et études de marché</v>
      </c>
      <c r="D80" s="185"/>
    </row>
    <row r="81" spans="1:4" ht="14.25" customHeight="1" x14ac:dyDescent="0.25">
      <c r="A81" s="456">
        <v>740000</v>
      </c>
      <c r="B81" s="499" t="s">
        <v>933</v>
      </c>
      <c r="C81" s="457" t="str">
        <f t="shared" si="1"/>
        <v>740000 Autres activités spécialisées, scientifiques et techniques</v>
      </c>
      <c r="D81" s="185"/>
    </row>
    <row r="82" spans="1:4" ht="14.25" customHeight="1" x14ac:dyDescent="0.25">
      <c r="A82" s="456">
        <v>750000</v>
      </c>
      <c r="B82" s="499" t="s">
        <v>934</v>
      </c>
      <c r="C82" s="457" t="str">
        <f t="shared" si="1"/>
        <v>750000 Activités vétérinaires</v>
      </c>
      <c r="D82" s="185"/>
    </row>
    <row r="83" spans="1:4" ht="14.25" customHeight="1" x14ac:dyDescent="0.25">
      <c r="A83" s="456">
        <v>770000</v>
      </c>
      <c r="B83" s="499" t="s">
        <v>935</v>
      </c>
      <c r="C83" s="457" t="str">
        <f t="shared" si="1"/>
        <v>770000 Activités de location et location-bail</v>
      </c>
      <c r="D83" s="185"/>
    </row>
    <row r="84" spans="1:4" ht="14.25" customHeight="1" x14ac:dyDescent="0.25">
      <c r="A84" s="456">
        <v>780000</v>
      </c>
      <c r="B84" s="499" t="s">
        <v>1039</v>
      </c>
      <c r="C84" s="457" t="str">
        <f t="shared" si="1"/>
        <v>780000 Activités liées à l’emploi</v>
      </c>
      <c r="D84" s="185"/>
    </row>
    <row r="85" spans="1:4" ht="14.25" customHeight="1" x14ac:dyDescent="0.25">
      <c r="A85" s="456">
        <v>790000</v>
      </c>
      <c r="B85" s="499" t="s">
        <v>936</v>
      </c>
      <c r="C85" s="457" t="str">
        <f t="shared" si="1"/>
        <v>790000 Activités des agences de voyage, voyagistes, services de réservation et activités connexes</v>
      </c>
      <c r="D85" s="185"/>
    </row>
    <row r="86" spans="1:4" ht="14.25" customHeight="1" x14ac:dyDescent="0.25">
      <c r="A86" s="456">
        <v>800000</v>
      </c>
      <c r="B86" s="499" t="s">
        <v>937</v>
      </c>
      <c r="C86" s="457" t="str">
        <f t="shared" si="1"/>
        <v>800000 Enquêtes et sécurité</v>
      </c>
      <c r="D86" s="185"/>
    </row>
    <row r="87" spans="1:4" ht="14.25" customHeight="1" x14ac:dyDescent="0.25">
      <c r="A87" s="456">
        <v>810000</v>
      </c>
      <c r="B87" s="499" t="s">
        <v>938</v>
      </c>
      <c r="C87" s="457" t="str">
        <f t="shared" si="1"/>
        <v>810000 Services relatifs aux bâtiments et aménagement paysager</v>
      </c>
      <c r="D87" s="185"/>
    </row>
    <row r="88" spans="1:4" ht="14.25" customHeight="1" x14ac:dyDescent="0.25">
      <c r="A88" s="456">
        <v>820000</v>
      </c>
      <c r="B88" s="499" t="s">
        <v>939</v>
      </c>
      <c r="C88" s="457" t="str">
        <f t="shared" si="1"/>
        <v>820000 Activités administratives et autres activités de soutien aux entreprises</v>
      </c>
      <c r="D88" s="185"/>
    </row>
    <row r="89" spans="1:4" ht="14.25" customHeight="1" x14ac:dyDescent="0.25">
      <c r="A89" s="456">
        <v>840000</v>
      </c>
      <c r="B89" s="499" t="s">
        <v>940</v>
      </c>
      <c r="C89" s="457" t="str">
        <f t="shared" si="1"/>
        <v>840000 Administration publique et défense; sécurité sociale obligatoire</v>
      </c>
      <c r="D89" s="185"/>
    </row>
    <row r="90" spans="1:4" ht="14.25" customHeight="1" x14ac:dyDescent="0.25">
      <c r="A90" s="456">
        <v>850000</v>
      </c>
      <c r="B90" s="499" t="s">
        <v>941</v>
      </c>
      <c r="C90" s="457" t="str">
        <f t="shared" si="1"/>
        <v>850000 Enseignement</v>
      </c>
      <c r="D90" s="185"/>
    </row>
    <row r="91" spans="1:4" ht="14.25" customHeight="1" x14ac:dyDescent="0.25">
      <c r="A91" s="456">
        <v>860000</v>
      </c>
      <c r="B91" s="499" t="s">
        <v>942</v>
      </c>
      <c r="C91" s="457" t="str">
        <f t="shared" si="1"/>
        <v>860000 Activités pour la santé humaine</v>
      </c>
      <c r="D91" s="185"/>
    </row>
    <row r="92" spans="1:4" ht="14.25" customHeight="1" x14ac:dyDescent="0.25">
      <c r="A92" s="456">
        <v>870000</v>
      </c>
      <c r="B92" s="499" t="s">
        <v>943</v>
      </c>
      <c r="C92" s="457" t="str">
        <f t="shared" si="1"/>
        <v>870000 Hébergement médico-social et social</v>
      </c>
      <c r="D92" s="185"/>
    </row>
    <row r="93" spans="1:4" ht="14.25" customHeight="1" x14ac:dyDescent="0.25">
      <c r="A93" s="456">
        <v>880000</v>
      </c>
      <c r="B93" s="499" t="s">
        <v>944</v>
      </c>
      <c r="C93" s="457" t="str">
        <f t="shared" si="1"/>
        <v>880000 Action sociale sans hébergement</v>
      </c>
      <c r="D93" s="185"/>
    </row>
    <row r="94" spans="1:4" ht="14.25" customHeight="1" x14ac:dyDescent="0.25">
      <c r="A94" s="456">
        <v>900000</v>
      </c>
      <c r="B94" s="499" t="s">
        <v>945</v>
      </c>
      <c r="C94" s="457" t="str">
        <f t="shared" si="1"/>
        <v>900000 Activités créatives, artistiques et de spectacle</v>
      </c>
      <c r="D94" s="185"/>
    </row>
    <row r="95" spans="1:4" ht="14.25" customHeight="1" x14ac:dyDescent="0.25">
      <c r="A95" s="456">
        <v>910000</v>
      </c>
      <c r="B95" s="499" t="s">
        <v>946</v>
      </c>
      <c r="C95" s="457" t="str">
        <f t="shared" si="1"/>
        <v>910000 Bibliothèques, archives, musées et autres activités culturelles</v>
      </c>
      <c r="D95" s="185"/>
    </row>
    <row r="96" spans="1:4" ht="14.25" customHeight="1" x14ac:dyDescent="0.25">
      <c r="A96" s="456">
        <v>920000</v>
      </c>
      <c r="B96" s="499" t="s">
        <v>1040</v>
      </c>
      <c r="C96" s="457" t="str">
        <f t="shared" si="1"/>
        <v>920000 Organisation de jeux de hasard et d’argent</v>
      </c>
      <c r="D96" s="185"/>
    </row>
    <row r="97" spans="1:4" ht="14.25" customHeight="1" x14ac:dyDescent="0.25">
      <c r="A97" s="456">
        <v>930000</v>
      </c>
      <c r="B97" s="499" t="s">
        <v>947</v>
      </c>
      <c r="C97" s="457" t="str">
        <f t="shared" si="1"/>
        <v>930000 Activités sportives, récréatives et de loisirs</v>
      </c>
      <c r="D97" s="185"/>
    </row>
    <row r="98" spans="1:4" ht="14.25" customHeight="1" x14ac:dyDescent="0.25">
      <c r="A98" s="456">
        <v>940000</v>
      </c>
      <c r="B98" s="499" t="s">
        <v>948</v>
      </c>
      <c r="C98" s="457" t="str">
        <f t="shared" si="1"/>
        <v>940000 Activités des organisations associatives</v>
      </c>
      <c r="D98" s="185"/>
    </row>
    <row r="99" spans="1:4" ht="14.25" customHeight="1" x14ac:dyDescent="0.25">
      <c r="A99" s="456">
        <v>950000</v>
      </c>
      <c r="B99" s="499" t="s">
        <v>1041</v>
      </c>
      <c r="C99" s="457" t="str">
        <f t="shared" si="1"/>
        <v>950000 Réparation d’ordinateurs et de biens personnels et domestiques</v>
      </c>
      <c r="D99" s="185"/>
    </row>
    <row r="100" spans="1:4" ht="14.25" customHeight="1" x14ac:dyDescent="0.25">
      <c r="A100" s="456">
        <v>960000</v>
      </c>
      <c r="B100" s="499" t="s">
        <v>949</v>
      </c>
      <c r="C100" s="457" t="str">
        <f t="shared" si="1"/>
        <v>960000 Autres services personnels</v>
      </c>
      <c r="D100" s="185"/>
    </row>
    <row r="101" spans="1:4" ht="14.25" customHeight="1" x14ac:dyDescent="0.25">
      <c r="A101" s="456">
        <v>970000</v>
      </c>
      <c r="B101" s="499" t="s">
        <v>1042</v>
      </c>
      <c r="C101" s="457" t="str">
        <f t="shared" si="1"/>
        <v>970000 Activités des ménages en tant qu’employeurs de personnel domestique</v>
      </c>
      <c r="D101" s="185"/>
    </row>
    <row r="102" spans="1:4" ht="26.4" x14ac:dyDescent="0.25">
      <c r="A102" s="458">
        <v>980000</v>
      </c>
      <c r="B102" s="499" t="s">
        <v>950</v>
      </c>
      <c r="C102" s="457" t="str">
        <f t="shared" si="1"/>
        <v>980000 Activités indifférenciées des ménages en tant que producteurs de biens et services pour usage propre</v>
      </c>
      <c r="D102" s="185"/>
    </row>
    <row r="103" spans="1:4" ht="14.25" customHeight="1" x14ac:dyDescent="0.25">
      <c r="A103" s="456">
        <v>990000</v>
      </c>
      <c r="B103" s="499" t="s">
        <v>951</v>
      </c>
      <c r="C103" s="457" t="str">
        <f t="shared" si="1"/>
        <v>990000 Activités des organisations et organismes extraterritoriaux</v>
      </c>
      <c r="D103" s="185"/>
    </row>
  </sheetData>
  <sheetProtection sheet="1" objects="1" scenarios="1"/>
  <mergeCells count="2">
    <mergeCell ref="A5:B5"/>
    <mergeCell ref="A4:B4"/>
  </mergeCells>
  <hyperlinks>
    <hyperlink ref="A6" location="CNTR_Metadata" display="Grunddaten" xr:uid="{00000000-0004-0000-0E00-000000000000}"/>
  </hyperlinks>
  <pageMargins left="0.70866141732283472" right="0.70866141732283472" top="0.78740157480314965" bottom="0.78740157480314965" header="0.31496062992125984" footer="0.31496062992125984"/>
  <pageSetup paperSize="9" scale="65" fitToHeight="4" orientation="portrait" r:id="rId1"/>
  <headerFooter>
    <oddFooter>&amp;L&amp;"Arial,Fett"BNS&amp;C&amp;D&amp;Rpage &amp;P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Q65"/>
  <sheetViews>
    <sheetView showGridLines="0" showRowColHeaders="0" zoomScale="80" zoomScaleNormal="80" workbookViewId="0">
      <selection activeCell="H3" sqref="H3"/>
    </sheetView>
  </sheetViews>
  <sheetFormatPr defaultColWidth="9.21875" defaultRowHeight="13.8" x14ac:dyDescent="0.25"/>
  <cols>
    <col min="1" max="1" customWidth="true" style="20" width="0.77734375"/>
    <col min="2" max="2" customWidth="true" style="20" width="15.77734375"/>
    <col min="3" max="3" customWidth="true" style="20" width="21.77734375"/>
    <col min="4" max="4" customWidth="true" style="20" width="33.77734375"/>
    <col min="5" max="5" customWidth="true" style="20" width="14.77734375"/>
    <col min="6" max="6" customWidth="true" style="20" width="19.77734375"/>
    <col min="7" max="7" customWidth="true" style="20" width="12.77734375"/>
    <col min="8" max="8" customWidth="true" style="20" width="15.0"/>
    <col min="9" max="9" customWidth="true" style="20" width="7.21875"/>
    <col min="10" max="10" bestFit="true" customWidth="true" style="20" width="11.77734375"/>
    <col min="11" max="16384" style="20" width="9.21875"/>
  </cols>
  <sheetData>
    <row r="1" spans="1:10" x14ac:dyDescent="0.25">
      <c r="B1" s="18"/>
      <c r="G1" s="21" t="s">
        <v>441</v>
      </c>
      <c r="H1" s="22" t="s">
        <v>365</v>
      </c>
    </row>
    <row r="2" spans="1:10" ht="19.5" customHeight="1" x14ac:dyDescent="0.25">
      <c r="G2" s="556" t="s">
        <v>1078</v>
      </c>
      <c r="H2" s="22" t="s">
        <v>393</v>
      </c>
    </row>
    <row r="3" spans="1:10" ht="21" customHeight="1" x14ac:dyDescent="0.25">
      <c r="G3" s="554" t="s">
        <v>1062</v>
      </c>
      <c r="H3" s="24" t="s">
        <v>357</v>
      </c>
      <c r="J3" s="25" t="s">
        <v>463</v>
      </c>
    </row>
    <row r="4" spans="1:10" ht="21" customHeight="1" x14ac:dyDescent="0.25">
      <c r="G4" s="23" t="s">
        <v>442</v>
      </c>
      <c r="H4" s="146" t="s">
        <v>952</v>
      </c>
    </row>
    <row r="5" spans="1:10" ht="21" customHeight="1" x14ac:dyDescent="0.25">
      <c r="B5" s="310" t="s">
        <v>1276</v>
      </c>
      <c r="C5" s="28"/>
      <c r="D5" s="28"/>
      <c r="G5" s="23" t="s">
        <v>443</v>
      </c>
      <c r="H5" s="26"/>
    </row>
    <row r="6" spans="1:10" ht="27" customHeight="1" x14ac:dyDescent="0.3">
      <c r="B6" s="587" t="s">
        <v>439</v>
      </c>
      <c r="C6" s="28"/>
      <c r="D6" s="28"/>
    </row>
    <row r="7" spans="1:10" ht="33.75" customHeight="1" x14ac:dyDescent="0.25">
      <c r="B7" s="609" t="s">
        <v>440</v>
      </c>
      <c r="C7" s="128"/>
      <c r="D7" s="28"/>
      <c r="F7" s="80"/>
    </row>
    <row r="8" spans="1:10" x14ac:dyDescent="0.25">
      <c r="B8" s="252"/>
      <c r="C8" s="169"/>
      <c r="D8" s="169"/>
      <c r="E8" s="169"/>
      <c r="F8" s="169"/>
      <c r="G8" s="169"/>
      <c r="H8" s="169"/>
      <c r="J8" s="79"/>
    </row>
    <row r="9" spans="1:10" ht="21.75" customHeight="1" x14ac:dyDescent="0.25">
      <c r="B9" s="775" t="s">
        <v>444</v>
      </c>
      <c r="C9" s="775"/>
      <c r="D9" s="778" t="s">
        <v>462</v>
      </c>
      <c r="E9" s="778"/>
    </row>
    <row r="10" spans="1:10" x14ac:dyDescent="0.25">
      <c r="B10" s="310" t="s">
        <v>445</v>
      </c>
      <c r="C10" s="170"/>
      <c r="D10" s="779"/>
      <c r="E10" s="779"/>
      <c r="F10" s="170"/>
      <c r="G10" s="170"/>
      <c r="H10" s="170"/>
    </row>
    <row r="11" spans="1:10" x14ac:dyDescent="0.25">
      <c r="B11" s="310" t="s">
        <v>446</v>
      </c>
      <c r="C11" s="74"/>
      <c r="D11" s="779"/>
      <c r="E11" s="779"/>
      <c r="F11" s="74"/>
      <c r="G11" s="74"/>
    </row>
    <row r="12" spans="1:10" x14ac:dyDescent="0.25">
      <c r="B12" s="310" t="s">
        <v>447</v>
      </c>
      <c r="D12" s="779"/>
      <c r="E12" s="779"/>
    </row>
    <row r="13" spans="1:10" x14ac:dyDescent="0.25">
      <c r="A13" s="27"/>
      <c r="B13" s="310" t="s">
        <v>448</v>
      </c>
      <c r="C13" s="28"/>
      <c r="D13" s="779"/>
      <c r="E13" s="779"/>
      <c r="F13" s="29"/>
      <c r="G13" s="29"/>
      <c r="H13" s="28"/>
    </row>
    <row r="14" spans="1:10" x14ac:dyDescent="0.25">
      <c r="A14" s="27"/>
      <c r="B14" s="310" t="s">
        <v>449</v>
      </c>
      <c r="C14" s="28"/>
      <c r="D14" s="779"/>
      <c r="E14" s="779"/>
      <c r="F14" s="140"/>
      <c r="G14" s="140"/>
      <c r="H14" s="28"/>
    </row>
    <row r="15" spans="1:10" x14ac:dyDescent="0.25">
      <c r="A15" s="27"/>
      <c r="B15" s="310" t="s">
        <v>450</v>
      </c>
      <c r="C15" s="28"/>
      <c r="D15" s="779"/>
      <c r="E15" s="779"/>
      <c r="F15" s="140"/>
      <c r="G15" s="140"/>
      <c r="H15" s="28"/>
    </row>
    <row r="16" spans="1:10" x14ac:dyDescent="0.25">
      <c r="A16" s="27"/>
      <c r="B16" s="310" t="s">
        <v>451</v>
      </c>
      <c r="C16" s="28"/>
      <c r="D16" s="780"/>
      <c r="E16" s="780"/>
      <c r="F16" s="140"/>
      <c r="G16" s="140"/>
      <c r="H16" s="28"/>
    </row>
    <row r="17" spans="1:9" x14ac:dyDescent="0.25">
      <c r="A17" s="27"/>
      <c r="B17" s="310" t="s">
        <v>452</v>
      </c>
      <c r="C17" s="28"/>
      <c r="D17" s="779"/>
      <c r="E17" s="779"/>
      <c r="F17" s="140"/>
      <c r="G17" s="140"/>
      <c r="H17" s="28"/>
    </row>
    <row r="18" spans="1:9" x14ac:dyDescent="0.25">
      <c r="A18" s="27"/>
      <c r="C18" s="28"/>
      <c r="D18" s="138"/>
      <c r="E18" s="138"/>
      <c r="F18" s="138"/>
      <c r="G18" s="138"/>
      <c r="H18" s="28"/>
    </row>
    <row r="19" spans="1:9" x14ac:dyDescent="0.25">
      <c r="A19" s="27"/>
      <c r="B19" s="310" t="s">
        <v>1100</v>
      </c>
      <c r="C19" s="28"/>
      <c r="D19" s="138"/>
      <c r="E19" s="542" t="s">
        <v>351</v>
      </c>
      <c r="F19" s="138"/>
      <c r="H19" s="28"/>
    </row>
    <row r="20" spans="1:9" x14ac:dyDescent="0.25">
      <c r="A20" s="27"/>
      <c r="B20" s="310"/>
      <c r="C20" s="28"/>
      <c r="D20" s="138"/>
      <c r="E20" s="462"/>
      <c r="F20" s="138"/>
      <c r="H20" s="28"/>
    </row>
    <row r="21" spans="1:9" x14ac:dyDescent="0.25">
      <c r="A21" s="27"/>
      <c r="B21" s="310" t="s">
        <v>1090</v>
      </c>
      <c r="C21" s="28"/>
      <c r="D21" s="138"/>
      <c r="E21" s="461" t="s">
        <v>453</v>
      </c>
      <c r="F21" s="138"/>
      <c r="H21" s="28"/>
    </row>
    <row r="22" spans="1:9" ht="20.100000000000001" customHeight="1" x14ac:dyDescent="0.25">
      <c r="A22" s="27"/>
      <c r="B22" s="30"/>
      <c r="C22" s="28"/>
      <c r="D22" s="31"/>
      <c r="E22" s="31"/>
      <c r="F22" s="31"/>
      <c r="H22" s="28"/>
    </row>
    <row r="23" spans="1:9" s="138" customFormat="1" ht="15" customHeight="1" x14ac:dyDescent="0.25">
      <c r="B23" s="781" t="s">
        <v>454</v>
      </c>
      <c r="C23" s="781"/>
      <c r="D23" s="781"/>
      <c r="E23" s="148"/>
      <c r="F23" s="148"/>
      <c r="G23" s="148"/>
      <c r="H23" s="148"/>
    </row>
    <row r="24" spans="1:9" s="138" customFormat="1" ht="25.5" customHeight="1" x14ac:dyDescent="0.25">
      <c r="B24" s="782" t="s">
        <v>1220</v>
      </c>
      <c r="C24" s="783"/>
      <c r="D24" s="783"/>
      <c r="E24" s="783"/>
      <c r="F24" s="783"/>
      <c r="G24" s="783"/>
      <c r="H24" s="783"/>
    </row>
    <row r="25" spans="1:9" s="138" customFormat="1" ht="18.75" customHeight="1" x14ac:dyDescent="0.25">
      <c r="B25" s="771" t="s">
        <v>455</v>
      </c>
      <c r="C25" s="771"/>
      <c r="D25" s="771"/>
      <c r="E25" s="771"/>
      <c r="F25" s="771"/>
      <c r="G25" s="771"/>
      <c r="H25" s="771"/>
    </row>
    <row r="26" spans="1:9" s="138" customFormat="1" ht="44.25" customHeight="1" x14ac:dyDescent="0.25">
      <c r="B26" s="774" t="s">
        <v>1189</v>
      </c>
      <c r="C26" s="774"/>
      <c r="D26" s="774"/>
      <c r="E26" s="774"/>
      <c r="F26" s="774"/>
      <c r="G26" s="774"/>
      <c r="H26" s="774"/>
    </row>
    <row r="27" spans="1:9" s="616" customFormat="1" ht="15" customHeight="1" x14ac:dyDescent="0.25">
      <c r="B27" s="618" t="s">
        <v>1197</v>
      </c>
      <c r="C27" s="617"/>
      <c r="D27" s="617"/>
      <c r="E27" s="32" t="s">
        <v>1194</v>
      </c>
      <c r="F27" s="32" t="s">
        <v>1195</v>
      </c>
      <c r="G27" s="617"/>
      <c r="H27" s="33" t="s">
        <v>1196</v>
      </c>
    </row>
    <row r="28" spans="1:9" ht="5.25" customHeight="1" x14ac:dyDescent="0.25">
      <c r="B28" s="141"/>
      <c r="C28" s="141"/>
      <c r="D28" s="141"/>
      <c r="E28" s="141"/>
      <c r="F28" s="142"/>
      <c r="G28" s="141"/>
      <c r="H28" s="143"/>
      <c r="I28" s="138"/>
    </row>
    <row r="29" spans="1:9" s="177" customFormat="1" ht="14.25" customHeight="1" x14ac:dyDescent="0.25">
      <c r="B29" s="596" t="s">
        <v>974</v>
      </c>
      <c r="C29" s="595" t="s">
        <v>456</v>
      </c>
      <c r="D29" s="595"/>
      <c r="E29" s="610">
        <f>IF(AND(TYPE(H3)=1,H3&gt;100000),0,1)</f>
        <v>1</v>
      </c>
      <c r="F29" s="611"/>
      <c r="G29" s="619"/>
      <c r="H29" s="612"/>
    </row>
    <row r="30" spans="1:9" s="177" customFormat="1" ht="14.25" customHeight="1" x14ac:dyDescent="0.25">
      <c r="B30" s="620" t="s">
        <v>464</v>
      </c>
      <c r="C30" s="776" t="s">
        <v>1101</v>
      </c>
      <c r="D30" s="776"/>
      <c r="E30" s="621"/>
      <c r="F30" s="622" t="str">
        <f>IF(COUNTIF(Overview!J16:J17,"OK")=2,"OK","incomplet")</f>
        <v>incomplet</v>
      </c>
      <c r="G30" s="621"/>
      <c r="H30" s="621"/>
    </row>
    <row r="31" spans="1:9" s="177" customFormat="1" ht="14.25" customHeight="1" x14ac:dyDescent="0.25">
      <c r="B31" s="620" t="s">
        <v>359</v>
      </c>
      <c r="C31" s="772" t="s">
        <v>1102</v>
      </c>
      <c r="D31" s="772"/>
      <c r="E31" s="623">
        <f>'INP05.MELD'!$C$75</f>
        <v>0</v>
      </c>
      <c r="F31" s="623">
        <f>'INP05.MELD'!$C$76</f>
        <v>0</v>
      </c>
      <c r="G31" s="158" t="str">
        <f t="shared" ref="G31:G37" si="0">IF(AND(H31=FALSE,F31&gt;0),"!","OK")</f>
        <v>OK</v>
      </c>
      <c r="H31" s="160" t="b">
        <v>0</v>
      </c>
    </row>
    <row r="32" spans="1:9" s="177" customFormat="1" ht="14.25" customHeight="1" x14ac:dyDescent="0.25">
      <c r="B32" s="620" t="s">
        <v>360</v>
      </c>
      <c r="C32" s="777" t="s">
        <v>1103</v>
      </c>
      <c r="D32" s="777"/>
      <c r="E32" s="623">
        <f>'INP10.MELD'!D95</f>
        <v>0</v>
      </c>
      <c r="F32" s="623">
        <f>'INP10.MELD'!D96</f>
        <v>0</v>
      </c>
      <c r="G32" s="158" t="str">
        <f t="shared" si="0"/>
        <v>OK</v>
      </c>
      <c r="H32" s="160" t="b">
        <v>0</v>
      </c>
    </row>
    <row r="33" spans="2:9" s="177" customFormat="1" ht="14.25" customHeight="1" x14ac:dyDescent="0.25">
      <c r="B33" s="620" t="s">
        <v>361</v>
      </c>
      <c r="C33" s="772" t="s">
        <v>1104</v>
      </c>
      <c r="D33" s="772"/>
      <c r="E33" s="623">
        <f>'INP20.MELD'!$C$65</f>
        <v>0</v>
      </c>
      <c r="F33" s="623">
        <f>'INP20.MELD'!$C$66</f>
        <v>0</v>
      </c>
      <c r="G33" s="158" t="str">
        <f t="shared" si="0"/>
        <v>OK</v>
      </c>
      <c r="H33" s="160" t="b">
        <v>0</v>
      </c>
    </row>
    <row r="34" spans="2:9" s="177" customFormat="1" ht="29.1" customHeight="1" x14ac:dyDescent="0.25">
      <c r="B34" s="620" t="s">
        <v>362</v>
      </c>
      <c r="C34" s="773" t="s">
        <v>1105</v>
      </c>
      <c r="D34" s="773"/>
      <c r="E34" s="159">
        <f>'INP30.MELD'!C66</f>
        <v>0</v>
      </c>
      <c r="F34" s="159">
        <f>'INP30.MELD'!C67</f>
        <v>0</v>
      </c>
      <c r="G34" s="158" t="str">
        <f t="shared" si="0"/>
        <v>OK</v>
      </c>
      <c r="H34" s="160" t="b">
        <v>0</v>
      </c>
    </row>
    <row r="35" spans="2:9" s="177" customFormat="1" ht="29.1" customHeight="1" x14ac:dyDescent="0.25">
      <c r="B35" s="620" t="s">
        <v>363</v>
      </c>
      <c r="C35" s="773" t="s">
        <v>1106</v>
      </c>
      <c r="D35" s="773"/>
      <c r="E35" s="159">
        <f>'INP40.MELD'!C318</f>
        <v>0</v>
      </c>
      <c r="F35" s="159">
        <f>'INP40.MELD'!C319</f>
        <v>0</v>
      </c>
      <c r="G35" s="158" t="str">
        <f t="shared" si="0"/>
        <v>OK</v>
      </c>
      <c r="H35" s="160" t="b">
        <v>0</v>
      </c>
    </row>
    <row r="36" spans="2:9" s="177" customFormat="1" ht="29.1" customHeight="1" x14ac:dyDescent="0.25">
      <c r="B36" s="620" t="s">
        <v>358</v>
      </c>
      <c r="C36" s="773" t="s">
        <v>1107</v>
      </c>
      <c r="D36" s="773"/>
      <c r="E36" s="159">
        <f>'INP50.MELD'!C317</f>
        <v>0</v>
      </c>
      <c r="F36" s="159">
        <f>'INP50.MELD'!C318</f>
        <v>0</v>
      </c>
      <c r="G36" s="158" t="str">
        <f t="shared" si="0"/>
        <v>OK</v>
      </c>
      <c r="H36" s="160" t="b">
        <v>0</v>
      </c>
    </row>
    <row r="37" spans="2:9" s="177" customFormat="1" ht="29.1" customHeight="1" x14ac:dyDescent="0.25">
      <c r="B37" s="620" t="s">
        <v>364</v>
      </c>
      <c r="C37" s="773" t="s">
        <v>1108</v>
      </c>
      <c r="D37" s="773"/>
      <c r="E37" s="159">
        <f>'INP60.MELD'!C315</f>
        <v>0</v>
      </c>
      <c r="F37" s="159">
        <f>'INP60.MELD'!C316</f>
        <v>0</v>
      </c>
      <c r="G37" s="158" t="str">
        <f t="shared" si="0"/>
        <v>OK</v>
      </c>
      <c r="H37" s="160" t="b">
        <v>0</v>
      </c>
    </row>
    <row r="38" spans="2:9" ht="15" hidden="1" customHeight="1" x14ac:dyDescent="0.25">
      <c r="B38" s="277"/>
      <c r="C38" s="768"/>
      <c r="D38" s="768"/>
      <c r="E38" s="159"/>
      <c r="F38" s="159"/>
      <c r="G38" s="158"/>
      <c r="H38" s="160"/>
      <c r="I38" s="138"/>
    </row>
    <row r="39" spans="2:9" ht="15" hidden="1" customHeight="1" x14ac:dyDescent="0.25">
      <c r="B39" s="277"/>
      <c r="C39" s="768"/>
      <c r="D39" s="768"/>
      <c r="E39" s="159"/>
      <c r="F39" s="159"/>
      <c r="G39" s="158"/>
      <c r="H39" s="160"/>
      <c r="I39" s="239"/>
    </row>
    <row r="40" spans="2:9" ht="15" hidden="1" customHeight="1" x14ac:dyDescent="0.25">
      <c r="B40" s="277"/>
      <c r="C40" s="768"/>
      <c r="D40" s="768"/>
      <c r="E40" s="159"/>
      <c r="F40" s="159"/>
      <c r="G40" s="158"/>
      <c r="H40" s="160"/>
      <c r="I40" s="239"/>
    </row>
    <row r="41" spans="2:9" ht="15" hidden="1" customHeight="1" x14ac:dyDescent="0.25">
      <c r="B41" s="277"/>
      <c r="C41" s="768"/>
      <c r="D41" s="768"/>
      <c r="E41" s="159"/>
      <c r="F41" s="159"/>
      <c r="G41" s="158"/>
      <c r="H41" s="160"/>
      <c r="I41" s="239"/>
    </row>
    <row r="42" spans="2:9" ht="15" hidden="1" customHeight="1" x14ac:dyDescent="0.25">
      <c r="B42" s="277"/>
      <c r="C42" s="768"/>
      <c r="D42" s="768"/>
      <c r="E42" s="159"/>
      <c r="F42" s="159"/>
      <c r="G42" s="158"/>
      <c r="H42" s="160"/>
      <c r="I42" s="239"/>
    </row>
    <row r="43" spans="2:9" ht="15" hidden="1" customHeight="1" x14ac:dyDescent="0.25">
      <c r="B43" s="277"/>
      <c r="C43" s="768"/>
      <c r="D43" s="768"/>
      <c r="E43" s="159"/>
      <c r="F43" s="159"/>
      <c r="G43" s="158"/>
      <c r="H43" s="160"/>
      <c r="I43" s="239"/>
    </row>
    <row r="44" spans="2:9" ht="15" hidden="1" customHeight="1" x14ac:dyDescent="0.25">
      <c r="B44" s="277"/>
      <c r="C44" s="768"/>
      <c r="D44" s="768"/>
      <c r="E44" s="159"/>
      <c r="F44" s="159"/>
      <c r="G44" s="158"/>
      <c r="H44" s="160"/>
      <c r="I44" s="239"/>
    </row>
    <row r="45" spans="2:9" ht="25.5" hidden="1" customHeight="1" x14ac:dyDescent="0.25">
      <c r="B45" s="277"/>
      <c r="C45" s="768"/>
      <c r="D45" s="768"/>
      <c r="E45" s="159"/>
      <c r="F45" s="159"/>
      <c r="G45" s="158"/>
      <c r="H45" s="160"/>
      <c r="I45" s="239"/>
    </row>
    <row r="46" spans="2:9" ht="15" hidden="1" customHeight="1" x14ac:dyDescent="0.25">
      <c r="B46" s="277"/>
      <c r="C46" s="768"/>
      <c r="D46" s="768"/>
      <c r="E46" s="159"/>
      <c r="F46" s="159"/>
      <c r="G46" s="158"/>
      <c r="H46" s="160"/>
      <c r="I46" s="138"/>
    </row>
    <row r="47" spans="2:9" ht="15" customHeight="1" x14ac:dyDescent="0.25">
      <c r="B47" s="145"/>
      <c r="C47" s="36"/>
      <c r="D47" s="36"/>
      <c r="E47" s="35"/>
      <c r="F47" s="35"/>
      <c r="G47" s="36"/>
      <c r="H47" s="154"/>
      <c r="I47" s="140"/>
    </row>
    <row r="48" spans="2:9" ht="15" hidden="1" customHeight="1" x14ac:dyDescent="0.25">
      <c r="B48" s="770"/>
      <c r="C48" s="770"/>
      <c r="D48" s="36"/>
      <c r="E48" s="35"/>
      <c r="F48" s="35"/>
      <c r="G48" s="36"/>
      <c r="H48" s="147"/>
      <c r="I48" s="140"/>
    </row>
    <row r="49" spans="2:17" ht="15" hidden="1" customHeight="1" x14ac:dyDescent="0.25">
      <c r="B49" s="144"/>
      <c r="C49" s="34"/>
      <c r="D49" s="34"/>
      <c r="E49" s="34"/>
      <c r="F49" s="37"/>
      <c r="G49" s="34"/>
      <c r="H49" s="34"/>
      <c r="I49" s="138"/>
    </row>
    <row r="50" spans="2:17" ht="15" customHeight="1" x14ac:dyDescent="0.25">
      <c r="B50" s="38" t="str">
        <f>IF(E50&gt;0,"Saisie erronée","")</f>
        <v>Saisie erronée</v>
      </c>
      <c r="C50" s="39"/>
      <c r="D50" s="39"/>
      <c r="E50" s="40">
        <f>SUM(E29:E49)</f>
        <v>1</v>
      </c>
      <c r="F50" s="40">
        <f>SUM(F31:F49)</f>
        <v>0</v>
      </c>
      <c r="G50" s="39"/>
      <c r="H50" s="41" t="str">
        <f>IF(COUNTIF(G31:G49,"!")&gt;0,"Saisie avec avertissements","")</f>
        <v/>
      </c>
      <c r="I50" s="138"/>
      <c r="Q50" s="42"/>
    </row>
    <row r="51" spans="2:17" ht="15" customHeight="1" x14ac:dyDescent="0.25">
      <c r="B51" s="87"/>
      <c r="C51" s="88"/>
      <c r="D51" s="88"/>
      <c r="E51" s="89"/>
      <c r="F51" s="89"/>
      <c r="G51" s="88"/>
      <c r="H51" s="88"/>
      <c r="I51" s="138"/>
      <c r="Q51" s="42"/>
    </row>
    <row r="52" spans="2:17" ht="44.25" customHeight="1" x14ac:dyDescent="0.25">
      <c r="B52" s="769" t="s">
        <v>992</v>
      </c>
      <c r="C52" s="769"/>
      <c r="D52" s="769"/>
      <c r="E52" s="769"/>
      <c r="F52" s="769"/>
      <c r="G52" s="769"/>
      <c r="H52" s="769"/>
    </row>
    <row r="53" spans="2:17" ht="30" hidden="1" customHeight="1" x14ac:dyDescent="0.25">
      <c r="B53" s="769"/>
      <c r="C53" s="769"/>
      <c r="D53" s="769"/>
      <c r="E53" s="769"/>
      <c r="F53" s="769"/>
      <c r="G53" s="769"/>
      <c r="H53" s="769"/>
    </row>
    <row r="54" spans="2:17" s="140" customFormat="1" ht="18" hidden="1" customHeight="1" x14ac:dyDescent="0.25">
      <c r="F54" s="767"/>
      <c r="G54" s="767"/>
      <c r="H54" s="767"/>
    </row>
    <row r="55" spans="2:17" s="140" customFormat="1" ht="18" hidden="1" customHeight="1" x14ac:dyDescent="0.25">
      <c r="F55" s="767"/>
      <c r="G55" s="767"/>
      <c r="H55" s="767"/>
    </row>
    <row r="56" spans="2:17" s="140" customFormat="1" ht="18" hidden="1" customHeight="1" x14ac:dyDescent="0.25">
      <c r="B56" s="767"/>
      <c r="C56" s="767"/>
      <c r="D56" s="767"/>
      <c r="F56" s="767"/>
      <c r="G56" s="767"/>
      <c r="H56" s="767"/>
    </row>
    <row r="57" spans="2:17" s="140" customFormat="1" ht="18" hidden="1" customHeight="1" x14ac:dyDescent="0.25">
      <c r="F57" s="767"/>
      <c r="G57" s="767"/>
      <c r="H57" s="767"/>
    </row>
    <row r="58" spans="2:17" ht="6.75" customHeight="1" x14ac:dyDescent="0.25">
      <c r="B58" s="43"/>
      <c r="C58" s="44"/>
      <c r="D58" s="44"/>
      <c r="E58" s="44"/>
      <c r="F58" s="44"/>
      <c r="G58" s="44"/>
      <c r="H58" s="44"/>
    </row>
    <row r="59" spans="2:17" ht="21" customHeight="1" x14ac:dyDescent="0.25">
      <c r="B59" s="86" t="s">
        <v>457</v>
      </c>
      <c r="C59" s="45"/>
      <c r="D59" s="45"/>
      <c r="E59" s="45"/>
      <c r="F59" s="186" t="s">
        <v>461</v>
      </c>
      <c r="G59" s="74"/>
      <c r="H59" s="690" t="str">
        <f>HYPERLINK("mailto:mne@snb.ch?subject="&amp;H64&amp;" Demande","mne@snb.ch")</f>
        <v>mne@snb.ch</v>
      </c>
    </row>
    <row r="60" spans="2:17" x14ac:dyDescent="0.25">
      <c r="B60" s="177" t="s">
        <v>458</v>
      </c>
      <c r="C60" s="45"/>
      <c r="D60" s="45"/>
      <c r="F60" s="472"/>
      <c r="H60" s="82"/>
    </row>
    <row r="61" spans="2:17" x14ac:dyDescent="0.25">
      <c r="B61" s="86" t="s">
        <v>459</v>
      </c>
      <c r="C61" s="45"/>
      <c r="D61" s="45"/>
      <c r="E61" s="45"/>
      <c r="F61" s="47"/>
      <c r="G61" s="45"/>
      <c r="H61" s="46"/>
      <c r="K61" s="18"/>
    </row>
    <row r="62" spans="2:17" x14ac:dyDescent="0.25">
      <c r="B62" s="86" t="s">
        <v>460</v>
      </c>
      <c r="C62" s="45"/>
      <c r="D62" s="45"/>
      <c r="E62" s="45"/>
      <c r="F62" s="186"/>
      <c r="G62" s="45"/>
      <c r="H62" s="47"/>
      <c r="K62" s="18"/>
    </row>
    <row r="63" spans="2:17" x14ac:dyDescent="0.25">
      <c r="B63" s="548" t="s">
        <v>1052</v>
      </c>
      <c r="C63" s="45"/>
      <c r="D63" s="45"/>
      <c r="E63" s="45"/>
      <c r="F63" s="186" t="s">
        <v>1109</v>
      </c>
      <c r="H63" s="83" t="str">
        <f>HYPERLINK("mailto:forms@snb.ch?subject="&amp;H64&amp;" Demande","forms@snb.ch")</f>
        <v>forms@snb.ch</v>
      </c>
    </row>
    <row r="64" spans="2:17" x14ac:dyDescent="0.25">
      <c r="B64" s="86"/>
      <c r="C64" s="45"/>
      <c r="D64" s="45"/>
      <c r="E64" s="45"/>
      <c r="F64" s="45"/>
      <c r="G64" s="45"/>
      <c r="H64" s="149" t="str">
        <f><![CDATA[IF(TYPE(H4)=2,H3,H3&"  "&DAY(H4)&"."&MONTH(H4)&"."&YEAR(H4))]]></f>
        <v>XXXXXX</v>
      </c>
    </row>
    <row r="65" spans="3:8" ht="13.05" customHeight="1" x14ac:dyDescent="0.25">
      <c r="C65" s="17"/>
      <c r="D65" s="17"/>
      <c r="E65" s="17"/>
      <c r="F65" s="17"/>
      <c r="G65" s="17"/>
      <c r="H65" s="17"/>
    </row>
  </sheetData>
  <sheetProtection sheet="1" objects="1" scenarios="1"/>
  <mergeCells count="39">
    <mergeCell ref="C39:D39"/>
    <mergeCell ref="B9:C9"/>
    <mergeCell ref="C30:D30"/>
    <mergeCell ref="C32:D32"/>
    <mergeCell ref="D9:E9"/>
    <mergeCell ref="D12:E12"/>
    <mergeCell ref="D13:E13"/>
    <mergeCell ref="D10:E10"/>
    <mergeCell ref="D14:E14"/>
    <mergeCell ref="D15:E15"/>
    <mergeCell ref="D16:E16"/>
    <mergeCell ref="D17:E17"/>
    <mergeCell ref="B23:D23"/>
    <mergeCell ref="D11:E11"/>
    <mergeCell ref="B24:H24"/>
    <mergeCell ref="C33:D33"/>
    <mergeCell ref="B25:H25"/>
    <mergeCell ref="C31:D31"/>
    <mergeCell ref="C38:D38"/>
    <mergeCell ref="C37:D37"/>
    <mergeCell ref="C34:D34"/>
    <mergeCell ref="B26:H26"/>
    <mergeCell ref="C35:D35"/>
    <mergeCell ref="C36:D36"/>
    <mergeCell ref="C40:D40"/>
    <mergeCell ref="C41:D41"/>
    <mergeCell ref="C42:D42"/>
    <mergeCell ref="B53:H53"/>
    <mergeCell ref="C46:D46"/>
    <mergeCell ref="B48:C48"/>
    <mergeCell ref="C43:D43"/>
    <mergeCell ref="B56:D56"/>
    <mergeCell ref="C45:D45"/>
    <mergeCell ref="B52:H52"/>
    <mergeCell ref="C44:D44"/>
    <mergeCell ref="F57:H57"/>
    <mergeCell ref="F56:H56"/>
    <mergeCell ref="F55:H55"/>
    <mergeCell ref="F54:H54"/>
  </mergeCells>
  <conditionalFormatting sqref="B29:C29">
    <cfRule type="expression" dxfId="32" priority="1" stopIfTrue="1">
      <formula>$E51&gt;0</formula>
    </cfRule>
  </conditionalFormatting>
  <conditionalFormatting sqref="B27:H27">
    <cfRule type="expression" dxfId="31" priority="3" stopIfTrue="1">
      <formula>$E50&gt;0</formula>
    </cfRule>
  </conditionalFormatting>
  <conditionalFormatting sqref="B53:H53">
    <cfRule type="expression" dxfId="30" priority="11" stopIfTrue="1">
      <formula>$B$9=TRUE</formula>
    </cfRule>
  </conditionalFormatting>
  <conditionalFormatting sqref="E29">
    <cfRule type="expression" dxfId="29" priority="25" stopIfTrue="1">
      <formula>$E51&gt;0</formula>
    </cfRule>
  </conditionalFormatting>
  <conditionalFormatting sqref="E31:F37">
    <cfRule type="cellIs" dxfId="28" priority="4" stopIfTrue="1" operator="greaterThan">
      <formula>0</formula>
    </cfRule>
  </conditionalFormatting>
  <conditionalFormatting sqref="E50:F51">
    <cfRule type="cellIs" dxfId="27" priority="16" stopIfTrue="1" operator="greaterThan">
      <formula>0</formula>
    </cfRule>
  </conditionalFormatting>
  <conditionalFormatting sqref="G31:G48">
    <cfRule type="cellIs" dxfId="26" priority="5" stopIfTrue="1" operator="equal">
      <formula>"!"</formula>
    </cfRule>
  </conditionalFormatting>
  <conditionalFormatting sqref="I4">
    <cfRule type="expression" dxfId="25" priority="13" stopIfTrue="1">
      <formula>($E$9)="Bitte letzten Tag des Jahres (31.12.) eingeben"</formula>
    </cfRule>
  </conditionalFormatting>
  <dataValidations count="2">
    <dataValidation type="whole" allowBlank="1" showInputMessage="1" showErrorMessage="1" sqref="H3" xr:uid="{00000000-0002-0000-0100-000000000000}">
      <formula1>100000</formula1>
      <formula2>999999</formula2>
    </dataValidation>
    <dataValidation type="list" allowBlank="1" showInputMessage="1" showErrorMessage="1" sqref="H5" xr:uid="{00000000-0002-0000-0100-000001000000}">
      <formula1>"Correction,Test"</formula1>
    </dataValidation>
  </dataValidations>
  <hyperlinks>
    <hyperlink ref="B32" location="INP10.MELD!A1" display="INP10" xr:uid="{00000000-0004-0000-0100-000000000000}"/>
    <hyperlink ref="B33" location="INP20.MELD!A1" display="INP20" xr:uid="{00000000-0004-0000-0100-000001000000}"/>
    <hyperlink ref="B34" location="INP30.MELD!A1" display="INP30" xr:uid="{00000000-0004-0000-0100-000002000000}"/>
    <hyperlink ref="B35" location="INP40.MELD!A1" display="INP40" xr:uid="{00000000-0004-0000-0100-000003000000}"/>
    <hyperlink ref="B36" location="INP50.MELD!A1" display="INP50" xr:uid="{00000000-0004-0000-0100-000004000000}"/>
    <hyperlink ref="B37" location="INP60.MELD!A1" display="INP60" xr:uid="{00000000-0004-0000-0100-000005000000}"/>
    <hyperlink ref="B31" location="INP05.MELD!A1" display="INP05" xr:uid="{00000000-0004-0000-0100-000006000000}"/>
    <hyperlink ref="B30" location="Metadata!A1" display="Grunddaten" xr:uid="{00000000-0004-0000-0100-000007000000}"/>
    <hyperlink ref="E19" location="Instructions!A1" display="Instructions" xr:uid="{00000000-0004-0000-0100-000008000000}"/>
    <hyperlink ref="E21" location="Metadata!A1" display="Grunddaten" xr:uid="{00000000-0004-0000-0100-000009000000}"/>
    <hyperlink ref="B23" location="Manual_6" display="Konsistenzprüfungen (rechnerische Prüfungen)" xr:uid="{00000000-0004-0000-0100-00000A000000}"/>
  </hyperlinks>
  <pageMargins left="0.78740157480314965" right="0.78740157480314965" top="0.78740157480314965" bottom="0.78740157480314965" header="0.31496062992125984" footer="0.31496062992125984"/>
  <pageSetup paperSize="9" scale="64" fitToHeight="2" orientation="portrait" r:id="rId1"/>
  <headerFooter>
    <oddFooter>&amp;L&amp;"Arial,Fett"BNS&amp;C&amp;D&amp;Rpage &amp;P</oddFooter>
  </headerFooter>
  <drawing r:id="rId2"/>
  <legacyDrawing r:id="rId3"/>
  <mc:AlternateContent>
    <mc:Choice Requires="x14">
      <controls>
        <mc:AlternateContent>
          <mc:Choice Requires="x14">
            <control shapeId="2422" r:id="rId4" name="Check Box 374">
              <controlPr defaultSize="0" autoFill="0" autoLine="0" autoPict="0">
                <anchor moveWithCells="1">
                  <from>
                    <xdr:col>7</xdr:col>
                    <xdr:colOff>0</xdr:colOff>
                    <xdr:row>29</xdr:row>
                    <xdr:rowOff>91440</xdr:rowOff>
                  </from>
                  <to>
                    <xdr:col>8</xdr:col>
                    <xdr:colOff>0</xdr:colOff>
                    <xdr:row>31</xdr:row>
                    <xdr:rowOff>91440</xdr:rowOff>
                  </to>
                </anchor>
              </controlPr>
            </control>
          </mc:Choice>
        </mc:AlternateContent>
        <mc:AlternateContent>
          <mc:Choice Requires="x14">
            <control shapeId="2423" r:id="rId5" name="Check Box 375">
              <controlPr defaultSize="0" autoFill="0" autoLine="0" autoPict="0">
                <anchor moveWithCells="1">
                  <from>
                    <xdr:col>7</xdr:col>
                    <xdr:colOff>0</xdr:colOff>
                    <xdr:row>30</xdr:row>
                    <xdr:rowOff>175260</xdr:rowOff>
                  </from>
                  <to>
                    <xdr:col>8</xdr:col>
                    <xdr:colOff>0</xdr:colOff>
                    <xdr:row>32</xdr:row>
                    <xdr:rowOff>15240</xdr:rowOff>
                  </to>
                </anchor>
              </controlPr>
            </control>
          </mc:Choice>
        </mc:AlternateContent>
        <mc:AlternateContent>
          <mc:Choice Requires="x14">
            <control shapeId="2424" r:id="rId6" name="Check Box 376">
              <controlPr defaultSize="0" autoFill="0" autoLine="0" autoPict="0">
                <anchor moveWithCells="1">
                  <from>
                    <xdr:col>7</xdr:col>
                    <xdr:colOff>0</xdr:colOff>
                    <xdr:row>33</xdr:row>
                    <xdr:rowOff>0</xdr:rowOff>
                  </from>
                  <to>
                    <xdr:col>8</xdr:col>
                    <xdr:colOff>0</xdr:colOff>
                    <xdr:row>34</xdr:row>
                    <xdr:rowOff>30480</xdr:rowOff>
                  </to>
                </anchor>
              </controlPr>
            </control>
          </mc:Choice>
        </mc:AlternateContent>
        <mc:AlternateContent>
          <mc:Choice Requires="x14">
            <control shapeId="2425" r:id="rId7" name="Check Box 377">
              <controlPr defaultSize="0" autoFill="0" autoLine="0" autoPict="0">
                <anchor moveWithCells="1">
                  <from>
                    <xdr:col>7</xdr:col>
                    <xdr:colOff>0</xdr:colOff>
                    <xdr:row>34</xdr:row>
                    <xdr:rowOff>91440</xdr:rowOff>
                  </from>
                  <to>
                    <xdr:col>8</xdr:col>
                    <xdr:colOff>0</xdr:colOff>
                    <xdr:row>34</xdr:row>
                    <xdr:rowOff>281940</xdr:rowOff>
                  </to>
                </anchor>
              </controlPr>
            </control>
          </mc:Choice>
        </mc:AlternateContent>
        <mc:AlternateContent>
          <mc:Choice Requires="x14">
            <control shapeId="2426" r:id="rId8" name="Check Box 378">
              <controlPr defaultSize="0" autoFill="0" autoLine="0" autoPict="0">
                <anchor moveWithCells="1">
                  <from>
                    <xdr:col>7</xdr:col>
                    <xdr:colOff>0</xdr:colOff>
                    <xdr:row>35</xdr:row>
                    <xdr:rowOff>76200</xdr:rowOff>
                  </from>
                  <to>
                    <xdr:col>8</xdr:col>
                    <xdr:colOff>0</xdr:colOff>
                    <xdr:row>35</xdr:row>
                    <xdr:rowOff>266700</xdr:rowOff>
                  </to>
                </anchor>
              </controlPr>
            </control>
          </mc:Choice>
        </mc:AlternateContent>
        <mc:AlternateContent>
          <mc:Choice Requires="x14">
            <control shapeId="2427" r:id="rId9" name="Check Box 379">
              <controlPr defaultSize="0" autoFill="0" autoLine="0" autoPict="0">
                <anchor moveWithCells="1">
                  <from>
                    <xdr:col>7</xdr:col>
                    <xdr:colOff>0</xdr:colOff>
                    <xdr:row>36</xdr:row>
                    <xdr:rowOff>91440</xdr:rowOff>
                  </from>
                  <to>
                    <xdr:col>8</xdr:col>
                    <xdr:colOff>0</xdr:colOff>
                    <xdr:row>36</xdr:row>
                    <xdr:rowOff>266700</xdr:rowOff>
                  </to>
                </anchor>
              </controlPr>
            </control>
          </mc:Choice>
        </mc:AlternateContent>
        <mc:AlternateContent>
          <mc:Choice Requires="x14">
            <control shapeId="2975" r:id="rId10" name="Check Box 927">
              <controlPr defaultSize="0" autoFill="0" autoLine="0" autoPict="0">
                <anchor moveWithCells="1">
                  <from>
                    <xdr:col>7</xdr:col>
                    <xdr:colOff>0</xdr:colOff>
                    <xdr:row>31</xdr:row>
                    <xdr:rowOff>91440</xdr:rowOff>
                  </from>
                  <to>
                    <xdr:col>8</xdr:col>
                    <xdr:colOff>0</xdr:colOff>
                    <xdr:row>33</xdr:row>
                    <xdr:rowOff>91440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92"/>
  <sheetViews>
    <sheetView showGridLines="0" showRowColHeaders="0" zoomScale="90" zoomScaleNormal="90" workbookViewId="0">
      <selection activeCell="C10" sqref="C10:D10"/>
    </sheetView>
  </sheetViews>
  <sheetFormatPr defaultColWidth="9.21875" defaultRowHeight="13.2" x14ac:dyDescent="0.25"/>
  <cols>
    <col min="1" max="1" customWidth="true" style="310" width="1.77734375"/>
    <col min="2" max="2" customWidth="true" style="177" width="43.77734375"/>
    <col min="3" max="3" customWidth="true" style="177" width="41.21875"/>
    <col min="4" max="4" customWidth="true" style="177" width="4.44140625"/>
    <col min="5" max="5" customWidth="true" style="177" width="4.77734375"/>
    <col min="6" max="6" customWidth="true" style="177" width="2.77734375"/>
    <col min="7" max="8" customWidth="true" style="177" width="9.21875"/>
    <col min="9" max="9" customWidth="true" style="177" width="7.21875"/>
    <col min="10" max="10" customWidth="true" style="177" width="7.77734375"/>
    <col min="11" max="16384" style="177" width="9.21875"/>
  </cols>
  <sheetData>
    <row r="1" spans="1:26" s="173" customFormat="1" ht="13.8" x14ac:dyDescent="0.25">
      <c r="A1" s="555"/>
      <c r="B1" s="171"/>
      <c r="F1" s="172" t="s">
        <v>465</v>
      </c>
      <c r="G1" s="832" t="str">
        <f>Start!H1</f>
        <v>INP</v>
      </c>
      <c r="H1" s="833"/>
      <c r="J1" s="176"/>
      <c r="K1" s="176"/>
      <c r="L1" s="176"/>
      <c r="M1" s="176"/>
      <c r="N1" s="176"/>
      <c r="O1" s="176"/>
      <c r="P1" s="176"/>
      <c r="Q1" s="176"/>
      <c r="R1" s="176"/>
      <c r="S1" s="176"/>
      <c r="T1" s="176"/>
      <c r="U1" s="176"/>
      <c r="V1" s="176"/>
      <c r="W1" s="176"/>
      <c r="X1" s="176"/>
      <c r="Y1" s="176"/>
      <c r="Z1" s="176"/>
    </row>
    <row r="2" spans="1:26" s="173" customFormat="1" ht="13.8" x14ac:dyDescent="0.25">
      <c r="A2" s="555"/>
      <c r="B2" s="171"/>
      <c r="F2" s="664" t="s">
        <v>1224</v>
      </c>
      <c r="G2" s="832" t="s">
        <v>490</v>
      </c>
      <c r="H2" s="833"/>
      <c r="I2" s="561"/>
      <c r="J2" s="176"/>
      <c r="K2" s="176"/>
      <c r="L2" s="176"/>
      <c r="M2" s="176"/>
      <c r="N2" s="176"/>
      <c r="O2" s="176"/>
      <c r="P2" s="176"/>
      <c r="Q2" s="176"/>
      <c r="R2" s="176"/>
      <c r="S2" s="176"/>
      <c r="T2" s="176"/>
      <c r="U2" s="176"/>
      <c r="V2" s="176"/>
      <c r="W2" s="176"/>
      <c r="X2" s="176"/>
      <c r="Y2" s="176"/>
      <c r="Z2" s="176"/>
    </row>
    <row r="3" spans="1:26" s="173" customFormat="1" ht="13.8" x14ac:dyDescent="0.25">
      <c r="A3" s="555"/>
      <c r="F3" s="172" t="s">
        <v>1062</v>
      </c>
      <c r="G3" s="834" t="str">
        <f>Start!H3</f>
        <v>XXXXXX</v>
      </c>
      <c r="H3" s="835"/>
      <c r="I3" s="561"/>
      <c r="J3" s="176"/>
      <c r="K3" s="176"/>
      <c r="L3" s="176"/>
      <c r="M3" s="176"/>
      <c r="N3" s="176"/>
      <c r="O3" s="176"/>
      <c r="P3" s="176"/>
      <c r="Q3" s="176"/>
      <c r="R3" s="176"/>
      <c r="S3" s="176"/>
      <c r="T3" s="176"/>
      <c r="U3" s="176"/>
      <c r="V3" s="176"/>
      <c r="W3" s="176"/>
      <c r="X3" s="176"/>
      <c r="Y3" s="176"/>
      <c r="Z3" s="176"/>
    </row>
    <row r="4" spans="1:26" s="173" customFormat="1" ht="13.8" x14ac:dyDescent="0.25">
      <c r="A4" s="555"/>
      <c r="F4" s="186" t="s">
        <v>467</v>
      </c>
      <c r="G4" s="836" t="str">
        <f>Start!H4</f>
        <v>jj.mm.aaaa</v>
      </c>
      <c r="H4" s="837"/>
      <c r="I4" s="561"/>
      <c r="J4" s="176"/>
      <c r="K4" s="176"/>
      <c r="L4" s="176"/>
      <c r="M4" s="176"/>
      <c r="N4" s="176"/>
      <c r="O4" s="176"/>
      <c r="P4" s="176"/>
      <c r="Q4" s="176"/>
      <c r="R4" s="176"/>
      <c r="S4" s="176"/>
      <c r="T4" s="176"/>
      <c r="U4" s="176"/>
      <c r="V4" s="176"/>
      <c r="W4" s="176"/>
      <c r="X4" s="176"/>
      <c r="Y4" s="176"/>
      <c r="Z4" s="176"/>
    </row>
    <row r="5" spans="1:26" s="173" customFormat="1" ht="13.8" x14ac:dyDescent="0.25">
      <c r="A5" s="555"/>
      <c r="G5" s="186"/>
      <c r="H5" s="183"/>
      <c r="I5" s="584"/>
      <c r="J5" s="176"/>
      <c r="K5" s="176"/>
      <c r="L5" s="176"/>
      <c r="M5" s="176"/>
      <c r="N5" s="176"/>
      <c r="O5" s="176"/>
      <c r="P5" s="176"/>
      <c r="Q5" s="176"/>
      <c r="R5" s="176"/>
      <c r="S5" s="176"/>
      <c r="T5" s="176"/>
      <c r="U5" s="176"/>
      <c r="V5" s="176"/>
      <c r="W5" s="176"/>
      <c r="X5" s="176"/>
      <c r="Y5" s="176"/>
      <c r="Z5" s="176"/>
    </row>
    <row r="6" spans="1:26" s="173" customFormat="1" ht="17.399999999999999" x14ac:dyDescent="0.25">
      <c r="A6" s="555"/>
      <c r="B6" s="838" t="s">
        <v>399</v>
      </c>
      <c r="C6" s="838"/>
      <c r="D6" s="838"/>
      <c r="E6" s="838"/>
      <c r="F6" s="585"/>
      <c r="G6" s="585"/>
      <c r="H6" s="183"/>
      <c r="I6" s="584"/>
      <c r="J6" s="176"/>
      <c r="K6" s="176"/>
      <c r="L6" s="176"/>
      <c r="M6" s="176"/>
      <c r="N6" s="176"/>
      <c r="O6" s="176"/>
      <c r="P6" s="176"/>
      <c r="Q6" s="176"/>
      <c r="R6" s="176"/>
      <c r="S6" s="176"/>
      <c r="T6" s="176"/>
      <c r="U6" s="176"/>
      <c r="V6" s="176"/>
      <c r="W6" s="176"/>
      <c r="X6" s="176"/>
      <c r="Y6" s="176"/>
      <c r="Z6" s="176"/>
    </row>
    <row r="7" spans="1:26" s="173" customFormat="1" ht="17.399999999999999" x14ac:dyDescent="0.25">
      <c r="A7" s="555"/>
      <c r="B7" s="216" t="s">
        <v>468</v>
      </c>
      <c r="C7" s="210"/>
      <c r="D7" s="210"/>
      <c r="E7" s="210"/>
      <c r="F7" s="210"/>
      <c r="G7" s="210"/>
      <c r="H7" s="183"/>
      <c r="I7" s="584"/>
      <c r="J7" s="176"/>
      <c r="K7" s="176"/>
      <c r="L7" s="176"/>
      <c r="M7" s="176"/>
      <c r="N7" s="176"/>
      <c r="O7" s="176"/>
      <c r="P7" s="176"/>
      <c r="Q7" s="176"/>
      <c r="R7" s="176"/>
      <c r="S7" s="176"/>
      <c r="T7" s="176"/>
      <c r="U7" s="176"/>
      <c r="V7" s="176"/>
      <c r="W7" s="176"/>
      <c r="X7" s="176"/>
      <c r="Y7" s="176"/>
      <c r="Z7" s="176"/>
    </row>
    <row r="8" spans="1:26" s="173" customFormat="1" ht="33" customHeight="1" x14ac:dyDescent="0.3">
      <c r="A8" s="555"/>
      <c r="B8" s="217" t="s">
        <v>469</v>
      </c>
      <c r="C8" s="463"/>
      <c r="D8" s="463"/>
      <c r="E8" s="463"/>
      <c r="F8" s="210"/>
      <c r="G8" s="210"/>
      <c r="H8" s="183"/>
      <c r="I8" s="584"/>
      <c r="J8" s="176"/>
      <c r="K8" s="176"/>
      <c r="L8" s="176"/>
      <c r="M8" s="176"/>
      <c r="N8" s="176"/>
      <c r="O8" s="176"/>
      <c r="P8" s="176"/>
      <c r="Q8" s="176"/>
      <c r="R8" s="176"/>
      <c r="S8" s="176"/>
      <c r="T8" s="176"/>
      <c r="U8" s="176"/>
      <c r="V8" s="176"/>
      <c r="W8" s="176"/>
      <c r="X8" s="176"/>
      <c r="Y8" s="176"/>
      <c r="Z8" s="176"/>
    </row>
    <row r="9" spans="1:26" ht="24.75" customHeight="1" x14ac:dyDescent="0.25">
      <c r="A9" s="28"/>
      <c r="B9" s="804" t="s">
        <v>470</v>
      </c>
      <c r="C9" s="804"/>
      <c r="D9" s="804"/>
      <c r="E9" s="804"/>
      <c r="F9" s="20"/>
      <c r="G9" s="20"/>
      <c r="H9" s="78"/>
      <c r="I9" s="561"/>
      <c r="J9" s="173"/>
      <c r="K9" s="173"/>
      <c r="L9" s="173"/>
      <c r="M9" s="173"/>
      <c r="N9" s="173"/>
      <c r="O9" s="176"/>
      <c r="P9" s="176"/>
      <c r="Q9" s="176"/>
      <c r="R9" s="174"/>
      <c r="S9" s="51"/>
      <c r="T9" s="78"/>
      <c r="U9" s="20"/>
    </row>
    <row r="10" spans="1:26" s="173" customFormat="1" ht="28.5" customHeight="1" x14ac:dyDescent="0.25">
      <c r="A10" s="555"/>
      <c r="B10" s="573" t="s">
        <v>446</v>
      </c>
      <c r="C10" s="821"/>
      <c r="D10" s="822"/>
      <c r="E10" s="806" t="s">
        <v>67</v>
      </c>
      <c r="I10" s="561"/>
      <c r="J10" s="176"/>
      <c r="K10" s="176"/>
      <c r="L10" s="176"/>
      <c r="M10" s="176"/>
      <c r="N10" s="176"/>
      <c r="O10" s="176"/>
      <c r="P10" s="176"/>
      <c r="Q10" s="176"/>
      <c r="R10" s="176"/>
      <c r="S10" s="176"/>
      <c r="T10" s="176"/>
      <c r="U10" s="176"/>
      <c r="V10" s="176"/>
      <c r="W10" s="176"/>
      <c r="X10" s="176"/>
      <c r="Y10" s="176"/>
      <c r="Z10" s="176"/>
    </row>
    <row r="11" spans="1:26" s="173" customFormat="1" ht="13.8" x14ac:dyDescent="0.25">
      <c r="A11" s="555"/>
      <c r="B11" s="574" t="s">
        <v>993</v>
      </c>
      <c r="C11" s="823"/>
      <c r="D11" s="824"/>
      <c r="E11" s="820"/>
      <c r="J11" s="176"/>
      <c r="K11" s="176"/>
      <c r="L11" s="176"/>
      <c r="M11" s="176"/>
      <c r="N11" s="176"/>
      <c r="O11" s="176"/>
      <c r="P11" s="176"/>
      <c r="Q11" s="176"/>
      <c r="R11" s="176"/>
      <c r="S11" s="176"/>
      <c r="T11" s="176"/>
      <c r="U11" s="176"/>
      <c r="V11" s="176"/>
      <c r="W11" s="176"/>
      <c r="X11" s="176"/>
      <c r="Y11" s="176"/>
      <c r="Z11" s="176"/>
    </row>
    <row r="12" spans="1:26" s="173" customFormat="1" ht="13.8" x14ac:dyDescent="0.25">
      <c r="A12" s="555"/>
      <c r="B12" s="209" t="s">
        <v>471</v>
      </c>
      <c r="C12" s="267"/>
      <c r="D12" s="220"/>
      <c r="E12" s="820"/>
      <c r="J12" s="176"/>
      <c r="K12" s="176"/>
      <c r="L12" s="176"/>
      <c r="M12" s="176"/>
      <c r="N12" s="176"/>
      <c r="O12" s="176"/>
      <c r="P12" s="176"/>
      <c r="Q12" s="176"/>
      <c r="R12" s="176"/>
      <c r="S12" s="176"/>
      <c r="T12" s="176"/>
      <c r="U12" s="176"/>
      <c r="V12" s="176"/>
      <c r="W12" s="176"/>
      <c r="X12" s="176"/>
      <c r="Y12" s="176"/>
      <c r="Z12" s="176"/>
    </row>
    <row r="13" spans="1:26" s="173" customFormat="1" ht="13.8" x14ac:dyDescent="0.25">
      <c r="A13" s="555"/>
      <c r="B13" s="218" t="s">
        <v>448</v>
      </c>
      <c r="C13" s="823"/>
      <c r="D13" s="824"/>
      <c r="E13" s="820"/>
      <c r="J13" s="176"/>
      <c r="K13" s="176"/>
      <c r="L13" s="176"/>
      <c r="M13" s="176"/>
      <c r="N13" s="176"/>
      <c r="O13" s="176"/>
      <c r="P13" s="176"/>
      <c r="Q13" s="176"/>
      <c r="R13" s="176"/>
      <c r="S13" s="176"/>
      <c r="T13" s="176"/>
      <c r="U13" s="176"/>
      <c r="V13" s="176"/>
      <c r="W13" s="176"/>
      <c r="X13" s="176"/>
      <c r="Y13" s="176"/>
      <c r="Z13" s="176"/>
    </row>
    <row r="14" spans="1:26" s="173" customFormat="1" ht="13.8" x14ac:dyDescent="0.25">
      <c r="A14" s="555"/>
      <c r="B14" s="218" t="s">
        <v>449</v>
      </c>
      <c r="C14" s="823"/>
      <c r="D14" s="824"/>
      <c r="E14" s="820"/>
      <c r="J14" s="176"/>
      <c r="K14" s="176"/>
      <c r="L14" s="176"/>
      <c r="M14" s="176"/>
      <c r="N14" s="176"/>
      <c r="O14" s="176"/>
      <c r="P14" s="176"/>
      <c r="Q14" s="176"/>
      <c r="R14" s="176"/>
      <c r="S14" s="176"/>
      <c r="T14" s="176"/>
      <c r="U14" s="176"/>
      <c r="V14" s="176"/>
      <c r="W14" s="176"/>
      <c r="X14" s="176"/>
      <c r="Y14" s="176"/>
      <c r="Z14" s="176"/>
    </row>
    <row r="15" spans="1:26" s="173" customFormat="1" ht="13.8" x14ac:dyDescent="0.25">
      <c r="A15" s="555"/>
      <c r="B15" s="219" t="s">
        <v>450</v>
      </c>
      <c r="C15" s="818"/>
      <c r="D15" s="819"/>
      <c r="E15" s="807"/>
      <c r="G15" s="212" t="str">
        <f>IF(COUNTA(C10:D15)&lt;5,"Réponse incomplète","OK")</f>
        <v>Réponse incomplète</v>
      </c>
      <c r="J15" s="176"/>
      <c r="K15" s="176"/>
      <c r="L15" s="176"/>
      <c r="M15" s="176"/>
      <c r="N15" s="176"/>
      <c r="O15" s="176"/>
      <c r="P15" s="176"/>
      <c r="Q15" s="176"/>
      <c r="R15" s="176"/>
      <c r="S15" s="176"/>
      <c r="T15" s="176"/>
      <c r="U15" s="176"/>
      <c r="V15" s="176"/>
      <c r="W15" s="176"/>
      <c r="X15" s="176"/>
      <c r="Y15" s="176"/>
      <c r="Z15" s="176"/>
    </row>
    <row r="16" spans="1:26" s="173" customFormat="1" ht="15" customHeight="1" x14ac:dyDescent="0.25">
      <c r="A16" s="561"/>
      <c r="D16" s="177"/>
      <c r="J16" s="174"/>
      <c r="K16" s="174"/>
      <c r="L16" s="174"/>
      <c r="M16" s="174"/>
      <c r="N16" s="174"/>
      <c r="O16" s="174"/>
      <c r="P16" s="174"/>
      <c r="Q16" s="174"/>
      <c r="R16" s="174"/>
      <c r="S16" s="174"/>
      <c r="T16" s="174"/>
      <c r="U16" s="174"/>
      <c r="V16" s="174"/>
      <c r="W16" s="174"/>
      <c r="X16" s="174"/>
      <c r="Y16" s="174"/>
      <c r="Z16" s="174"/>
    </row>
    <row r="17" spans="1:26" ht="15" customHeight="1" x14ac:dyDescent="0.25">
      <c r="B17" s="804" t="s">
        <v>1190</v>
      </c>
      <c r="C17" s="804"/>
      <c r="D17" s="804"/>
      <c r="E17" s="804"/>
      <c r="H17" s="521"/>
      <c r="I17" s="173"/>
      <c r="J17" s="173"/>
      <c r="K17" s="173"/>
      <c r="L17" s="173"/>
      <c r="M17" s="173"/>
      <c r="N17" s="173"/>
      <c r="O17" s="174"/>
      <c r="P17" s="174"/>
      <c r="Q17" s="174"/>
      <c r="R17" s="174"/>
      <c r="S17" s="81"/>
      <c r="T17" s="521"/>
    </row>
    <row r="18" spans="1:26" s="173" customFormat="1" ht="47.25" customHeight="1" x14ac:dyDescent="0.25">
      <c r="A18" s="555"/>
      <c r="B18" s="808" t="s">
        <v>994</v>
      </c>
      <c r="C18" s="809"/>
      <c r="D18" s="810"/>
      <c r="E18" s="806" t="s">
        <v>326</v>
      </c>
      <c r="J18" s="176"/>
      <c r="K18" s="176"/>
      <c r="L18" s="176"/>
      <c r="M18" s="176"/>
      <c r="N18" s="176"/>
      <c r="O18" s="176"/>
      <c r="P18" s="176"/>
      <c r="Q18" s="176"/>
      <c r="R18" s="176"/>
      <c r="S18" s="176"/>
      <c r="T18" s="176"/>
      <c r="U18" s="176"/>
      <c r="V18" s="176"/>
      <c r="W18" s="176"/>
      <c r="X18" s="176"/>
      <c r="Y18" s="176"/>
      <c r="Z18" s="176"/>
    </row>
    <row r="19" spans="1:26" s="173" customFormat="1" ht="20.100000000000001" customHeight="1" x14ac:dyDescent="0.25">
      <c r="A19" s="555"/>
      <c r="B19" s="825"/>
      <c r="C19" s="826"/>
      <c r="D19" s="827"/>
      <c r="E19" s="807"/>
      <c r="G19" s="212" t="str">
        <f>IF(B19="","Pas encore de réponse","OK")</f>
        <v>Pas encore de réponse</v>
      </c>
      <c r="J19" s="176"/>
      <c r="K19" s="176"/>
      <c r="L19" s="176"/>
      <c r="M19" s="176"/>
      <c r="N19" s="176"/>
      <c r="O19" s="176"/>
      <c r="P19" s="176"/>
      <c r="Q19" s="176"/>
      <c r="R19" s="176"/>
      <c r="S19" s="176"/>
      <c r="T19" s="176"/>
      <c r="U19" s="176"/>
      <c r="V19" s="176"/>
      <c r="W19" s="176"/>
      <c r="X19" s="176"/>
      <c r="Y19" s="176"/>
      <c r="Z19" s="176"/>
    </row>
    <row r="20" spans="1:26" s="173" customFormat="1" ht="15" customHeight="1" x14ac:dyDescent="0.25">
      <c r="A20" s="561"/>
      <c r="B20" s="220"/>
      <c r="C20" s="220"/>
      <c r="D20" s="220"/>
      <c r="J20" s="174"/>
      <c r="K20" s="174"/>
      <c r="L20" s="174"/>
      <c r="M20" s="174"/>
      <c r="N20" s="174"/>
      <c r="O20" s="174"/>
      <c r="P20" s="174"/>
      <c r="Q20" s="174"/>
      <c r="R20" s="174"/>
      <c r="S20" s="174"/>
      <c r="T20" s="174"/>
      <c r="U20" s="174"/>
      <c r="V20" s="174"/>
      <c r="W20" s="174"/>
      <c r="X20" s="174"/>
      <c r="Y20" s="174"/>
      <c r="Z20" s="174"/>
    </row>
    <row r="21" spans="1:26" ht="15" customHeight="1" x14ac:dyDescent="0.25">
      <c r="B21" s="804" t="s">
        <v>995</v>
      </c>
      <c r="C21" s="804"/>
      <c r="D21" s="804"/>
      <c r="E21" s="804"/>
      <c r="H21" s="521"/>
      <c r="I21" s="173"/>
      <c r="J21" s="173"/>
      <c r="K21" s="173"/>
      <c r="L21" s="173"/>
      <c r="M21" s="173"/>
      <c r="N21" s="173"/>
      <c r="O21" s="174"/>
      <c r="P21" s="174"/>
      <c r="Q21" s="174"/>
      <c r="R21" s="174"/>
      <c r="S21" s="81"/>
      <c r="T21" s="521"/>
    </row>
    <row r="22" spans="1:26" s="173" customFormat="1" ht="22.05" customHeight="1" x14ac:dyDescent="0.25">
      <c r="A22" s="555"/>
      <c r="B22" s="812" t="s">
        <v>472</v>
      </c>
      <c r="C22" s="813"/>
      <c r="D22" s="814"/>
      <c r="E22" s="806" t="s">
        <v>327</v>
      </c>
      <c r="J22" s="176"/>
      <c r="K22" s="176"/>
      <c r="L22" s="176"/>
      <c r="M22" s="176"/>
      <c r="N22" s="176"/>
      <c r="O22" s="176"/>
      <c r="P22" s="176"/>
      <c r="Q22" s="176"/>
      <c r="R22" s="176"/>
      <c r="S22" s="176"/>
      <c r="T22" s="176"/>
      <c r="U22" s="176"/>
      <c r="V22" s="176"/>
      <c r="W22" s="176"/>
      <c r="X22" s="176"/>
      <c r="Y22" s="176"/>
      <c r="Z22" s="176"/>
    </row>
    <row r="23" spans="1:26" s="173" customFormat="1" ht="19.5" customHeight="1" x14ac:dyDescent="0.25">
      <c r="A23" s="561"/>
      <c r="B23" s="825"/>
      <c r="C23" s="826"/>
      <c r="D23" s="827"/>
      <c r="E23" s="807"/>
      <c r="G23" s="212" t="str">
        <f>IF(B23="","Pas encore de réponse","OK")</f>
        <v>Pas encore de réponse</v>
      </c>
      <c r="J23" s="176"/>
      <c r="K23" s="176"/>
      <c r="L23" s="176"/>
      <c r="M23" s="176"/>
      <c r="N23" s="176"/>
      <c r="O23" s="176"/>
      <c r="P23" s="176"/>
      <c r="Q23" s="176"/>
      <c r="R23" s="176"/>
      <c r="S23" s="176"/>
      <c r="T23" s="176"/>
      <c r="U23" s="176"/>
      <c r="V23" s="176"/>
      <c r="W23" s="176"/>
      <c r="X23" s="176"/>
      <c r="Y23" s="176"/>
      <c r="Z23" s="176"/>
    </row>
    <row r="24" spans="1:26" s="173" customFormat="1" ht="15" customHeight="1" x14ac:dyDescent="0.25">
      <c r="A24" s="561"/>
      <c r="B24" s="220"/>
      <c r="C24" s="220"/>
      <c r="D24" s="220"/>
      <c r="J24" s="174"/>
      <c r="K24" s="174"/>
      <c r="L24" s="174"/>
      <c r="M24" s="174"/>
      <c r="N24" s="174"/>
      <c r="O24" s="174"/>
      <c r="P24" s="174"/>
      <c r="Q24" s="174"/>
      <c r="R24" s="174"/>
      <c r="S24" s="174"/>
      <c r="T24" s="174"/>
      <c r="U24" s="174"/>
      <c r="V24" s="174"/>
      <c r="W24" s="174"/>
      <c r="X24" s="174"/>
      <c r="Y24" s="174"/>
      <c r="Z24" s="174"/>
    </row>
    <row r="25" spans="1:26" ht="15" customHeight="1" x14ac:dyDescent="0.25">
      <c r="B25" s="804" t="s">
        <v>473</v>
      </c>
      <c r="C25" s="804"/>
      <c r="D25" s="804"/>
      <c r="E25" s="804"/>
      <c r="H25" s="521"/>
      <c r="I25" s="173"/>
      <c r="J25" s="173"/>
      <c r="K25" s="173"/>
      <c r="L25" s="173"/>
      <c r="M25" s="173"/>
      <c r="N25" s="173"/>
      <c r="O25" s="174"/>
      <c r="P25" s="174"/>
      <c r="Q25" s="174"/>
      <c r="R25" s="174"/>
      <c r="S25" s="81"/>
      <c r="T25" s="521"/>
    </row>
    <row r="26" spans="1:26" s="173" customFormat="1" ht="22.05" customHeight="1" x14ac:dyDescent="0.25">
      <c r="A26" s="555"/>
      <c r="B26" s="812" t="s">
        <v>474</v>
      </c>
      <c r="C26" s="813"/>
      <c r="D26" s="814"/>
      <c r="E26" s="806" t="s">
        <v>328</v>
      </c>
      <c r="J26" s="176"/>
      <c r="K26" s="176"/>
      <c r="L26" s="176"/>
      <c r="M26" s="176"/>
      <c r="N26" s="176"/>
      <c r="O26" s="176"/>
      <c r="P26" s="176"/>
      <c r="Q26" s="176"/>
      <c r="R26" s="176"/>
      <c r="S26" s="176"/>
      <c r="T26" s="176"/>
      <c r="U26" s="176"/>
      <c r="V26" s="176"/>
      <c r="W26" s="176"/>
      <c r="X26" s="176"/>
      <c r="Y26" s="176"/>
      <c r="Z26" s="176"/>
    </row>
    <row r="27" spans="1:26" s="173" customFormat="1" ht="20.100000000000001" customHeight="1" x14ac:dyDescent="0.25">
      <c r="A27" s="561"/>
      <c r="B27" s="571" t="s">
        <v>475</v>
      </c>
      <c r="C27" s="815"/>
      <c r="D27" s="816"/>
      <c r="E27" s="807"/>
      <c r="G27" s="212" t="str">
        <f>IF(C27="","Pas encore de réponse","OK")</f>
        <v>Pas encore de réponse</v>
      </c>
      <c r="J27" s="176"/>
      <c r="K27" s="176"/>
      <c r="L27" s="176"/>
      <c r="M27" s="176"/>
      <c r="N27" s="176"/>
      <c r="O27" s="176"/>
      <c r="P27" s="176"/>
      <c r="Q27" s="176"/>
      <c r="R27" s="176"/>
      <c r="S27" s="176"/>
      <c r="T27" s="176"/>
      <c r="U27" s="176"/>
      <c r="V27" s="176"/>
      <c r="W27" s="176"/>
      <c r="X27" s="176"/>
      <c r="Y27" s="176"/>
      <c r="Z27" s="176"/>
    </row>
    <row r="28" spans="1:26" s="173" customFormat="1" ht="15" customHeight="1" x14ac:dyDescent="0.25">
      <c r="A28" s="561"/>
      <c r="B28" s="613"/>
      <c r="C28" s="572"/>
      <c r="D28" s="572"/>
      <c r="E28" s="572"/>
      <c r="G28" s="212"/>
      <c r="J28" s="174"/>
      <c r="K28" s="174"/>
      <c r="L28" s="174"/>
      <c r="M28" s="174"/>
      <c r="N28" s="174"/>
      <c r="O28" s="174"/>
      <c r="P28" s="174"/>
      <c r="Q28" s="174"/>
      <c r="R28" s="174"/>
      <c r="S28" s="174"/>
      <c r="T28" s="174"/>
      <c r="U28" s="174"/>
      <c r="V28" s="174"/>
      <c r="W28" s="174"/>
      <c r="X28" s="174"/>
      <c r="Y28" s="174"/>
      <c r="Z28" s="174"/>
    </row>
    <row r="29" spans="1:26" s="173" customFormat="1" ht="15" customHeight="1" x14ac:dyDescent="0.25">
      <c r="A29" s="561"/>
      <c r="B29" s="828" t="s">
        <v>1110</v>
      </c>
      <c r="C29" s="805"/>
      <c r="D29" s="805"/>
      <c r="E29" s="805"/>
      <c r="J29" s="174"/>
      <c r="K29" s="174"/>
      <c r="L29" s="174"/>
      <c r="M29" s="174"/>
      <c r="N29" s="174"/>
      <c r="O29" s="174"/>
      <c r="P29" s="174"/>
      <c r="Q29" s="174"/>
      <c r="R29" s="174"/>
      <c r="S29" s="174"/>
      <c r="T29" s="174"/>
      <c r="U29" s="174"/>
      <c r="V29" s="174"/>
      <c r="W29" s="174"/>
      <c r="X29" s="174"/>
      <c r="Y29" s="174"/>
      <c r="Z29" s="174"/>
    </row>
    <row r="30" spans="1:26" ht="42" customHeight="1" x14ac:dyDescent="0.25">
      <c r="A30" s="561"/>
      <c r="B30" s="811" t="s">
        <v>1111</v>
      </c>
      <c r="C30" s="811"/>
      <c r="D30" s="811"/>
      <c r="E30" s="811"/>
      <c r="F30" s="403"/>
      <c r="G30" s="566" t="s">
        <v>359</v>
      </c>
      <c r="H30" s="20"/>
      <c r="I30" s="173"/>
      <c r="J30" s="173"/>
      <c r="K30" s="173"/>
      <c r="L30" s="173"/>
      <c r="M30" s="173"/>
      <c r="N30" s="173"/>
      <c r="O30" s="176"/>
      <c r="P30" s="176"/>
      <c r="Q30" s="176"/>
      <c r="R30" s="174"/>
      <c r="S30" s="51"/>
      <c r="T30" s="20"/>
      <c r="U30" s="20"/>
    </row>
    <row r="31" spans="1:26" ht="13.8" x14ac:dyDescent="0.25">
      <c r="A31" s="561"/>
      <c r="B31" s="310"/>
      <c r="C31" s="28"/>
      <c r="D31" s="28"/>
      <c r="E31" s="28"/>
      <c r="F31" s="28"/>
      <c r="G31" s="28"/>
      <c r="H31" s="20"/>
      <c r="I31" s="173"/>
      <c r="J31" s="173"/>
      <c r="K31" s="173"/>
      <c r="L31" s="173"/>
      <c r="M31" s="173"/>
      <c r="N31" s="173"/>
      <c r="O31" s="176"/>
      <c r="P31" s="176"/>
      <c r="Q31" s="176"/>
      <c r="R31" s="174"/>
      <c r="S31" s="51"/>
      <c r="T31" s="20"/>
      <c r="U31" s="20"/>
    </row>
    <row r="32" spans="1:26" ht="15" customHeight="1" x14ac:dyDescent="0.25">
      <c r="A32" s="561"/>
      <c r="B32" s="828" t="s">
        <v>1112</v>
      </c>
      <c r="C32" s="805"/>
      <c r="D32" s="805"/>
      <c r="E32" s="805"/>
      <c r="H32" s="521"/>
      <c r="I32" s="173"/>
      <c r="J32" s="173"/>
      <c r="K32" s="173"/>
      <c r="L32" s="173"/>
      <c r="M32" s="173"/>
      <c r="N32" s="173"/>
      <c r="O32" s="174"/>
      <c r="P32" s="174"/>
      <c r="Q32" s="174"/>
      <c r="R32" s="174"/>
      <c r="S32" s="81"/>
      <c r="T32" s="521"/>
    </row>
    <row r="33" spans="1:21" ht="22.05" customHeight="1" x14ac:dyDescent="0.25">
      <c r="A33" s="561"/>
      <c r="B33" s="829" t="s">
        <v>1113</v>
      </c>
      <c r="C33" s="830"/>
      <c r="D33" s="831"/>
      <c r="E33" s="784" t="s">
        <v>297</v>
      </c>
      <c r="F33" s="20"/>
      <c r="G33" s="20"/>
      <c r="H33" s="78"/>
      <c r="I33" s="173"/>
      <c r="J33" s="173"/>
      <c r="K33" s="173"/>
      <c r="L33" s="173"/>
      <c r="M33" s="173"/>
      <c r="N33" s="173"/>
      <c r="O33" s="176"/>
      <c r="P33" s="176"/>
      <c r="Q33" s="176"/>
      <c r="R33" s="174"/>
      <c r="S33" s="51"/>
      <c r="T33" s="78"/>
      <c r="U33" s="20"/>
    </row>
    <row r="34" spans="1:21" ht="18" customHeight="1" x14ac:dyDescent="0.25">
      <c r="A34" s="561"/>
      <c r="B34" s="793"/>
      <c r="C34" s="625" t="s">
        <v>476</v>
      </c>
      <c r="D34" s="179" t="b">
        <v>0</v>
      </c>
      <c r="E34" s="795"/>
      <c r="F34" s="20"/>
      <c r="G34" s="817" t="str">
        <f>IF(D34=TRUE,'INP10.MELD'!K1,"")</f>
        <v/>
      </c>
      <c r="H34" s="817"/>
      <c r="I34" s="173"/>
      <c r="J34" s="173"/>
      <c r="K34" s="173"/>
      <c r="L34" s="173"/>
      <c r="M34" s="173"/>
      <c r="N34" s="173"/>
      <c r="O34" s="176"/>
      <c r="P34" s="176"/>
      <c r="Q34" s="176"/>
      <c r="R34" s="174"/>
      <c r="S34" s="51"/>
      <c r="U34" s="20"/>
    </row>
    <row r="35" spans="1:21" ht="18" customHeight="1" x14ac:dyDescent="0.25">
      <c r="A35" s="561"/>
      <c r="B35" s="794"/>
      <c r="C35" s="624" t="s">
        <v>477</v>
      </c>
      <c r="D35" s="181" t="b">
        <v>0</v>
      </c>
      <c r="E35" s="785"/>
      <c r="F35" s="20"/>
      <c r="G35" s="212" t="str">
        <f>IF(AND(D34=FALSE,D35=FALSE),"Pas encore de réponse",IF(OR(AND(D34=TRUE,D35=TRUE),AND(D34=TRUE,)),"Entrée incorrect","OK"))</f>
        <v>Pas encore de réponse</v>
      </c>
      <c r="H35" s="214"/>
      <c r="I35" s="173"/>
      <c r="J35" s="173"/>
      <c r="K35" s="173"/>
      <c r="L35" s="173"/>
      <c r="M35" s="173"/>
      <c r="N35" s="173"/>
      <c r="O35" s="176"/>
      <c r="P35" s="176"/>
      <c r="Q35" s="176"/>
      <c r="R35" s="174"/>
      <c r="S35" s="51"/>
      <c r="U35" s="20"/>
    </row>
    <row r="36" spans="1:21" ht="15" customHeight="1" x14ac:dyDescent="0.25">
      <c r="G36" s="214"/>
      <c r="H36" s="614"/>
      <c r="I36" s="173"/>
      <c r="J36" s="173"/>
      <c r="K36" s="173"/>
      <c r="L36" s="173"/>
      <c r="M36" s="173"/>
      <c r="N36" s="173"/>
      <c r="O36" s="174"/>
      <c r="P36" s="174"/>
      <c r="Q36" s="174"/>
      <c r="R36" s="174"/>
      <c r="S36" s="81"/>
      <c r="T36" s="521"/>
    </row>
    <row r="37" spans="1:21" ht="15" customHeight="1" x14ac:dyDescent="0.25">
      <c r="B37" s="805" t="s">
        <v>956</v>
      </c>
      <c r="C37" s="805"/>
      <c r="D37" s="805"/>
      <c r="E37" s="805"/>
      <c r="G37" s="214"/>
      <c r="H37" s="214"/>
      <c r="I37" s="173"/>
      <c r="J37" s="173"/>
      <c r="K37" s="173"/>
      <c r="L37" s="173"/>
      <c r="M37" s="173"/>
      <c r="N37" s="173"/>
      <c r="O37" s="174"/>
      <c r="P37" s="174"/>
      <c r="Q37" s="174"/>
      <c r="R37" s="174"/>
      <c r="S37" s="81"/>
    </row>
    <row r="38" spans="1:21" ht="37.5" customHeight="1" x14ac:dyDescent="0.25">
      <c r="A38" s="561"/>
      <c r="B38" s="801" t="s">
        <v>1114</v>
      </c>
      <c r="C38" s="802"/>
      <c r="D38" s="803"/>
      <c r="E38" s="784" t="s">
        <v>298</v>
      </c>
      <c r="F38" s="20"/>
      <c r="G38" s="28"/>
      <c r="H38" s="568"/>
      <c r="I38" s="561"/>
      <c r="J38" s="173"/>
      <c r="K38" s="173"/>
      <c r="L38" s="173"/>
      <c r="M38" s="173"/>
      <c r="N38" s="173"/>
      <c r="O38" s="176"/>
      <c r="P38" s="176"/>
      <c r="Q38" s="176"/>
      <c r="R38" s="174"/>
      <c r="S38" s="51"/>
      <c r="T38" s="78"/>
      <c r="U38" s="20"/>
    </row>
    <row r="39" spans="1:21" ht="34.5" customHeight="1" x14ac:dyDescent="0.25">
      <c r="A39" s="28"/>
      <c r="B39" s="798"/>
      <c r="C39" s="799"/>
      <c r="D39" s="800"/>
      <c r="E39" s="785"/>
      <c r="F39" s="20"/>
      <c r="G39" s="569" t="str">
        <f>IF(B39="","Pas encore de réponse","OK")</f>
        <v>Pas encore de réponse</v>
      </c>
      <c r="H39" s="570"/>
      <c r="I39" s="561"/>
      <c r="J39" s="173"/>
      <c r="K39" s="173"/>
      <c r="L39" s="173"/>
      <c r="M39" s="173"/>
      <c r="N39" s="173"/>
      <c r="O39" s="176"/>
      <c r="P39" s="176"/>
      <c r="Q39" s="176"/>
      <c r="R39" s="174"/>
      <c r="S39" s="51"/>
      <c r="T39" s="78"/>
      <c r="U39" s="20"/>
    </row>
    <row r="40" spans="1:21" ht="15" customHeight="1" x14ac:dyDescent="0.25">
      <c r="G40" s="214"/>
      <c r="H40" s="614"/>
      <c r="I40" s="173"/>
      <c r="J40" s="173"/>
      <c r="K40" s="173"/>
      <c r="L40" s="173"/>
      <c r="M40" s="173"/>
      <c r="N40" s="173"/>
      <c r="O40" s="174"/>
      <c r="P40" s="174"/>
      <c r="Q40" s="174"/>
      <c r="R40" s="174"/>
      <c r="S40" s="81"/>
      <c r="T40" s="521"/>
    </row>
    <row r="41" spans="1:21" ht="15" customHeight="1" x14ac:dyDescent="0.25">
      <c r="B41" s="828" t="s">
        <v>996</v>
      </c>
      <c r="C41" s="805"/>
      <c r="D41" s="805"/>
      <c r="E41" s="805"/>
      <c r="G41" s="214"/>
      <c r="H41" s="214"/>
      <c r="I41" s="173"/>
      <c r="J41" s="173"/>
      <c r="K41" s="173"/>
      <c r="L41" s="173"/>
      <c r="M41" s="173"/>
      <c r="N41" s="173"/>
      <c r="O41" s="174"/>
      <c r="P41" s="174"/>
      <c r="Q41" s="174"/>
      <c r="R41" s="174"/>
      <c r="S41" s="81"/>
    </row>
    <row r="42" spans="1:21" ht="22.5" customHeight="1" x14ac:dyDescent="0.25">
      <c r="A42" s="28"/>
      <c r="B42" s="789" t="s">
        <v>1227</v>
      </c>
      <c r="C42" s="790"/>
      <c r="D42" s="845"/>
      <c r="E42" s="840" t="s">
        <v>299</v>
      </c>
      <c r="F42" s="20"/>
      <c r="G42" s="213"/>
      <c r="H42" s="214"/>
      <c r="I42" s="173"/>
      <c r="J42" s="173"/>
      <c r="K42" s="173"/>
      <c r="L42" s="173"/>
      <c r="M42" s="173"/>
      <c r="N42" s="173"/>
      <c r="O42" s="176"/>
      <c r="P42" s="176"/>
      <c r="Q42" s="176"/>
      <c r="R42" s="174"/>
      <c r="S42" s="51"/>
      <c r="U42" s="20"/>
    </row>
    <row r="43" spans="1:21" ht="15" customHeight="1" x14ac:dyDescent="0.25">
      <c r="A43" s="28"/>
      <c r="B43" s="846"/>
      <c r="C43" s="847"/>
      <c r="D43" s="848"/>
      <c r="E43" s="841"/>
      <c r="F43" s="20"/>
      <c r="G43" s="213"/>
      <c r="H43" s="214"/>
      <c r="I43" s="173"/>
      <c r="J43" s="173"/>
      <c r="K43" s="173"/>
      <c r="L43" s="173"/>
      <c r="M43" s="173"/>
      <c r="N43" s="173"/>
      <c r="O43" s="176"/>
      <c r="P43" s="176"/>
      <c r="Q43" s="176"/>
      <c r="R43" s="174"/>
      <c r="S43" s="51"/>
      <c r="U43" s="20"/>
    </row>
    <row r="44" spans="1:21" ht="18" customHeight="1" x14ac:dyDescent="0.25">
      <c r="A44" s="28"/>
      <c r="B44" s="843"/>
      <c r="C44" s="178" t="s">
        <v>1236</v>
      </c>
      <c r="D44" s="179" t="b">
        <v>0</v>
      </c>
      <c r="E44" s="841"/>
      <c r="F44" s="20"/>
      <c r="G44" s="357" t="str">
        <f>IF(AND(D44=TRUE,OR(D45=TRUE,D44=TRUE)),'INP20.MELD'!J1,"")</f>
        <v/>
      </c>
      <c r="H44" s="357" t="str">
        <f>IF(AND(D44=TRUE,OR(D45=TRUE,D44=TRUE)),'INP30.MELD'!Q1,"")</f>
        <v/>
      </c>
      <c r="I44" s="665"/>
      <c r="J44" s="173"/>
      <c r="K44" s="173"/>
      <c r="L44" s="561"/>
      <c r="M44" s="561"/>
      <c r="N44" s="561"/>
      <c r="O44" s="176"/>
      <c r="P44" s="176"/>
      <c r="Q44" s="176"/>
      <c r="R44" s="174"/>
      <c r="S44" s="51"/>
      <c r="U44" s="20"/>
    </row>
    <row r="45" spans="1:21" ht="18" customHeight="1" x14ac:dyDescent="0.25">
      <c r="A45" s="28"/>
      <c r="B45" s="844"/>
      <c r="C45" s="180" t="s">
        <v>1237</v>
      </c>
      <c r="D45" s="181" t="b">
        <v>0</v>
      </c>
      <c r="E45" s="841"/>
      <c r="F45" s="20"/>
      <c r="G45" s="569" t="str">
        <f>IF(COUNTIF(D44:D45,TRUE)=0,"Pas encore de réponse",IF(COUNTIF(D44:D45,TRUE)&gt;1,"Entrée incorrect","OK"))</f>
        <v>Pas encore de réponse</v>
      </c>
      <c r="H45" s="214"/>
      <c r="I45" s="665"/>
      <c r="J45" s="173"/>
      <c r="K45" s="173"/>
      <c r="L45" s="561"/>
      <c r="M45" s="561"/>
      <c r="N45" s="561"/>
      <c r="O45" s="176"/>
      <c r="P45" s="176"/>
      <c r="Q45" s="176"/>
      <c r="R45" s="174"/>
      <c r="S45" s="51"/>
      <c r="U45" s="20"/>
    </row>
    <row r="46" spans="1:21" ht="15" customHeight="1" x14ac:dyDescent="0.25">
      <c r="G46" s="214"/>
      <c r="H46" s="614"/>
      <c r="I46" s="173"/>
      <c r="J46" s="173"/>
      <c r="K46" s="173"/>
      <c r="L46" s="173"/>
      <c r="M46" s="173"/>
      <c r="N46" s="173"/>
      <c r="O46" s="174"/>
      <c r="P46" s="174"/>
      <c r="Q46" s="174"/>
      <c r="R46" s="174"/>
      <c r="S46" s="81"/>
      <c r="T46" s="521"/>
    </row>
    <row r="47" spans="1:21" ht="15" customHeight="1" x14ac:dyDescent="0.25">
      <c r="B47" s="839" t="s">
        <v>1238</v>
      </c>
      <c r="C47" s="839"/>
      <c r="D47" s="839"/>
      <c r="E47" s="839"/>
      <c r="G47" s="214"/>
      <c r="H47" s="614"/>
      <c r="I47" s="173"/>
      <c r="J47" s="615"/>
      <c r="K47" s="583"/>
      <c r="L47" s="173"/>
      <c r="M47" s="173"/>
      <c r="N47" s="173"/>
      <c r="O47" s="174"/>
      <c r="P47" s="174"/>
      <c r="Q47" s="174"/>
      <c r="R47" s="174"/>
      <c r="S47" s="81"/>
      <c r="T47" s="521"/>
    </row>
    <row r="48" spans="1:21" ht="22.5" customHeight="1" x14ac:dyDescent="0.25">
      <c r="A48" s="28"/>
      <c r="B48" s="789" t="s">
        <v>1228</v>
      </c>
      <c r="C48" s="790"/>
      <c r="D48" s="796"/>
      <c r="E48" s="840" t="s">
        <v>300</v>
      </c>
      <c r="F48" s="20"/>
      <c r="G48" s="213"/>
      <c r="H48" s="214"/>
      <c r="I48" s="173"/>
      <c r="J48" s="215"/>
      <c r="K48" s="583"/>
      <c r="L48" s="173"/>
      <c r="M48" s="173"/>
      <c r="N48" s="173"/>
      <c r="O48" s="176"/>
      <c r="P48" s="176"/>
      <c r="Q48" s="176"/>
      <c r="R48" s="174"/>
      <c r="S48" s="51"/>
      <c r="U48" s="20"/>
    </row>
    <row r="49" spans="1:21" ht="15" customHeight="1" x14ac:dyDescent="0.25">
      <c r="A49" s="28"/>
      <c r="B49" s="791"/>
      <c r="C49" s="792"/>
      <c r="D49" s="797"/>
      <c r="E49" s="841"/>
      <c r="F49" s="20"/>
      <c r="G49" s="213"/>
      <c r="H49" s="214"/>
      <c r="I49" s="173"/>
      <c r="J49" s="215"/>
      <c r="K49" s="583"/>
      <c r="L49" s="173"/>
      <c r="M49" s="173"/>
      <c r="N49" s="173"/>
      <c r="O49" s="176"/>
      <c r="P49" s="176"/>
      <c r="Q49" s="176"/>
      <c r="R49" s="174"/>
      <c r="S49" s="51"/>
      <c r="U49" s="20"/>
    </row>
    <row r="50" spans="1:21" ht="18" customHeight="1" x14ac:dyDescent="0.25">
      <c r="A50" s="28"/>
      <c r="B50" s="786" t="s">
        <v>479</v>
      </c>
      <c r="C50" s="178" t="s">
        <v>480</v>
      </c>
      <c r="D50" s="179" t="b">
        <v>0</v>
      </c>
      <c r="E50" s="841"/>
      <c r="F50" s="20"/>
      <c r="G50" s="566" t="str">
        <f>IF($D$50=TRUE,'INP60.MELD'!J1,"")</f>
        <v/>
      </c>
      <c r="H50" s="569" t="str">
        <f>IF(AND(D50=TRUE,D58=FALSE,D59=FALSE),"Veuillez répondre à la question 2.5","")</f>
        <v/>
      </c>
      <c r="I50" s="357"/>
      <c r="J50" s="215"/>
      <c r="K50" s="583"/>
      <c r="L50" s="561"/>
      <c r="M50" s="561"/>
      <c r="N50" s="173"/>
      <c r="O50" s="176"/>
      <c r="P50" s="176"/>
      <c r="Q50" s="176"/>
      <c r="R50" s="174"/>
      <c r="S50" s="51"/>
      <c r="U50" s="20"/>
    </row>
    <row r="51" spans="1:21" ht="18" customHeight="1" x14ac:dyDescent="0.25">
      <c r="A51" s="28"/>
      <c r="B51" s="787"/>
      <c r="C51" s="180" t="s">
        <v>481</v>
      </c>
      <c r="D51" s="181" t="b">
        <v>0</v>
      </c>
      <c r="E51" s="841"/>
      <c r="F51" s="20"/>
      <c r="G51" s="569" t="str">
        <f>IF(AND(D51=TRUE,D58=FALSE,D59=FALSE),"Veuillez répondre à la question 2.5","")</f>
        <v/>
      </c>
      <c r="H51" s="566"/>
      <c r="I51" s="173"/>
      <c r="J51" s="215"/>
      <c r="K51" s="583"/>
      <c r="L51" s="561"/>
      <c r="M51" s="561"/>
      <c r="N51" s="173"/>
      <c r="O51" s="176"/>
      <c r="P51" s="176"/>
      <c r="Q51" s="176"/>
      <c r="R51" s="174"/>
      <c r="S51" s="51"/>
      <c r="U51" s="20"/>
    </row>
    <row r="52" spans="1:21" ht="18" customHeight="1" x14ac:dyDescent="0.25">
      <c r="A52" s="28"/>
      <c r="B52" s="786" t="s">
        <v>482</v>
      </c>
      <c r="C52" s="178" t="s">
        <v>483</v>
      </c>
      <c r="D52" s="179" t="b">
        <v>0</v>
      </c>
      <c r="E52" s="841"/>
      <c r="F52" s="20"/>
      <c r="G52" s="817"/>
      <c r="H52" s="817"/>
      <c r="I52" s="173"/>
      <c r="J52" s="215"/>
      <c r="K52" s="583"/>
      <c r="L52" s="173"/>
      <c r="M52" s="173"/>
      <c r="N52" s="173"/>
      <c r="O52" s="176"/>
      <c r="P52" s="176"/>
      <c r="Q52" s="176"/>
      <c r="R52" s="174"/>
      <c r="S52" s="51"/>
      <c r="U52" s="20"/>
    </row>
    <row r="53" spans="1:21" ht="18" customHeight="1" x14ac:dyDescent="0.25">
      <c r="A53" s="28"/>
      <c r="B53" s="787"/>
      <c r="C53" s="180" t="s">
        <v>484</v>
      </c>
      <c r="D53" s="181" t="b">
        <v>0</v>
      </c>
      <c r="E53" s="842"/>
      <c r="F53" s="20"/>
      <c r="G53" s="212" t="str">
        <f>IF(COUNTIF(D50:D53,TRUE)=0,"Pas encore de réponse",IF(COUNTIF(D50:D53,TRUE)&gt;1,"Entrée incorrect","OK"))</f>
        <v>Pas encore de réponse</v>
      </c>
      <c r="H53" s="214"/>
      <c r="I53" s="173"/>
      <c r="J53" s="215"/>
      <c r="K53" s="173"/>
      <c r="L53" s="173"/>
      <c r="M53" s="173"/>
      <c r="N53" s="173"/>
      <c r="O53" s="176"/>
      <c r="P53" s="176"/>
      <c r="Q53" s="176"/>
      <c r="R53" s="174"/>
      <c r="S53" s="51"/>
      <c r="U53" s="20"/>
    </row>
    <row r="54" spans="1:21" ht="15" customHeight="1" x14ac:dyDescent="0.25">
      <c r="I54" s="173"/>
      <c r="J54" s="173"/>
      <c r="K54" s="173"/>
      <c r="L54" s="173"/>
      <c r="M54" s="173"/>
      <c r="N54" s="173"/>
      <c r="O54" s="174"/>
      <c r="P54" s="174"/>
      <c r="Q54" s="174"/>
      <c r="R54" s="174"/>
      <c r="S54" s="81"/>
    </row>
    <row r="55" spans="1:21" ht="15" customHeight="1" x14ac:dyDescent="0.25">
      <c r="B55" s="788" t="s">
        <v>1239</v>
      </c>
      <c r="C55" s="788"/>
      <c r="D55" s="788"/>
      <c r="E55" s="788"/>
      <c r="I55" s="173"/>
      <c r="J55" s="173"/>
      <c r="K55" s="173"/>
      <c r="L55" s="561"/>
      <c r="M55" s="561"/>
      <c r="N55" s="173"/>
      <c r="O55" s="174"/>
      <c r="P55" s="174"/>
      <c r="Q55" s="174"/>
      <c r="R55" s="174"/>
      <c r="S55" s="81"/>
    </row>
    <row r="56" spans="1:21" ht="22.5" customHeight="1" x14ac:dyDescent="0.25">
      <c r="B56" s="789" t="s">
        <v>1274</v>
      </c>
      <c r="C56" s="790"/>
      <c r="D56" s="790"/>
      <c r="E56" s="784" t="s">
        <v>1096</v>
      </c>
      <c r="L56" s="561"/>
      <c r="M56" s="310"/>
    </row>
    <row r="57" spans="1:21" ht="22.5" customHeight="1" x14ac:dyDescent="0.25">
      <c r="B57" s="791"/>
      <c r="C57" s="792"/>
      <c r="D57" s="792"/>
      <c r="E57" s="795"/>
    </row>
    <row r="58" spans="1:21" ht="18" customHeight="1" x14ac:dyDescent="0.25">
      <c r="B58" s="793"/>
      <c r="C58" s="625" t="s">
        <v>476</v>
      </c>
      <c r="D58" s="179" t="b">
        <v>0</v>
      </c>
      <c r="E58" s="795"/>
      <c r="G58" s="357" t="str">
        <f>IF(D58=TRUE,'INP40.MELD'!N1,"")</f>
        <v/>
      </c>
      <c r="H58" s="357" t="str">
        <f>IF(D58=TRUE,'INP50.MELD'!M1,"")</f>
        <v/>
      </c>
    </row>
    <row r="59" spans="1:21" ht="18" customHeight="1" x14ac:dyDescent="0.25">
      <c r="B59" s="794"/>
      <c r="C59" s="624" t="s">
        <v>477</v>
      </c>
      <c r="D59" s="181" t="b">
        <v>0</v>
      </c>
      <c r="E59" s="785"/>
      <c r="G59" s="212" t="str">
        <f>IF(AND(D58=FALSE,D59=FALSE),"Pas encore de réponse",IF(OR(AND(D58=TRUE,D59=TRUE),AND(D58=TRUE,)),"Entrée incorrect","OK"))</f>
        <v>Pas encore de réponse</v>
      </c>
    </row>
    <row r="72" spans="1:8" x14ac:dyDescent="0.25">
      <c r="A72" s="567"/>
    </row>
    <row r="73" spans="1:8" hidden="1" x14ac:dyDescent="0.25"/>
    <row r="74" spans="1:8" hidden="1" x14ac:dyDescent="0.25"/>
    <row r="75" spans="1:8" hidden="1" x14ac:dyDescent="0.25">
      <c r="B75" s="182" t="s">
        <v>325</v>
      </c>
    </row>
    <row r="76" spans="1:8" hidden="1" x14ac:dyDescent="0.25">
      <c r="B76" s="501" t="s">
        <v>1064</v>
      </c>
      <c r="C76" s="224"/>
      <c r="G76" s="317" t="s">
        <v>972</v>
      </c>
      <c r="H76" s="310"/>
    </row>
    <row r="77" spans="1:8" hidden="1" x14ac:dyDescent="0.25">
      <c r="B77" s="502" t="s">
        <v>965</v>
      </c>
      <c r="C77" s="189"/>
      <c r="G77" s="222">
        <f>COUNTIF(G15:G27,"OK")</f>
        <v>0</v>
      </c>
      <c r="H77" s="177" t="s">
        <v>324</v>
      </c>
    </row>
    <row r="78" spans="1:8" hidden="1" x14ac:dyDescent="0.25">
      <c r="B78" s="502" t="s">
        <v>966</v>
      </c>
      <c r="C78" s="189"/>
    </row>
    <row r="79" spans="1:8" hidden="1" x14ac:dyDescent="0.25">
      <c r="B79" s="502" t="s">
        <v>967</v>
      </c>
      <c r="C79" s="189"/>
    </row>
    <row r="80" spans="1:8" hidden="1" x14ac:dyDescent="0.25">
      <c r="B80" s="502" t="s">
        <v>968</v>
      </c>
      <c r="C80" s="189"/>
      <c r="G80" s="317" t="s">
        <v>972</v>
      </c>
      <c r="H80" s="310"/>
    </row>
    <row r="81" spans="2:8" hidden="1" x14ac:dyDescent="0.25">
      <c r="B81" s="503" t="s">
        <v>969</v>
      </c>
      <c r="C81" s="134"/>
      <c r="G81" s="222">
        <f>COUNTIF(G35:H59,"OK")</f>
        <v>0</v>
      </c>
      <c r="H81" s="177" t="s">
        <v>324</v>
      </c>
    </row>
    <row r="82" spans="2:8" hidden="1" x14ac:dyDescent="0.25">
      <c r="B82" s="223"/>
    </row>
    <row r="83" spans="2:8" hidden="1" x14ac:dyDescent="0.25">
      <c r="B83" s="226"/>
      <c r="C83" s="224"/>
    </row>
    <row r="84" spans="2:8" hidden="1" x14ac:dyDescent="0.25">
      <c r="B84" s="225"/>
      <c r="C84" s="134"/>
    </row>
    <row r="85" spans="2:8" hidden="1" x14ac:dyDescent="0.25">
      <c r="B85" s="223" t="s">
        <v>973</v>
      </c>
    </row>
    <row r="86" spans="2:8" hidden="1" x14ac:dyDescent="0.25">
      <c r="B86" s="501" t="s">
        <v>1241</v>
      </c>
      <c r="C86" s="224"/>
    </row>
    <row r="87" spans="2:8" hidden="1" x14ac:dyDescent="0.25">
      <c r="B87" s="502" t="s">
        <v>295</v>
      </c>
      <c r="C87" s="189"/>
    </row>
    <row r="88" spans="2:8" hidden="1" x14ac:dyDescent="0.25">
      <c r="B88" s="502" t="s">
        <v>296</v>
      </c>
      <c r="C88" s="189"/>
    </row>
    <row r="89" spans="2:8" hidden="1" x14ac:dyDescent="0.25">
      <c r="B89" s="502" t="s">
        <v>1063</v>
      </c>
      <c r="C89" s="189"/>
    </row>
    <row r="90" spans="2:8" hidden="1" x14ac:dyDescent="0.25">
      <c r="B90" s="502" t="s">
        <v>1065</v>
      </c>
      <c r="C90" s="189"/>
    </row>
    <row r="91" spans="2:8" hidden="1" x14ac:dyDescent="0.25">
      <c r="B91" s="502" t="s">
        <v>970</v>
      </c>
      <c r="C91" s="189"/>
    </row>
    <row r="92" spans="2:8" hidden="1" x14ac:dyDescent="0.25">
      <c r="B92" s="503" t="s">
        <v>971</v>
      </c>
      <c r="C92" s="134"/>
    </row>
  </sheetData>
  <sheetProtection sheet="1" objects="1" scenarios="1"/>
  <mergeCells count="49">
    <mergeCell ref="G52:H52"/>
    <mergeCell ref="B47:E47"/>
    <mergeCell ref="B41:E41"/>
    <mergeCell ref="E42:E45"/>
    <mergeCell ref="E48:E53"/>
    <mergeCell ref="B44:B45"/>
    <mergeCell ref="B42:D43"/>
    <mergeCell ref="G1:H1"/>
    <mergeCell ref="G2:H2"/>
    <mergeCell ref="G3:H3"/>
    <mergeCell ref="G4:H4"/>
    <mergeCell ref="B6:E6"/>
    <mergeCell ref="G34:H34"/>
    <mergeCell ref="E33:E35"/>
    <mergeCell ref="B17:E17"/>
    <mergeCell ref="C15:D15"/>
    <mergeCell ref="E10:E15"/>
    <mergeCell ref="C10:D10"/>
    <mergeCell ref="C11:D11"/>
    <mergeCell ref="C13:D13"/>
    <mergeCell ref="B19:D19"/>
    <mergeCell ref="B32:E32"/>
    <mergeCell ref="B33:D33"/>
    <mergeCell ref="E22:E23"/>
    <mergeCell ref="C14:D14"/>
    <mergeCell ref="B29:E29"/>
    <mergeCell ref="B23:D23"/>
    <mergeCell ref="B9:E9"/>
    <mergeCell ref="B37:E37"/>
    <mergeCell ref="B34:B35"/>
    <mergeCell ref="E18:E19"/>
    <mergeCell ref="B18:D18"/>
    <mergeCell ref="B30:E30"/>
    <mergeCell ref="B21:E21"/>
    <mergeCell ref="B26:D26"/>
    <mergeCell ref="C27:D27"/>
    <mergeCell ref="E26:E27"/>
    <mergeCell ref="B22:D22"/>
    <mergeCell ref="B25:E25"/>
    <mergeCell ref="E38:E39"/>
    <mergeCell ref="B52:B53"/>
    <mergeCell ref="B55:E55"/>
    <mergeCell ref="B56:D57"/>
    <mergeCell ref="B58:B59"/>
    <mergeCell ref="E56:E59"/>
    <mergeCell ref="B48:D49"/>
    <mergeCell ref="B50:B51"/>
    <mergeCell ref="B39:D39"/>
    <mergeCell ref="B38:D38"/>
  </mergeCells>
  <conditionalFormatting sqref="G15">
    <cfRule type="cellIs" dxfId="24" priority="16" stopIfTrue="1" operator="notEqual">
      <formula>"OK"</formula>
    </cfRule>
  </conditionalFormatting>
  <conditionalFormatting sqref="G19">
    <cfRule type="cellIs" dxfId="23" priority="15" stopIfTrue="1" operator="notEqual">
      <formula>"OK"</formula>
    </cfRule>
  </conditionalFormatting>
  <conditionalFormatting sqref="G23">
    <cfRule type="cellIs" dxfId="22" priority="13" stopIfTrue="1" operator="notEqual">
      <formula>"OK"</formula>
    </cfRule>
  </conditionalFormatting>
  <conditionalFormatting sqref="G27">
    <cfRule type="cellIs" dxfId="21" priority="12" stopIfTrue="1" operator="notEqual">
      <formula>"OK"</formula>
    </cfRule>
  </conditionalFormatting>
  <conditionalFormatting sqref="G35">
    <cfRule type="cellIs" dxfId="20" priority="17" stopIfTrue="1" operator="notEqual">
      <formula>"OK"</formula>
    </cfRule>
  </conditionalFormatting>
  <conditionalFormatting sqref="G39">
    <cfRule type="cellIs" dxfId="19" priority="11" stopIfTrue="1" operator="notEqual">
      <formula>"OK"</formula>
    </cfRule>
  </conditionalFormatting>
  <conditionalFormatting sqref="G45">
    <cfRule type="cellIs" dxfId="18" priority="4" stopIfTrue="1" operator="notEqual">
      <formula>"OK"</formula>
    </cfRule>
  </conditionalFormatting>
  <conditionalFormatting sqref="G51">
    <cfRule type="cellIs" dxfId="17" priority="2" stopIfTrue="1" operator="notEqual">
      <formula>"OK"</formula>
    </cfRule>
  </conditionalFormatting>
  <conditionalFormatting sqref="G53">
    <cfRule type="cellIs" dxfId="16" priority="1" stopIfTrue="1" operator="notEqual">
      <formula>"OK"</formula>
    </cfRule>
  </conditionalFormatting>
  <conditionalFormatting sqref="G59">
    <cfRule type="cellIs" dxfId="15" priority="7" stopIfTrue="1" operator="notEqual">
      <formula>"OK"</formula>
    </cfRule>
  </conditionalFormatting>
  <conditionalFormatting sqref="H50">
    <cfRule type="cellIs" dxfId="14" priority="3" stopIfTrue="1" operator="notEqual">
      <formula>"OK"</formula>
    </cfRule>
  </conditionalFormatting>
  <dataValidations count="4">
    <dataValidation type="list" allowBlank="1" showInputMessage="1" showErrorMessage="1" sqref="B39:D39"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Question_1.3</formula1>
    </dataValidation>
    <dataValidation type="list" allowBlank="1" showInputMessage="1" showErrorMessage="1" sqref="B24:D24" xr:uid="{00000000-0002-0000-0200-000003000000}">
      <formula1>Question_1.4</formula1>
    </dataValidation>
  </dataValidations>
  <hyperlinks>
    <hyperlink ref="B38:D38" location="BRNCH_Codes!A1" display="BRNCH_Codes!A1" xr:uid="{00000000-0004-0000-0200-000000000000}"/>
    <hyperlink ref="B11" r:id="rId1" display="Numéro d'identification des entreprises (IDE)" xr:uid="{00000000-0004-0000-0200-000001000000}"/>
    <hyperlink ref="B29" location="Note_2.0" display="2. Bestimmung der auszufüllenden Formulare" xr:uid="{00000000-0004-0000-0200-000002000000}"/>
    <hyperlink ref="B29:E29" location="Note_2" display="2. Bestimmung der auszufüllenden Formulare" xr:uid="{00000000-0004-0000-0200-000003000000}"/>
    <hyperlink ref="B32" location="Erläuterungen!Note_2.2" display="2.2 Branche" xr:uid="{00000000-0004-0000-0200-000004000000}"/>
    <hyperlink ref="B32:E32" location="Note_2.1" display="2.1 Beteiligungen im Inland" xr:uid="{00000000-0004-0000-0200-000005000000}"/>
    <hyperlink ref="B37" location="Erläuterungen!Note_2.2" display="2.2 Branche" xr:uid="{00000000-0004-0000-0200-000006000000}"/>
    <hyperlink ref="B37:E37" location="Note_2.2" display="2.2 Branche" xr:uid="{00000000-0004-0000-0200-000007000000}"/>
    <hyperlink ref="B41" location="Erläuterungen!Note_2.3" display="2.3 Investoren mit Sitz im Ausland" xr:uid="{00000000-0004-0000-0200-000008000000}"/>
    <hyperlink ref="B41:E41" location="Note_2.3" display="2.3 Investoren mit Sitz im Ausland" xr:uid="{00000000-0004-0000-0200-000009000000}"/>
    <hyperlink ref="B55:E55" location="Note_2.5" display="2.5 Participations dans des entreprises non résidentes, suite" xr:uid="{00000000-0004-0000-0200-00000F000000}"/>
    <hyperlink ref="B47:E47" location="Note_2.4" display="2.4 Participations à l’étranger" xr:uid="{1CBCCF14-233F-4EAF-B267-017712C2552E}"/>
  </hyperlinks>
  <pageMargins left="0.70866141732283472" right="0.70866141732283472" top="0.78740157480314965" bottom="0.59055118110236227" header="0.31496062992125984" footer="0.31496062992125984"/>
  <pageSetup paperSize="9" scale="70" orientation="portrait" r:id="rId2"/>
  <headerFooter>
    <oddFooter><![CDATA[&L&"Arial,Fett"BNS confidentiel&C&D&Rpage &P]]></oddFooter>
  </headerFooter>
  <rowBreaks count="1" manualBreakCount="1">
    <brk id="46" max="8" man="1"/>
  </rowBreaks>
  <drawing r:id="rId3"/>
  <legacyDrawing r:id="rId4"/>
  <mc:AlternateContent>
    <mc:Choice Requires="x14">
      <controls>
        <mc:AlternateContent>
          <mc:Choice Requires="x14">
            <control shapeId="18445" r:id="rId5" name="Check Box 13">
              <controlPr defaultSize="0" autoFill="0" autoLine="0" autoPict="0">
                <anchor moveWithCells="1">
                  <from>
                    <xdr:col>3</xdr:col>
                    <xdr:colOff>0</xdr:colOff>
                    <xdr:row>43</xdr:row>
                    <xdr:rowOff>0</xdr:rowOff>
                  </from>
                  <to>
                    <xdr:col>4</xdr:col>
                    <xdr:colOff>0</xdr:colOff>
                    <xdr:row>44</xdr:row>
                    <xdr:rowOff>0</xdr:rowOff>
                  </to>
                </anchor>
              </controlPr>
            </control>
          </mc:Choice>
        </mc:AlternateContent>
        <mc:AlternateContent>
          <mc:Choice Requires="x14">
            <control shapeId="18446" r:id="rId6" name="Check Box 14">
              <controlPr defaultSize="0" autoFill="0" autoLine="0" autoPict="0">
                <anchor moveWithCells="1">
                  <from>
                    <xdr:col>3</xdr:col>
                    <xdr:colOff>0</xdr:colOff>
                    <xdr:row>49</xdr:row>
                    <xdr:rowOff>0</xdr:rowOff>
                  </from>
                  <to>
                    <xdr:col>4</xdr:col>
                    <xdr:colOff>0</xdr:colOff>
                    <xdr:row>50</xdr:row>
                    <xdr:rowOff>0</xdr:rowOff>
                  </to>
                </anchor>
              </controlPr>
            </control>
          </mc:Choice>
        </mc:AlternateContent>
        <mc:AlternateContent>
          <mc:Choice Requires="x14">
            <control shapeId="18447" r:id="rId7" name="Check Box 15">
              <controlPr defaultSize="0" autoFill="0" autoLine="0" autoPict="0">
                <anchor moveWithCells="1">
                  <from>
                    <xdr:col>3</xdr:col>
                    <xdr:colOff>0</xdr:colOff>
                    <xdr:row>50</xdr:row>
                    <xdr:rowOff>0</xdr:rowOff>
                  </from>
                  <to>
                    <xdr:col>4</xdr:col>
                    <xdr:colOff>0</xdr:colOff>
                    <xdr:row>51</xdr:row>
                    <xdr:rowOff>0</xdr:rowOff>
                  </to>
                </anchor>
              </controlPr>
            </control>
          </mc:Choice>
        </mc:AlternateContent>
        <mc:AlternateContent>
          <mc:Choice Requires="x14">
            <control shapeId="19152" r:id="rId8" name="Check Box 720">
              <controlPr defaultSize="0" autoFill="0" autoLine="0" autoPict="0">
                <anchor moveWithCells="1">
                  <from>
                    <xdr:col>3</xdr:col>
                    <xdr:colOff>0</xdr:colOff>
                    <xdr:row>33</xdr:row>
                    <xdr:rowOff>0</xdr:rowOff>
                  </from>
                  <to>
                    <xdr:col>4</xdr:col>
                    <xdr:colOff>0</xdr:colOff>
                    <xdr:row>34</xdr:row>
                    <xdr:rowOff>0</xdr:rowOff>
                  </to>
                </anchor>
              </controlPr>
            </control>
          </mc:Choice>
        </mc:AlternateContent>
        <mc:AlternateContent>
          <mc:Choice Requires="x14">
            <control shapeId="19153" r:id="rId9" name="Check Box 721">
              <controlPr defaultSize="0" autoFill="0" autoLine="0" autoPict="0">
                <anchor moveWithCells="1">
                  <from>
                    <xdr:col>3</xdr:col>
                    <xdr:colOff>0</xdr:colOff>
                    <xdr:row>34</xdr:row>
                    <xdr:rowOff>0</xdr:rowOff>
                  </from>
                  <to>
                    <xdr:col>4</xdr:col>
                    <xdr:colOff>0</xdr:colOff>
                    <xdr:row>35</xdr:row>
                    <xdr:rowOff>0</xdr:rowOff>
                  </to>
                </anchor>
              </controlPr>
            </control>
          </mc:Choice>
        </mc:AlternateContent>
        <mc:AlternateContent>
          <mc:Choice Requires="x14">
            <control shapeId="19160" r:id="rId10" name="Check Box 728">
              <controlPr defaultSize="0" autoFill="0" autoLine="0" autoPict="0">
                <anchor moveWithCells="1">
                  <from>
                    <xdr:col>3</xdr:col>
                    <xdr:colOff>0</xdr:colOff>
                    <xdr:row>51</xdr:row>
                    <xdr:rowOff>0</xdr:rowOff>
                  </from>
                  <to>
                    <xdr:col>4</xdr:col>
                    <xdr:colOff>0</xdr:colOff>
                    <xdr:row>52</xdr:row>
                    <xdr:rowOff>0</xdr:rowOff>
                  </to>
                </anchor>
              </controlPr>
            </control>
          </mc:Choice>
        </mc:AlternateContent>
        <mc:AlternateContent>
          <mc:Choice Requires="x14">
            <control shapeId="19161" r:id="rId11" name="Check Box 729">
              <controlPr defaultSize="0" autoFill="0" autoLine="0" autoPict="0">
                <anchor moveWithCells="1">
                  <from>
                    <xdr:col>3</xdr:col>
                    <xdr:colOff>0</xdr:colOff>
                    <xdr:row>52</xdr:row>
                    <xdr:rowOff>0</xdr:rowOff>
                  </from>
                  <to>
                    <xdr:col>4</xdr:col>
                    <xdr:colOff>0</xdr:colOff>
                    <xdr:row>53</xdr:row>
                    <xdr:rowOff>0</xdr:rowOff>
                  </to>
                </anchor>
              </controlPr>
            </control>
          </mc:Choice>
        </mc:AlternateContent>
        <mc:AlternateContent>
          <mc:Choice Requires="x14">
            <control shapeId="108352" r:id="rId12" name="Check Box 1856">
              <controlPr defaultSize="0" autoFill="0" autoLine="0" autoPict="0">
                <anchor moveWithCells="1">
                  <from>
                    <xdr:col>3</xdr:col>
                    <xdr:colOff>0</xdr:colOff>
                    <xdr:row>43</xdr:row>
                    <xdr:rowOff>228600</xdr:rowOff>
                  </from>
                  <to>
                    <xdr:col>4</xdr:col>
                    <xdr:colOff>0</xdr:colOff>
                    <xdr:row>45</xdr:row>
                    <xdr:rowOff>0</xdr:rowOff>
                  </to>
                </anchor>
              </controlPr>
            </control>
          </mc:Choice>
        </mc:AlternateContent>
        <mc:AlternateContent>
          <mc:Choice Requires="x14">
            <control shapeId="129193" r:id="rId13" name="Check Box 2217">
              <controlPr defaultSize="0" autoFill="0" autoLine="0" autoPict="0">
                <anchor moveWithCells="1">
                  <from>
                    <xdr:col>3</xdr:col>
                    <xdr:colOff>0</xdr:colOff>
                    <xdr:row>57</xdr:row>
                    <xdr:rowOff>0</xdr:rowOff>
                  </from>
                  <to>
                    <xdr:col>4</xdr:col>
                    <xdr:colOff>0</xdr:colOff>
                    <xdr:row>57</xdr:row>
                    <xdr:rowOff>220980</xdr:rowOff>
                  </to>
                </anchor>
              </controlPr>
            </control>
          </mc:Choice>
        </mc:AlternateContent>
        <mc:AlternateContent>
          <mc:Choice Requires="x14">
            <control shapeId="129194" r:id="rId14" name="Check Box 2218">
              <controlPr defaultSize="0" autoFill="0" autoLine="0" autoPict="0">
                <anchor moveWithCells="1">
                  <from>
                    <xdr:col>3</xdr:col>
                    <xdr:colOff>0</xdr:colOff>
                    <xdr:row>58</xdr:row>
                    <xdr:rowOff>0</xdr:rowOff>
                  </from>
                  <to>
                    <xdr:col>4</xdr:col>
                    <xdr:colOff>0</xdr:colOff>
                    <xdr:row>58</xdr:row>
                    <xdr:rowOff>220980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B1:L80"/>
  <sheetViews>
    <sheetView showGridLines="0" showRowColHeaders="0" zoomScale="90" zoomScaleNormal="90" workbookViewId="0">
      <selection activeCell="B43" sqref="B43:C43"/>
    </sheetView>
  </sheetViews>
  <sheetFormatPr defaultColWidth="9.21875" defaultRowHeight="13.2" x14ac:dyDescent="0.25"/>
  <cols>
    <col min="1" max="1" customWidth="true" style="164" width="1.77734375"/>
    <col min="2" max="2" customWidth="true" style="164" width="12.77734375"/>
    <col min="3" max="3" customWidth="true" style="164" width="16.77734375"/>
    <col min="4" max="4" customWidth="true" style="164" width="10.77734375"/>
    <col min="5" max="5" customWidth="true" style="164" width="30.77734375"/>
    <col min="6" max="7" customWidth="true" style="164" width="16.77734375"/>
    <col min="8" max="8" customWidth="true" style="164" width="25.77734375"/>
    <col min="9" max="10" customWidth="true" style="164" width="21.77734375"/>
    <col min="11" max="12" customWidth="true" style="164" width="14.21875"/>
    <col min="13" max="16384" style="164" width="9.21875"/>
  </cols>
  <sheetData>
    <row r="1" spans="2:11" ht="15.6" x14ac:dyDescent="0.25">
      <c r="E1" s="543" t="s">
        <v>998</v>
      </c>
      <c r="I1" s="14" t="s">
        <v>465</v>
      </c>
      <c r="J1" s="207" t="str">
        <f>Start!H1</f>
        <v>INP</v>
      </c>
    </row>
    <row r="2" spans="2:11" ht="15.6" x14ac:dyDescent="0.25">
      <c r="H2" s="173"/>
      <c r="I2" s="664" t="s">
        <v>1224</v>
      </c>
      <c r="J2" s="465" t="s">
        <v>999</v>
      </c>
      <c r="K2" s="206"/>
    </row>
    <row r="3" spans="2:11" ht="15.6" x14ac:dyDescent="0.25">
      <c r="I3" s="14" t="s">
        <v>1062</v>
      </c>
      <c r="J3" s="207" t="str">
        <f>Start!H3</f>
        <v>XXXXXX</v>
      </c>
    </row>
    <row r="4" spans="2:11" ht="15.6" x14ac:dyDescent="0.3">
      <c r="C4" s="19"/>
      <c r="D4" s="19"/>
      <c r="E4" s="19"/>
      <c r="I4" s="14" t="s">
        <v>467</v>
      </c>
      <c r="J4" s="166" t="str">
        <f>Start!H4</f>
        <v>jj.mm.aaaa</v>
      </c>
    </row>
    <row r="5" spans="2:11" s="206" customFormat="1" ht="15.6" x14ac:dyDescent="0.3">
      <c r="B5" s="19"/>
      <c r="C5" s="19"/>
      <c r="D5" s="19"/>
      <c r="E5" s="19"/>
      <c r="I5" s="186"/>
      <c r="J5" s="221"/>
    </row>
    <row r="6" spans="2:11" s="206" customFormat="1" ht="17.399999999999999" x14ac:dyDescent="0.25">
      <c r="B6" s="838" t="s">
        <v>399</v>
      </c>
      <c r="C6" s="838"/>
      <c r="D6" s="838"/>
      <c r="E6" s="838"/>
      <c r="F6" s="838"/>
      <c r="G6" s="838"/>
      <c r="I6" s="186"/>
      <c r="J6" s="221"/>
    </row>
    <row r="7" spans="2:11" s="206" customFormat="1" ht="17.399999999999999" x14ac:dyDescent="0.3">
      <c r="B7" s="2" t="s">
        <v>1226</v>
      </c>
      <c r="C7" s="19"/>
      <c r="D7" s="19"/>
      <c r="E7" s="19"/>
      <c r="I7" s="186"/>
      <c r="J7" s="221"/>
    </row>
    <row r="8" spans="2:11" s="206" customFormat="1" ht="15.6" x14ac:dyDescent="0.3">
      <c r="B8" s="19"/>
      <c r="C8" s="19"/>
      <c r="D8" s="19"/>
      <c r="E8" s="19"/>
      <c r="I8" s="186"/>
      <c r="J8" s="221"/>
    </row>
    <row r="9" spans="2:11" s="206" customFormat="1" ht="15.6" hidden="1" x14ac:dyDescent="0.3">
      <c r="B9" s="19"/>
      <c r="C9" s="19"/>
      <c r="D9" s="19"/>
      <c r="E9" s="19"/>
      <c r="I9" s="186"/>
      <c r="J9" s="221"/>
    </row>
    <row r="10" spans="2:11" s="206" customFormat="1" ht="15.6" hidden="1" x14ac:dyDescent="0.3">
      <c r="B10" s="19"/>
      <c r="C10" s="19"/>
      <c r="D10" s="19"/>
      <c r="E10" s="19"/>
      <c r="I10" s="186"/>
      <c r="J10" s="221"/>
    </row>
    <row r="11" spans="2:11" s="206" customFormat="1" ht="15.6" hidden="1" x14ac:dyDescent="0.3">
      <c r="B11" s="19"/>
      <c r="C11" s="19"/>
      <c r="D11" s="19"/>
      <c r="E11" s="19"/>
      <c r="I11" s="186"/>
      <c r="J11" s="221"/>
    </row>
    <row r="12" spans="2:11" s="206" customFormat="1" ht="15.6" hidden="1" x14ac:dyDescent="0.3">
      <c r="B12" s="19"/>
      <c r="C12" s="19"/>
      <c r="D12" s="19"/>
      <c r="E12" s="19"/>
      <c r="I12" s="186"/>
      <c r="J12" s="221"/>
    </row>
    <row r="13" spans="2:11" x14ac:dyDescent="0.25">
      <c r="B13" s="901" t="str">
        <f>IF(Metadata!G79&lt;6,"Veuillez répondre aux questions encore ouvertes dans la partie de l’enquête Données (tableau Métadonnées) ou vérifiez vos réponses.","")</f>
        <v>Veuillez répondre aux questions encore ouvertes dans la partie de l’enquête Données (tableau Métadonnées) ou vérifiez vos réponses.</v>
      </c>
      <c r="C13" s="901"/>
      <c r="D13" s="901"/>
      <c r="E13" s="901"/>
      <c r="F13" s="901"/>
      <c r="G13" s="901"/>
      <c r="H13" s="901"/>
      <c r="I13" s="901"/>
      <c r="J13" s="901"/>
    </row>
    <row r="14" spans="2:11" ht="33.75" customHeight="1" x14ac:dyDescent="0.25">
      <c r="B14" s="902" t="s">
        <v>1225</v>
      </c>
      <c r="C14" s="902"/>
      <c r="D14" s="902"/>
      <c r="E14" s="902"/>
      <c r="F14" s="902"/>
      <c r="G14" s="902"/>
      <c r="H14" s="902"/>
      <c r="I14" s="902"/>
      <c r="J14" s="902"/>
    </row>
    <row r="15" spans="2:11" ht="16.5" customHeight="1" x14ac:dyDescent="0.25">
      <c r="B15" s="656" t="s">
        <v>485</v>
      </c>
      <c r="C15" s="656" t="s">
        <v>486</v>
      </c>
      <c r="D15" s="890" t="s">
        <v>487</v>
      </c>
      <c r="E15" s="890"/>
      <c r="F15" s="890"/>
      <c r="G15" s="890"/>
      <c r="H15" s="890"/>
      <c r="I15" s="656" t="s">
        <v>488</v>
      </c>
      <c r="J15" s="656" t="s">
        <v>489</v>
      </c>
    </row>
    <row r="16" spans="2:11" x14ac:dyDescent="0.25">
      <c r="B16" s="657" t="s">
        <v>329</v>
      </c>
      <c r="C16" s="903" t="s">
        <v>490</v>
      </c>
      <c r="D16" s="891" t="str">
        <f>Metadata!B8</f>
        <v>1. Données de base</v>
      </c>
      <c r="E16" s="892"/>
      <c r="F16" s="892"/>
      <c r="G16" s="892"/>
      <c r="H16" s="893"/>
      <c r="I16" s="242" t="str">
        <f>Metadata!G77&amp;" de 4"</f>
        <v>0 de 4</v>
      </c>
      <c r="J16" s="245" t="str">
        <f>IF(Metadata!G77&lt;4,"incomplet","OK")</f>
        <v>incomplet</v>
      </c>
    </row>
    <row r="17" spans="2:12" x14ac:dyDescent="0.25">
      <c r="B17" s="658" t="s">
        <v>1273</v>
      </c>
      <c r="C17" s="904"/>
      <c r="D17" s="894" t="str">
        <f>Metadata!B29</f>
        <v>2. Formulaires à remplir</v>
      </c>
      <c r="E17" s="895"/>
      <c r="F17" s="895"/>
      <c r="G17" s="895"/>
      <c r="H17" s="896"/>
      <c r="I17" s="243" t="str">
        <f>Metadata!G81&amp;" de 5"</f>
        <v>0 de 5</v>
      </c>
      <c r="J17" s="245" t="str">
        <f>IF(Metadata!G81&lt;5,"incomplet","OK")</f>
        <v>incomplet</v>
      </c>
    </row>
    <row r="18" spans="2:12" ht="6.75" customHeight="1" x14ac:dyDescent="0.25">
      <c r="B18" s="659"/>
      <c r="C18" s="504"/>
      <c r="D18" s="230"/>
      <c r="E18" s="230"/>
      <c r="F18" s="230"/>
      <c r="G18" s="230"/>
      <c r="H18" s="230"/>
      <c r="I18" s="187"/>
      <c r="J18" s="246"/>
    </row>
    <row r="19" spans="2:12" x14ac:dyDescent="0.25">
      <c r="B19" s="660"/>
      <c r="C19" s="505" t="s">
        <v>359</v>
      </c>
      <c r="D19" s="897" t="str">
        <f>'INP05.MELD'!F2</f>
        <v>Chiffres clés de l’entreprise et du groupe résidents</v>
      </c>
      <c r="E19" s="898"/>
      <c r="F19" s="898"/>
      <c r="G19" s="898"/>
      <c r="H19" s="899"/>
      <c r="I19" s="439">
        <f>'INP05.MELD'!$D$62</f>
        <v>0</v>
      </c>
      <c r="J19" s="245" t="str">
        <f>IF(AND(C19="",I19=0),"",IF(AND(C19&lt;&gt;"",I19=0),"formule vierge",IF(AND(C19&lt;&gt;"",I19&gt;0),"OK","relevé avec valeurs")))</f>
        <v>formule vierge</v>
      </c>
    </row>
    <row r="20" spans="2:12" s="351" customFormat="1" ht="12.75" hidden="1" customHeight="1" x14ac:dyDescent="0.25">
      <c r="B20" s="661"/>
      <c r="C20" s="506"/>
      <c r="D20" s="900"/>
      <c r="E20" s="900"/>
      <c r="F20" s="900"/>
      <c r="G20" s="900"/>
      <c r="H20" s="900"/>
      <c r="I20" s="464"/>
      <c r="J20" s="464"/>
    </row>
    <row r="21" spans="2:12" ht="7.5" customHeight="1" x14ac:dyDescent="0.25">
      <c r="B21" s="659"/>
      <c r="C21" s="504"/>
      <c r="D21" s="230"/>
      <c r="E21" s="230"/>
      <c r="F21" s="230"/>
      <c r="G21" s="230"/>
      <c r="H21" s="230"/>
      <c r="I21" s="187"/>
      <c r="J21" s="247"/>
    </row>
    <row r="22" spans="2:12" x14ac:dyDescent="0.25">
      <c r="B22" s="662" t="s">
        <v>297</v>
      </c>
      <c r="C22" s="505" t="str">
        <f>Metadata!G34</f>
        <v/>
      </c>
      <c r="D22" s="863" t="str">
        <f>'INP10.MELD'!D2</f>
        <v>Participations dans des entreprises résidentes</v>
      </c>
      <c r="E22" s="863"/>
      <c r="F22" s="863"/>
      <c r="G22" s="863"/>
      <c r="H22" s="863"/>
      <c r="I22" s="228">
        <f>'INP10.MELD'!N60</f>
        <v>0</v>
      </c>
      <c r="J22" s="245" t="str">
        <f t="shared" ref="J22:J27" si="0">IF(AND(C22="",I22=0),"",IF(AND(C22&lt;&gt;"",I22=0),"formule vierge",IF(AND(C22&lt;&gt;"",I22&gt;0),"OK","relevé avec valeurs")))</f>
        <v/>
      </c>
    </row>
    <row r="23" spans="2:12" x14ac:dyDescent="0.25">
      <c r="B23" s="663" t="s">
        <v>299</v>
      </c>
      <c r="C23" s="505" t="str">
        <f>Metadata!G44</f>
        <v/>
      </c>
      <c r="D23" s="863" t="str">
        <f>'INP20.MELD'!D2</f>
        <v>Investisseurs de votre groupe (1re partie): investisseurs résidents</v>
      </c>
      <c r="E23" s="863"/>
      <c r="F23" s="863"/>
      <c r="G23" s="863"/>
      <c r="H23" s="863"/>
      <c r="I23" s="228">
        <f>'INP20.MELD'!M31</f>
        <v>0</v>
      </c>
      <c r="J23" s="245" t="str">
        <f t="shared" si="0"/>
        <v/>
      </c>
    </row>
    <row r="24" spans="2:12" x14ac:dyDescent="0.25">
      <c r="B24" s="663" t="s">
        <v>299</v>
      </c>
      <c r="C24" s="505" t="str">
        <f>Metadata!H44</f>
        <v/>
      </c>
      <c r="D24" s="863" t="str">
        <f>'INP30.MELD'!D2</f>
        <v>Investisseurs de votre groupe (2e partie): investisseurs non résidents</v>
      </c>
      <c r="E24" s="863"/>
      <c r="F24" s="863"/>
      <c r="G24" s="863"/>
      <c r="H24" s="863"/>
      <c r="I24" s="228">
        <f>'INP30.MELD'!U31</f>
        <v>0</v>
      </c>
      <c r="J24" s="245" t="str">
        <f t="shared" si="0"/>
        <v/>
      </c>
    </row>
    <row r="25" spans="2:12" x14ac:dyDescent="0.25">
      <c r="B25" s="663" t="s">
        <v>1096</v>
      </c>
      <c r="C25" s="505" t="str">
        <f>Metadata!G58</f>
        <v/>
      </c>
      <c r="D25" s="863" t="str">
        <f>'INP40.MELD'!F2</f>
        <v>Participations dans des entreprises non résidentes</v>
      </c>
      <c r="E25" s="863"/>
      <c r="F25" s="863"/>
      <c r="G25" s="863"/>
      <c r="H25" s="863"/>
      <c r="I25" s="228">
        <f>'INP40.MELD'!D305</f>
        <v>0</v>
      </c>
      <c r="J25" s="245" t="str">
        <f t="shared" si="0"/>
        <v/>
      </c>
    </row>
    <row r="26" spans="2:12" x14ac:dyDescent="0.25">
      <c r="B26" s="663" t="s">
        <v>1096</v>
      </c>
      <c r="C26" s="505" t="str">
        <f>Metadata!H58</f>
        <v/>
      </c>
      <c r="D26" s="863" t="str">
        <f>'INP50.MELD'!F2</f>
        <v>Participations dans des entreprises non résidentes (2e partie) – Fonds propres</v>
      </c>
      <c r="E26" s="863"/>
      <c r="F26" s="863"/>
      <c r="G26" s="863"/>
      <c r="H26" s="863"/>
      <c r="I26" s="228">
        <f>'INP50.MELD'!D305</f>
        <v>0</v>
      </c>
      <c r="J26" s="245" t="str">
        <f t="shared" si="0"/>
        <v/>
      </c>
      <c r="L26" s="516"/>
    </row>
    <row r="27" spans="2:12" x14ac:dyDescent="0.25">
      <c r="B27" s="663" t="s">
        <v>300</v>
      </c>
      <c r="C27" s="507" t="str">
        <f>Metadata!G50</f>
        <v/>
      </c>
      <c r="D27" s="886" t="str">
        <f>'INP60.MELD'!F2</f>
        <v>Données opérationnelles sur les entreprises non résidentes</v>
      </c>
      <c r="E27" s="886"/>
      <c r="F27" s="886"/>
      <c r="G27" s="886"/>
      <c r="H27" s="886"/>
      <c r="I27" s="228">
        <f>'INP60.MELD'!D305</f>
        <v>0</v>
      </c>
      <c r="J27" s="245" t="str">
        <f t="shared" si="0"/>
        <v/>
      </c>
      <c r="L27" s="516"/>
    </row>
    <row r="28" spans="2:12" ht="7.5" customHeight="1" x14ac:dyDescent="0.25">
      <c r="B28" s="241"/>
      <c r="C28" s="244"/>
      <c r="D28" s="230"/>
      <c r="E28" s="230"/>
      <c r="F28" s="230"/>
      <c r="G28" s="230"/>
      <c r="H28" s="230"/>
      <c r="I28" s="187"/>
      <c r="J28" s="247"/>
      <c r="L28" s="516"/>
    </row>
    <row r="29" spans="2:12" s="351" customFormat="1" hidden="1" x14ac:dyDescent="0.25">
      <c r="B29" s="767"/>
      <c r="D29" s="767"/>
      <c r="E29" s="767"/>
      <c r="F29" s="767"/>
      <c r="G29" s="767"/>
      <c r="H29" s="767"/>
      <c r="L29" s="516"/>
    </row>
    <row r="30" spans="2:12" s="351" customFormat="1" hidden="1" x14ac:dyDescent="0.25">
      <c r="B30" s="767"/>
      <c r="D30" s="767"/>
      <c r="E30" s="767"/>
      <c r="F30" s="767"/>
      <c r="G30" s="767"/>
      <c r="H30" s="767"/>
      <c r="L30" s="516"/>
    </row>
    <row r="31" spans="2:12" s="351" customFormat="1" hidden="1" x14ac:dyDescent="0.25">
      <c r="B31" s="767"/>
      <c r="D31" s="767"/>
      <c r="E31" s="767"/>
      <c r="F31" s="767"/>
      <c r="G31" s="767"/>
      <c r="H31" s="767"/>
      <c r="L31" s="516"/>
    </row>
    <row r="32" spans="2:12" s="351" customFormat="1" hidden="1" x14ac:dyDescent="0.25">
      <c r="B32" s="767"/>
      <c r="D32" s="767"/>
      <c r="E32" s="767"/>
      <c r="F32" s="767"/>
      <c r="G32" s="767"/>
      <c r="H32" s="767"/>
      <c r="L32" s="516"/>
    </row>
    <row r="33" spans="2:12" s="351" customFormat="1" hidden="1" x14ac:dyDescent="0.25">
      <c r="B33" s="767"/>
      <c r="D33" s="767"/>
      <c r="E33" s="767"/>
      <c r="F33" s="767"/>
      <c r="G33" s="767"/>
      <c r="H33" s="767"/>
      <c r="L33" s="516"/>
    </row>
    <row r="34" spans="2:12" s="351" customFormat="1" hidden="1" x14ac:dyDescent="0.25">
      <c r="B34" s="767"/>
      <c r="D34" s="767"/>
      <c r="E34" s="767"/>
      <c r="F34" s="767"/>
      <c r="G34" s="767"/>
      <c r="H34" s="767"/>
      <c r="L34" s="516"/>
    </row>
    <row r="35" spans="2:12" s="351" customFormat="1" ht="7.5" hidden="1" customHeight="1" x14ac:dyDescent="0.25">
      <c r="L35" s="516"/>
    </row>
    <row r="36" spans="2:12" s="351" customFormat="1" hidden="1" x14ac:dyDescent="0.25">
      <c r="D36" s="767"/>
      <c r="E36" s="767"/>
      <c r="F36" s="767"/>
      <c r="G36" s="767"/>
      <c r="H36" s="767"/>
      <c r="L36" s="516"/>
    </row>
    <row r="37" spans="2:12" s="351" customFormat="1" ht="7.5" hidden="1" customHeight="1" x14ac:dyDescent="0.25">
      <c r="L37" s="516"/>
    </row>
    <row r="38" spans="2:12" s="351" customFormat="1" hidden="1" x14ac:dyDescent="0.25">
      <c r="D38" s="767"/>
      <c r="E38" s="767"/>
      <c r="F38" s="767"/>
      <c r="G38" s="767"/>
      <c r="H38" s="767"/>
      <c r="L38" s="516"/>
    </row>
    <row r="39" spans="2:12" ht="2.1" customHeight="1" x14ac:dyDescent="0.25">
      <c r="B39" s="180"/>
      <c r="C39" s="180"/>
      <c r="D39" s="180"/>
      <c r="E39" s="180"/>
      <c r="F39" s="180"/>
      <c r="G39" s="180"/>
      <c r="H39" s="229" t="s">
        <v>311</v>
      </c>
      <c r="I39" s="180"/>
      <c r="J39" s="180"/>
      <c r="L39" s="516"/>
    </row>
    <row r="40" spans="2:12" ht="13.8" x14ac:dyDescent="0.25">
      <c r="C40" s="188"/>
      <c r="D40" s="188"/>
      <c r="E40" s="188"/>
      <c r="F40" s="20"/>
      <c r="G40" s="20"/>
      <c r="H40" s="20"/>
      <c r="I40" s="20"/>
      <c r="J40" s="20"/>
      <c r="L40" s="516"/>
    </row>
    <row r="41" spans="2:12" ht="25.5" customHeight="1" x14ac:dyDescent="0.3">
      <c r="B41" s="2" t="s">
        <v>491</v>
      </c>
      <c r="C41" s="188"/>
      <c r="D41" s="188"/>
      <c r="E41" s="188"/>
      <c r="F41" s="20"/>
      <c r="G41" s="20"/>
      <c r="H41" s="20"/>
      <c r="I41" s="20"/>
      <c r="J41" s="20"/>
      <c r="L41" s="516"/>
    </row>
    <row r="42" spans="2:12" ht="18.75" customHeight="1" x14ac:dyDescent="0.25">
      <c r="B42" s="890" t="s">
        <v>997</v>
      </c>
      <c r="C42" s="890"/>
      <c r="D42" s="887" t="s">
        <v>492</v>
      </c>
      <c r="E42" s="888"/>
      <c r="F42" s="888"/>
      <c r="G42" s="888"/>
      <c r="H42" s="888"/>
      <c r="I42" s="888"/>
      <c r="J42" s="889"/>
    </row>
    <row r="43" spans="2:12" ht="26.25" customHeight="1" x14ac:dyDescent="0.25">
      <c r="B43" s="885"/>
      <c r="C43" s="885"/>
      <c r="D43" s="864"/>
      <c r="E43" s="865"/>
      <c r="F43" s="865"/>
      <c r="G43" s="865"/>
      <c r="H43" s="865"/>
      <c r="I43" s="865"/>
      <c r="J43" s="866"/>
    </row>
    <row r="44" spans="2:12" ht="26.25" customHeight="1" x14ac:dyDescent="0.25">
      <c r="B44" s="885"/>
      <c r="C44" s="885"/>
      <c r="D44" s="864"/>
      <c r="E44" s="865"/>
      <c r="F44" s="865"/>
      <c r="G44" s="865"/>
      <c r="H44" s="865"/>
      <c r="I44" s="865"/>
      <c r="J44" s="866"/>
    </row>
    <row r="45" spans="2:12" ht="26.25" customHeight="1" x14ac:dyDescent="0.25">
      <c r="B45" s="885"/>
      <c r="C45" s="885"/>
      <c r="D45" s="864"/>
      <c r="E45" s="865"/>
      <c r="F45" s="865"/>
      <c r="G45" s="865"/>
      <c r="H45" s="865"/>
      <c r="I45" s="865"/>
      <c r="J45" s="866"/>
    </row>
    <row r="46" spans="2:12" ht="26.25" customHeight="1" x14ac:dyDescent="0.25">
      <c r="B46" s="885"/>
      <c r="C46" s="885"/>
      <c r="D46" s="864"/>
      <c r="E46" s="865"/>
      <c r="F46" s="865"/>
      <c r="G46" s="865"/>
      <c r="H46" s="865"/>
      <c r="I46" s="865"/>
      <c r="J46" s="866"/>
    </row>
    <row r="47" spans="2:12" ht="26.25" customHeight="1" x14ac:dyDescent="0.25">
      <c r="B47" s="885"/>
      <c r="C47" s="885"/>
      <c r="D47" s="864"/>
      <c r="E47" s="865"/>
      <c r="F47" s="865"/>
      <c r="G47" s="865"/>
      <c r="H47" s="865"/>
      <c r="I47" s="865"/>
      <c r="J47" s="866"/>
    </row>
    <row r="48" spans="2:12" ht="26.25" customHeight="1" x14ac:dyDescent="0.25">
      <c r="B48" s="885"/>
      <c r="C48" s="885"/>
      <c r="D48" s="864"/>
      <c r="E48" s="865"/>
      <c r="F48" s="865"/>
      <c r="G48" s="865"/>
      <c r="H48" s="865"/>
      <c r="I48" s="865"/>
      <c r="J48" s="866"/>
    </row>
    <row r="49" spans="2:11" ht="26.25" customHeight="1" x14ac:dyDescent="0.25">
      <c r="B49" s="885"/>
      <c r="C49" s="885"/>
      <c r="D49" s="864"/>
      <c r="E49" s="865"/>
      <c r="F49" s="865"/>
      <c r="G49" s="865"/>
      <c r="H49" s="865"/>
      <c r="I49" s="865"/>
      <c r="J49" s="866"/>
    </row>
    <row r="50" spans="2:11" ht="13.8" x14ac:dyDescent="0.25">
      <c r="B50" s="20"/>
      <c r="C50" s="20"/>
      <c r="D50" s="20"/>
      <c r="E50" s="20"/>
      <c r="F50" s="20"/>
      <c r="G50" s="20"/>
      <c r="H50" s="20"/>
      <c r="I50" s="20"/>
      <c r="J50" s="20"/>
      <c r="K50" s="177"/>
    </row>
    <row r="51" spans="2:11" ht="17.399999999999999" x14ac:dyDescent="0.3">
      <c r="B51" s="2" t="s">
        <v>493</v>
      </c>
      <c r="C51" s="188"/>
      <c r="D51" s="188"/>
      <c r="G51" s="20"/>
      <c r="H51" s="20"/>
      <c r="I51" s="250"/>
      <c r="J51" s="250"/>
      <c r="K51" s="177"/>
    </row>
    <row r="52" spans="2:11" x14ac:dyDescent="0.25">
      <c r="C52" s="177"/>
      <c r="D52" s="177"/>
      <c r="E52" s="177"/>
      <c r="F52" s="177"/>
      <c r="G52" s="177"/>
      <c r="H52" s="177"/>
      <c r="I52" s="177"/>
      <c r="J52" s="177"/>
      <c r="K52" s="177"/>
    </row>
    <row r="53" spans="2:11" s="351" customFormat="1" x14ac:dyDescent="0.25">
      <c r="B53" s="767"/>
      <c r="C53" s="767"/>
      <c r="D53" s="767"/>
      <c r="E53" s="767"/>
    </row>
    <row r="54" spans="2:11" s="351" customFormat="1" x14ac:dyDescent="0.25">
      <c r="E54" s="182" t="s">
        <v>1000</v>
      </c>
    </row>
    <row r="55" spans="2:11" s="351" customFormat="1" ht="18" customHeight="1" x14ac:dyDescent="0.25">
      <c r="B55" s="871" t="s">
        <v>1115</v>
      </c>
      <c r="C55" s="872"/>
      <c r="E55" s="883" t="s">
        <v>1127</v>
      </c>
      <c r="F55" s="884"/>
      <c r="G55" s="884"/>
      <c r="H55" s="691" t="s">
        <v>496</v>
      </c>
      <c r="I55" s="691" t="s">
        <v>362</v>
      </c>
      <c r="J55" s="692">
        <f>'INP30.MELD'!I32</f>
        <v>0</v>
      </c>
    </row>
    <row r="56" spans="2:11" s="351" customFormat="1" ht="18" customHeight="1" x14ac:dyDescent="0.25">
      <c r="B56" s="873"/>
      <c r="C56" s="874"/>
      <c r="E56" s="853" t="s">
        <v>1118</v>
      </c>
      <c r="F56" s="854"/>
      <c r="G56" s="854"/>
      <c r="H56" s="693" t="s">
        <v>497</v>
      </c>
      <c r="I56" s="693" t="s">
        <v>362</v>
      </c>
      <c r="J56" s="694">
        <f>'INP30.MELD'!K32</f>
        <v>0</v>
      </c>
    </row>
    <row r="57" spans="2:11" s="351" customFormat="1" ht="18" customHeight="1" x14ac:dyDescent="0.25">
      <c r="B57" s="873"/>
      <c r="C57" s="874"/>
      <c r="E57" s="855" t="s">
        <v>1119</v>
      </c>
      <c r="F57" s="856"/>
      <c r="G57" s="856"/>
      <c r="H57" s="695" t="s">
        <v>497</v>
      </c>
      <c r="I57" s="695" t="s">
        <v>362</v>
      </c>
      <c r="J57" s="696">
        <f>'INP30.MELD'!L32</f>
        <v>0</v>
      </c>
    </row>
    <row r="58" spans="2:11" s="351" customFormat="1" ht="18" customHeight="1" x14ac:dyDescent="0.25">
      <c r="B58" s="875"/>
      <c r="C58" s="876"/>
      <c r="E58" s="859" t="s">
        <v>1120</v>
      </c>
      <c r="F58" s="860"/>
      <c r="G58" s="860"/>
      <c r="H58" s="697" t="s">
        <v>497</v>
      </c>
      <c r="I58" s="697" t="s">
        <v>362</v>
      </c>
      <c r="J58" s="698">
        <f>'INP30.MELD'!M32</f>
        <v>0</v>
      </c>
    </row>
    <row r="59" spans="2:11" s="351" customFormat="1" x14ac:dyDescent="0.25">
      <c r="B59" s="358"/>
      <c r="C59" s="358"/>
      <c r="E59" s="358"/>
      <c r="F59" s="358"/>
      <c r="G59" s="358"/>
      <c r="H59" s="519"/>
      <c r="I59" s="519"/>
      <c r="J59" s="520"/>
    </row>
    <row r="60" spans="2:11" s="351" customFormat="1" x14ac:dyDescent="0.25">
      <c r="B60" s="358"/>
      <c r="C60" s="358"/>
      <c r="E60" s="586" t="s">
        <v>1116</v>
      </c>
      <c r="F60" s="358"/>
      <c r="G60" s="358"/>
      <c r="H60" s="519"/>
      <c r="I60" s="519"/>
      <c r="J60" s="520"/>
    </row>
    <row r="61" spans="2:11" s="351" customFormat="1" ht="18" customHeight="1" x14ac:dyDescent="0.25">
      <c r="B61" s="877" t="s">
        <v>1116</v>
      </c>
      <c r="C61" s="878"/>
      <c r="E61" s="849" t="s">
        <v>494</v>
      </c>
      <c r="F61" s="850"/>
      <c r="G61" s="850"/>
      <c r="H61" s="699" t="s">
        <v>497</v>
      </c>
      <c r="I61" s="699" t="s">
        <v>359</v>
      </c>
      <c r="J61" s="700">
        <f>MAX(ABS('INP05.MELD'!F20),ABS('INP05.MELD'!G20))</f>
        <v>0</v>
      </c>
    </row>
    <row r="62" spans="2:11" s="351" customFormat="1" ht="18" customHeight="1" x14ac:dyDescent="0.25">
      <c r="B62" s="879"/>
      <c r="C62" s="880"/>
      <c r="E62" s="861" t="s">
        <v>495</v>
      </c>
      <c r="F62" s="862"/>
      <c r="G62" s="862"/>
      <c r="H62" s="701" t="s">
        <v>497</v>
      </c>
      <c r="I62" s="701" t="s">
        <v>359</v>
      </c>
      <c r="J62" s="696">
        <f>IF(ABS('INP05.MELD'!$F$21)&gt;ABS('INP05.MELD'!$G$21),'INP05.MELD'!$F$21,'INP05.MELD'!$G$21)</f>
        <v>0</v>
      </c>
    </row>
    <row r="63" spans="2:11" s="351" customFormat="1" ht="18" customHeight="1" x14ac:dyDescent="0.25">
      <c r="B63" s="881"/>
      <c r="C63" s="882"/>
      <c r="E63" s="851" t="s">
        <v>1121</v>
      </c>
      <c r="F63" s="852"/>
      <c r="G63" s="852"/>
      <c r="H63" s="702"/>
      <c r="I63" s="702" t="s">
        <v>359</v>
      </c>
      <c r="J63" s="698">
        <f>MAX(ABS('INP05.MELD'!F22),ABS('INP05.MELD'!G22))</f>
        <v>0</v>
      </c>
    </row>
    <row r="64" spans="2:11" s="351" customFormat="1" x14ac:dyDescent="0.25">
      <c r="B64" s="358"/>
      <c r="C64" s="358"/>
      <c r="E64" s="358"/>
      <c r="F64" s="358"/>
      <c r="G64" s="358"/>
      <c r="H64" s="519"/>
      <c r="I64" s="519"/>
      <c r="J64" s="520"/>
    </row>
    <row r="65" spans="2:11" s="351" customFormat="1" x14ac:dyDescent="0.25">
      <c r="B65" s="358"/>
      <c r="C65" s="358"/>
      <c r="E65" s="521" t="s">
        <v>1128</v>
      </c>
      <c r="F65" s="358"/>
      <c r="G65" s="358"/>
      <c r="H65" s="519"/>
      <c r="I65" s="519"/>
      <c r="J65" s="520"/>
    </row>
    <row r="66" spans="2:11" s="351" customFormat="1" ht="18" customHeight="1" x14ac:dyDescent="0.25">
      <c r="B66" s="871" t="s">
        <v>1117</v>
      </c>
      <c r="C66" s="872"/>
      <c r="E66" s="867" t="s">
        <v>1122</v>
      </c>
      <c r="F66" s="868"/>
      <c r="G66" s="868"/>
      <c r="H66" s="703" t="s">
        <v>497</v>
      </c>
      <c r="I66" s="703" t="s">
        <v>363</v>
      </c>
      <c r="J66" s="704">
        <f>'INP40.MELD'!F266</f>
        <v>0</v>
      </c>
    </row>
    <row r="67" spans="2:11" s="354" customFormat="1" ht="18" customHeight="1" x14ac:dyDescent="0.25">
      <c r="B67" s="873"/>
      <c r="C67" s="874"/>
      <c r="E67" s="853" t="s">
        <v>1123</v>
      </c>
      <c r="F67" s="854"/>
      <c r="G67" s="854"/>
      <c r="H67" s="705" t="s">
        <v>497</v>
      </c>
      <c r="I67" s="705" t="s">
        <v>358</v>
      </c>
      <c r="J67" s="694">
        <f>'INP50.MELD'!M266</f>
        <v>0</v>
      </c>
    </row>
    <row r="68" spans="2:11" s="351" customFormat="1" ht="18" customHeight="1" x14ac:dyDescent="0.25">
      <c r="B68" s="873"/>
      <c r="C68" s="874"/>
      <c r="E68" s="855" t="s">
        <v>1119</v>
      </c>
      <c r="F68" s="856"/>
      <c r="G68" s="856"/>
      <c r="H68" s="701" t="s">
        <v>497</v>
      </c>
      <c r="I68" s="701" t="s">
        <v>358</v>
      </c>
      <c r="J68" s="696">
        <f>'INP50.MELD'!G266</f>
        <v>0</v>
      </c>
    </row>
    <row r="69" spans="2:11" s="351" customFormat="1" ht="18" customHeight="1" x14ac:dyDescent="0.25">
      <c r="B69" s="873"/>
      <c r="C69" s="874"/>
      <c r="E69" s="853" t="s">
        <v>1118</v>
      </c>
      <c r="F69" s="854"/>
      <c r="G69" s="854"/>
      <c r="H69" s="705" t="s">
        <v>497</v>
      </c>
      <c r="I69" s="705" t="s">
        <v>358</v>
      </c>
      <c r="J69" s="694">
        <f>'INP50.MELD'!H266</f>
        <v>0</v>
      </c>
    </row>
    <row r="70" spans="2:11" s="351" customFormat="1" ht="30" customHeight="1" x14ac:dyDescent="0.25">
      <c r="B70" s="873"/>
      <c r="C70" s="874"/>
      <c r="E70" s="857" t="s">
        <v>1124</v>
      </c>
      <c r="F70" s="858"/>
      <c r="G70" s="858"/>
      <c r="H70" s="706" t="s">
        <v>497</v>
      </c>
      <c r="I70" s="706" t="s">
        <v>358</v>
      </c>
      <c r="J70" s="707">
        <f>'INP50.MELD'!I266</f>
        <v>0</v>
      </c>
    </row>
    <row r="71" spans="2:11" s="351" customFormat="1" x14ac:dyDescent="0.25">
      <c r="B71" s="873"/>
      <c r="C71" s="874"/>
      <c r="E71" s="518"/>
      <c r="F71" s="522"/>
      <c r="G71" s="522"/>
      <c r="H71" s="523"/>
      <c r="I71" s="523"/>
      <c r="J71" s="626"/>
      <c r="K71" s="177"/>
    </row>
    <row r="72" spans="2:11" s="351" customFormat="1" x14ac:dyDescent="0.25">
      <c r="B72" s="873"/>
      <c r="C72" s="874"/>
      <c r="E72" s="524" t="s">
        <v>1129</v>
      </c>
      <c r="F72" s="522"/>
      <c r="G72" s="522"/>
      <c r="H72" s="523"/>
      <c r="I72" s="523"/>
      <c r="J72" s="626"/>
      <c r="K72" s="177"/>
    </row>
    <row r="73" spans="2:11" s="351" customFormat="1" ht="18" customHeight="1" x14ac:dyDescent="0.25">
      <c r="B73" s="873"/>
      <c r="C73" s="874"/>
      <c r="E73" s="849" t="s">
        <v>1125</v>
      </c>
      <c r="F73" s="850"/>
      <c r="G73" s="850"/>
      <c r="H73" s="699"/>
      <c r="I73" s="699" t="s">
        <v>364</v>
      </c>
      <c r="J73" s="700">
        <f>'INP60.MELD'!H266</f>
        <v>0</v>
      </c>
      <c r="K73" s="177"/>
    </row>
    <row r="74" spans="2:11" s="351" customFormat="1" ht="18" customHeight="1" x14ac:dyDescent="0.25">
      <c r="B74" s="873"/>
      <c r="C74" s="874"/>
      <c r="E74" s="869" t="s">
        <v>1126</v>
      </c>
      <c r="F74" s="870"/>
      <c r="G74" s="870"/>
      <c r="H74" s="701" t="s">
        <v>497</v>
      </c>
      <c r="I74" s="701" t="s">
        <v>364</v>
      </c>
      <c r="J74" s="696">
        <f>'INP60.MELD'!G266</f>
        <v>0</v>
      </c>
      <c r="K74" s="177"/>
    </row>
    <row r="75" spans="2:11" ht="18" customHeight="1" x14ac:dyDescent="0.25">
      <c r="B75" s="875"/>
      <c r="C75" s="876"/>
      <c r="E75" s="851" t="s">
        <v>1092</v>
      </c>
      <c r="F75" s="852"/>
      <c r="G75" s="852"/>
      <c r="H75" s="702"/>
      <c r="I75" s="702" t="s">
        <v>364</v>
      </c>
      <c r="J75" s="698">
        <f>'INP60.MELD'!$F$266</f>
        <v>0</v>
      </c>
      <c r="K75" s="177"/>
    </row>
    <row r="76" spans="2:11" x14ac:dyDescent="0.25">
      <c r="B76" s="177"/>
      <c r="C76" s="177"/>
      <c r="D76" s="177"/>
      <c r="E76" s="177"/>
      <c r="F76" s="177"/>
      <c r="G76" s="177"/>
      <c r="H76" s="177"/>
      <c r="I76" s="177"/>
      <c r="J76" s="177"/>
      <c r="K76" s="177"/>
    </row>
    <row r="77" spans="2:11" x14ac:dyDescent="0.25">
      <c r="B77" s="177"/>
      <c r="C77" s="177"/>
      <c r="D77" s="177"/>
      <c r="E77" s="177"/>
      <c r="F77" s="177"/>
      <c r="G77" s="177"/>
      <c r="H77" s="177"/>
      <c r="I77" s="177"/>
      <c r="J77" s="177"/>
      <c r="K77" s="177"/>
    </row>
    <row r="78" spans="2:11" x14ac:dyDescent="0.25">
      <c r="B78" s="177"/>
      <c r="C78" s="177"/>
      <c r="D78" s="177"/>
      <c r="E78" s="177"/>
      <c r="F78" s="177"/>
      <c r="G78" s="177"/>
      <c r="H78" s="177"/>
      <c r="I78" s="177"/>
      <c r="J78" s="177"/>
      <c r="K78" s="177"/>
    </row>
    <row r="79" spans="2:11" x14ac:dyDescent="0.25">
      <c r="B79" s="177"/>
      <c r="C79" s="177"/>
      <c r="D79" s="177"/>
      <c r="E79" s="177"/>
      <c r="F79" s="177"/>
      <c r="G79" s="177"/>
      <c r="H79" s="177"/>
      <c r="I79" s="177"/>
      <c r="J79" s="177"/>
      <c r="K79" s="177"/>
    </row>
    <row r="80" spans="2:11" x14ac:dyDescent="0.25">
      <c r="B80" s="177"/>
      <c r="C80" s="177"/>
      <c r="D80" s="177"/>
      <c r="E80" s="177"/>
      <c r="F80" s="177"/>
      <c r="G80" s="177"/>
      <c r="H80" s="177"/>
      <c r="I80" s="177"/>
      <c r="J80" s="177"/>
      <c r="K80" s="177"/>
    </row>
  </sheetData>
  <sheetProtection sheet="1" objects="1" scenarios="1"/>
  <mergeCells count="59">
    <mergeCell ref="D30:H30"/>
    <mergeCell ref="D31:H31"/>
    <mergeCell ref="D33:H33"/>
    <mergeCell ref="B6:G6"/>
    <mergeCell ref="D16:H16"/>
    <mergeCell ref="D17:H17"/>
    <mergeCell ref="D19:H19"/>
    <mergeCell ref="D20:H20"/>
    <mergeCell ref="B13:J13"/>
    <mergeCell ref="B14:J14"/>
    <mergeCell ref="D15:H15"/>
    <mergeCell ref="C16:C17"/>
    <mergeCell ref="D22:H22"/>
    <mergeCell ref="B29:B34"/>
    <mergeCell ref="D32:H32"/>
    <mergeCell ref="D23:H23"/>
    <mergeCell ref="D48:J48"/>
    <mergeCell ref="D42:J42"/>
    <mergeCell ref="B43:C43"/>
    <mergeCell ref="D38:H38"/>
    <mergeCell ref="B42:C42"/>
    <mergeCell ref="D43:J43"/>
    <mergeCell ref="B48:C48"/>
    <mergeCell ref="B44:C44"/>
    <mergeCell ref="B45:C45"/>
    <mergeCell ref="D47:J47"/>
    <mergeCell ref="B47:C47"/>
    <mergeCell ref="D44:J44"/>
    <mergeCell ref="D45:J45"/>
    <mergeCell ref="B46:C46"/>
    <mergeCell ref="D46:J46"/>
    <mergeCell ref="D24:H24"/>
    <mergeCell ref="D49:J49"/>
    <mergeCell ref="B53:E53"/>
    <mergeCell ref="E66:G66"/>
    <mergeCell ref="E74:G74"/>
    <mergeCell ref="B55:C58"/>
    <mergeCell ref="B61:C63"/>
    <mergeCell ref="B66:C75"/>
    <mergeCell ref="E55:G55"/>
    <mergeCell ref="B49:C49"/>
    <mergeCell ref="D29:H29"/>
    <mergeCell ref="D25:H25"/>
    <mergeCell ref="D26:H26"/>
    <mergeCell ref="D27:H27"/>
    <mergeCell ref="D36:H36"/>
    <mergeCell ref="D34:H34"/>
    <mergeCell ref="E56:G56"/>
    <mergeCell ref="E57:G57"/>
    <mergeCell ref="E58:G58"/>
    <mergeCell ref="E61:G61"/>
    <mergeCell ref="E62:G62"/>
    <mergeCell ref="E73:G73"/>
    <mergeCell ref="E75:G75"/>
    <mergeCell ref="E63:G63"/>
    <mergeCell ref="E67:G67"/>
    <mergeCell ref="E68:G68"/>
    <mergeCell ref="E69:G69"/>
    <mergeCell ref="E70:G70"/>
  </mergeCells>
  <conditionalFormatting sqref="C19:I19">
    <cfRule type="expression" dxfId="13" priority="4" stopIfTrue="1">
      <formula>$C$19&lt;&gt;""</formula>
    </cfRule>
  </conditionalFormatting>
  <conditionalFormatting sqref="C22:I22">
    <cfRule type="expression" dxfId="12" priority="5" stopIfTrue="1">
      <formula>$C$22&lt;&gt;""</formula>
    </cfRule>
  </conditionalFormatting>
  <conditionalFormatting sqref="C23:I23">
    <cfRule type="expression" dxfId="11" priority="40" stopIfTrue="1">
      <formula>$C$23&lt;&gt;""</formula>
    </cfRule>
  </conditionalFormatting>
  <conditionalFormatting sqref="C24:I24">
    <cfRule type="expression" dxfId="10" priority="39" stopIfTrue="1">
      <formula>$C$24&lt;&gt;""</formula>
    </cfRule>
  </conditionalFormatting>
  <conditionalFormatting sqref="C25:I25">
    <cfRule type="expression" dxfId="9" priority="38" stopIfTrue="1">
      <formula>$C$25&lt;&gt;""</formula>
    </cfRule>
  </conditionalFormatting>
  <conditionalFormatting sqref="C26:I26">
    <cfRule type="expression" dxfId="8" priority="37" stopIfTrue="1">
      <formula>$C26&lt;&gt;""</formula>
    </cfRule>
  </conditionalFormatting>
  <conditionalFormatting sqref="C27:I27">
    <cfRule type="expression" dxfId="7" priority="36" stopIfTrue="1">
      <formula>$C$27&lt;&gt;""</formula>
    </cfRule>
  </conditionalFormatting>
  <conditionalFormatting sqref="J16">
    <cfRule type="expression" dxfId="6" priority="1" stopIfTrue="1">
      <formula>$J$16="OK"</formula>
    </cfRule>
  </conditionalFormatting>
  <conditionalFormatting sqref="J17">
    <cfRule type="expression" dxfId="5" priority="2" stopIfTrue="1">
      <formula>$J$17="OK"</formula>
    </cfRule>
  </conditionalFormatting>
  <conditionalFormatting sqref="J19">
    <cfRule type="expression" dxfId="4" priority="18" stopIfTrue="1">
      <formula>$J19="OK"</formula>
    </cfRule>
  </conditionalFormatting>
  <conditionalFormatting sqref="J22:J23">
    <cfRule type="expression" dxfId="3" priority="20" stopIfTrue="1">
      <formula>$J22="OK"</formula>
    </cfRule>
  </conditionalFormatting>
  <conditionalFormatting sqref="J24">
    <cfRule type="expression" dxfId="2" priority="23" stopIfTrue="1">
      <formula>$J$24="OK"</formula>
    </cfRule>
  </conditionalFormatting>
  <conditionalFormatting sqref="J25:J27">
    <cfRule type="expression" dxfId="1" priority="17" stopIfTrue="1">
      <formula>$J25="OK"</formula>
    </cfRule>
  </conditionalFormatting>
  <dataValidations count="1">
    <dataValidation type="list" allowBlank="1" showInputMessage="1" showErrorMessage="1" sqref="B43:C49" xr:uid="{00000000-0002-0000-0300-000000000000}">
      <formula1>Form_List</formula1>
    </dataValidation>
  </dataValidations>
  <hyperlinks>
    <hyperlink ref="D22:H22" location="INP10.MELD!A1" display="INP10.MELD!A1" xr:uid="{00000000-0004-0000-0300-000000000000}"/>
    <hyperlink ref="D23:H23" location="INP20.MELD!A1" display="INP20.MELD!A1" xr:uid="{00000000-0004-0000-0300-000001000000}"/>
    <hyperlink ref="D25:H25" location="INP40.MELD!A1" display="INP40.MELD!A1" xr:uid="{00000000-0004-0000-0300-000002000000}"/>
    <hyperlink ref="D26:H26" location="INP50.MELD!A1" display="INP50.MELD!A1" xr:uid="{00000000-0004-0000-0300-000003000000}"/>
    <hyperlink ref="D27:H27" location="INP60.MELD!A1" display="INP60.MELD!A1" xr:uid="{00000000-0004-0000-0300-000004000000}"/>
    <hyperlink ref="D24:H24" location="INP30.MELD!A1" display="INP30.MELD!A1" xr:uid="{00000000-0004-0000-0300-000005000000}"/>
    <hyperlink ref="B23" location="Question_B3" display="B3" xr:uid="{00000000-0004-0000-0300-000006000000}"/>
    <hyperlink ref="B24" location="Question_B3" display="B3" xr:uid="{00000000-0004-0000-0300-000007000000}"/>
    <hyperlink ref="B25" location="Question_B6" display="B6" xr:uid="{00000000-0004-0000-0300-000008000000}"/>
    <hyperlink ref="B26" location="Question_B6" display="B6" xr:uid="{00000000-0004-0000-0300-000009000000}"/>
    <hyperlink ref="B27" location="Question_B5" display="B5" xr:uid="{00000000-0004-0000-0300-00000A000000}"/>
    <hyperlink ref="B22" location="Question_B1" display="B1" xr:uid="{00000000-0004-0000-0300-00000B000000}"/>
    <hyperlink ref="B17" location="Question_B1" display="B1 - B6" xr:uid="{00000000-0004-0000-0300-00000C000000}"/>
    <hyperlink ref="B16" location="Question_A1" display="A1 - A4" xr:uid="{00000000-0004-0000-0300-00000D000000}"/>
    <hyperlink ref="D19:H19" location="INP05.MELD!A1" display="INP05.MELD!A1" xr:uid="{00000000-0004-0000-0300-00000E000000}"/>
    <hyperlink ref="D17:H17" location="Grunddaten_2" display="Grunddaten_2" xr:uid="{00000000-0004-0000-0300-00000F000000}"/>
    <hyperlink ref="D16:H16" location="Grunddaten_1" display="Grunddaten_1" xr:uid="{00000000-0004-0000-0300-000010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BNS confidentiel&C&D&Rpage &P]]></oddFooter>
  </headerFooter>
  <rowBreaks count="2" manualBreakCount="2">
    <brk id="39" min="1" max="9" man="1"/>
    <brk id="5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L76"/>
  <sheetViews>
    <sheetView showGridLines="0" showRowColHeaders="0" zoomScale="80" zoomScaleNormal="80" workbookViewId="0">
      <pane xSplit="5" ySplit="17" topLeftCell="F18" activePane="bottomRight" state="frozen"/>
      <selection activeCell="A3" sqref="A3:C3"/>
      <selection pane="topRight" activeCell="A3" sqref="A3:C3"/>
      <selection pane="bottomLeft" activeCell="A3" sqref="A3:C3"/>
      <selection pane="bottomRight" activeCell="F19" sqref="F19"/>
    </sheetView>
  </sheetViews>
  <sheetFormatPr defaultColWidth="9.21875" defaultRowHeight="13.2" x14ac:dyDescent="0.25"/>
  <cols>
    <col min="1" max="1" customWidth="true" style="48" width="4.77734375"/>
    <col min="2" max="2" customWidth="true" style="4" width="10.44140625"/>
    <col min="3" max="3" customWidth="true" style="4" width="50.44140625"/>
    <col min="4" max="4" customWidth="true" style="4" width="7.77734375"/>
    <col min="5" max="5" customWidth="true" style="4" width="4.77734375"/>
    <col min="6" max="7" customWidth="true" style="48" width="38.77734375"/>
    <col min="8" max="8" customWidth="true" style="48" width="4.77734375"/>
    <col min="9" max="9" customWidth="true" style="4" width="5.0"/>
    <col min="10" max="10" customWidth="true" hidden="true" style="4" width="16.77734375"/>
    <col min="11" max="11" bestFit="true" customWidth="true" style="4" width="10.77734375"/>
    <col min="12" max="12" customWidth="true" style="4" width="19.77734375"/>
    <col min="13" max="13" customWidth="true" style="4" width="15.5546875"/>
    <col min="14" max="16384" style="4" width="9.21875"/>
  </cols>
  <sheetData>
    <row r="1" spans="2:12" ht="21" customHeight="1" x14ac:dyDescent="0.3">
      <c r="F1" s="587" t="s">
        <v>399</v>
      </c>
      <c r="G1" s="315"/>
      <c r="K1" s="14" t="s">
        <v>1077</v>
      </c>
      <c r="L1" s="150" t="s">
        <v>359</v>
      </c>
    </row>
    <row r="2" spans="2:12" ht="21" customHeight="1" x14ac:dyDescent="0.3">
      <c r="F2" s="588" t="s">
        <v>1130</v>
      </c>
      <c r="G2" s="315"/>
      <c r="K2" s="14" t="s">
        <v>1062</v>
      </c>
      <c r="L2" s="150" t="str">
        <f>Start!H3</f>
        <v>XXXXXX</v>
      </c>
    </row>
    <row r="3" spans="2:12" ht="21" customHeight="1" x14ac:dyDescent="0.25">
      <c r="F3" s="589" t="s">
        <v>501</v>
      </c>
      <c r="G3" s="315"/>
      <c r="K3" s="14" t="s">
        <v>467</v>
      </c>
      <c r="L3" s="151" t="str">
        <f>Start!H4</f>
        <v>jj.mm.aaaa</v>
      </c>
    </row>
    <row r="4" spans="2:12" s="164" customFormat="1" ht="18" customHeight="1" x14ac:dyDescent="0.3">
      <c r="F4" s="19"/>
      <c r="H4" s="14"/>
      <c r="I4" s="191"/>
    </row>
    <row r="5" spans="2:12" s="164" customFormat="1" ht="18" customHeight="1" x14ac:dyDescent="0.3">
      <c r="F5" s="19"/>
      <c r="H5" s="14"/>
      <c r="I5" s="191"/>
    </row>
    <row r="6" spans="2:12" s="164" customFormat="1" ht="18" customHeight="1" x14ac:dyDescent="0.3">
      <c r="F6" s="19"/>
      <c r="H6" s="14"/>
      <c r="I6" s="191"/>
    </row>
    <row r="7" spans="2:12" s="164" customFormat="1" ht="18" customHeight="1" x14ac:dyDescent="0.25">
      <c r="F7" s="236"/>
      <c r="G7" s="236"/>
      <c r="H7" s="14"/>
      <c r="I7" s="191"/>
    </row>
    <row r="8" spans="2:12" s="164" customFormat="1" ht="18" customHeight="1" x14ac:dyDescent="0.25">
      <c r="B8" s="232"/>
      <c r="F8" s="236"/>
      <c r="G8" s="236"/>
      <c r="H8" s="14"/>
      <c r="I8" s="191"/>
    </row>
    <row r="9" spans="2:12" ht="18" customHeight="1" x14ac:dyDescent="0.25">
      <c r="B9" s="182"/>
      <c r="F9" s="236"/>
      <c r="G9" s="236"/>
    </row>
    <row r="10" spans="2:12" ht="18" hidden="1" customHeight="1" x14ac:dyDescent="0.25">
      <c r="B10" s="182"/>
    </row>
    <row r="11" spans="2:12" ht="18" hidden="1" customHeight="1" x14ac:dyDescent="0.25">
      <c r="B11" s="233"/>
      <c r="C11" s="153"/>
      <c r="D11" s="15"/>
      <c r="E11" s="15"/>
      <c r="F11" s="249" t="s">
        <v>332</v>
      </c>
    </row>
    <row r="12" spans="2:12" s="48" customFormat="1" ht="18" hidden="1" customHeight="1" x14ac:dyDescent="0.25">
      <c r="B12" s="234"/>
      <c r="C12" s="153"/>
      <c r="D12" s="15"/>
      <c r="E12" s="279"/>
      <c r="F12" s="593"/>
      <c r="G12" s="593"/>
      <c r="H12" s="279"/>
      <c r="I12" s="279"/>
    </row>
    <row r="13" spans="2:12" ht="18" hidden="1" customHeight="1" x14ac:dyDescent="0.25">
      <c r="B13" s="315"/>
      <c r="C13" s="315"/>
      <c r="D13" s="15"/>
      <c r="E13" s="279"/>
      <c r="F13" s="593"/>
      <c r="G13" s="593"/>
      <c r="H13" s="279"/>
      <c r="I13" s="279"/>
    </row>
    <row r="14" spans="2:12" ht="12.75" hidden="1" customHeight="1" x14ac:dyDescent="0.25">
      <c r="B14" s="630"/>
      <c r="C14" s="630"/>
      <c r="D14" s="15"/>
      <c r="E14" s="301"/>
      <c r="F14" s="208"/>
      <c r="G14" s="208"/>
      <c r="H14" s="301"/>
    </row>
    <row r="15" spans="2:12" s="48" customFormat="1" ht="55.05" customHeight="1" x14ac:dyDescent="0.25">
      <c r="B15" s="388"/>
      <c r="C15" s="388"/>
      <c r="D15" s="15"/>
      <c r="E15" s="6"/>
      <c r="F15" s="208" t="s">
        <v>1131</v>
      </c>
      <c r="G15" s="208" t="s">
        <v>1132</v>
      </c>
      <c r="H15" s="6"/>
    </row>
    <row r="16" spans="2:12" x14ac:dyDescent="0.25">
      <c r="D16" s="15"/>
      <c r="E16" s="7"/>
      <c r="F16" s="368" t="s">
        <v>374</v>
      </c>
      <c r="G16" s="368">
        <v>4.2</v>
      </c>
      <c r="H16" s="7"/>
    </row>
    <row r="17" spans="1:8" ht="36" customHeight="1" x14ac:dyDescent="0.25">
      <c r="A17" s="279"/>
      <c r="B17" s="279"/>
      <c r="C17" s="279"/>
      <c r="D17" s="279"/>
      <c r="E17" s="8"/>
      <c r="F17" s="57" t="s">
        <v>499</v>
      </c>
      <c r="G17" s="57" t="s">
        <v>500</v>
      </c>
      <c r="H17" s="8"/>
    </row>
    <row r="18" spans="1:8" s="279" customFormat="1" ht="35.1" customHeight="1" x14ac:dyDescent="0.25">
      <c r="B18" s="464" t="s">
        <v>498</v>
      </c>
      <c r="C18" s="464"/>
      <c r="D18" s="376" t="s">
        <v>375</v>
      </c>
      <c r="E18" s="5"/>
      <c r="F18" s="302"/>
      <c r="G18" s="302"/>
      <c r="H18" s="5"/>
    </row>
    <row r="19" spans="1:8" s="279" customFormat="1" ht="22.5" customHeight="1" x14ac:dyDescent="0.25">
      <c r="B19" s="464"/>
      <c r="C19" s="281" t="s">
        <v>1001</v>
      </c>
      <c r="D19" s="377"/>
      <c r="E19" s="5">
        <v>1</v>
      </c>
      <c r="F19" s="61"/>
      <c r="G19" s="61"/>
      <c r="H19" s="5">
        <v>1</v>
      </c>
    </row>
    <row r="20" spans="1:8" s="279" customFormat="1" ht="22.5" customHeight="1" x14ac:dyDescent="0.25">
      <c r="B20" s="464"/>
      <c r="C20" s="282" t="s">
        <v>1002</v>
      </c>
      <c r="D20" s="377"/>
      <c r="E20" s="5">
        <v>2</v>
      </c>
      <c r="F20" s="10"/>
      <c r="G20" s="10"/>
      <c r="H20" s="5">
        <v>2</v>
      </c>
    </row>
    <row r="21" spans="1:8" s="279" customFormat="1" ht="22.5" customHeight="1" x14ac:dyDescent="0.25">
      <c r="B21" s="90" t="s">
        <v>1003</v>
      </c>
      <c r="C21" s="281"/>
      <c r="D21" s="378" t="s">
        <v>376</v>
      </c>
      <c r="E21" s="5">
        <v>3</v>
      </c>
      <c r="F21" s="10"/>
      <c r="G21" s="10"/>
      <c r="H21" s="5">
        <v>3</v>
      </c>
    </row>
    <row r="22" spans="1:8" s="279" customFormat="1" ht="37.5" customHeight="1" x14ac:dyDescent="0.25">
      <c r="B22" s="905" t="s">
        <v>1133</v>
      </c>
      <c r="C22" s="906"/>
      <c r="D22" s="378" t="s">
        <v>1240</v>
      </c>
      <c r="E22" s="5">
        <v>4</v>
      </c>
      <c r="F22" s="283"/>
      <c r="G22" s="283"/>
      <c r="H22" s="5">
        <v>4</v>
      </c>
    </row>
    <row r="23" spans="1:8" s="279" customFormat="1" ht="6" customHeight="1" x14ac:dyDescent="0.25">
      <c r="B23" s="299"/>
      <c r="C23" s="300"/>
      <c r="D23" s="16"/>
      <c r="E23" s="16"/>
      <c r="F23" s="16"/>
      <c r="G23" s="16"/>
      <c r="H23" s="16"/>
    </row>
    <row r="24" spans="1:8" s="279" customFormat="1" ht="22.5" customHeight="1" x14ac:dyDescent="0.25">
      <c r="B24" s="156" t="str">
        <f>"Version: "&amp;C73</f>
        <v>Version: 1.01.F0</v>
      </c>
      <c r="C24" s="139"/>
      <c r="H24" s="303" t="s">
        <v>259</v>
      </c>
    </row>
    <row r="25" spans="1:8" s="279" customFormat="1" ht="2.1" customHeight="1" x14ac:dyDescent="0.25"/>
    <row r="26" spans="1:8" s="279" customFormat="1" ht="16.05" customHeight="1" x14ac:dyDescent="0.25"/>
    <row r="27" spans="1:8" s="279" customFormat="1" ht="16.05" customHeight="1" x14ac:dyDescent="0.25"/>
    <row r="28" spans="1:8" s="279" customFormat="1" ht="16.05" customHeight="1" x14ac:dyDescent="0.25">
      <c r="C28" s="139"/>
    </row>
    <row r="29" spans="1:8" s="279" customFormat="1" ht="16.05" customHeight="1" x14ac:dyDescent="0.25">
      <c r="C29" s="139"/>
    </row>
    <row r="30" spans="1:8" s="279" customFormat="1" ht="16.05" customHeight="1" x14ac:dyDescent="0.25"/>
    <row r="31" spans="1:8" s="279" customFormat="1" ht="16.05" customHeight="1" x14ac:dyDescent="0.25">
      <c r="C31" s="139"/>
    </row>
    <row r="32" spans="1:8" s="279" customFormat="1" ht="16.05" customHeight="1" x14ac:dyDescent="0.25"/>
    <row r="33" spans="3:8" s="279" customFormat="1" ht="35.25" hidden="1" customHeight="1" thickTop="1" x14ac:dyDescent="0.25"/>
    <row r="34" spans="3:8" s="279" customFormat="1" ht="31.5" hidden="1" customHeight="1" x14ac:dyDescent="0.25"/>
    <row r="35" spans="3:8" s="279" customFormat="1" ht="31.5" hidden="1" customHeight="1" x14ac:dyDescent="0.25"/>
    <row r="36" spans="3:8" s="279" customFormat="1" ht="31.5" hidden="1" customHeight="1" x14ac:dyDescent="0.25"/>
    <row r="37" spans="3:8" s="279" customFormat="1" ht="27" hidden="1" customHeight="1" x14ac:dyDescent="0.25"/>
    <row r="38" spans="3:8" s="279" customFormat="1" ht="6" customHeight="1" x14ac:dyDescent="0.25"/>
    <row r="39" spans="3:8" s="279" customFormat="1" ht="19.5" customHeight="1" x14ac:dyDescent="0.25"/>
    <row r="41" spans="3:8" hidden="1" x14ac:dyDescent="0.25">
      <c r="F41" s="64" t="e">
        <f>#REF!</f>
        <v>#REF!</v>
      </c>
      <c r="G41" s="64" t="e">
        <f>#REF!</f>
        <v>#REF!</v>
      </c>
    </row>
    <row r="42" spans="3:8" s="48" customFormat="1" hidden="1" x14ac:dyDescent="0.25">
      <c r="F42" s="64" t="e">
        <f>#REF!</f>
        <v>#REF!</v>
      </c>
      <c r="G42" s="64" t="e">
        <f>#REF!</f>
        <v>#REF!</v>
      </c>
    </row>
    <row r="43" spans="3:8" hidden="1" x14ac:dyDescent="0.25">
      <c r="F43" s="11"/>
    </row>
    <row r="44" spans="3:8" hidden="1" x14ac:dyDescent="0.25">
      <c r="H44" s="14"/>
    </row>
    <row r="45" spans="3:8" hidden="1" x14ac:dyDescent="0.25"/>
    <row r="46" spans="3:8" hidden="1" x14ac:dyDescent="0.25"/>
    <row r="48" spans="3:8" x14ac:dyDescent="0.25">
      <c r="C48" s="124" t="s">
        <v>502</v>
      </c>
      <c r="D48" s="48"/>
    </row>
    <row r="49" spans="1:7" x14ac:dyDescent="0.25">
      <c r="C49" s="90" t="s">
        <v>503</v>
      </c>
      <c r="D49" s="90"/>
      <c r="E49" s="125"/>
      <c r="F49" s="122" t="str">
        <f>IF(MIN(F22)&lt;0,"ERROR","")</f>
        <v/>
      </c>
      <c r="G49" s="161" t="str">
        <f>IF(MIN(G22)&lt;0,"ERROR","")</f>
        <v/>
      </c>
    </row>
    <row r="50" spans="1:7" s="211" customFormat="1" x14ac:dyDescent="0.25">
      <c r="C50" s="90" t="s">
        <v>504</v>
      </c>
      <c r="D50" s="126"/>
      <c r="E50" s="137"/>
      <c r="F50" s="161" t="str">
        <f>IF(OR(MIN(F19:F21)&lt;-100000,MAX(F19:F21)&gt;100000),"Warnung","")</f>
        <v/>
      </c>
      <c r="G50" s="161" t="str">
        <f>IF(OR(MIN(G19:G21)&lt;-100000,MAX(G19:G21)&gt;100000),"Warnung","")</f>
        <v/>
      </c>
    </row>
    <row r="51" spans="1:7" s="211" customFormat="1" x14ac:dyDescent="0.25">
      <c r="C51" s="90" t="s">
        <v>505</v>
      </c>
      <c r="D51" s="126"/>
      <c r="E51" s="137"/>
      <c r="F51" s="161" t="str">
        <f>IF(MAX(F22)&gt;100000,"Warnung","")</f>
        <v/>
      </c>
      <c r="G51" s="161" t="str">
        <f>IF(MAX(G22)&gt;100000,"Warnung","")</f>
        <v/>
      </c>
    </row>
    <row r="52" spans="1:7" s="211" customFormat="1" x14ac:dyDescent="0.25"/>
    <row r="53" spans="1:7" s="211" customFormat="1" x14ac:dyDescent="0.25">
      <c r="C53" s="139"/>
      <c r="D53" s="139"/>
      <c r="E53" s="139"/>
    </row>
    <row r="54" spans="1:7" s="211" customFormat="1" x14ac:dyDescent="0.25">
      <c r="C54" s="139"/>
      <c r="D54" s="139"/>
      <c r="E54" s="139"/>
    </row>
    <row r="61" spans="1:7" x14ac:dyDescent="0.25">
      <c r="A61" s="231"/>
    </row>
    <row r="62" spans="1:7" hidden="1" x14ac:dyDescent="0.25">
      <c r="C62" s="4" t="s">
        <v>330</v>
      </c>
      <c r="D62" s="4">
        <f>SUM(F62:G62)</f>
        <v>0</v>
      </c>
      <c r="F62" s="227">
        <f>COUNTA(F19:F22)</f>
        <v>0</v>
      </c>
      <c r="G62" s="227">
        <f>COUNTA(G19:G22)</f>
        <v>0</v>
      </c>
    </row>
    <row r="63" spans="1:7" hidden="1" x14ac:dyDescent="0.25">
      <c r="F63" s="248"/>
    </row>
    <row r="70" spans="2:3" x14ac:dyDescent="0.25">
      <c r="B70" s="193" t="s">
        <v>1</v>
      </c>
      <c r="C70" s="194" t="str">
        <f>L2</f>
        <v>XXXXXX</v>
      </c>
    </row>
    <row r="71" spans="2:3" x14ac:dyDescent="0.25">
      <c r="B71" s="85"/>
      <c r="C71" s="195" t="str">
        <f>L1</f>
        <v>INP05</v>
      </c>
    </row>
    <row r="72" spans="2:3" x14ac:dyDescent="0.25">
      <c r="B72" s="85"/>
      <c r="C72" s="196" t="str">
        <f>L3</f>
        <v>jj.mm.aaaa</v>
      </c>
    </row>
    <row r="73" spans="2:3" x14ac:dyDescent="0.25">
      <c r="B73" s="85"/>
      <c r="C73" s="197" t="s">
        <v>1061</v>
      </c>
    </row>
    <row r="74" spans="2:3" x14ac:dyDescent="0.25">
      <c r="B74" s="85"/>
      <c r="C74" s="195" t="str">
        <f>F17</f>
        <v>col. 01</v>
      </c>
    </row>
    <row r="75" spans="2:3" x14ac:dyDescent="0.25">
      <c r="B75" s="85"/>
      <c r="C75" s="198">
        <f>COUNTIF(F49:G49,"ERROR")</f>
        <v>0</v>
      </c>
    </row>
    <row r="76" spans="2:3" x14ac:dyDescent="0.25">
      <c r="B76" s="162"/>
      <c r="C76" s="473">
        <f>COUNTIF(F49:G51,"WARNUNG")</f>
        <v>0</v>
      </c>
    </row>
  </sheetData>
  <sheetProtection sheet="1" autoFilter="0"/>
  <mergeCells count="1">
    <mergeCell ref="B22:C22"/>
  </mergeCells>
  <hyperlinks>
    <hyperlink ref="F16" location="Note_4.1" display="4.1" xr:uid="{00000000-0004-0000-0400-000000000000}"/>
    <hyperlink ref="G16" location="Note_4.2" display="Note_4.2" xr:uid="{00000000-0004-0000-0400-000001000000}"/>
    <hyperlink ref="D18" location="Note_4.3" display="4.3" xr:uid="{00000000-0004-0000-0400-000002000000}"/>
    <hyperlink ref="D21" location="Note_4.4" display="4.4" xr:uid="{00000000-0004-0000-0400-000003000000}"/>
    <hyperlink ref="D22" location="Note_4.7" display="4.7" xr:uid="{00000000-0004-0000-0400-000004000000}"/>
  </hyperlinks>
  <pageMargins left="0.59055118110236227" right="0.59055118110236227" top="0.59055118110236227" bottom="0.59055118110236227" header="0.31496062992125984" footer="0.31496062992125984"/>
  <pageSetup paperSize="9" scale="69" orientation="landscape" r:id="rId1"/>
  <headerFooter>
    <oddFooter><![CDATA[&L&"Arial,Fett"BNS confidentiel&C&D&Rpage &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Q96"/>
  <sheetViews>
    <sheetView showGridLines="0" showRowColHeaders="0" zoomScale="80" zoomScaleNormal="80" workbookViewId="0">
      <pane ySplit="17" topLeftCell="A18" activePane="bottomLeft" state="frozen"/>
      <selection activeCell="A3" sqref="A3:C3"/>
      <selection pane="bottomLeft" activeCell="C18" sqref="C18"/>
    </sheetView>
  </sheetViews>
  <sheetFormatPr defaultColWidth="9.21875" defaultRowHeight="13.2" x14ac:dyDescent="0.25"/>
  <cols>
    <col min="1" max="1" customWidth="true" style="165" width="4.77734375"/>
    <col min="2" max="2" customWidth="true" style="279" width="4.77734375"/>
    <col min="3" max="3" customWidth="true" style="165" width="35.77734375"/>
    <col min="4" max="4" customWidth="true" style="165" width="27.77734375"/>
    <col min="5" max="7" customWidth="true" style="165" width="21.77734375"/>
    <col min="8" max="8" customWidth="true" style="280" width="21.77734375"/>
    <col min="9" max="9" customWidth="true" style="165" width="21.77734375"/>
    <col min="10" max="10" customWidth="true" style="165" width="4.77734375"/>
    <col min="11" max="11" customWidth="true" style="165" width="19.77734375"/>
    <col min="12" max="12" customWidth="true" hidden="true" style="165" width="16.77734375"/>
    <col min="13" max="15" customWidth="true" hidden="true" style="165" width="0.0"/>
    <col min="16" max="16" customWidth="true" style="165" width="15.77734375"/>
    <col min="17" max="17" customWidth="true" style="165" width="24.77734375"/>
    <col min="18" max="16384" style="165" width="9.21875"/>
  </cols>
  <sheetData>
    <row r="1" spans="1:17" ht="21" customHeight="1" x14ac:dyDescent="0.3">
      <c r="D1" s="587" t="s">
        <v>399</v>
      </c>
      <c r="E1" s="155"/>
      <c r="F1" s="315"/>
      <c r="J1" s="14" t="s">
        <v>1077</v>
      </c>
      <c r="K1" s="167" t="s">
        <v>360</v>
      </c>
    </row>
    <row r="2" spans="1:17" ht="21" customHeight="1" x14ac:dyDescent="0.3">
      <c r="D2" s="590" t="s">
        <v>1103</v>
      </c>
      <c r="E2" s="588"/>
      <c r="F2" s="315"/>
      <c r="J2" s="14" t="s">
        <v>1062</v>
      </c>
      <c r="K2" s="167" t="str">
        <f>Start!H3</f>
        <v>XXXXXX</v>
      </c>
      <c r="Q2" s="315"/>
    </row>
    <row r="3" spans="1:17" ht="21" customHeight="1" x14ac:dyDescent="0.3">
      <c r="D3" s="471" t="s">
        <v>1221</v>
      </c>
      <c r="E3" s="320"/>
      <c r="F3" s="315"/>
      <c r="J3" s="14" t="s">
        <v>467</v>
      </c>
      <c r="K3" s="166" t="str">
        <f>Start!H4</f>
        <v>jj.mm.aaaa</v>
      </c>
      <c r="Q3" s="589"/>
    </row>
    <row r="4" spans="1:17" ht="18" customHeight="1" x14ac:dyDescent="0.3">
      <c r="D4" s="320"/>
      <c r="E4" s="19"/>
      <c r="J4" s="14"/>
      <c r="K4" s="191"/>
      <c r="Q4" s="315"/>
    </row>
    <row r="5" spans="1:17" ht="35.1" customHeight="1" x14ac:dyDescent="0.25">
      <c r="D5" s="907" t="s">
        <v>1134</v>
      </c>
      <c r="E5" s="907"/>
      <c r="F5" s="907"/>
      <c r="G5" s="907"/>
      <c r="H5" s="907"/>
      <c r="J5" s="14"/>
      <c r="K5" s="191"/>
    </row>
    <row r="6" spans="1:17" ht="35.1" customHeight="1" x14ac:dyDescent="0.25">
      <c r="D6" s="908" t="s">
        <v>1135</v>
      </c>
      <c r="E6" s="908"/>
      <c r="F6" s="908"/>
      <c r="G6" s="908"/>
      <c r="H6" s="908"/>
      <c r="J6" s="14"/>
      <c r="K6" s="191"/>
    </row>
    <row r="7" spans="1:17" ht="18" customHeight="1" x14ac:dyDescent="0.25">
      <c r="E7" s="236"/>
      <c r="F7" s="236"/>
      <c r="J7" s="14"/>
      <c r="K7" s="191"/>
    </row>
    <row r="8" spans="1:17" ht="18" customHeight="1" x14ac:dyDescent="0.25">
      <c r="C8" s="233"/>
      <c r="D8" s="236"/>
      <c r="E8" s="236"/>
      <c r="F8" s="236"/>
      <c r="J8" s="14"/>
      <c r="K8" s="191"/>
    </row>
    <row r="9" spans="1:17" ht="18" hidden="1" customHeight="1" x14ac:dyDescent="0.25">
      <c r="C9" s="232"/>
      <c r="D9" s="632"/>
      <c r="E9" s="236"/>
      <c r="F9" s="236"/>
      <c r="G9" s="236"/>
    </row>
    <row r="10" spans="1:17" ht="18" hidden="1" customHeight="1" x14ac:dyDescent="0.25">
      <c r="C10" s="233"/>
      <c r="D10" s="236"/>
      <c r="E10" s="236"/>
      <c r="F10" s="236"/>
      <c r="G10" s="236"/>
    </row>
    <row r="11" spans="1:17" ht="18" hidden="1" customHeight="1" x14ac:dyDescent="0.25">
      <c r="C11" s="234"/>
      <c r="D11" s="627"/>
      <c r="E11" s="627"/>
      <c r="F11" s="627"/>
      <c r="G11" s="627"/>
      <c r="H11" s="249"/>
    </row>
    <row r="12" spans="1:17" ht="18" hidden="1" customHeight="1" x14ac:dyDescent="0.25">
      <c r="C12" s="139"/>
      <c r="D12" s="627"/>
      <c r="E12" s="627"/>
      <c r="F12" s="627"/>
      <c r="G12" s="627"/>
      <c r="I12" s="578"/>
      <c r="J12" s="279"/>
    </row>
    <row r="13" spans="1:17" ht="18" hidden="1" customHeight="1" x14ac:dyDescent="0.25">
      <c r="C13" s="279"/>
      <c r="D13" s="628"/>
      <c r="E13" s="628"/>
      <c r="F13" s="628"/>
      <c r="G13" s="628"/>
      <c r="I13" s="578"/>
      <c r="J13" s="279"/>
    </row>
    <row r="14" spans="1:17" ht="18" hidden="1" customHeight="1" x14ac:dyDescent="0.25">
      <c r="C14" s="279"/>
      <c r="D14" s="279"/>
      <c r="E14" s="279"/>
      <c r="F14" s="279"/>
      <c r="G14" s="279"/>
      <c r="I14" s="279"/>
      <c r="J14" s="279"/>
    </row>
    <row r="15" spans="1:17" ht="41.25" customHeight="1" x14ac:dyDescent="0.25">
      <c r="A15" s="315"/>
      <c r="B15" s="6"/>
      <c r="C15" s="208" t="s">
        <v>1004</v>
      </c>
      <c r="D15" s="208" t="s">
        <v>450</v>
      </c>
      <c r="E15" s="208" t="s">
        <v>506</v>
      </c>
      <c r="F15" s="208" t="s">
        <v>507</v>
      </c>
      <c r="G15" s="208" t="s">
        <v>1136</v>
      </c>
      <c r="H15" s="909" t="s">
        <v>1005</v>
      </c>
      <c r="I15" s="910"/>
      <c r="J15" s="6"/>
    </row>
    <row r="16" spans="1:17" x14ac:dyDescent="0.25">
      <c r="B16" s="7"/>
      <c r="C16" s="911" t="s">
        <v>255</v>
      </c>
      <c r="D16" s="912"/>
      <c r="E16" s="286" t="s">
        <v>377</v>
      </c>
      <c r="F16" s="286" t="s">
        <v>378</v>
      </c>
      <c r="G16" s="286" t="s">
        <v>379</v>
      </c>
      <c r="H16" s="286"/>
      <c r="I16" s="368"/>
      <c r="J16" s="7"/>
    </row>
    <row r="17" spans="1:17" ht="36" customHeight="1" x14ac:dyDescent="0.25">
      <c r="A17" s="279"/>
      <c r="B17" s="8"/>
      <c r="C17" s="373" t="s">
        <v>499</v>
      </c>
      <c r="D17" s="57" t="s">
        <v>500</v>
      </c>
      <c r="E17" s="57" t="s">
        <v>508</v>
      </c>
      <c r="F17" s="57" t="s">
        <v>509</v>
      </c>
      <c r="G17" s="57" t="s">
        <v>510</v>
      </c>
      <c r="H17" s="284" t="s">
        <v>511</v>
      </c>
      <c r="I17" s="57" t="s">
        <v>512</v>
      </c>
      <c r="J17" s="8"/>
      <c r="P17" s="426" t="s">
        <v>957</v>
      </c>
      <c r="Q17" s="426" t="s">
        <v>513</v>
      </c>
    </row>
    <row r="18" spans="1:17" ht="35.1" customHeight="1" thickBot="1" x14ac:dyDescent="0.3">
      <c r="A18" s="279"/>
      <c r="B18" s="5">
        <v>1</v>
      </c>
      <c r="C18" s="287"/>
      <c r="D18" s="287"/>
      <c r="E18" s="10"/>
      <c r="F18" s="435"/>
      <c r="G18" s="289"/>
      <c r="H18" s="297"/>
      <c r="I18" s="56" t="str">
        <f t="shared" ref="I18:I57" si="0">IF(H18="","",LOOKUP(H18,TRUEFALSE_Value,$H$85:$H$86))</f>
        <v/>
      </c>
      <c r="J18" s="5">
        <v>1</v>
      </c>
      <c r="K18" s="279"/>
      <c r="L18" s="279"/>
      <c r="M18" s="279"/>
      <c r="N18" s="261">
        <f>COUNTA(C18:H18)</f>
        <v>0</v>
      </c>
      <c r="O18" s="261"/>
      <c r="P18" s="161" t="str">
        <f t="shared" ref="P18:P57" si="1">IF(COUNTA(C18:H18)=0,"",IF(AND(COUNTA(C18:H18)&gt;0,COUNTA(C18:H18)&lt;6),"Attention","OK"))</f>
        <v/>
      </c>
      <c r="Q18" s="161" t="str">
        <f t="shared" ref="Q18:Q57" si="2">IF(G18="","",IF(OR(G18&lt;0.1,G18&gt;1),"Attention",""))</f>
        <v/>
      </c>
    </row>
    <row r="19" spans="1:17" s="291" customFormat="1" ht="35.1" customHeight="1" thickTop="1" thickBot="1" x14ac:dyDescent="0.3">
      <c r="B19" s="5">
        <v>2</v>
      </c>
      <c r="C19" s="287"/>
      <c r="D19" s="287"/>
      <c r="E19" s="10"/>
      <c r="F19" s="435"/>
      <c r="G19" s="289"/>
      <c r="H19" s="297"/>
      <c r="I19" s="56" t="str">
        <f t="shared" si="0"/>
        <v/>
      </c>
      <c r="J19" s="5">
        <v>2</v>
      </c>
      <c r="N19" s="351">
        <f t="shared" ref="N19:N57" si="3">COUNTA(C19:H19)</f>
        <v>0</v>
      </c>
      <c r="P19" s="161" t="str">
        <f t="shared" si="1"/>
        <v/>
      </c>
      <c r="Q19" s="161" t="str">
        <f t="shared" si="2"/>
        <v/>
      </c>
    </row>
    <row r="20" spans="1:17" s="291" customFormat="1" ht="35.1" customHeight="1" thickTop="1" thickBot="1" x14ac:dyDescent="0.3">
      <c r="B20" s="5">
        <v>3</v>
      </c>
      <c r="C20" s="287"/>
      <c r="D20" s="287"/>
      <c r="E20" s="10"/>
      <c r="F20" s="435"/>
      <c r="G20" s="289"/>
      <c r="H20" s="297"/>
      <c r="I20" s="56" t="str">
        <f t="shared" si="0"/>
        <v/>
      </c>
      <c r="J20" s="5">
        <v>3</v>
      </c>
      <c r="N20" s="351">
        <f t="shared" si="3"/>
        <v>0</v>
      </c>
      <c r="P20" s="161" t="str">
        <f t="shared" si="1"/>
        <v/>
      </c>
      <c r="Q20" s="161" t="str">
        <f t="shared" si="2"/>
        <v/>
      </c>
    </row>
    <row r="21" spans="1:17" s="291" customFormat="1" ht="35.1" customHeight="1" thickTop="1" thickBot="1" x14ac:dyDescent="0.3">
      <c r="B21" s="5">
        <v>4</v>
      </c>
      <c r="C21" s="287"/>
      <c r="D21" s="287"/>
      <c r="E21" s="10"/>
      <c r="F21" s="435"/>
      <c r="G21" s="289"/>
      <c r="H21" s="297"/>
      <c r="I21" s="56" t="str">
        <f t="shared" si="0"/>
        <v/>
      </c>
      <c r="J21" s="5">
        <v>4</v>
      </c>
      <c r="N21" s="351">
        <f t="shared" si="3"/>
        <v>0</v>
      </c>
      <c r="P21" s="161" t="str">
        <f t="shared" si="1"/>
        <v/>
      </c>
      <c r="Q21" s="161" t="str">
        <f t="shared" si="2"/>
        <v/>
      </c>
    </row>
    <row r="22" spans="1:17" s="291" customFormat="1" ht="35.1" customHeight="1" thickTop="1" thickBot="1" x14ac:dyDescent="0.3">
      <c r="B22" s="5">
        <v>5</v>
      </c>
      <c r="C22" s="287"/>
      <c r="D22" s="287"/>
      <c r="E22" s="10"/>
      <c r="F22" s="435"/>
      <c r="G22" s="289"/>
      <c r="H22" s="297"/>
      <c r="I22" s="56" t="str">
        <f t="shared" si="0"/>
        <v/>
      </c>
      <c r="J22" s="5">
        <v>5</v>
      </c>
      <c r="N22" s="351">
        <f t="shared" si="3"/>
        <v>0</v>
      </c>
      <c r="P22" s="161" t="str">
        <f t="shared" si="1"/>
        <v/>
      </c>
      <c r="Q22" s="161" t="str">
        <f t="shared" si="2"/>
        <v/>
      </c>
    </row>
    <row r="23" spans="1:17" s="291" customFormat="1" ht="35.1" customHeight="1" thickTop="1" thickBot="1" x14ac:dyDescent="0.3">
      <c r="B23" s="5">
        <v>6</v>
      </c>
      <c r="C23" s="287"/>
      <c r="D23" s="287"/>
      <c r="E23" s="10"/>
      <c r="F23" s="435"/>
      <c r="G23" s="289"/>
      <c r="H23" s="297"/>
      <c r="I23" s="56" t="str">
        <f t="shared" si="0"/>
        <v/>
      </c>
      <c r="J23" s="5">
        <v>6</v>
      </c>
      <c r="N23" s="351">
        <f t="shared" si="3"/>
        <v>0</v>
      </c>
      <c r="P23" s="161" t="str">
        <f t="shared" si="1"/>
        <v/>
      </c>
      <c r="Q23" s="161" t="str">
        <f t="shared" si="2"/>
        <v/>
      </c>
    </row>
    <row r="24" spans="1:17" s="291" customFormat="1" ht="35.1" customHeight="1" thickTop="1" thickBot="1" x14ac:dyDescent="0.3">
      <c r="B24" s="5">
        <v>7</v>
      </c>
      <c r="C24" s="287"/>
      <c r="D24" s="287"/>
      <c r="E24" s="10"/>
      <c r="F24" s="435"/>
      <c r="G24" s="289"/>
      <c r="H24" s="297"/>
      <c r="I24" s="56" t="str">
        <f t="shared" si="0"/>
        <v/>
      </c>
      <c r="J24" s="5">
        <v>7</v>
      </c>
      <c r="N24" s="351">
        <f t="shared" si="3"/>
        <v>0</v>
      </c>
      <c r="P24" s="161" t="str">
        <f t="shared" si="1"/>
        <v/>
      </c>
      <c r="Q24" s="161" t="str">
        <f t="shared" si="2"/>
        <v/>
      </c>
    </row>
    <row r="25" spans="1:17" s="291" customFormat="1" ht="35.1" customHeight="1" thickTop="1" thickBot="1" x14ac:dyDescent="0.3">
      <c r="B25" s="5">
        <v>8</v>
      </c>
      <c r="C25" s="287"/>
      <c r="D25" s="287"/>
      <c r="E25" s="10"/>
      <c r="F25" s="435"/>
      <c r="G25" s="289"/>
      <c r="H25" s="297"/>
      <c r="I25" s="56" t="str">
        <f t="shared" si="0"/>
        <v/>
      </c>
      <c r="J25" s="5">
        <v>8</v>
      </c>
      <c r="N25" s="351">
        <f t="shared" si="3"/>
        <v>0</v>
      </c>
      <c r="P25" s="161" t="str">
        <f t="shared" si="1"/>
        <v/>
      </c>
      <c r="Q25" s="161" t="str">
        <f t="shared" si="2"/>
        <v/>
      </c>
    </row>
    <row r="26" spans="1:17" s="291" customFormat="1" ht="35.1" customHeight="1" thickTop="1" thickBot="1" x14ac:dyDescent="0.3">
      <c r="B26" s="5">
        <v>9</v>
      </c>
      <c r="C26" s="287"/>
      <c r="D26" s="287"/>
      <c r="E26" s="10"/>
      <c r="F26" s="435"/>
      <c r="G26" s="289"/>
      <c r="H26" s="297"/>
      <c r="I26" s="56" t="str">
        <f t="shared" si="0"/>
        <v/>
      </c>
      <c r="J26" s="5">
        <v>9</v>
      </c>
      <c r="N26" s="351">
        <f t="shared" si="3"/>
        <v>0</v>
      </c>
      <c r="P26" s="161" t="str">
        <f t="shared" si="1"/>
        <v/>
      </c>
      <c r="Q26" s="161" t="str">
        <f t="shared" si="2"/>
        <v/>
      </c>
    </row>
    <row r="27" spans="1:17" s="291" customFormat="1" ht="35.1" customHeight="1" thickTop="1" thickBot="1" x14ac:dyDescent="0.3">
      <c r="B27" s="5">
        <v>10</v>
      </c>
      <c r="C27" s="287"/>
      <c r="D27" s="287"/>
      <c r="E27" s="10"/>
      <c r="F27" s="435"/>
      <c r="G27" s="289"/>
      <c r="H27" s="297"/>
      <c r="I27" s="56" t="str">
        <f t="shared" si="0"/>
        <v/>
      </c>
      <c r="J27" s="5">
        <v>10</v>
      </c>
      <c r="N27" s="351">
        <f t="shared" si="3"/>
        <v>0</v>
      </c>
      <c r="P27" s="161" t="str">
        <f t="shared" si="1"/>
        <v/>
      </c>
      <c r="Q27" s="161" t="str">
        <f t="shared" si="2"/>
        <v/>
      </c>
    </row>
    <row r="28" spans="1:17" s="291" customFormat="1" ht="35.1" customHeight="1" thickTop="1" thickBot="1" x14ac:dyDescent="0.3">
      <c r="B28" s="5">
        <v>11</v>
      </c>
      <c r="C28" s="287"/>
      <c r="D28" s="287"/>
      <c r="E28" s="10"/>
      <c r="F28" s="435"/>
      <c r="G28" s="289"/>
      <c r="H28" s="297"/>
      <c r="I28" s="56" t="str">
        <f t="shared" si="0"/>
        <v/>
      </c>
      <c r="J28" s="5">
        <v>11</v>
      </c>
      <c r="N28" s="351">
        <f t="shared" si="3"/>
        <v>0</v>
      </c>
      <c r="P28" s="161" t="str">
        <f t="shared" si="1"/>
        <v/>
      </c>
      <c r="Q28" s="161" t="str">
        <f t="shared" si="2"/>
        <v/>
      </c>
    </row>
    <row r="29" spans="1:17" s="291" customFormat="1" ht="35.1" customHeight="1" thickTop="1" thickBot="1" x14ac:dyDescent="0.3">
      <c r="B29" s="5">
        <v>12</v>
      </c>
      <c r="C29" s="287"/>
      <c r="D29" s="287"/>
      <c r="E29" s="10"/>
      <c r="F29" s="435"/>
      <c r="G29" s="289"/>
      <c r="H29" s="297"/>
      <c r="I29" s="56" t="str">
        <f t="shared" si="0"/>
        <v/>
      </c>
      <c r="J29" s="5">
        <v>12</v>
      </c>
      <c r="N29" s="351">
        <f t="shared" si="3"/>
        <v>0</v>
      </c>
      <c r="P29" s="161" t="str">
        <f t="shared" si="1"/>
        <v/>
      </c>
      <c r="Q29" s="161" t="str">
        <f t="shared" si="2"/>
        <v/>
      </c>
    </row>
    <row r="30" spans="1:17" s="291" customFormat="1" ht="35.1" customHeight="1" thickTop="1" thickBot="1" x14ac:dyDescent="0.3">
      <c r="B30" s="5">
        <v>13</v>
      </c>
      <c r="C30" s="287"/>
      <c r="D30" s="287"/>
      <c r="E30" s="10"/>
      <c r="F30" s="435"/>
      <c r="G30" s="289"/>
      <c r="H30" s="297"/>
      <c r="I30" s="56" t="str">
        <f t="shared" si="0"/>
        <v/>
      </c>
      <c r="J30" s="5">
        <v>13</v>
      </c>
      <c r="N30" s="351">
        <f t="shared" si="3"/>
        <v>0</v>
      </c>
      <c r="P30" s="161" t="str">
        <f t="shared" si="1"/>
        <v/>
      </c>
      <c r="Q30" s="161" t="str">
        <f t="shared" si="2"/>
        <v/>
      </c>
    </row>
    <row r="31" spans="1:17" s="291" customFormat="1" ht="35.1" customHeight="1" thickTop="1" thickBot="1" x14ac:dyDescent="0.3">
      <c r="B31" s="5">
        <v>14</v>
      </c>
      <c r="C31" s="287"/>
      <c r="D31" s="287"/>
      <c r="E31" s="10"/>
      <c r="F31" s="435"/>
      <c r="G31" s="289"/>
      <c r="H31" s="297"/>
      <c r="I31" s="56" t="str">
        <f t="shared" si="0"/>
        <v/>
      </c>
      <c r="J31" s="5">
        <v>14</v>
      </c>
      <c r="N31" s="351">
        <f t="shared" si="3"/>
        <v>0</v>
      </c>
      <c r="P31" s="161" t="str">
        <f t="shared" si="1"/>
        <v/>
      </c>
      <c r="Q31" s="161" t="str">
        <f t="shared" si="2"/>
        <v/>
      </c>
    </row>
    <row r="32" spans="1:17" s="291" customFormat="1" ht="35.1" customHeight="1" thickTop="1" thickBot="1" x14ac:dyDescent="0.3">
      <c r="B32" s="5">
        <v>15</v>
      </c>
      <c r="C32" s="287"/>
      <c r="D32" s="287"/>
      <c r="E32" s="10"/>
      <c r="F32" s="435"/>
      <c r="G32" s="289"/>
      <c r="H32" s="297"/>
      <c r="I32" s="56" t="str">
        <f t="shared" si="0"/>
        <v/>
      </c>
      <c r="J32" s="5">
        <v>15</v>
      </c>
      <c r="N32" s="351">
        <f t="shared" si="3"/>
        <v>0</v>
      </c>
      <c r="P32" s="161" t="str">
        <f t="shared" si="1"/>
        <v/>
      </c>
      <c r="Q32" s="161" t="str">
        <f t="shared" si="2"/>
        <v/>
      </c>
    </row>
    <row r="33" spans="2:17" s="291" customFormat="1" ht="35.1" customHeight="1" thickTop="1" thickBot="1" x14ac:dyDescent="0.3">
      <c r="B33" s="5">
        <v>16</v>
      </c>
      <c r="C33" s="287"/>
      <c r="D33" s="287"/>
      <c r="E33" s="10"/>
      <c r="F33" s="435"/>
      <c r="G33" s="289"/>
      <c r="H33" s="297"/>
      <c r="I33" s="56" t="str">
        <f t="shared" si="0"/>
        <v/>
      </c>
      <c r="J33" s="5">
        <v>16</v>
      </c>
      <c r="N33" s="351">
        <f t="shared" si="3"/>
        <v>0</v>
      </c>
      <c r="P33" s="161" t="str">
        <f t="shared" si="1"/>
        <v/>
      </c>
      <c r="Q33" s="161" t="str">
        <f t="shared" si="2"/>
        <v/>
      </c>
    </row>
    <row r="34" spans="2:17" s="291" customFormat="1" ht="35.1" customHeight="1" thickTop="1" thickBot="1" x14ac:dyDescent="0.3">
      <c r="B34" s="5">
        <v>17</v>
      </c>
      <c r="C34" s="287"/>
      <c r="D34" s="287"/>
      <c r="E34" s="10"/>
      <c r="F34" s="435"/>
      <c r="G34" s="289"/>
      <c r="H34" s="297"/>
      <c r="I34" s="56" t="str">
        <f t="shared" si="0"/>
        <v/>
      </c>
      <c r="J34" s="5">
        <v>17</v>
      </c>
      <c r="N34" s="351">
        <f t="shared" si="3"/>
        <v>0</v>
      </c>
      <c r="P34" s="161" t="str">
        <f t="shared" si="1"/>
        <v/>
      </c>
      <c r="Q34" s="161" t="str">
        <f t="shared" si="2"/>
        <v/>
      </c>
    </row>
    <row r="35" spans="2:17" s="291" customFormat="1" ht="35.1" customHeight="1" thickTop="1" thickBot="1" x14ac:dyDescent="0.3">
      <c r="B35" s="5">
        <v>18</v>
      </c>
      <c r="C35" s="287"/>
      <c r="D35" s="287"/>
      <c r="E35" s="10"/>
      <c r="F35" s="435"/>
      <c r="G35" s="289"/>
      <c r="H35" s="297"/>
      <c r="I35" s="56" t="str">
        <f t="shared" si="0"/>
        <v/>
      </c>
      <c r="J35" s="5">
        <v>18</v>
      </c>
      <c r="N35" s="351">
        <f t="shared" si="3"/>
        <v>0</v>
      </c>
      <c r="P35" s="161" t="str">
        <f t="shared" si="1"/>
        <v/>
      </c>
      <c r="Q35" s="161" t="str">
        <f t="shared" si="2"/>
        <v/>
      </c>
    </row>
    <row r="36" spans="2:17" s="291" customFormat="1" ht="35.1" customHeight="1" thickTop="1" thickBot="1" x14ac:dyDescent="0.3">
      <c r="B36" s="5">
        <v>19</v>
      </c>
      <c r="C36" s="287"/>
      <c r="D36" s="287"/>
      <c r="E36" s="10"/>
      <c r="F36" s="435"/>
      <c r="G36" s="289"/>
      <c r="H36" s="297"/>
      <c r="I36" s="56" t="str">
        <f t="shared" si="0"/>
        <v/>
      </c>
      <c r="J36" s="5">
        <v>19</v>
      </c>
      <c r="N36" s="351">
        <f t="shared" si="3"/>
        <v>0</v>
      </c>
      <c r="P36" s="161" t="str">
        <f t="shared" si="1"/>
        <v/>
      </c>
      <c r="Q36" s="161" t="str">
        <f t="shared" si="2"/>
        <v/>
      </c>
    </row>
    <row r="37" spans="2:17" s="291" customFormat="1" ht="35.1" customHeight="1" thickTop="1" thickBot="1" x14ac:dyDescent="0.3">
      <c r="B37" s="5">
        <v>20</v>
      </c>
      <c r="C37" s="287"/>
      <c r="D37" s="287"/>
      <c r="E37" s="10"/>
      <c r="F37" s="435"/>
      <c r="G37" s="289"/>
      <c r="H37" s="297"/>
      <c r="I37" s="56" t="str">
        <f t="shared" si="0"/>
        <v/>
      </c>
      <c r="J37" s="5">
        <v>20</v>
      </c>
      <c r="N37" s="351">
        <f t="shared" si="3"/>
        <v>0</v>
      </c>
      <c r="P37" s="161" t="str">
        <f t="shared" si="1"/>
        <v/>
      </c>
      <c r="Q37" s="161" t="str">
        <f t="shared" si="2"/>
        <v/>
      </c>
    </row>
    <row r="38" spans="2:17" s="291" customFormat="1" ht="35.1" customHeight="1" thickTop="1" thickBot="1" x14ac:dyDescent="0.3">
      <c r="B38" s="5">
        <v>21</v>
      </c>
      <c r="C38" s="287"/>
      <c r="D38" s="287"/>
      <c r="E38" s="10"/>
      <c r="F38" s="435"/>
      <c r="G38" s="289"/>
      <c r="H38" s="297"/>
      <c r="I38" s="56" t="str">
        <f t="shared" si="0"/>
        <v/>
      </c>
      <c r="J38" s="5">
        <v>21</v>
      </c>
      <c r="N38" s="351">
        <f t="shared" si="3"/>
        <v>0</v>
      </c>
      <c r="P38" s="161" t="str">
        <f t="shared" si="1"/>
        <v/>
      </c>
      <c r="Q38" s="161" t="str">
        <f t="shared" si="2"/>
        <v/>
      </c>
    </row>
    <row r="39" spans="2:17" s="291" customFormat="1" ht="35.1" customHeight="1" thickTop="1" thickBot="1" x14ac:dyDescent="0.3">
      <c r="B39" s="5">
        <v>22</v>
      </c>
      <c r="C39" s="287"/>
      <c r="D39" s="287"/>
      <c r="E39" s="10"/>
      <c r="F39" s="435"/>
      <c r="G39" s="289"/>
      <c r="H39" s="297"/>
      <c r="I39" s="56" t="str">
        <f t="shared" si="0"/>
        <v/>
      </c>
      <c r="J39" s="5">
        <v>22</v>
      </c>
      <c r="N39" s="351">
        <f t="shared" si="3"/>
        <v>0</v>
      </c>
      <c r="P39" s="161" t="str">
        <f t="shared" si="1"/>
        <v/>
      </c>
      <c r="Q39" s="161" t="str">
        <f t="shared" si="2"/>
        <v/>
      </c>
    </row>
    <row r="40" spans="2:17" s="291" customFormat="1" ht="35.1" customHeight="1" thickTop="1" thickBot="1" x14ac:dyDescent="0.3">
      <c r="B40" s="5">
        <v>23</v>
      </c>
      <c r="C40" s="287"/>
      <c r="D40" s="287"/>
      <c r="E40" s="10"/>
      <c r="F40" s="435"/>
      <c r="G40" s="289"/>
      <c r="H40" s="297"/>
      <c r="I40" s="56" t="str">
        <f t="shared" si="0"/>
        <v/>
      </c>
      <c r="J40" s="5">
        <v>23</v>
      </c>
      <c r="N40" s="351">
        <f t="shared" si="3"/>
        <v>0</v>
      </c>
      <c r="P40" s="161" t="str">
        <f t="shared" si="1"/>
        <v/>
      </c>
      <c r="Q40" s="161" t="str">
        <f t="shared" si="2"/>
        <v/>
      </c>
    </row>
    <row r="41" spans="2:17" s="291" customFormat="1" ht="35.1" customHeight="1" thickTop="1" thickBot="1" x14ac:dyDescent="0.3">
      <c r="B41" s="5">
        <v>24</v>
      </c>
      <c r="C41" s="287"/>
      <c r="D41" s="287"/>
      <c r="E41" s="10"/>
      <c r="F41" s="435"/>
      <c r="G41" s="289"/>
      <c r="H41" s="297"/>
      <c r="I41" s="56" t="str">
        <f t="shared" si="0"/>
        <v/>
      </c>
      <c r="J41" s="5">
        <v>24</v>
      </c>
      <c r="N41" s="351">
        <f t="shared" si="3"/>
        <v>0</v>
      </c>
      <c r="P41" s="161" t="str">
        <f t="shared" si="1"/>
        <v/>
      </c>
      <c r="Q41" s="161" t="str">
        <f t="shared" si="2"/>
        <v/>
      </c>
    </row>
    <row r="42" spans="2:17" s="291" customFormat="1" ht="35.1" customHeight="1" thickTop="1" thickBot="1" x14ac:dyDescent="0.3">
      <c r="B42" s="5">
        <v>25</v>
      </c>
      <c r="C42" s="287"/>
      <c r="D42" s="287"/>
      <c r="E42" s="10"/>
      <c r="F42" s="435"/>
      <c r="G42" s="289"/>
      <c r="H42" s="297"/>
      <c r="I42" s="56" t="str">
        <f t="shared" si="0"/>
        <v/>
      </c>
      <c r="J42" s="5">
        <v>25</v>
      </c>
      <c r="N42" s="351">
        <f t="shared" si="3"/>
        <v>0</v>
      </c>
      <c r="P42" s="161" t="str">
        <f t="shared" si="1"/>
        <v/>
      </c>
      <c r="Q42" s="161" t="str">
        <f t="shared" si="2"/>
        <v/>
      </c>
    </row>
    <row r="43" spans="2:17" s="291" customFormat="1" ht="35.1" customHeight="1" thickTop="1" thickBot="1" x14ac:dyDescent="0.3">
      <c r="B43" s="5">
        <v>26</v>
      </c>
      <c r="C43" s="287"/>
      <c r="D43" s="287"/>
      <c r="E43" s="10"/>
      <c r="F43" s="435"/>
      <c r="G43" s="289"/>
      <c r="H43" s="297"/>
      <c r="I43" s="56" t="str">
        <f t="shared" si="0"/>
        <v/>
      </c>
      <c r="J43" s="5">
        <v>26</v>
      </c>
      <c r="N43" s="351">
        <f t="shared" si="3"/>
        <v>0</v>
      </c>
      <c r="P43" s="161" t="str">
        <f t="shared" si="1"/>
        <v/>
      </c>
      <c r="Q43" s="161" t="str">
        <f t="shared" si="2"/>
        <v/>
      </c>
    </row>
    <row r="44" spans="2:17" s="291" customFormat="1" ht="35.1" customHeight="1" thickTop="1" thickBot="1" x14ac:dyDescent="0.3">
      <c r="B44" s="5">
        <v>27</v>
      </c>
      <c r="C44" s="287"/>
      <c r="D44" s="287"/>
      <c r="E44" s="10"/>
      <c r="F44" s="435"/>
      <c r="G44" s="289"/>
      <c r="H44" s="297"/>
      <c r="I44" s="56" t="str">
        <f t="shared" si="0"/>
        <v/>
      </c>
      <c r="J44" s="5">
        <v>27</v>
      </c>
      <c r="N44" s="351">
        <f t="shared" si="3"/>
        <v>0</v>
      </c>
      <c r="P44" s="161" t="str">
        <f t="shared" si="1"/>
        <v/>
      </c>
      <c r="Q44" s="161" t="str">
        <f t="shared" si="2"/>
        <v/>
      </c>
    </row>
    <row r="45" spans="2:17" s="291" customFormat="1" ht="35.1" customHeight="1" thickTop="1" thickBot="1" x14ac:dyDescent="0.3">
      <c r="B45" s="5">
        <v>28</v>
      </c>
      <c r="C45" s="287"/>
      <c r="D45" s="287"/>
      <c r="E45" s="10"/>
      <c r="F45" s="435"/>
      <c r="G45" s="289"/>
      <c r="H45" s="297"/>
      <c r="I45" s="56" t="str">
        <f t="shared" si="0"/>
        <v/>
      </c>
      <c r="J45" s="5">
        <v>28</v>
      </c>
      <c r="N45" s="351">
        <f t="shared" si="3"/>
        <v>0</v>
      </c>
      <c r="P45" s="161" t="str">
        <f t="shared" si="1"/>
        <v/>
      </c>
      <c r="Q45" s="161" t="str">
        <f t="shared" si="2"/>
        <v/>
      </c>
    </row>
    <row r="46" spans="2:17" s="291" customFormat="1" ht="35.1" customHeight="1" thickTop="1" thickBot="1" x14ac:dyDescent="0.3">
      <c r="B46" s="5">
        <v>29</v>
      </c>
      <c r="C46" s="287"/>
      <c r="D46" s="287"/>
      <c r="E46" s="10"/>
      <c r="F46" s="435"/>
      <c r="G46" s="289"/>
      <c r="H46" s="297"/>
      <c r="I46" s="56" t="str">
        <f t="shared" si="0"/>
        <v/>
      </c>
      <c r="J46" s="5">
        <v>29</v>
      </c>
      <c r="N46" s="351">
        <f t="shared" si="3"/>
        <v>0</v>
      </c>
      <c r="P46" s="161" t="str">
        <f t="shared" si="1"/>
        <v/>
      </c>
      <c r="Q46" s="161" t="str">
        <f t="shared" si="2"/>
        <v/>
      </c>
    </row>
    <row r="47" spans="2:17" s="291" customFormat="1" ht="35.1" customHeight="1" thickTop="1" thickBot="1" x14ac:dyDescent="0.3">
      <c r="B47" s="5">
        <v>30</v>
      </c>
      <c r="C47" s="287"/>
      <c r="D47" s="287"/>
      <c r="E47" s="10"/>
      <c r="F47" s="435"/>
      <c r="G47" s="289"/>
      <c r="H47" s="297"/>
      <c r="I47" s="56" t="str">
        <f t="shared" si="0"/>
        <v/>
      </c>
      <c r="J47" s="5">
        <v>30</v>
      </c>
      <c r="N47" s="351">
        <f t="shared" si="3"/>
        <v>0</v>
      </c>
      <c r="P47" s="161" t="str">
        <f t="shared" si="1"/>
        <v/>
      </c>
      <c r="Q47" s="161" t="str">
        <f t="shared" si="2"/>
        <v/>
      </c>
    </row>
    <row r="48" spans="2:17" s="291" customFormat="1" ht="35.1" customHeight="1" thickTop="1" thickBot="1" x14ac:dyDescent="0.3">
      <c r="B48" s="5">
        <v>31</v>
      </c>
      <c r="C48" s="287"/>
      <c r="D48" s="287"/>
      <c r="E48" s="10"/>
      <c r="F48" s="435"/>
      <c r="G48" s="289"/>
      <c r="H48" s="297"/>
      <c r="I48" s="56" t="str">
        <f t="shared" si="0"/>
        <v/>
      </c>
      <c r="J48" s="5">
        <v>31</v>
      </c>
      <c r="N48" s="351">
        <f t="shared" si="3"/>
        <v>0</v>
      </c>
      <c r="P48" s="161" t="str">
        <f t="shared" si="1"/>
        <v/>
      </c>
      <c r="Q48" s="161" t="str">
        <f t="shared" si="2"/>
        <v/>
      </c>
    </row>
    <row r="49" spans="1:17" s="291" customFormat="1" ht="35.1" customHeight="1" thickTop="1" thickBot="1" x14ac:dyDescent="0.3">
      <c r="B49" s="5">
        <v>32</v>
      </c>
      <c r="C49" s="287"/>
      <c r="D49" s="287"/>
      <c r="E49" s="10"/>
      <c r="F49" s="435"/>
      <c r="G49" s="289"/>
      <c r="H49" s="297"/>
      <c r="I49" s="56" t="str">
        <f t="shared" si="0"/>
        <v/>
      </c>
      <c r="J49" s="5">
        <v>32</v>
      </c>
      <c r="N49" s="351">
        <f t="shared" si="3"/>
        <v>0</v>
      </c>
      <c r="P49" s="161" t="str">
        <f t="shared" si="1"/>
        <v/>
      </c>
      <c r="Q49" s="161" t="str">
        <f t="shared" si="2"/>
        <v/>
      </c>
    </row>
    <row r="50" spans="1:17" s="291" customFormat="1" ht="35.1" customHeight="1" thickTop="1" thickBot="1" x14ac:dyDescent="0.3">
      <c r="B50" s="5">
        <v>33</v>
      </c>
      <c r="C50" s="287"/>
      <c r="D50" s="287"/>
      <c r="E50" s="10"/>
      <c r="F50" s="435"/>
      <c r="G50" s="289"/>
      <c r="H50" s="297"/>
      <c r="I50" s="56" t="str">
        <f t="shared" si="0"/>
        <v/>
      </c>
      <c r="J50" s="5">
        <v>33</v>
      </c>
      <c r="N50" s="351">
        <f t="shared" si="3"/>
        <v>0</v>
      </c>
      <c r="P50" s="161" t="str">
        <f t="shared" si="1"/>
        <v/>
      </c>
      <c r="Q50" s="161" t="str">
        <f t="shared" si="2"/>
        <v/>
      </c>
    </row>
    <row r="51" spans="1:17" s="291" customFormat="1" ht="35.1" customHeight="1" thickTop="1" thickBot="1" x14ac:dyDescent="0.3">
      <c r="B51" s="5">
        <v>34</v>
      </c>
      <c r="C51" s="287"/>
      <c r="D51" s="287"/>
      <c r="E51" s="10"/>
      <c r="F51" s="435"/>
      <c r="G51" s="289"/>
      <c r="H51" s="297"/>
      <c r="I51" s="56" t="str">
        <f t="shared" si="0"/>
        <v/>
      </c>
      <c r="J51" s="5">
        <v>34</v>
      </c>
      <c r="N51" s="351">
        <f t="shared" si="3"/>
        <v>0</v>
      </c>
      <c r="P51" s="161" t="str">
        <f t="shared" si="1"/>
        <v/>
      </c>
      <c r="Q51" s="161" t="str">
        <f t="shared" si="2"/>
        <v/>
      </c>
    </row>
    <row r="52" spans="1:17" s="291" customFormat="1" ht="35.1" customHeight="1" thickTop="1" thickBot="1" x14ac:dyDescent="0.3">
      <c r="B52" s="5">
        <v>35</v>
      </c>
      <c r="C52" s="287"/>
      <c r="D52" s="287"/>
      <c r="E52" s="10"/>
      <c r="F52" s="435"/>
      <c r="G52" s="289"/>
      <c r="H52" s="297"/>
      <c r="I52" s="56" t="str">
        <f t="shared" si="0"/>
        <v/>
      </c>
      <c r="J52" s="5">
        <v>35</v>
      </c>
      <c r="N52" s="351">
        <f t="shared" si="3"/>
        <v>0</v>
      </c>
      <c r="P52" s="161" t="str">
        <f t="shared" si="1"/>
        <v/>
      </c>
      <c r="Q52" s="161" t="str">
        <f t="shared" si="2"/>
        <v/>
      </c>
    </row>
    <row r="53" spans="1:17" s="291" customFormat="1" ht="35.1" customHeight="1" thickTop="1" thickBot="1" x14ac:dyDescent="0.3">
      <c r="B53" s="5">
        <v>36</v>
      </c>
      <c r="C53" s="287"/>
      <c r="D53" s="287"/>
      <c r="E53" s="10"/>
      <c r="F53" s="435"/>
      <c r="G53" s="289"/>
      <c r="H53" s="297"/>
      <c r="I53" s="56" t="str">
        <f t="shared" si="0"/>
        <v/>
      </c>
      <c r="J53" s="5">
        <v>36</v>
      </c>
      <c r="N53" s="351">
        <f t="shared" si="3"/>
        <v>0</v>
      </c>
      <c r="P53" s="161" t="str">
        <f t="shared" si="1"/>
        <v/>
      </c>
      <c r="Q53" s="161" t="str">
        <f t="shared" si="2"/>
        <v/>
      </c>
    </row>
    <row r="54" spans="1:17" s="291" customFormat="1" ht="35.1" customHeight="1" thickTop="1" thickBot="1" x14ac:dyDescent="0.3">
      <c r="B54" s="5">
        <v>37</v>
      </c>
      <c r="C54" s="287"/>
      <c r="D54" s="287"/>
      <c r="E54" s="10"/>
      <c r="F54" s="435"/>
      <c r="G54" s="289"/>
      <c r="H54" s="297"/>
      <c r="I54" s="56" t="str">
        <f t="shared" si="0"/>
        <v/>
      </c>
      <c r="J54" s="5">
        <v>37</v>
      </c>
      <c r="N54" s="351">
        <f t="shared" si="3"/>
        <v>0</v>
      </c>
      <c r="P54" s="161" t="str">
        <f t="shared" si="1"/>
        <v/>
      </c>
      <c r="Q54" s="161" t="str">
        <f t="shared" si="2"/>
        <v/>
      </c>
    </row>
    <row r="55" spans="1:17" s="291" customFormat="1" ht="35.1" customHeight="1" thickTop="1" thickBot="1" x14ac:dyDescent="0.3">
      <c r="B55" s="5">
        <v>38</v>
      </c>
      <c r="C55" s="287"/>
      <c r="D55" s="287"/>
      <c r="E55" s="10"/>
      <c r="F55" s="435"/>
      <c r="G55" s="289"/>
      <c r="H55" s="297"/>
      <c r="I55" s="56" t="str">
        <f t="shared" si="0"/>
        <v/>
      </c>
      <c r="J55" s="5">
        <v>38</v>
      </c>
      <c r="N55" s="351">
        <f t="shared" si="3"/>
        <v>0</v>
      </c>
      <c r="P55" s="161" t="str">
        <f t="shared" si="1"/>
        <v/>
      </c>
      <c r="Q55" s="161" t="str">
        <f t="shared" si="2"/>
        <v/>
      </c>
    </row>
    <row r="56" spans="1:17" s="291" customFormat="1" ht="35.1" customHeight="1" thickTop="1" thickBot="1" x14ac:dyDescent="0.3">
      <c r="B56" s="5">
        <v>39</v>
      </c>
      <c r="C56" s="287"/>
      <c r="D56" s="287"/>
      <c r="E56" s="10"/>
      <c r="F56" s="435"/>
      <c r="G56" s="289"/>
      <c r="H56" s="297"/>
      <c r="I56" s="56" t="str">
        <f t="shared" si="0"/>
        <v/>
      </c>
      <c r="J56" s="5">
        <v>39</v>
      </c>
      <c r="N56" s="351">
        <f t="shared" si="3"/>
        <v>0</v>
      </c>
      <c r="P56" s="161" t="str">
        <f t="shared" si="1"/>
        <v/>
      </c>
      <c r="Q56" s="161" t="str">
        <f t="shared" si="2"/>
        <v/>
      </c>
    </row>
    <row r="57" spans="1:17" s="291" customFormat="1" ht="35.1" customHeight="1" thickTop="1" thickBot="1" x14ac:dyDescent="0.3">
      <c r="B57" s="5">
        <v>40</v>
      </c>
      <c r="C57" s="287"/>
      <c r="D57" s="287"/>
      <c r="E57" s="10"/>
      <c r="F57" s="435"/>
      <c r="G57" s="289"/>
      <c r="H57" s="297"/>
      <c r="I57" s="56" t="str">
        <f t="shared" si="0"/>
        <v/>
      </c>
      <c r="J57" s="5">
        <v>40</v>
      </c>
      <c r="N57" s="351">
        <f t="shared" si="3"/>
        <v>0</v>
      </c>
      <c r="P57" s="161" t="str">
        <f t="shared" si="1"/>
        <v/>
      </c>
      <c r="Q57" s="161" t="str">
        <f t="shared" si="2"/>
        <v/>
      </c>
    </row>
    <row r="58" spans="1:17" ht="6" customHeight="1" thickTop="1" x14ac:dyDescent="0.25">
      <c r="A58" s="77"/>
      <c r="B58" s="298"/>
      <c r="C58" s="299"/>
      <c r="D58" s="300"/>
      <c r="E58" s="299"/>
      <c r="F58" s="299"/>
      <c r="G58" s="299"/>
      <c r="H58" s="299"/>
      <c r="I58" s="299"/>
      <c r="J58" s="299"/>
      <c r="K58" s="279"/>
      <c r="L58" s="279"/>
      <c r="M58" s="279"/>
      <c r="P58" s="423"/>
    </row>
    <row r="59" spans="1:17" ht="16.05" customHeight="1" x14ac:dyDescent="0.25">
      <c r="A59" s="77"/>
      <c r="B59" s="77"/>
      <c r="C59" s="177" t="str">
        <f>"Version: "&amp;D93</f>
        <v>Version: 1.00.F0</v>
      </c>
      <c r="D59" s="139"/>
      <c r="E59" s="279"/>
      <c r="F59" s="279"/>
      <c r="G59" s="279"/>
      <c r="I59" s="279"/>
      <c r="J59" s="279" t="s">
        <v>259</v>
      </c>
      <c r="K59" s="279"/>
      <c r="L59" s="279"/>
      <c r="M59" s="279"/>
    </row>
    <row r="60" spans="1:17" ht="16.05" customHeight="1" x14ac:dyDescent="0.25">
      <c r="A60" s="77"/>
      <c r="B60" s="77"/>
      <c r="C60" s="279"/>
      <c r="D60" s="139"/>
      <c r="E60" s="279"/>
      <c r="F60" s="279"/>
      <c r="G60" s="279"/>
      <c r="I60" s="279"/>
      <c r="J60" s="279"/>
      <c r="K60" s="279"/>
      <c r="L60" s="279"/>
      <c r="M60" s="279"/>
      <c r="N60" s="165">
        <f>SUM(N18:N57)</f>
        <v>0</v>
      </c>
      <c r="O60" s="165" t="s">
        <v>331</v>
      </c>
    </row>
    <row r="62" spans="1:17" hidden="1" x14ac:dyDescent="0.25">
      <c r="G62" s="64" t="e">
        <f>#REF!</f>
        <v>#REF!</v>
      </c>
      <c r="H62" s="64"/>
      <c r="I62" s="64" t="e">
        <f>#REF!</f>
        <v>#REF!</v>
      </c>
    </row>
    <row r="63" spans="1:17" hidden="1" x14ac:dyDescent="0.25">
      <c r="G63" s="64" t="e">
        <f>#REF!</f>
        <v>#REF!</v>
      </c>
      <c r="H63" s="64"/>
      <c r="I63" s="64" t="e">
        <f>#REF!</f>
        <v>#REF!</v>
      </c>
    </row>
    <row r="64" spans="1:17" hidden="1" x14ac:dyDescent="0.25">
      <c r="G64" s="168"/>
      <c r="H64" s="240"/>
    </row>
    <row r="65" spans="2:10" hidden="1" x14ac:dyDescent="0.25">
      <c r="J65" s="14"/>
    </row>
    <row r="66" spans="2:10" hidden="1" x14ac:dyDescent="0.25"/>
    <row r="67" spans="2:10" hidden="1" x14ac:dyDescent="0.25"/>
    <row r="69" spans="2:10" x14ac:dyDescent="0.25">
      <c r="C69" s="124" t="s">
        <v>502</v>
      </c>
    </row>
    <row r="70" spans="2:10" s="211" customFormat="1" x14ac:dyDescent="0.25">
      <c r="B70" s="279"/>
      <c r="C70" s="90" t="s">
        <v>503</v>
      </c>
      <c r="E70" s="423"/>
      <c r="F70" s="161" t="str">
        <f>IF(MIN(F18:F57)&lt;0,"ERROR","")</f>
        <v/>
      </c>
      <c r="G70" s="161" t="str">
        <f>IF(MIN(G18:G57)&lt;0,"ERROR","")</f>
        <v/>
      </c>
    </row>
    <row r="71" spans="2:10" s="211" customFormat="1" x14ac:dyDescent="0.25">
      <c r="B71" s="279"/>
      <c r="C71" s="90" t="s">
        <v>504</v>
      </c>
      <c r="E71" s="161" t="str">
        <f>IF(OR(MIN(E18:E57)&lt;-100000,MAX(E18:E57)&gt;100000),"Attention","")</f>
        <v/>
      </c>
    </row>
    <row r="72" spans="2:10" s="211" customFormat="1" x14ac:dyDescent="0.25">
      <c r="B72" s="279"/>
      <c r="C72" s="90" t="s">
        <v>505</v>
      </c>
      <c r="D72" s="139"/>
      <c r="F72" s="161" t="str">
        <f>IF(MAX(F18:F57)&gt;100000,"Attention","")</f>
        <v/>
      </c>
      <c r="H72" s="280"/>
    </row>
    <row r="73" spans="2:10" s="211" customFormat="1" hidden="1" x14ac:dyDescent="0.25">
      <c r="B73" s="279"/>
      <c r="C73" s="90"/>
      <c r="G73" s="161"/>
      <c r="H73" s="280"/>
    </row>
    <row r="74" spans="2:10" s="211" customFormat="1" x14ac:dyDescent="0.25">
      <c r="B74" s="279"/>
      <c r="D74" s="139"/>
      <c r="E74" s="139"/>
      <c r="F74" s="139"/>
      <c r="H74" s="280"/>
    </row>
    <row r="75" spans="2:10" s="211" customFormat="1" x14ac:dyDescent="0.25">
      <c r="B75" s="279"/>
      <c r="D75" s="139"/>
      <c r="E75" s="139"/>
      <c r="F75" s="139"/>
      <c r="H75" s="280"/>
    </row>
    <row r="76" spans="2:10" s="211" customFormat="1" x14ac:dyDescent="0.25">
      <c r="B76" s="279"/>
      <c r="H76" s="280"/>
    </row>
    <row r="81" spans="1:9" x14ac:dyDescent="0.25">
      <c r="A81" s="231"/>
      <c r="B81" s="231"/>
    </row>
    <row r="82" spans="1:9" s="206" customFormat="1" x14ac:dyDescent="0.25">
      <c r="B82" s="279"/>
      <c r="G82" s="227"/>
      <c r="H82" s="227"/>
      <c r="I82" s="227"/>
    </row>
    <row r="83" spans="1:9" s="248" customFormat="1" x14ac:dyDescent="0.25">
      <c r="B83" s="279"/>
      <c r="H83" s="280"/>
    </row>
    <row r="85" spans="1:9" x14ac:dyDescent="0.25">
      <c r="G85" s="295" t="s">
        <v>478</v>
      </c>
      <c r="H85" s="272">
        <v>2</v>
      </c>
    </row>
    <row r="86" spans="1:9" x14ac:dyDescent="0.25">
      <c r="G86" s="162" t="s">
        <v>976</v>
      </c>
      <c r="H86" s="296">
        <v>1</v>
      </c>
    </row>
    <row r="90" spans="1:9" x14ac:dyDescent="0.25">
      <c r="C90" s="193" t="s">
        <v>1</v>
      </c>
      <c r="D90" s="194" t="str">
        <f>K2</f>
        <v>XXXXXX</v>
      </c>
    </row>
    <row r="91" spans="1:9" x14ac:dyDescent="0.25">
      <c r="C91" s="85"/>
      <c r="D91" s="195" t="str">
        <f>K1</f>
        <v>INP10</v>
      </c>
    </row>
    <row r="92" spans="1:9" x14ac:dyDescent="0.25">
      <c r="C92" s="85"/>
      <c r="D92" s="196" t="str">
        <f>K3</f>
        <v>jj.mm.aaaa</v>
      </c>
    </row>
    <row r="93" spans="1:9" x14ac:dyDescent="0.25">
      <c r="C93" s="85"/>
      <c r="D93" s="197" t="s">
        <v>959</v>
      </c>
    </row>
    <row r="94" spans="1:9" x14ac:dyDescent="0.25">
      <c r="C94" s="85"/>
      <c r="D94" s="195" t="str">
        <f>C17</f>
        <v>col. 01</v>
      </c>
    </row>
    <row r="95" spans="1:9" x14ac:dyDescent="0.25">
      <c r="C95" s="85"/>
      <c r="D95" s="198">
        <f>COUNTIF(E70:G74,"ERROR")</f>
        <v>0</v>
      </c>
    </row>
    <row r="96" spans="1:9" x14ac:dyDescent="0.25">
      <c r="C96" s="162"/>
      <c r="D96" s="473">
        <f>COUNTIF(E18:Q74,"Attention")</f>
        <v>0</v>
      </c>
    </row>
  </sheetData>
  <sheetProtection sheet="1" objects="1" scenarios="1"/>
  <mergeCells count="4">
    <mergeCell ref="D5:H5"/>
    <mergeCell ref="D6:H6"/>
    <mergeCell ref="H15:I15"/>
    <mergeCell ref="C16:D16"/>
  </mergeCells>
  <dataValidations disablePrompts="1" count="1">
    <dataValidation type="list" allowBlank="1" showInputMessage="1" showErrorMessage="1" sqref="H18:H57" xr:uid="{00000000-0002-0000-0500-000000000000}">
      <formula1>TRUEFALSE_Value</formula1>
    </dataValidation>
  </dataValidations>
  <hyperlinks>
    <hyperlink ref="G16" location="Note_5.3" display="5.3" xr:uid="{00000000-0004-0000-0500-000000000000}"/>
    <hyperlink ref="F16" location="Note_5.2" display="5.2" xr:uid="{00000000-0004-0000-0500-000001000000}"/>
    <hyperlink ref="E16" location="Note_5.1" display="5.1" xr:uid="{00000000-0004-0000-0500-000002000000}"/>
    <hyperlink ref="C16:D16" location="Note_5" display="5." xr:uid="{00000000-0004-0000-0500-000003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1" manualBreakCount="1">
    <brk id="41"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Q66"/>
  <sheetViews>
    <sheetView showGridLines="0" showRowColHeaders="0" zoomScale="80" zoomScaleNormal="80" workbookViewId="0">
      <selection activeCell="C19" sqref="C19"/>
    </sheetView>
  </sheetViews>
  <sheetFormatPr defaultColWidth="9.21875" defaultRowHeight="13.2" x14ac:dyDescent="0.25"/>
  <cols>
    <col min="1" max="2" customWidth="true" style="48" width="4.77734375"/>
    <col min="3" max="3" customWidth="true" style="48" width="35.77734375"/>
    <col min="4" max="4" customWidth="true" style="48" width="27.77734375"/>
    <col min="5" max="5" customWidth="true" style="48" width="40.77734375"/>
    <col min="6" max="6" customWidth="true" style="48" width="7.77734375"/>
    <col min="7" max="8" customWidth="true" style="48" width="21.77734375"/>
    <col min="9" max="9" customWidth="true" style="48" width="4.77734375"/>
    <col min="10" max="10" customWidth="true" style="48" width="19.77734375"/>
    <col min="11" max="11" customWidth="true" hidden="true" style="48" width="19.77734375"/>
    <col min="12" max="12" customWidth="true" hidden="true" style="48" width="6.21875"/>
    <col min="13" max="13" customWidth="true" hidden="true" style="48" width="2.21875"/>
    <col min="14" max="14" customWidth="true" hidden="true" style="48" width="13.0"/>
    <col min="15" max="17" customWidth="true" style="48" width="14.77734375"/>
    <col min="18" max="16384" style="48" width="9.21875"/>
  </cols>
  <sheetData>
    <row r="1" spans="1:10" ht="21" customHeight="1" x14ac:dyDescent="0.3">
      <c r="D1" s="587" t="s">
        <v>399</v>
      </c>
      <c r="F1" s="315"/>
      <c r="G1" s="315"/>
      <c r="H1" s="291"/>
      <c r="I1" s="14" t="s">
        <v>1077</v>
      </c>
      <c r="J1" s="292" t="s">
        <v>361</v>
      </c>
    </row>
    <row r="2" spans="1:10" ht="21" customHeight="1" x14ac:dyDescent="0.3">
      <c r="D2" s="590" t="s">
        <v>1137</v>
      </c>
      <c r="F2" s="315"/>
      <c r="G2" s="315"/>
      <c r="H2" s="291"/>
      <c r="I2" s="14" t="s">
        <v>1062</v>
      </c>
      <c r="J2" s="292" t="str">
        <f>Start!H3</f>
        <v>XXXXXX</v>
      </c>
    </row>
    <row r="3" spans="1:10" ht="21" customHeight="1" x14ac:dyDescent="0.25">
      <c r="D3" s="589" t="s">
        <v>501</v>
      </c>
      <c r="F3" s="315"/>
      <c r="G3" s="315"/>
      <c r="H3" s="291"/>
      <c r="I3" s="14" t="s">
        <v>467</v>
      </c>
      <c r="J3" s="166" t="str">
        <f>Start!H4</f>
        <v>jj.mm.aaaa</v>
      </c>
    </row>
    <row r="4" spans="1:10" s="164" customFormat="1" ht="18" customHeight="1" x14ac:dyDescent="0.3">
      <c r="F4" s="19"/>
      <c r="G4" s="291"/>
      <c r="H4" s="291"/>
    </row>
    <row r="5" spans="1:10" s="164" customFormat="1" ht="35.1" customHeight="1" x14ac:dyDescent="0.25">
      <c r="D5" s="907" t="s">
        <v>1199</v>
      </c>
      <c r="E5" s="907"/>
      <c r="F5" s="907"/>
      <c r="G5" s="907"/>
      <c r="H5" s="305"/>
    </row>
    <row r="6" spans="1:10" s="164" customFormat="1" ht="35.1" customHeight="1" x14ac:dyDescent="0.25">
      <c r="D6" s="908" t="s">
        <v>1198</v>
      </c>
      <c r="E6" s="908"/>
      <c r="F6" s="908"/>
      <c r="G6" s="908"/>
      <c r="H6" s="305"/>
    </row>
    <row r="7" spans="1:10" s="164" customFormat="1" ht="18" customHeight="1" x14ac:dyDescent="0.25">
      <c r="E7" s="304"/>
      <c r="F7" s="305"/>
      <c r="G7" s="305"/>
      <c r="H7" s="305"/>
    </row>
    <row r="8" spans="1:10" s="164" customFormat="1" ht="18" customHeight="1" x14ac:dyDescent="0.25">
      <c r="E8" s="304"/>
      <c r="F8" s="305"/>
      <c r="G8" s="305"/>
      <c r="H8" s="305"/>
    </row>
    <row r="9" spans="1:10" ht="18" hidden="1" customHeight="1" x14ac:dyDescent="0.25">
      <c r="E9" s="304"/>
      <c r="F9" s="305"/>
      <c r="G9" s="305"/>
      <c r="H9" s="305"/>
    </row>
    <row r="10" spans="1:10" ht="18" hidden="1" customHeight="1" x14ac:dyDescent="0.25">
      <c r="B10" s="232"/>
      <c r="D10" s="291"/>
      <c r="E10" s="304"/>
      <c r="F10" s="305"/>
      <c r="G10" s="305"/>
      <c r="H10" s="305"/>
    </row>
    <row r="11" spans="1:10" s="165" customFormat="1" ht="18" hidden="1" customHeight="1" x14ac:dyDescent="0.25">
      <c r="B11" s="233"/>
      <c r="D11" s="631"/>
      <c r="E11" s="305"/>
      <c r="F11" s="305"/>
      <c r="G11" s="305"/>
      <c r="H11" s="290"/>
      <c r="I11" s="291"/>
    </row>
    <row r="12" spans="1:10" s="550" customFormat="1" ht="18" hidden="1" customHeight="1" x14ac:dyDescent="0.25">
      <c r="B12" s="234"/>
      <c r="D12" s="633"/>
      <c r="E12" s="633"/>
      <c r="F12" s="633"/>
      <c r="G12" s="633"/>
      <c r="H12" s="549"/>
    </row>
    <row r="13" spans="1:10" s="165" customFormat="1" ht="18" hidden="1" customHeight="1" x14ac:dyDescent="0.25">
      <c r="B13" s="234"/>
      <c r="C13" s="1"/>
      <c r="D13" s="15"/>
      <c r="E13" s="290"/>
      <c r="F13" s="290"/>
      <c r="G13" s="290"/>
      <c r="H13" s="290"/>
      <c r="I13" s="291"/>
    </row>
    <row r="14" spans="1:10" s="279" customFormat="1" ht="18" hidden="1" customHeight="1" x14ac:dyDescent="0.25">
      <c r="B14" s="234"/>
      <c r="D14" s="15"/>
      <c r="I14" s="291"/>
    </row>
    <row r="15" spans="1:10" s="165" customFormat="1" ht="30" customHeight="1" x14ac:dyDescent="0.25">
      <c r="B15" s="915"/>
      <c r="C15" s="913" t="s">
        <v>1006</v>
      </c>
      <c r="D15" s="918" t="s">
        <v>450</v>
      </c>
      <c r="E15" s="736" t="s">
        <v>1007</v>
      </c>
      <c r="F15" s="754"/>
      <c r="G15" s="736" t="s">
        <v>514</v>
      </c>
      <c r="H15" s="754"/>
      <c r="I15" s="365"/>
    </row>
    <row r="16" spans="1:10" s="165" customFormat="1" ht="57" customHeight="1" x14ac:dyDescent="0.25">
      <c r="A16" s="279"/>
      <c r="B16" s="916"/>
      <c r="C16" s="914"/>
      <c r="D16" s="919"/>
      <c r="E16" s="629" t="s">
        <v>515</v>
      </c>
      <c r="F16" s="629" t="s">
        <v>466</v>
      </c>
      <c r="G16" s="208" t="s">
        <v>1008</v>
      </c>
      <c r="H16" s="208" t="s">
        <v>1009</v>
      </c>
      <c r="I16" s="366"/>
    </row>
    <row r="17" spans="1:17" s="165" customFormat="1" x14ac:dyDescent="0.25">
      <c r="A17" s="279"/>
      <c r="B17" s="916"/>
      <c r="C17" s="368" t="s">
        <v>319</v>
      </c>
      <c r="D17" s="285"/>
      <c r="E17" s="920" t="s">
        <v>320</v>
      </c>
      <c r="F17" s="921"/>
      <c r="G17" s="368"/>
      <c r="H17" s="368"/>
      <c r="I17" s="366"/>
    </row>
    <row r="18" spans="1:17" ht="39.75" customHeight="1" x14ac:dyDescent="0.25">
      <c r="A18" s="279"/>
      <c r="B18" s="917"/>
      <c r="C18" s="3" t="s">
        <v>499</v>
      </c>
      <c r="D18" s="3" t="s">
        <v>500</v>
      </c>
      <c r="E18" s="301"/>
      <c r="F18" s="3" t="s">
        <v>508</v>
      </c>
      <c r="G18" s="3" t="s">
        <v>509</v>
      </c>
      <c r="H18" s="3" t="s">
        <v>510</v>
      </c>
      <c r="I18" s="367"/>
      <c r="O18" s="426" t="s">
        <v>957</v>
      </c>
      <c r="P18" s="426" t="s">
        <v>516</v>
      </c>
      <c r="Q18" s="426" t="s">
        <v>517</v>
      </c>
    </row>
    <row r="19" spans="1:17" s="279" customFormat="1" ht="35.1" customHeight="1" thickBot="1" x14ac:dyDescent="0.3">
      <c r="B19" s="5">
        <v>1</v>
      </c>
      <c r="C19" s="428"/>
      <c r="D19" s="428"/>
      <c r="E19" s="434"/>
      <c r="F19" s="517" t="str">
        <f t="shared" ref="F19:F28" si="0">IF(E19="","",VLOOKUP(E19,CNTR_Table,2,FALSE))</f>
        <v/>
      </c>
      <c r="G19" s="289"/>
      <c r="H19" s="289"/>
      <c r="I19" s="5">
        <v>1</v>
      </c>
      <c r="M19" s="279">
        <f t="shared" ref="M19:M28" si="1">COUNTA(C19:E19,G19:H19)</f>
        <v>0</v>
      </c>
      <c r="O19" s="161" t="str">
        <f t="shared" ref="O19:O28" si="2">IF(COUNTA(C19:E19,G19:H19)=0,"",IF(AND(COUNTA(C19:E19,G19:H19)&gt;0,COUNTA(C19:E19,G19:H19)&lt;5),"Attention","OK"))</f>
        <v/>
      </c>
      <c r="P19" s="161" t="str">
        <f t="shared" ref="P19:P28" si="3">IF(G19="","",IF(G19&gt;1,"Attention",""))</f>
        <v/>
      </c>
      <c r="Q19" s="161" t="str">
        <f t="shared" ref="Q19:Q28" si="4">IF(H19="","",IF(H19&gt;1,"Attention",""))</f>
        <v/>
      </c>
    </row>
    <row r="20" spans="1:17" s="291" customFormat="1" ht="35.1" customHeight="1" thickTop="1" thickBot="1" x14ac:dyDescent="0.3">
      <c r="B20" s="5">
        <v>2</v>
      </c>
      <c r="C20" s="428"/>
      <c r="D20" s="428"/>
      <c r="E20" s="434"/>
      <c r="F20" s="517" t="str">
        <f t="shared" si="0"/>
        <v/>
      </c>
      <c r="G20" s="289"/>
      <c r="H20" s="289"/>
      <c r="I20" s="5">
        <v>2</v>
      </c>
      <c r="M20" s="351">
        <f>COUNTA(C20:E20,G20:H20)</f>
        <v>0</v>
      </c>
      <c r="O20" s="161" t="str">
        <f t="shared" si="2"/>
        <v/>
      </c>
      <c r="P20" s="161" t="str">
        <f t="shared" si="3"/>
        <v/>
      </c>
      <c r="Q20" s="161" t="str">
        <f t="shared" si="4"/>
        <v/>
      </c>
    </row>
    <row r="21" spans="1:17" s="291" customFormat="1" ht="35.1" customHeight="1" thickTop="1" thickBot="1" x14ac:dyDescent="0.3">
      <c r="B21" s="5">
        <v>3</v>
      </c>
      <c r="C21" s="428"/>
      <c r="D21" s="428"/>
      <c r="E21" s="434"/>
      <c r="F21" s="517" t="str">
        <f t="shared" si="0"/>
        <v/>
      </c>
      <c r="G21" s="289"/>
      <c r="H21" s="289"/>
      <c r="I21" s="5">
        <v>3</v>
      </c>
      <c r="M21" s="351">
        <f t="shared" si="1"/>
        <v>0</v>
      </c>
      <c r="O21" s="161" t="str">
        <f t="shared" si="2"/>
        <v/>
      </c>
      <c r="P21" s="161" t="str">
        <f t="shared" si="3"/>
        <v/>
      </c>
      <c r="Q21" s="161" t="str">
        <f t="shared" si="4"/>
        <v/>
      </c>
    </row>
    <row r="22" spans="1:17" s="291" customFormat="1" ht="35.1" customHeight="1" thickTop="1" thickBot="1" x14ac:dyDescent="0.3">
      <c r="B22" s="5">
        <v>4</v>
      </c>
      <c r="C22" s="428"/>
      <c r="D22" s="428"/>
      <c r="E22" s="434"/>
      <c r="F22" s="517" t="str">
        <f t="shared" si="0"/>
        <v/>
      </c>
      <c r="G22" s="289"/>
      <c r="H22" s="289"/>
      <c r="I22" s="5">
        <v>4</v>
      </c>
      <c r="M22" s="351">
        <f t="shared" si="1"/>
        <v>0</v>
      </c>
      <c r="O22" s="161" t="str">
        <f t="shared" si="2"/>
        <v/>
      </c>
      <c r="P22" s="161" t="str">
        <f t="shared" si="3"/>
        <v/>
      </c>
      <c r="Q22" s="161" t="str">
        <f t="shared" si="4"/>
        <v/>
      </c>
    </row>
    <row r="23" spans="1:17" s="291" customFormat="1" ht="35.1" customHeight="1" thickTop="1" thickBot="1" x14ac:dyDescent="0.3">
      <c r="B23" s="5">
        <v>5</v>
      </c>
      <c r="C23" s="428"/>
      <c r="D23" s="428"/>
      <c r="E23" s="434"/>
      <c r="F23" s="517" t="str">
        <f t="shared" si="0"/>
        <v/>
      </c>
      <c r="G23" s="289"/>
      <c r="H23" s="289"/>
      <c r="I23" s="5">
        <v>5</v>
      </c>
      <c r="M23" s="351">
        <f t="shared" si="1"/>
        <v>0</v>
      </c>
      <c r="O23" s="161" t="str">
        <f t="shared" si="2"/>
        <v/>
      </c>
      <c r="P23" s="161" t="str">
        <f t="shared" si="3"/>
        <v/>
      </c>
      <c r="Q23" s="161" t="str">
        <f t="shared" si="4"/>
        <v/>
      </c>
    </row>
    <row r="24" spans="1:17" s="291" customFormat="1" ht="35.1" customHeight="1" thickTop="1" thickBot="1" x14ac:dyDescent="0.3">
      <c r="B24" s="5">
        <v>6</v>
      </c>
      <c r="C24" s="428"/>
      <c r="D24" s="428"/>
      <c r="E24" s="434"/>
      <c r="F24" s="517" t="str">
        <f t="shared" si="0"/>
        <v/>
      </c>
      <c r="G24" s="289"/>
      <c r="H24" s="289"/>
      <c r="I24" s="5">
        <v>6</v>
      </c>
      <c r="M24" s="351">
        <f t="shared" si="1"/>
        <v>0</v>
      </c>
      <c r="O24" s="161" t="str">
        <f t="shared" si="2"/>
        <v/>
      </c>
      <c r="P24" s="161" t="str">
        <f t="shared" si="3"/>
        <v/>
      </c>
      <c r="Q24" s="161" t="str">
        <f t="shared" si="4"/>
        <v/>
      </c>
    </row>
    <row r="25" spans="1:17" s="291" customFormat="1" ht="35.1" customHeight="1" thickTop="1" thickBot="1" x14ac:dyDescent="0.3">
      <c r="B25" s="5">
        <v>7</v>
      </c>
      <c r="C25" s="428"/>
      <c r="D25" s="428"/>
      <c r="E25" s="434"/>
      <c r="F25" s="517" t="str">
        <f t="shared" si="0"/>
        <v/>
      </c>
      <c r="G25" s="289"/>
      <c r="H25" s="289"/>
      <c r="I25" s="5">
        <v>7</v>
      </c>
      <c r="M25" s="351">
        <f t="shared" si="1"/>
        <v>0</v>
      </c>
      <c r="O25" s="161" t="str">
        <f t="shared" si="2"/>
        <v/>
      </c>
      <c r="P25" s="161" t="str">
        <f t="shared" si="3"/>
        <v/>
      </c>
      <c r="Q25" s="161" t="str">
        <f t="shared" si="4"/>
        <v/>
      </c>
    </row>
    <row r="26" spans="1:17" s="291" customFormat="1" ht="35.1" customHeight="1" thickTop="1" thickBot="1" x14ac:dyDescent="0.3">
      <c r="B26" s="5">
        <v>8</v>
      </c>
      <c r="C26" s="428"/>
      <c r="D26" s="428"/>
      <c r="E26" s="434"/>
      <c r="F26" s="517" t="str">
        <f t="shared" si="0"/>
        <v/>
      </c>
      <c r="G26" s="289"/>
      <c r="H26" s="289"/>
      <c r="I26" s="5">
        <v>8</v>
      </c>
      <c r="M26" s="351">
        <f t="shared" si="1"/>
        <v>0</v>
      </c>
      <c r="O26" s="161" t="str">
        <f t="shared" si="2"/>
        <v/>
      </c>
      <c r="P26" s="161" t="str">
        <f t="shared" si="3"/>
        <v/>
      </c>
      <c r="Q26" s="161" t="str">
        <f t="shared" si="4"/>
        <v/>
      </c>
    </row>
    <row r="27" spans="1:17" s="291" customFormat="1" ht="35.1" customHeight="1" thickTop="1" thickBot="1" x14ac:dyDescent="0.3">
      <c r="B27" s="5">
        <v>9</v>
      </c>
      <c r="C27" s="428"/>
      <c r="D27" s="428"/>
      <c r="E27" s="434"/>
      <c r="F27" s="517" t="str">
        <f t="shared" si="0"/>
        <v/>
      </c>
      <c r="G27" s="289"/>
      <c r="H27" s="289"/>
      <c r="I27" s="5">
        <v>9</v>
      </c>
      <c r="M27" s="351">
        <f t="shared" si="1"/>
        <v>0</v>
      </c>
      <c r="O27" s="161" t="str">
        <f t="shared" si="2"/>
        <v/>
      </c>
      <c r="P27" s="161" t="str">
        <f t="shared" si="3"/>
        <v/>
      </c>
      <c r="Q27" s="161" t="str">
        <f t="shared" si="4"/>
        <v/>
      </c>
    </row>
    <row r="28" spans="1:17" s="291" customFormat="1" ht="35.1" customHeight="1" thickTop="1" thickBot="1" x14ac:dyDescent="0.3">
      <c r="B28" s="5">
        <v>10</v>
      </c>
      <c r="C28" s="428"/>
      <c r="D28" s="428"/>
      <c r="E28" s="434"/>
      <c r="F28" s="517" t="str">
        <f t="shared" si="0"/>
        <v/>
      </c>
      <c r="G28" s="289"/>
      <c r="H28" s="289"/>
      <c r="I28" s="5">
        <v>10</v>
      </c>
      <c r="M28" s="351">
        <f t="shared" si="1"/>
        <v>0</v>
      </c>
      <c r="O28" s="161" t="str">
        <f t="shared" si="2"/>
        <v/>
      </c>
      <c r="P28" s="161" t="str">
        <f t="shared" si="3"/>
        <v/>
      </c>
      <c r="Q28" s="161" t="str">
        <f t="shared" si="4"/>
        <v/>
      </c>
    </row>
    <row r="29" spans="1:17" s="279" customFormat="1" ht="6" customHeight="1" thickTop="1" x14ac:dyDescent="0.25">
      <c r="B29" s="299"/>
      <c r="C29" s="299"/>
      <c r="D29" s="299"/>
      <c r="E29" s="299"/>
      <c r="F29" s="299"/>
      <c r="G29" s="299"/>
      <c r="H29" s="299"/>
      <c r="I29" s="299"/>
      <c r="M29" s="351"/>
    </row>
    <row r="30" spans="1:17" s="279" customFormat="1" ht="16.05" customHeight="1" x14ac:dyDescent="0.25">
      <c r="C30" s="156" t="str">
        <f>"Version: "&amp;C63</f>
        <v>Version: 1.01.F0</v>
      </c>
      <c r="I30" s="279" t="s">
        <v>259</v>
      </c>
    </row>
    <row r="31" spans="1:17" s="279" customFormat="1" ht="16.05" customHeight="1" x14ac:dyDescent="0.25">
      <c r="C31" s="432" t="s">
        <v>518</v>
      </c>
      <c r="D31" s="431"/>
      <c r="E31" s="431"/>
      <c r="F31" s="431"/>
      <c r="G31" s="429">
        <f>SUM(G19:G28)</f>
        <v>0</v>
      </c>
      <c r="H31" s="429">
        <f>SUM(H19:H28)</f>
        <v>0</v>
      </c>
      <c r="M31" s="279">
        <f>SUM(M19:M28)</f>
        <v>0</v>
      </c>
      <c r="N31" s="279" t="s">
        <v>331</v>
      </c>
    </row>
    <row r="32" spans="1:17" s="279" customFormat="1" ht="16.05" customHeight="1" x14ac:dyDescent="0.25"/>
    <row r="33" spans="3:9" s="279" customFormat="1" ht="16.05" customHeight="1" x14ac:dyDescent="0.25">
      <c r="C33" s="139"/>
    </row>
    <row r="34" spans="3:9" s="279" customFormat="1" ht="16.05" customHeight="1" x14ac:dyDescent="0.25"/>
    <row r="36" spans="3:9" hidden="1" x14ac:dyDescent="0.25">
      <c r="E36" s="64"/>
      <c r="F36" s="64"/>
      <c r="G36" s="64"/>
      <c r="H36" s="64"/>
    </row>
    <row r="37" spans="3:9" hidden="1" x14ac:dyDescent="0.25">
      <c r="E37" s="64"/>
      <c r="F37" s="64"/>
      <c r="G37" s="64" t="e">
        <f>#REF!</f>
        <v>#REF!</v>
      </c>
      <c r="H37" s="64"/>
    </row>
    <row r="38" spans="3:9" x14ac:dyDescent="0.25">
      <c r="E38" s="11"/>
    </row>
    <row r="39" spans="3:9" hidden="1" x14ac:dyDescent="0.25">
      <c r="E39" s="11"/>
      <c r="I39" s="14"/>
    </row>
    <row r="40" spans="3:9" hidden="1" x14ac:dyDescent="0.25">
      <c r="E40" s="11"/>
    </row>
    <row r="41" spans="3:9" hidden="1" x14ac:dyDescent="0.25">
      <c r="E41" s="12"/>
    </row>
    <row r="42" spans="3:9" hidden="1" x14ac:dyDescent="0.25">
      <c r="E42" s="13"/>
    </row>
    <row r="43" spans="3:9" x14ac:dyDescent="0.25">
      <c r="C43" s="124" t="s">
        <v>502</v>
      </c>
      <c r="E43" s="11"/>
    </row>
    <row r="44" spans="3:9" s="211" customFormat="1" x14ac:dyDescent="0.25">
      <c r="C44" s="90" t="s">
        <v>503</v>
      </c>
      <c r="D44" s="291"/>
      <c r="E44" s="291"/>
      <c r="F44" s="291"/>
      <c r="G44" s="161" t="str">
        <f>IF(MIN(G19:G28)&lt;0,"ERROR","")</f>
        <v/>
      </c>
      <c r="H44" s="161" t="str">
        <f>IF(MIN(H19:H28)&lt;0,"ERROR","")</f>
        <v/>
      </c>
    </row>
    <row r="45" spans="3:9" s="211" customFormat="1" hidden="1" x14ac:dyDescent="0.25">
      <c r="C45" s="90"/>
      <c r="D45" s="291"/>
      <c r="E45" s="291"/>
      <c r="F45" s="291"/>
      <c r="G45" s="161"/>
      <c r="H45" s="161"/>
    </row>
    <row r="46" spans="3:9" s="211" customFormat="1" x14ac:dyDescent="0.25">
      <c r="C46" s="427" t="s">
        <v>519</v>
      </c>
      <c r="D46" s="291"/>
      <c r="G46" s="161" t="str">
        <f>IF(SUM(G19:G28)&gt;1,"ERROR","")</f>
        <v/>
      </c>
      <c r="H46" s="161" t="str">
        <f>IF(SUM(H19:H28)&gt;1,"ERROR","")</f>
        <v/>
      </c>
    </row>
    <row r="47" spans="3:9" s="211" customFormat="1" x14ac:dyDescent="0.25"/>
    <row r="48" spans="3:9" s="211" customFormat="1" x14ac:dyDescent="0.25">
      <c r="C48" s="139"/>
      <c r="D48" s="139"/>
    </row>
    <row r="51" spans="1:8" x14ac:dyDescent="0.25">
      <c r="A51" s="231"/>
    </row>
    <row r="52" spans="1:8" s="206" customFormat="1" x14ac:dyDescent="0.25">
      <c r="E52" s="227"/>
      <c r="F52" s="227"/>
      <c r="G52" s="227"/>
      <c r="H52" s="227"/>
    </row>
    <row r="60" spans="1:8" x14ac:dyDescent="0.25">
      <c r="B60" s="193" t="s">
        <v>1</v>
      </c>
      <c r="C60" s="194" t="str">
        <f>J2</f>
        <v>XXXXXX</v>
      </c>
      <c r="D60" s="239"/>
      <c r="E60" s="239"/>
    </row>
    <row r="61" spans="1:8" x14ac:dyDescent="0.25">
      <c r="B61" s="85"/>
      <c r="C61" s="195" t="str">
        <f>J1</f>
        <v>INP20</v>
      </c>
      <c r="D61" s="239"/>
      <c r="E61" s="239"/>
    </row>
    <row r="62" spans="1:8" x14ac:dyDescent="0.25">
      <c r="B62" s="85"/>
      <c r="C62" s="196" t="str">
        <f>J3</f>
        <v>jj.mm.aaaa</v>
      </c>
    </row>
    <row r="63" spans="1:8" x14ac:dyDescent="0.25">
      <c r="B63" s="85"/>
      <c r="C63" s="197" t="s">
        <v>1061</v>
      </c>
    </row>
    <row r="64" spans="1:8" x14ac:dyDescent="0.25">
      <c r="B64" s="85"/>
      <c r="C64" s="195" t="str">
        <f>C18</f>
        <v>col. 01</v>
      </c>
    </row>
    <row r="65" spans="2:3" x14ac:dyDescent="0.25">
      <c r="B65" s="85"/>
      <c r="C65" s="198">
        <f>COUNTIF(G44:H46,"ERROR")</f>
        <v>0</v>
      </c>
    </row>
    <row r="66" spans="2:3" x14ac:dyDescent="0.25">
      <c r="B66" s="162"/>
      <c r="C66" s="473">
        <f>COUNTIF(G19:Q47,"Attention")</f>
        <v>0</v>
      </c>
    </row>
  </sheetData>
  <sheetProtection sheet="1" objects="1" scenarios="1"/>
  <mergeCells count="8">
    <mergeCell ref="D5:G5"/>
    <mergeCell ref="D6:G6"/>
    <mergeCell ref="C15:C16"/>
    <mergeCell ref="B15:B18"/>
    <mergeCell ref="D15:D16"/>
    <mergeCell ref="E17:F17"/>
    <mergeCell ref="E15:F15"/>
    <mergeCell ref="G15:H15"/>
  </mergeCells>
  <dataValidations count="1">
    <dataValidation type="list" allowBlank="1" showInputMessage="1" showErrorMessage="1" sqref="E19:E28" xr:uid="{00000000-0002-0000-0600-000000000000}">
      <formula1>CNTR_Name</formula1>
    </dataValidation>
  </dataValidations>
  <hyperlinks>
    <hyperlink ref="E17:F17" location="Note_6.2" display="6.2" xr:uid="{00000000-0004-0000-0600-000000000000}"/>
    <hyperlink ref="C17" location="Note_6.1" display="6.1" xr:uid="{00000000-0004-0000-0600-000001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B1:X67"/>
  <sheetViews>
    <sheetView showGridLines="0" showRowColHeaders="0" zoomScale="80" zoomScaleNormal="80" workbookViewId="0">
      <pane ySplit="18" topLeftCell="A19" activePane="bottomLeft" state="frozenSplit"/>
      <selection activeCell="A3" sqref="A3:C3"/>
      <selection pane="bottomLeft" activeCell="C19" sqref="C19"/>
    </sheetView>
  </sheetViews>
  <sheetFormatPr defaultColWidth="9.21875" defaultRowHeight="13.2" x14ac:dyDescent="0.25"/>
  <cols>
    <col min="1" max="2" customWidth="true" style="291" width="4.77734375"/>
    <col min="3" max="3" customWidth="true" style="291" width="35.77734375"/>
    <col min="4" max="4" customWidth="true" style="291" width="27.77734375"/>
    <col min="5" max="5" customWidth="true" style="291" width="7.77734375"/>
    <col min="6" max="6" customWidth="true" style="291" width="25.77734375"/>
    <col min="7" max="7" customWidth="true" style="291" width="7.77734375"/>
    <col min="8" max="17" customWidth="true" style="291" width="16.77734375"/>
    <col min="18" max="18" customWidth="true" style="291" width="4.77734375"/>
    <col min="19" max="19" customWidth="true" style="291" width="11.21875"/>
    <col min="20" max="20" customWidth="true" hidden="true" style="291" width="13.0"/>
    <col min="21" max="21" customWidth="true" hidden="true" style="291" width="14.5546875"/>
    <col min="22" max="22" customWidth="true" style="291" width="15.77734375"/>
    <col min="23" max="24" customWidth="true" style="291" width="14.0"/>
    <col min="25" max="16384" style="291" width="9.21875"/>
  </cols>
  <sheetData>
    <row r="1" spans="2:20" ht="21" customHeight="1" x14ac:dyDescent="0.3">
      <c r="D1" s="587" t="s">
        <v>399</v>
      </c>
      <c r="E1" s="315"/>
      <c r="F1" s="315"/>
      <c r="G1" s="594"/>
      <c r="H1" s="594"/>
      <c r="I1" s="594"/>
      <c r="J1" s="594"/>
      <c r="K1" s="594"/>
      <c r="L1" s="594"/>
      <c r="O1" s="55"/>
      <c r="P1" s="14" t="s">
        <v>1077</v>
      </c>
      <c r="Q1" s="929" t="s">
        <v>362</v>
      </c>
      <c r="R1" s="929"/>
      <c r="S1" s="767"/>
      <c r="T1" s="767"/>
    </row>
    <row r="2" spans="2:20" ht="21" customHeight="1" x14ac:dyDescent="0.3">
      <c r="D2" s="590" t="s">
        <v>1138</v>
      </c>
      <c r="E2" s="315"/>
      <c r="F2" s="315"/>
      <c r="G2" s="594"/>
      <c r="H2" s="594"/>
      <c r="I2" s="594"/>
      <c r="J2" s="594"/>
      <c r="K2" s="594"/>
      <c r="L2" s="594"/>
      <c r="O2" s="2"/>
      <c r="P2" s="14" t="s">
        <v>1062</v>
      </c>
      <c r="Q2" s="925" t="str">
        <f>Start!H3</f>
        <v>XXXXXX</v>
      </c>
      <c r="R2" s="926"/>
      <c r="S2" s="767"/>
      <c r="T2" s="767"/>
    </row>
    <row r="3" spans="2:20" ht="21" customHeight="1" x14ac:dyDescent="0.3">
      <c r="D3" s="589" t="s">
        <v>501</v>
      </c>
      <c r="E3" s="594"/>
      <c r="F3" s="594"/>
      <c r="G3" s="594"/>
      <c r="H3" s="594"/>
      <c r="I3" s="594"/>
      <c r="J3" s="594"/>
      <c r="K3" s="594"/>
      <c r="L3" s="594"/>
      <c r="O3" s="19"/>
      <c r="P3" s="14" t="s">
        <v>467</v>
      </c>
      <c r="Q3" s="927" t="str">
        <f>Start!H4</f>
        <v>jj.mm.aaaa</v>
      </c>
      <c r="R3" s="928"/>
      <c r="S3" s="767"/>
      <c r="T3" s="767"/>
    </row>
    <row r="4" spans="2:20" ht="18" customHeight="1" x14ac:dyDescent="0.3">
      <c r="D4" s="19"/>
      <c r="E4" s="594"/>
      <c r="F4" s="594"/>
      <c r="G4" s="594"/>
      <c r="H4" s="594"/>
      <c r="I4" s="594"/>
      <c r="J4" s="594"/>
      <c r="K4" s="594"/>
      <c r="L4" s="594"/>
      <c r="O4" s="19"/>
    </row>
    <row r="5" spans="2:20" ht="36" customHeight="1" x14ac:dyDescent="0.3">
      <c r="D5" s="922" t="s">
        <v>1200</v>
      </c>
      <c r="E5" s="922"/>
      <c r="F5" s="922"/>
      <c r="G5" s="922"/>
      <c r="H5" s="922"/>
      <c r="I5" s="922"/>
      <c r="J5" s="922"/>
      <c r="K5" s="597"/>
      <c r="L5" s="597"/>
      <c r="O5" s="19"/>
    </row>
    <row r="6" spans="2:20" ht="36" customHeight="1" x14ac:dyDescent="0.3">
      <c r="D6" s="907" t="s">
        <v>1201</v>
      </c>
      <c r="E6" s="907"/>
      <c r="F6" s="907"/>
      <c r="G6" s="907"/>
      <c r="H6" s="907"/>
      <c r="I6" s="907"/>
      <c r="J6" s="907"/>
      <c r="K6" s="305"/>
      <c r="L6" s="305"/>
      <c r="M6" s="305"/>
      <c r="N6" s="305"/>
      <c r="O6" s="19"/>
    </row>
    <row r="7" spans="2:20" ht="18" customHeight="1" x14ac:dyDescent="0.3">
      <c r="F7" s="305"/>
      <c r="G7" s="305"/>
      <c r="H7" s="305"/>
      <c r="I7" s="305"/>
      <c r="J7" s="305"/>
      <c r="K7" s="305"/>
      <c r="L7" s="305"/>
      <c r="M7" s="305"/>
      <c r="N7" s="305"/>
      <c r="O7" s="19"/>
    </row>
    <row r="8" spans="2:20" ht="18" customHeight="1" x14ac:dyDescent="0.3">
      <c r="F8" s="305"/>
      <c r="G8" s="305"/>
      <c r="H8" s="305"/>
      <c r="I8" s="305"/>
      <c r="J8" s="305"/>
      <c r="K8" s="305"/>
      <c r="L8" s="305"/>
      <c r="O8" s="19"/>
    </row>
    <row r="9" spans="2:20" ht="18" hidden="1" customHeight="1" x14ac:dyDescent="0.25">
      <c r="F9" s="305"/>
      <c r="G9" s="305"/>
      <c r="H9" s="305"/>
      <c r="I9" s="305"/>
      <c r="J9" s="305"/>
      <c r="K9" s="305"/>
      <c r="L9" s="305"/>
      <c r="O9" s="177"/>
    </row>
    <row r="10" spans="2:20" ht="18" hidden="1" customHeight="1" x14ac:dyDescent="0.25">
      <c r="B10" s="232"/>
      <c r="F10" s="305"/>
      <c r="G10" s="305"/>
      <c r="H10" s="305"/>
      <c r="I10" s="305"/>
      <c r="J10" s="305"/>
      <c r="K10" s="305"/>
      <c r="L10" s="305"/>
    </row>
    <row r="11" spans="2:20" ht="18" hidden="1" customHeight="1" x14ac:dyDescent="0.25">
      <c r="B11" s="233"/>
      <c r="D11" s="15"/>
      <c r="F11" s="305"/>
      <c r="G11" s="305"/>
      <c r="H11" s="305"/>
      <c r="I11" s="305"/>
      <c r="J11" s="305"/>
      <c r="K11" s="305"/>
      <c r="L11" s="305"/>
      <c r="M11" s="290"/>
      <c r="N11" s="290"/>
      <c r="O11" s="290"/>
      <c r="P11" s="290"/>
      <c r="Q11" s="290"/>
    </row>
    <row r="12" spans="2:20" ht="18" hidden="1" customHeight="1" x14ac:dyDescent="0.25">
      <c r="B12" s="234"/>
      <c r="D12" s="15"/>
      <c r="F12" s="290"/>
      <c r="G12" s="290"/>
      <c r="H12" s="290"/>
      <c r="I12" s="290"/>
      <c r="J12" s="290"/>
      <c r="K12" s="290"/>
      <c r="L12" s="290"/>
      <c r="M12" s="290"/>
      <c r="N12" s="290"/>
      <c r="O12" s="290"/>
      <c r="P12" s="290"/>
      <c r="Q12" s="290"/>
    </row>
    <row r="13" spans="2:20" ht="24.75" customHeight="1" x14ac:dyDescent="0.25">
      <c r="B13" s="437"/>
      <c r="C13" s="634" t="s">
        <v>1141</v>
      </c>
      <c r="D13" s="269"/>
      <c r="E13" s="269"/>
      <c r="F13" s="269"/>
      <c r="G13" s="269"/>
      <c r="H13" s="269"/>
      <c r="I13" s="635"/>
      <c r="J13" s="638" t="s">
        <v>1139</v>
      </c>
      <c r="K13" s="425"/>
      <c r="L13" s="425"/>
      <c r="M13" s="424"/>
      <c r="N13" s="424"/>
      <c r="O13" s="424"/>
      <c r="P13" s="424"/>
      <c r="Q13" s="424"/>
      <c r="R13" s="6"/>
    </row>
    <row r="14" spans="2:20" ht="21" customHeight="1" x14ac:dyDescent="0.25">
      <c r="B14" s="438"/>
      <c r="C14" s="636"/>
      <c r="D14" s="636"/>
      <c r="E14" s="636"/>
      <c r="F14" s="636"/>
      <c r="G14" s="636"/>
      <c r="H14" s="636"/>
      <c r="I14" s="637"/>
      <c r="J14" s="936" t="s">
        <v>1010</v>
      </c>
      <c r="K14" s="930" t="s">
        <v>980</v>
      </c>
      <c r="L14" s="931"/>
      <c r="M14" s="931"/>
      <c r="N14" s="931"/>
      <c r="O14" s="931"/>
      <c r="P14" s="932"/>
      <c r="Q14" s="933" t="s">
        <v>1011</v>
      </c>
      <c r="R14" s="7"/>
    </row>
    <row r="15" spans="2:20" ht="42" customHeight="1" x14ac:dyDescent="0.25">
      <c r="B15" s="916"/>
      <c r="C15" s="913" t="s">
        <v>1006</v>
      </c>
      <c r="D15" s="736" t="s">
        <v>1012</v>
      </c>
      <c r="E15" s="754"/>
      <c r="F15" s="736" t="s">
        <v>1007</v>
      </c>
      <c r="G15" s="754"/>
      <c r="H15" s="736" t="s">
        <v>514</v>
      </c>
      <c r="I15" s="754"/>
      <c r="J15" s="937"/>
      <c r="K15" s="753" t="s">
        <v>520</v>
      </c>
      <c r="L15" s="753"/>
      <c r="M15" s="736" t="s">
        <v>521</v>
      </c>
      <c r="N15" s="754"/>
      <c r="O15" s="913" t="s">
        <v>522</v>
      </c>
      <c r="P15" s="913" t="s">
        <v>523</v>
      </c>
      <c r="Q15" s="934"/>
      <c r="R15" s="366"/>
    </row>
    <row r="16" spans="2:20" ht="100.05" customHeight="1" x14ac:dyDescent="0.25">
      <c r="B16" s="916"/>
      <c r="C16" s="914"/>
      <c r="D16" s="629" t="s">
        <v>515</v>
      </c>
      <c r="E16" s="641" t="s">
        <v>466</v>
      </c>
      <c r="F16" s="629" t="s">
        <v>515</v>
      </c>
      <c r="G16" s="641" t="s">
        <v>466</v>
      </c>
      <c r="H16" s="208" t="s">
        <v>1013</v>
      </c>
      <c r="I16" s="208" t="s">
        <v>1014</v>
      </c>
      <c r="J16" s="938"/>
      <c r="K16" s="654" t="s">
        <v>1118</v>
      </c>
      <c r="L16" s="639" t="s">
        <v>1119</v>
      </c>
      <c r="M16" s="640" t="s">
        <v>1140</v>
      </c>
      <c r="N16" s="639" t="s">
        <v>524</v>
      </c>
      <c r="O16" s="914"/>
      <c r="P16" s="914"/>
      <c r="Q16" s="935"/>
      <c r="R16" s="366"/>
    </row>
    <row r="17" spans="2:24" x14ac:dyDescent="0.25">
      <c r="B17" s="916"/>
      <c r="C17" s="436" t="s">
        <v>265</v>
      </c>
      <c r="D17" s="920"/>
      <c r="E17" s="921"/>
      <c r="F17" s="920"/>
      <c r="G17" s="921"/>
      <c r="H17" s="368"/>
      <c r="I17" s="920"/>
      <c r="J17" s="921"/>
      <c r="K17" s="375" t="s">
        <v>396</v>
      </c>
      <c r="L17" s="374" t="s">
        <v>397</v>
      </c>
      <c r="M17" s="369" t="s">
        <v>321</v>
      </c>
      <c r="N17" s="368" t="s">
        <v>323</v>
      </c>
      <c r="O17" s="362"/>
      <c r="P17" s="369" t="s">
        <v>322</v>
      </c>
      <c r="Q17" s="368"/>
      <c r="R17" s="366"/>
    </row>
    <row r="18" spans="2:24" ht="36" customHeight="1" x14ac:dyDescent="0.25">
      <c r="B18" s="917"/>
      <c r="C18" s="3" t="s">
        <v>499</v>
      </c>
      <c r="D18" s="301"/>
      <c r="E18" s="3" t="s">
        <v>500</v>
      </c>
      <c r="F18" s="301"/>
      <c r="G18" s="3" t="s">
        <v>508</v>
      </c>
      <c r="H18" s="3" t="s">
        <v>509</v>
      </c>
      <c r="I18" s="3" t="s">
        <v>510</v>
      </c>
      <c r="J18" s="3" t="s">
        <v>512</v>
      </c>
      <c r="K18" s="3" t="s">
        <v>525</v>
      </c>
      <c r="L18" s="3" t="s">
        <v>526</v>
      </c>
      <c r="M18" s="3" t="s">
        <v>527</v>
      </c>
      <c r="N18" s="3" t="s">
        <v>528</v>
      </c>
      <c r="O18" s="3" t="s">
        <v>529</v>
      </c>
      <c r="P18" s="3" t="s">
        <v>530</v>
      </c>
      <c r="Q18" s="3" t="s">
        <v>531</v>
      </c>
      <c r="R18" s="367"/>
      <c r="V18" s="426" t="s">
        <v>957</v>
      </c>
      <c r="W18" s="426" t="s">
        <v>516</v>
      </c>
      <c r="X18" s="426" t="s">
        <v>517</v>
      </c>
    </row>
    <row r="19" spans="2:24" ht="35.1" customHeight="1" thickBot="1" x14ac:dyDescent="0.3">
      <c r="B19" s="5">
        <v>1</v>
      </c>
      <c r="C19" s="287"/>
      <c r="D19" s="434"/>
      <c r="E19" s="547" t="str">
        <f t="shared" ref="E19:G28" si="0">IF(D19="","",VLOOKUP(D19,CNTR_Table,2,FALSE))</f>
        <v/>
      </c>
      <c r="F19" s="434"/>
      <c r="G19" s="517" t="str">
        <f t="shared" si="0"/>
        <v/>
      </c>
      <c r="H19" s="289"/>
      <c r="I19" s="289"/>
      <c r="J19" s="56">
        <f>(IF(ABS('INP05.MELD'!$F$19)&gt;ABS('INP05.MELD'!$G$19),'INP05.MELD'!$F$19,'INP05.MELD'!$G$19))*H19</f>
        <v>0</v>
      </c>
      <c r="K19" s="10"/>
      <c r="L19" s="10"/>
      <c r="M19" s="10"/>
      <c r="N19" s="10"/>
      <c r="O19" s="56">
        <f>IF(ABS('INP05.MELD'!$F$21)&gt;ABS('INP05.MELD'!$G$21),'INP05.MELD'!$F$21,'INP05.MELD'!$G$21)*I19</f>
        <v>0</v>
      </c>
      <c r="P19" s="56">
        <f>Q19-J19-K19-O19+L19+M19+N19</f>
        <v>0</v>
      </c>
      <c r="Q19" s="56">
        <f>(IF(ABS('INP05.MELD'!$F$20)&gt;ABS('INP05.MELD'!$G$20),'INP05.MELD'!$F$20,'INP05.MELD'!$G$20))*I19</f>
        <v>0</v>
      </c>
      <c r="R19" s="5">
        <v>1</v>
      </c>
      <c r="U19" s="227">
        <f>COUNTA(K19:N19,H19:I19,F19,C19:D19)</f>
        <v>0</v>
      </c>
      <c r="V19" s="161" t="str">
        <f t="shared" ref="V19:V28" si="1">IF(COUNTA(C19:D19,F19,H19:I19)=0,"",IF(COUNTA(D19,F19,H19:I19)&lt;4,"Attention","OK"))</f>
        <v/>
      </c>
      <c r="W19" s="161" t="str">
        <f t="shared" ref="W19:W28" si="2">IF(H19="","",IF(H19&gt;1,"Attention",""))</f>
        <v/>
      </c>
      <c r="X19" s="161" t="str">
        <f t="shared" ref="X19:X28" si="3">IF(I19="","",IF(I19&gt;1,"Attention",""))</f>
        <v/>
      </c>
    </row>
    <row r="20" spans="2:24" ht="35.1" customHeight="1" thickTop="1" thickBot="1" x14ac:dyDescent="0.3">
      <c r="B20" s="5">
        <v>2</v>
      </c>
      <c r="C20" s="287"/>
      <c r="D20" s="434"/>
      <c r="E20" s="547" t="str">
        <f t="shared" si="0"/>
        <v/>
      </c>
      <c r="F20" s="434"/>
      <c r="G20" s="517" t="str">
        <f t="shared" si="0"/>
        <v/>
      </c>
      <c r="H20" s="289"/>
      <c r="I20" s="289"/>
      <c r="J20" s="56">
        <f>(IF(ABS('INP05.MELD'!$F$19)&gt;ABS('INP05.MELD'!$G$19),'INP05.MELD'!$F$19,'INP05.MELD'!$G$19))*H20</f>
        <v>0</v>
      </c>
      <c r="K20" s="10"/>
      <c r="L20" s="10"/>
      <c r="M20" s="10"/>
      <c r="N20" s="10"/>
      <c r="O20" s="56">
        <f>IF(ABS('INP05.MELD'!$F$21)&gt;ABS('INP05.MELD'!$G$21),'INP05.MELD'!$F$21,'INP05.MELD'!$G$21)*I20</f>
        <v>0</v>
      </c>
      <c r="P20" s="56">
        <f t="shared" ref="P20:P28" si="4">Q20-J20-K20-O20+L20+M20+N20</f>
        <v>0</v>
      </c>
      <c r="Q20" s="56">
        <f>(IF(ABS('INP05.MELD'!$F$20)&gt;ABS('INP05.MELD'!$G$20),'INP05.MELD'!$F$20,'INP05.MELD'!$G$20))*I20</f>
        <v>0</v>
      </c>
      <c r="R20" s="5">
        <v>2</v>
      </c>
      <c r="T20" s="351"/>
      <c r="U20" s="227">
        <f t="shared" ref="U20:U28" si="5">COUNTA(K20:N20,H20:I20,F20,C20:D20)</f>
        <v>0</v>
      </c>
      <c r="V20" s="161" t="str">
        <f t="shared" si="1"/>
        <v/>
      </c>
      <c r="W20" s="161" t="str">
        <f t="shared" si="2"/>
        <v/>
      </c>
      <c r="X20" s="161" t="str">
        <f t="shared" si="3"/>
        <v/>
      </c>
    </row>
    <row r="21" spans="2:24" ht="35.1" customHeight="1" thickTop="1" thickBot="1" x14ac:dyDescent="0.3">
      <c r="B21" s="5">
        <v>3</v>
      </c>
      <c r="C21" s="287"/>
      <c r="D21" s="434"/>
      <c r="E21" s="547" t="str">
        <f t="shared" si="0"/>
        <v/>
      </c>
      <c r="F21" s="434"/>
      <c r="G21" s="517" t="str">
        <f t="shared" si="0"/>
        <v/>
      </c>
      <c r="H21" s="289"/>
      <c r="I21" s="289"/>
      <c r="J21" s="56">
        <f>(IF(ABS('INP05.MELD'!$F$19)&gt;ABS('INP05.MELD'!$G$19),'INP05.MELD'!$F$19,'INP05.MELD'!$G$19))*H21</f>
        <v>0</v>
      </c>
      <c r="K21" s="10"/>
      <c r="L21" s="10"/>
      <c r="M21" s="10"/>
      <c r="N21" s="10"/>
      <c r="O21" s="56">
        <f>IF(ABS('INP05.MELD'!$F$21)&gt;ABS('INP05.MELD'!$G$21),'INP05.MELD'!$F$21,'INP05.MELD'!$G$21)*I21</f>
        <v>0</v>
      </c>
      <c r="P21" s="56">
        <f t="shared" si="4"/>
        <v>0</v>
      </c>
      <c r="Q21" s="56">
        <f>(IF(ABS('INP05.MELD'!$F$20)&gt;ABS('INP05.MELD'!$G$20),'INP05.MELD'!$F$20,'INP05.MELD'!$G$20))*I21</f>
        <v>0</v>
      </c>
      <c r="R21" s="5">
        <v>3</v>
      </c>
      <c r="T21" s="351"/>
      <c r="U21" s="227">
        <f t="shared" si="5"/>
        <v>0</v>
      </c>
      <c r="V21" s="161" t="str">
        <f t="shared" si="1"/>
        <v/>
      </c>
      <c r="W21" s="161" t="str">
        <f t="shared" si="2"/>
        <v/>
      </c>
      <c r="X21" s="161" t="str">
        <f t="shared" si="3"/>
        <v/>
      </c>
    </row>
    <row r="22" spans="2:24" ht="35.1" customHeight="1" thickTop="1" thickBot="1" x14ac:dyDescent="0.3">
      <c r="B22" s="5">
        <v>4</v>
      </c>
      <c r="C22" s="287"/>
      <c r="D22" s="434"/>
      <c r="E22" s="547" t="str">
        <f t="shared" si="0"/>
        <v/>
      </c>
      <c r="F22" s="434"/>
      <c r="G22" s="517" t="str">
        <f t="shared" si="0"/>
        <v/>
      </c>
      <c r="H22" s="289"/>
      <c r="I22" s="289"/>
      <c r="J22" s="56">
        <f>(IF(ABS('INP05.MELD'!$F$19)&gt;ABS('INP05.MELD'!$G$19),'INP05.MELD'!$F$19,'INP05.MELD'!$G$19))*H22</f>
        <v>0</v>
      </c>
      <c r="K22" s="10"/>
      <c r="L22" s="10"/>
      <c r="M22" s="10"/>
      <c r="N22" s="10"/>
      <c r="O22" s="56">
        <f>IF(ABS('INP05.MELD'!$F$21)&gt;ABS('INP05.MELD'!$G$21),'INP05.MELD'!$F$21,'INP05.MELD'!$G$21)*I22</f>
        <v>0</v>
      </c>
      <c r="P22" s="56">
        <f t="shared" si="4"/>
        <v>0</v>
      </c>
      <c r="Q22" s="56">
        <f>(IF(ABS('INP05.MELD'!$F$20)&gt;ABS('INP05.MELD'!$G$20),'INP05.MELD'!$F$20,'INP05.MELD'!$G$20))*I22</f>
        <v>0</v>
      </c>
      <c r="R22" s="5">
        <v>4</v>
      </c>
      <c r="T22" s="351"/>
      <c r="U22" s="227">
        <f t="shared" si="5"/>
        <v>0</v>
      </c>
      <c r="V22" s="161" t="str">
        <f t="shared" si="1"/>
        <v/>
      </c>
      <c r="W22" s="161" t="str">
        <f t="shared" si="2"/>
        <v/>
      </c>
      <c r="X22" s="161" t="str">
        <f t="shared" si="3"/>
        <v/>
      </c>
    </row>
    <row r="23" spans="2:24" ht="35.1" customHeight="1" thickTop="1" thickBot="1" x14ac:dyDescent="0.3">
      <c r="B23" s="5">
        <v>5</v>
      </c>
      <c r="C23" s="287"/>
      <c r="D23" s="434"/>
      <c r="E23" s="547" t="str">
        <f t="shared" si="0"/>
        <v/>
      </c>
      <c r="F23" s="434"/>
      <c r="G23" s="517" t="str">
        <f t="shared" si="0"/>
        <v/>
      </c>
      <c r="H23" s="289"/>
      <c r="I23" s="289"/>
      <c r="J23" s="56">
        <f>(IF(ABS('INP05.MELD'!$F$19)&gt;ABS('INP05.MELD'!$G$19),'INP05.MELD'!$F$19,'INP05.MELD'!$G$19))*H23</f>
        <v>0</v>
      </c>
      <c r="K23" s="10"/>
      <c r="L23" s="10"/>
      <c r="M23" s="10"/>
      <c r="N23" s="10"/>
      <c r="O23" s="56">
        <f>IF(ABS('INP05.MELD'!$F$21)&gt;ABS('INP05.MELD'!$G$21),'INP05.MELD'!$F$21,'INP05.MELD'!$G$21)*I23</f>
        <v>0</v>
      </c>
      <c r="P23" s="56">
        <f t="shared" si="4"/>
        <v>0</v>
      </c>
      <c r="Q23" s="56">
        <f>(IF(ABS('INP05.MELD'!$F$20)&gt;ABS('INP05.MELD'!$G$20),'INP05.MELD'!$F$20,'INP05.MELD'!$G$20))*I23</f>
        <v>0</v>
      </c>
      <c r="R23" s="5">
        <v>5</v>
      </c>
      <c r="T23" s="351"/>
      <c r="U23" s="227">
        <f t="shared" si="5"/>
        <v>0</v>
      </c>
      <c r="V23" s="161" t="str">
        <f t="shared" si="1"/>
        <v/>
      </c>
      <c r="W23" s="161" t="str">
        <f t="shared" si="2"/>
        <v/>
      </c>
      <c r="X23" s="161" t="str">
        <f t="shared" si="3"/>
        <v/>
      </c>
    </row>
    <row r="24" spans="2:24" ht="35.1" customHeight="1" thickTop="1" thickBot="1" x14ac:dyDescent="0.3">
      <c r="B24" s="5">
        <v>6</v>
      </c>
      <c r="C24" s="287"/>
      <c r="D24" s="434"/>
      <c r="E24" s="547" t="str">
        <f t="shared" si="0"/>
        <v/>
      </c>
      <c r="F24" s="434"/>
      <c r="G24" s="517" t="str">
        <f t="shared" si="0"/>
        <v/>
      </c>
      <c r="H24" s="289"/>
      <c r="I24" s="289"/>
      <c r="J24" s="56">
        <f>(IF(ABS('INP05.MELD'!$F$19)&gt;ABS('INP05.MELD'!$G$19),'INP05.MELD'!$F$19,'INP05.MELD'!$G$19))*H24</f>
        <v>0</v>
      </c>
      <c r="K24" s="10"/>
      <c r="L24" s="10"/>
      <c r="M24" s="10"/>
      <c r="N24" s="10"/>
      <c r="O24" s="56">
        <f>IF(ABS('INP05.MELD'!$F$21)&gt;ABS('INP05.MELD'!$G$21),'INP05.MELD'!$F$21,'INP05.MELD'!$G$21)*I24</f>
        <v>0</v>
      </c>
      <c r="P24" s="56">
        <f t="shared" si="4"/>
        <v>0</v>
      </c>
      <c r="Q24" s="56">
        <f>(IF(ABS('INP05.MELD'!$F$20)&gt;ABS('INP05.MELD'!$G$20),'INP05.MELD'!$F$20,'INP05.MELD'!$G$20))*I24</f>
        <v>0</v>
      </c>
      <c r="R24" s="5">
        <v>6</v>
      </c>
      <c r="T24" s="351"/>
      <c r="U24" s="227">
        <f t="shared" si="5"/>
        <v>0</v>
      </c>
      <c r="V24" s="161" t="str">
        <f t="shared" si="1"/>
        <v/>
      </c>
      <c r="W24" s="161" t="str">
        <f t="shared" si="2"/>
        <v/>
      </c>
      <c r="X24" s="161" t="str">
        <f t="shared" si="3"/>
        <v/>
      </c>
    </row>
    <row r="25" spans="2:24" ht="35.1" customHeight="1" thickTop="1" thickBot="1" x14ac:dyDescent="0.3">
      <c r="B25" s="5">
        <v>7</v>
      </c>
      <c r="C25" s="287"/>
      <c r="D25" s="434"/>
      <c r="E25" s="547" t="str">
        <f t="shared" si="0"/>
        <v/>
      </c>
      <c r="F25" s="434"/>
      <c r="G25" s="517" t="str">
        <f t="shared" si="0"/>
        <v/>
      </c>
      <c r="H25" s="289"/>
      <c r="I25" s="289"/>
      <c r="J25" s="56">
        <f>(IF(ABS('INP05.MELD'!$F$19)&gt;ABS('INP05.MELD'!$G$19),'INP05.MELD'!$F$19,'INP05.MELD'!$G$19))*H25</f>
        <v>0</v>
      </c>
      <c r="K25" s="10"/>
      <c r="L25" s="10"/>
      <c r="M25" s="10"/>
      <c r="N25" s="10"/>
      <c r="O25" s="56">
        <f>IF(ABS('INP05.MELD'!$F$21)&gt;ABS('INP05.MELD'!$G$21),'INP05.MELD'!$F$21,'INP05.MELD'!$G$21)*I25</f>
        <v>0</v>
      </c>
      <c r="P25" s="56">
        <f t="shared" si="4"/>
        <v>0</v>
      </c>
      <c r="Q25" s="56">
        <f>(IF(ABS('INP05.MELD'!$F$20)&gt;ABS('INP05.MELD'!$G$20),'INP05.MELD'!$F$20,'INP05.MELD'!$G$20))*I25</f>
        <v>0</v>
      </c>
      <c r="R25" s="5">
        <v>7</v>
      </c>
      <c r="T25" s="351"/>
      <c r="U25" s="227">
        <f t="shared" si="5"/>
        <v>0</v>
      </c>
      <c r="V25" s="161" t="str">
        <f t="shared" si="1"/>
        <v/>
      </c>
      <c r="W25" s="161" t="str">
        <f t="shared" si="2"/>
        <v/>
      </c>
      <c r="X25" s="161" t="str">
        <f t="shared" si="3"/>
        <v/>
      </c>
    </row>
    <row r="26" spans="2:24" ht="35.1" customHeight="1" thickTop="1" thickBot="1" x14ac:dyDescent="0.3">
      <c r="B26" s="5">
        <v>8</v>
      </c>
      <c r="C26" s="287"/>
      <c r="D26" s="434"/>
      <c r="E26" s="547" t="str">
        <f t="shared" si="0"/>
        <v/>
      </c>
      <c r="F26" s="434"/>
      <c r="G26" s="517" t="str">
        <f t="shared" si="0"/>
        <v/>
      </c>
      <c r="H26" s="289"/>
      <c r="I26" s="289"/>
      <c r="J26" s="56">
        <f>(IF(ABS('INP05.MELD'!$F$19)&gt;ABS('INP05.MELD'!$G$19),'INP05.MELD'!$F$19,'INP05.MELD'!$G$19))*H26</f>
        <v>0</v>
      </c>
      <c r="K26" s="10"/>
      <c r="L26" s="10"/>
      <c r="M26" s="10"/>
      <c r="N26" s="10"/>
      <c r="O26" s="56">
        <f>IF(ABS('INP05.MELD'!$F$21)&gt;ABS('INP05.MELD'!$G$21),'INP05.MELD'!$F$21,'INP05.MELD'!$G$21)*I26</f>
        <v>0</v>
      </c>
      <c r="P26" s="56">
        <f t="shared" si="4"/>
        <v>0</v>
      </c>
      <c r="Q26" s="56">
        <f>(IF(ABS('INP05.MELD'!$F$20)&gt;ABS('INP05.MELD'!$G$20),'INP05.MELD'!$F$20,'INP05.MELD'!$G$20))*I26</f>
        <v>0</v>
      </c>
      <c r="R26" s="5">
        <v>8</v>
      </c>
      <c r="T26" s="351"/>
      <c r="U26" s="227">
        <f t="shared" si="5"/>
        <v>0</v>
      </c>
      <c r="V26" s="161" t="str">
        <f t="shared" si="1"/>
        <v/>
      </c>
      <c r="W26" s="161" t="str">
        <f t="shared" si="2"/>
        <v/>
      </c>
      <c r="X26" s="161" t="str">
        <f t="shared" si="3"/>
        <v/>
      </c>
    </row>
    <row r="27" spans="2:24" ht="35.1" customHeight="1" thickTop="1" thickBot="1" x14ac:dyDescent="0.3">
      <c r="B27" s="5">
        <v>9</v>
      </c>
      <c r="C27" s="287"/>
      <c r="D27" s="434"/>
      <c r="E27" s="547" t="str">
        <f t="shared" si="0"/>
        <v/>
      </c>
      <c r="F27" s="434"/>
      <c r="G27" s="517" t="str">
        <f t="shared" si="0"/>
        <v/>
      </c>
      <c r="H27" s="289"/>
      <c r="I27" s="289"/>
      <c r="J27" s="56">
        <f>(IF(ABS('INP05.MELD'!$F$19)&gt;ABS('INP05.MELD'!$G$19),'INP05.MELD'!$F$19,'INP05.MELD'!$G$19))*H27</f>
        <v>0</v>
      </c>
      <c r="K27" s="10"/>
      <c r="L27" s="10"/>
      <c r="M27" s="10"/>
      <c r="N27" s="10"/>
      <c r="O27" s="56">
        <f>IF(ABS('INP05.MELD'!$F$21)&gt;ABS('INP05.MELD'!$G$21),'INP05.MELD'!$F$21,'INP05.MELD'!$G$21)*I27</f>
        <v>0</v>
      </c>
      <c r="P27" s="56">
        <f t="shared" si="4"/>
        <v>0</v>
      </c>
      <c r="Q27" s="56">
        <f>(IF(ABS('INP05.MELD'!$F$20)&gt;ABS('INP05.MELD'!$G$20),'INP05.MELD'!$F$20,'INP05.MELD'!$G$20))*I27</f>
        <v>0</v>
      </c>
      <c r="R27" s="5">
        <v>9</v>
      </c>
      <c r="T27" s="351"/>
      <c r="U27" s="227">
        <f t="shared" si="5"/>
        <v>0</v>
      </c>
      <c r="V27" s="161" t="str">
        <f t="shared" si="1"/>
        <v/>
      </c>
      <c r="W27" s="161" t="str">
        <f t="shared" si="2"/>
        <v/>
      </c>
      <c r="X27" s="161" t="str">
        <f t="shared" si="3"/>
        <v/>
      </c>
    </row>
    <row r="28" spans="2:24" ht="35.1" customHeight="1" thickTop="1" thickBot="1" x14ac:dyDescent="0.3">
      <c r="B28" s="5">
        <v>10</v>
      </c>
      <c r="C28" s="287"/>
      <c r="D28" s="434"/>
      <c r="E28" s="547" t="str">
        <f t="shared" si="0"/>
        <v/>
      </c>
      <c r="F28" s="434"/>
      <c r="G28" s="517" t="str">
        <f t="shared" si="0"/>
        <v/>
      </c>
      <c r="H28" s="289"/>
      <c r="I28" s="289"/>
      <c r="J28" s="56">
        <f>(IF(ABS('INP05.MELD'!$F$19)&gt;ABS('INP05.MELD'!$G$19),'INP05.MELD'!$F$19,'INP05.MELD'!$G$19))*H28</f>
        <v>0</v>
      </c>
      <c r="K28" s="10"/>
      <c r="L28" s="10"/>
      <c r="M28" s="10"/>
      <c r="N28" s="10"/>
      <c r="O28" s="56">
        <f>IF(ABS('INP05.MELD'!$F$21)&gt;ABS('INP05.MELD'!$G$21),'INP05.MELD'!$F$21,'INP05.MELD'!$G$21)*I28</f>
        <v>0</v>
      </c>
      <c r="P28" s="56">
        <f t="shared" si="4"/>
        <v>0</v>
      </c>
      <c r="Q28" s="56">
        <f>(IF(ABS('INP05.MELD'!$F$20)&gt;ABS('INP05.MELD'!$G$20),'INP05.MELD'!$F$20,'INP05.MELD'!$G$20))*I28</f>
        <v>0</v>
      </c>
      <c r="R28" s="5">
        <v>10</v>
      </c>
      <c r="T28" s="351"/>
      <c r="U28" s="227">
        <f t="shared" si="5"/>
        <v>0</v>
      </c>
      <c r="V28" s="161" t="str">
        <f t="shared" si="1"/>
        <v/>
      </c>
      <c r="W28" s="161" t="str">
        <f t="shared" si="2"/>
        <v/>
      </c>
      <c r="X28" s="161" t="str">
        <f t="shared" si="3"/>
        <v/>
      </c>
    </row>
    <row r="29" spans="2:24" ht="6" customHeight="1" thickTop="1" x14ac:dyDescent="0.25">
      <c r="B29" s="299"/>
      <c r="C29" s="299"/>
      <c r="D29" s="299"/>
      <c r="E29" s="299"/>
      <c r="F29" s="299"/>
      <c r="G29" s="299"/>
      <c r="H29" s="299"/>
      <c r="I29" s="299"/>
      <c r="J29" s="299"/>
      <c r="K29" s="299"/>
      <c r="L29" s="299"/>
      <c r="M29" s="299"/>
      <c r="N29" s="299"/>
      <c r="O29" s="299"/>
      <c r="P29" s="299"/>
      <c r="Q29" s="299"/>
      <c r="R29" s="299"/>
      <c r="T29" s="351"/>
    </row>
    <row r="30" spans="2:24" ht="16.05" customHeight="1" x14ac:dyDescent="0.25">
      <c r="C30" s="177" t="str">
        <f>"Version: "&amp;C64</f>
        <v>Version: 1.01.F0</v>
      </c>
      <c r="R30" s="291" t="s">
        <v>259</v>
      </c>
    </row>
    <row r="31" spans="2:24" s="351" customFormat="1" ht="16.05" customHeight="1" x14ac:dyDescent="0.25">
      <c r="C31" s="177"/>
      <c r="T31" s="14" t="s">
        <v>331</v>
      </c>
      <c r="U31" s="227">
        <f>SUM(U19:U28)</f>
        <v>0</v>
      </c>
    </row>
    <row r="32" spans="2:24" ht="16.05" customHeight="1" x14ac:dyDescent="0.25">
      <c r="C32" s="923" t="s">
        <v>532</v>
      </c>
      <c r="D32" s="923"/>
      <c r="H32" s="429">
        <f t="shared" ref="H32:Q32" si="6">SUM(H19:H28)</f>
        <v>0</v>
      </c>
      <c r="I32" s="429">
        <f t="shared" si="6"/>
        <v>0</v>
      </c>
      <c r="J32" s="430">
        <f t="shared" si="6"/>
        <v>0</v>
      </c>
      <c r="K32" s="430">
        <f t="shared" si="6"/>
        <v>0</v>
      </c>
      <c r="L32" s="430">
        <f t="shared" si="6"/>
        <v>0</v>
      </c>
      <c r="M32" s="430">
        <f t="shared" si="6"/>
        <v>0</v>
      </c>
      <c r="N32" s="430">
        <f t="shared" si="6"/>
        <v>0</v>
      </c>
      <c r="O32" s="430">
        <f t="shared" si="6"/>
        <v>0</v>
      </c>
      <c r="P32" s="430">
        <f t="shared" si="6"/>
        <v>0</v>
      </c>
      <c r="Q32" s="430">
        <f t="shared" si="6"/>
        <v>0</v>
      </c>
    </row>
    <row r="33" spans="3:17" ht="16.05" customHeight="1" x14ac:dyDescent="0.25">
      <c r="C33" s="924" t="s">
        <v>533</v>
      </c>
      <c r="D33" s="924"/>
      <c r="H33" s="429">
        <f>'INP20.MELD'!G31:G31+H32</f>
        <v>0</v>
      </c>
      <c r="I33" s="429">
        <f>'INP20.MELD'!H31+I32</f>
        <v>0</v>
      </c>
      <c r="J33" s="431"/>
      <c r="K33" s="431"/>
      <c r="L33" s="431"/>
      <c r="M33" s="431"/>
      <c r="N33" s="431"/>
      <c r="O33" s="431"/>
      <c r="P33" s="431"/>
      <c r="Q33" s="431"/>
    </row>
    <row r="34" spans="3:17" ht="16.05" customHeight="1" x14ac:dyDescent="0.25">
      <c r="C34" s="923" t="s">
        <v>534</v>
      </c>
      <c r="D34" s="923"/>
      <c r="H34" s="429">
        <f>1-H33</f>
        <v>1</v>
      </c>
      <c r="I34" s="429">
        <f>1-I33</f>
        <v>1</v>
      </c>
      <c r="J34" s="431"/>
      <c r="K34" s="431"/>
      <c r="L34" s="431"/>
      <c r="M34" s="431"/>
      <c r="N34" s="431"/>
      <c r="O34" s="431"/>
      <c r="P34" s="431"/>
      <c r="Q34" s="431"/>
    </row>
    <row r="35" spans="3:17" ht="16.05" customHeight="1" x14ac:dyDescent="0.25"/>
    <row r="36" spans="3:17" ht="16.05" customHeight="1" x14ac:dyDescent="0.25"/>
    <row r="37" spans="3:17" ht="16.05" customHeight="1" x14ac:dyDescent="0.25">
      <c r="C37" s="124" t="s">
        <v>502</v>
      </c>
    </row>
    <row r="38" spans="3:17" ht="16.05" customHeight="1" x14ac:dyDescent="0.25">
      <c r="C38" s="90" t="s">
        <v>503</v>
      </c>
      <c r="H38" s="161" t="str">
        <f>IF(MIN(H19:H28)&lt;0,"ERROR","")</f>
        <v/>
      </c>
      <c r="I38" s="161" t="str">
        <f>IF(MIN(I19:I28)&lt;0,"ERROR","")</f>
        <v/>
      </c>
      <c r="K38" s="161" t="str">
        <f>IF(MIN(K19:K28)&lt;0,"ERROR","")</f>
        <v/>
      </c>
      <c r="L38" s="161" t="str">
        <f>IF(MIN(L19:L28)&lt;0,"ERROR","")</f>
        <v/>
      </c>
      <c r="M38" s="161" t="str">
        <f>IF(MIN(M19:M28)&lt;0,"ERROR","")</f>
        <v/>
      </c>
      <c r="N38" s="161" t="str">
        <f>IF(MIN(N19:N28)&lt;0,"ERROR","")</f>
        <v/>
      </c>
    </row>
    <row r="39" spans="3:17" s="423" customFormat="1" x14ac:dyDescent="0.25">
      <c r="C39" s="90" t="s">
        <v>504</v>
      </c>
      <c r="K39" s="161" t="str">
        <f>IF(MAX(K19:K28)&gt;100000,"Attention","")</f>
        <v/>
      </c>
      <c r="L39" s="161" t="str">
        <f>IF(MAX(L19:L28)&gt;100000,"Attention","")</f>
        <v/>
      </c>
      <c r="M39" s="161" t="str">
        <f>IF(MAX(M19:M28)&gt;100000,"Attention","")</f>
        <v/>
      </c>
      <c r="N39" s="161" t="str">
        <f>IF(MAX(N19:N28)&gt;100000,"Attention","")</f>
        <v/>
      </c>
    </row>
    <row r="40" spans="3:17" hidden="1" x14ac:dyDescent="0.25">
      <c r="C40" s="90"/>
      <c r="H40" s="464"/>
      <c r="I40" s="464"/>
    </row>
    <row r="41" spans="3:17" x14ac:dyDescent="0.25">
      <c r="C41" s="90" t="s">
        <v>535</v>
      </c>
      <c r="H41" s="161" t="str">
        <f>IF(H33&gt;1,"ERROR","")</f>
        <v/>
      </c>
      <c r="I41" s="161" t="str">
        <f>IF(I33&gt;1,"ERROR","")</f>
        <v/>
      </c>
    </row>
    <row r="42" spans="3:17" ht="16.05" customHeight="1" x14ac:dyDescent="0.25"/>
    <row r="43" spans="3:17" x14ac:dyDescent="0.25">
      <c r="C43" s="139"/>
    </row>
    <row r="44" spans="3:17" s="351" customFormat="1" x14ac:dyDescent="0.25"/>
    <row r="45" spans="3:17" s="351" customFormat="1" x14ac:dyDescent="0.25"/>
    <row r="46" spans="3:17" s="351" customFormat="1" x14ac:dyDescent="0.25"/>
    <row r="47" spans="3:17" s="351" customFormat="1" x14ac:dyDescent="0.25"/>
    <row r="48" spans="3:17" s="351" customFormat="1" x14ac:dyDescent="0.25"/>
    <row r="49" spans="2:3" s="351" customFormat="1" x14ac:dyDescent="0.25"/>
    <row r="50" spans="2:3" s="351" customFormat="1" x14ac:dyDescent="0.25"/>
    <row r="51" spans="2:3" s="351" customFormat="1" x14ac:dyDescent="0.25"/>
    <row r="52" spans="2:3" s="351" customFormat="1" x14ac:dyDescent="0.25"/>
    <row r="53" spans="2:3" s="351" customFormat="1" x14ac:dyDescent="0.25"/>
    <row r="54" spans="2:3" s="351" customFormat="1" x14ac:dyDescent="0.25"/>
    <row r="55" spans="2:3" s="351" customFormat="1" x14ac:dyDescent="0.25"/>
    <row r="56" spans="2:3" s="351" customFormat="1" x14ac:dyDescent="0.25"/>
    <row r="61" spans="2:3" x14ac:dyDescent="0.25">
      <c r="B61" s="193" t="s">
        <v>1</v>
      </c>
      <c r="C61" s="194" t="str">
        <f>Q2</f>
        <v>XXXXXX</v>
      </c>
    </row>
    <row r="62" spans="2:3" x14ac:dyDescent="0.25">
      <c r="B62" s="85"/>
      <c r="C62" s="195" t="str">
        <f>Q1</f>
        <v>INP30</v>
      </c>
    </row>
    <row r="63" spans="2:3" x14ac:dyDescent="0.25">
      <c r="B63" s="85"/>
      <c r="C63" s="196" t="str">
        <f>Q3</f>
        <v>jj.mm.aaaa</v>
      </c>
    </row>
    <row r="64" spans="2:3" x14ac:dyDescent="0.25">
      <c r="B64" s="85"/>
      <c r="C64" s="197" t="s">
        <v>1061</v>
      </c>
    </row>
    <row r="65" spans="2:3" x14ac:dyDescent="0.25">
      <c r="B65" s="85"/>
      <c r="C65" s="195" t="str">
        <f>C18</f>
        <v>col. 01</v>
      </c>
    </row>
    <row r="66" spans="2:3" x14ac:dyDescent="0.25">
      <c r="B66" s="85"/>
      <c r="C66" s="198">
        <f>COUNTIF(H38:N42,"ERROR")</f>
        <v>0</v>
      </c>
    </row>
    <row r="67" spans="2:3" x14ac:dyDescent="0.25">
      <c r="B67" s="162"/>
      <c r="C67" s="473">
        <f>COUNTIF(H19:X41,"Attention")</f>
        <v>0</v>
      </c>
    </row>
  </sheetData>
  <sheetProtection sheet="1" objects="1" scenarios="1"/>
  <mergeCells count="26">
    <mergeCell ref="B15:B18"/>
    <mergeCell ref="C15:C16"/>
    <mergeCell ref="D15:E15"/>
    <mergeCell ref="F15:G15"/>
    <mergeCell ref="H15:I15"/>
    <mergeCell ref="D17:E17"/>
    <mergeCell ref="F17:G17"/>
    <mergeCell ref="I17:J17"/>
    <mergeCell ref="J14:J16"/>
    <mergeCell ref="O15:O16"/>
    <mergeCell ref="P15:P16"/>
    <mergeCell ref="Q1:R1"/>
    <mergeCell ref="K15:L15"/>
    <mergeCell ref="M15:N15"/>
    <mergeCell ref="K14:P14"/>
    <mergeCell ref="Q14:Q16"/>
    <mergeCell ref="S1:T1"/>
    <mergeCell ref="Q2:R2"/>
    <mergeCell ref="S2:T2"/>
    <mergeCell ref="Q3:R3"/>
    <mergeCell ref="S3:T3"/>
    <mergeCell ref="D5:J5"/>
    <mergeCell ref="D6:J6"/>
    <mergeCell ref="C32:D32"/>
    <mergeCell ref="C33:D33"/>
    <mergeCell ref="C34:D34"/>
  </mergeCells>
  <dataValidations disablePrompts="1" count="2">
    <dataValidation type="list" allowBlank="1" showInputMessage="1" showErrorMessage="1" sqref="F19:F28" xr:uid="{00000000-0002-0000-0700-000000000000}">
      <formula1>CNTR_Name</formula1>
    </dataValidation>
    <dataValidation type="list" allowBlank="1" showInputMessage="1" showErrorMessage="1" sqref="D19:D28" xr:uid="{00000000-0002-0000-0700-000001000000}">
      <formula1>CNTR_Name_2</formula1>
    </dataValidation>
  </dataValidations>
  <hyperlinks>
    <hyperlink ref="K17" location="Note_7.1" display="7.1, 7.6" xr:uid="{00000000-0004-0000-0700-000000000000}"/>
    <hyperlink ref="N17" location="Note_7.5" display="7.5" xr:uid="{00000000-0004-0000-0700-000001000000}"/>
    <hyperlink ref="L17:M17" location="Note_6.0" display="6." xr:uid="{00000000-0004-0000-0700-000002000000}"/>
    <hyperlink ref="C17" location="Note_7." display="'7." xr:uid="{00000000-0004-0000-0700-000003000000}"/>
    <hyperlink ref="L17" location="Note_7.2" display="7.2, 7.6" xr:uid="{00000000-0004-0000-0700-000004000000}"/>
    <hyperlink ref="M17" location="Note_7.3" display="7.3" xr:uid="{00000000-0004-0000-0700-000005000000}"/>
    <hyperlink ref="P17" location="Note_7.4" display="7.4" xr:uid="{00000000-0004-0000-0700-000006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colBreaks count="1" manualBreakCount="1">
    <brk id="18" min="18" max="109"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T319"/>
  <sheetViews>
    <sheetView showGridLines="0" showRowColHeaders="0" zoomScale="80" zoomScaleNormal="80" workbookViewId="0">
      <pane xSplit="5" ySplit="17" topLeftCell="F18" activePane="bottomRight" state="frozen"/>
      <selection activeCell="A3" sqref="A3:C3"/>
      <selection pane="topRight" activeCell="A3" sqref="A3:C3"/>
      <selection pane="bottomLeft" activeCell="A3" sqref="A3:C3"/>
      <selection pane="bottomRight" activeCell="F19" sqref="F19"/>
    </sheetView>
  </sheetViews>
  <sheetFormatPr defaultColWidth="9.21875" defaultRowHeight="13.2" x14ac:dyDescent="0.25"/>
  <cols>
    <col min="1" max="1" customWidth="true" style="165" width="4.77734375"/>
    <col min="2" max="2" customWidth="true" style="165" width="10.44140625"/>
    <col min="3" max="3" customWidth="true" style="165" width="54.77734375"/>
    <col min="4" max="4" customWidth="true" style="165" width="7.77734375"/>
    <col min="5" max="5" customWidth="true" style="165" width="4.77734375"/>
    <col min="6" max="6" customWidth="true" style="291" width="30.77734375"/>
    <col min="7" max="7" customWidth="true" style="291" width="4.77734375"/>
    <col min="8" max="8" customWidth="true" style="291" width="9.21875"/>
    <col min="9" max="10" style="291" width="9.21875"/>
    <col min="11" max="11" customWidth="true" style="291" width="9.21875"/>
    <col min="12" max="12" customWidth="true" style="165" width="2.5546875"/>
    <col min="13" max="13" bestFit="true" customWidth="true" style="165" width="10.77734375"/>
    <col min="14" max="14" customWidth="true" style="165" width="19.77734375"/>
    <col min="15" max="16384" style="165" width="9.21875"/>
  </cols>
  <sheetData>
    <row r="1" spans="2:20" ht="21" customHeight="1" x14ac:dyDescent="0.3">
      <c r="F1" s="587" t="s">
        <v>399</v>
      </c>
      <c r="G1" s="315"/>
      <c r="H1" s="315"/>
      <c r="I1" s="315"/>
      <c r="J1" s="315"/>
      <c r="K1" s="315"/>
      <c r="M1" s="14" t="s">
        <v>1077</v>
      </c>
      <c r="N1" s="292" t="s">
        <v>363</v>
      </c>
    </row>
    <row r="2" spans="2:20" ht="21" customHeight="1" x14ac:dyDescent="0.3">
      <c r="F2" s="590" t="s">
        <v>1191</v>
      </c>
      <c r="G2" s="315"/>
      <c r="H2" s="315"/>
      <c r="I2" s="315"/>
      <c r="J2" s="315"/>
      <c r="K2" s="315"/>
      <c r="M2" s="14" t="s">
        <v>1062</v>
      </c>
      <c r="N2" s="292" t="str">
        <f>Start!H3</f>
        <v>XXXXXX</v>
      </c>
      <c r="P2" s="579"/>
      <c r="Q2" s="579"/>
      <c r="R2" s="579"/>
      <c r="S2" s="579"/>
      <c r="T2" s="579"/>
    </row>
    <row r="3" spans="2:20" s="579" customFormat="1" ht="21" customHeight="1" x14ac:dyDescent="0.3">
      <c r="F3" s="590" t="s">
        <v>1154</v>
      </c>
      <c r="G3" s="315"/>
      <c r="H3" s="315"/>
      <c r="I3" s="315"/>
      <c r="J3" s="315"/>
      <c r="K3" s="315"/>
      <c r="M3" s="14" t="s">
        <v>467</v>
      </c>
      <c r="N3" s="166" t="str">
        <f>Start!H4</f>
        <v>jj.mm.aaaa</v>
      </c>
    </row>
    <row r="4" spans="2:20" ht="18" customHeight="1" x14ac:dyDescent="0.25">
      <c r="F4" s="589" t="s">
        <v>501</v>
      </c>
      <c r="G4" s="315"/>
      <c r="H4" s="315"/>
      <c r="I4" s="315"/>
      <c r="J4" s="315"/>
      <c r="K4" s="315"/>
      <c r="P4" s="579"/>
      <c r="Q4" s="579"/>
      <c r="R4" s="579"/>
      <c r="S4" s="579"/>
      <c r="T4" s="579"/>
    </row>
    <row r="5" spans="2:20" ht="18" customHeight="1" x14ac:dyDescent="0.3">
      <c r="F5" s="320"/>
      <c r="G5" s="315"/>
      <c r="H5" s="315"/>
      <c r="I5" s="315"/>
      <c r="J5" s="315"/>
      <c r="K5" s="315"/>
    </row>
    <row r="6" spans="2:20" ht="36" customHeight="1" x14ac:dyDescent="0.25">
      <c r="F6" s="907" t="s">
        <v>1142</v>
      </c>
      <c r="G6" s="907"/>
      <c r="H6" s="907"/>
      <c r="I6" s="907"/>
      <c r="J6" s="907"/>
      <c r="K6" s="907"/>
    </row>
    <row r="7" spans="2:20" ht="18" customHeight="1" x14ac:dyDescent="0.3">
      <c r="F7" s="19"/>
    </row>
    <row r="8" spans="2:20" ht="18" customHeight="1" x14ac:dyDescent="0.3">
      <c r="F8" s="19"/>
    </row>
    <row r="9" spans="2:20" ht="18" hidden="1" customHeight="1" x14ac:dyDescent="0.3">
      <c r="F9" s="19"/>
    </row>
    <row r="10" spans="2:20" ht="18" hidden="1" customHeight="1" x14ac:dyDescent="0.25">
      <c r="B10" s="232"/>
      <c r="F10" s="249"/>
    </row>
    <row r="11" spans="2:20" ht="18" customHeight="1" x14ac:dyDescent="0.25">
      <c r="B11" s="233"/>
      <c r="C11" s="689"/>
      <c r="D11" s="15"/>
      <c r="E11" s="6"/>
      <c r="F11" s="940" t="s">
        <v>522</v>
      </c>
      <c r="G11" s="6"/>
    </row>
    <row r="12" spans="2:20" ht="18" customHeight="1" x14ac:dyDescent="0.25">
      <c r="B12" s="238"/>
      <c r="D12" s="15"/>
      <c r="E12" s="7"/>
      <c r="F12" s="941"/>
      <c r="G12" s="7"/>
    </row>
    <row r="13" spans="2:20" ht="18" customHeight="1" x14ac:dyDescent="0.25">
      <c r="B13" s="234"/>
      <c r="C13" s="1"/>
      <c r="D13" s="15"/>
      <c r="E13" s="7"/>
      <c r="F13" s="941"/>
      <c r="G13" s="7"/>
    </row>
    <row r="14" spans="2:20" ht="20.25" customHeight="1" x14ac:dyDescent="0.25">
      <c r="B14" s="939" t="s">
        <v>536</v>
      </c>
      <c r="C14" s="939"/>
      <c r="D14" s="15"/>
      <c r="E14" s="7"/>
      <c r="F14" s="293"/>
      <c r="G14" s="7"/>
    </row>
    <row r="15" spans="2:20" ht="20.25" customHeight="1" x14ac:dyDescent="0.25">
      <c r="B15" s="939"/>
      <c r="C15" s="939"/>
      <c r="D15" s="15"/>
      <c r="E15" s="7"/>
      <c r="F15" s="294"/>
      <c r="G15" s="7"/>
    </row>
    <row r="16" spans="2:20" x14ac:dyDescent="0.25">
      <c r="D16" s="15"/>
      <c r="E16" s="7"/>
      <c r="F16" s="368" t="s">
        <v>350</v>
      </c>
      <c r="G16" s="7"/>
    </row>
    <row r="17" spans="1:11" ht="36" customHeight="1" x14ac:dyDescent="0.25">
      <c r="A17" s="120"/>
      <c r="B17" s="58" t="s">
        <v>430</v>
      </c>
      <c r="C17" s="59" t="s">
        <v>537</v>
      </c>
      <c r="D17" s="71" t="s">
        <v>0</v>
      </c>
      <c r="E17" s="8"/>
      <c r="F17" s="57" t="s">
        <v>499</v>
      </c>
      <c r="G17" s="8"/>
    </row>
    <row r="18" spans="1:11" ht="35.1" customHeight="1" thickBot="1" x14ac:dyDescent="0.3">
      <c r="A18" s="77"/>
      <c r="B18" s="96" t="s">
        <v>611</v>
      </c>
      <c r="C18" s="477"/>
      <c r="D18" s="97" t="s">
        <v>2</v>
      </c>
      <c r="E18" s="5"/>
      <c r="F18" s="235">
        <f>SUM(F19:F66)</f>
        <v>0</v>
      </c>
      <c r="G18" s="5"/>
    </row>
    <row r="19" spans="1:11" ht="16.05" customHeight="1" thickTop="1" x14ac:dyDescent="0.25">
      <c r="A19" s="77"/>
      <c r="B19" s="478" t="s">
        <v>611</v>
      </c>
      <c r="C19" s="479" t="s">
        <v>612</v>
      </c>
      <c r="D19" s="72" t="s">
        <v>69</v>
      </c>
      <c r="E19" s="5">
        <v>1</v>
      </c>
      <c r="F19" s="10"/>
      <c r="G19" s="5">
        <v>1</v>
      </c>
    </row>
    <row r="20" spans="1:11" s="253" customFormat="1" ht="16.05" customHeight="1" x14ac:dyDescent="0.25">
      <c r="A20" s="77"/>
      <c r="B20" s="478" t="s">
        <v>611</v>
      </c>
      <c r="C20" s="479" t="s">
        <v>613</v>
      </c>
      <c r="D20" s="72" t="s">
        <v>70</v>
      </c>
      <c r="E20" s="5">
        <v>2</v>
      </c>
      <c r="F20" s="10"/>
      <c r="G20" s="5">
        <v>2</v>
      </c>
      <c r="H20" s="291"/>
      <c r="I20" s="291"/>
      <c r="J20" s="291"/>
      <c r="K20" s="291"/>
    </row>
    <row r="21" spans="1:11" s="253" customFormat="1" ht="16.05" customHeight="1" x14ac:dyDescent="0.25">
      <c r="A21" s="77"/>
      <c r="B21" s="478" t="s">
        <v>611</v>
      </c>
      <c r="C21" s="479" t="s">
        <v>614</v>
      </c>
      <c r="D21" s="72" t="s">
        <v>71</v>
      </c>
      <c r="E21" s="5">
        <v>39</v>
      </c>
      <c r="F21" s="10"/>
      <c r="G21" s="5">
        <v>39</v>
      </c>
      <c r="H21" s="291"/>
      <c r="I21" s="291"/>
      <c r="J21" s="291"/>
      <c r="K21" s="291"/>
    </row>
    <row r="22" spans="1:11" s="253" customFormat="1" ht="16.05" customHeight="1" x14ac:dyDescent="0.25">
      <c r="A22" s="77"/>
      <c r="B22" s="478" t="s">
        <v>611</v>
      </c>
      <c r="C22" s="479" t="s">
        <v>615</v>
      </c>
      <c r="D22" s="72" t="s">
        <v>3</v>
      </c>
      <c r="E22" s="5">
        <v>3</v>
      </c>
      <c r="F22" s="10"/>
      <c r="G22" s="5">
        <v>3</v>
      </c>
      <c r="H22" s="291"/>
      <c r="I22" s="291"/>
      <c r="J22" s="291"/>
      <c r="K22" s="291"/>
    </row>
    <row r="23" spans="1:11" s="253" customFormat="1" ht="16.05" customHeight="1" x14ac:dyDescent="0.25">
      <c r="A23" s="77"/>
      <c r="B23" s="478" t="s">
        <v>611</v>
      </c>
      <c r="C23" s="479" t="s">
        <v>616</v>
      </c>
      <c r="D23" s="72" t="s">
        <v>72</v>
      </c>
      <c r="E23" s="5">
        <v>44</v>
      </c>
      <c r="F23" s="10"/>
      <c r="G23" s="5">
        <v>44</v>
      </c>
      <c r="H23" s="291"/>
      <c r="I23" s="291"/>
      <c r="J23" s="291"/>
      <c r="K23" s="291"/>
    </row>
    <row r="24" spans="1:11" s="253" customFormat="1" ht="16.05" customHeight="1" x14ac:dyDescent="0.25">
      <c r="A24" s="77"/>
      <c r="B24" s="478" t="s">
        <v>611</v>
      </c>
      <c r="C24" s="479" t="s">
        <v>617</v>
      </c>
      <c r="D24" s="72" t="s">
        <v>4</v>
      </c>
      <c r="E24" s="5">
        <v>4</v>
      </c>
      <c r="F24" s="10"/>
      <c r="G24" s="5">
        <v>4</v>
      </c>
      <c r="H24" s="291"/>
      <c r="I24" s="291"/>
      <c r="J24" s="291"/>
      <c r="K24" s="291"/>
    </row>
    <row r="25" spans="1:11" s="253" customFormat="1" ht="16.05" customHeight="1" x14ac:dyDescent="0.25">
      <c r="A25" s="77"/>
      <c r="B25" s="478" t="s">
        <v>611</v>
      </c>
      <c r="C25" s="479" t="s">
        <v>618</v>
      </c>
      <c r="D25" s="72" t="s">
        <v>6</v>
      </c>
      <c r="E25" s="5">
        <v>6</v>
      </c>
      <c r="F25" s="10"/>
      <c r="G25" s="5">
        <v>6</v>
      </c>
      <c r="H25" s="291"/>
      <c r="I25" s="291"/>
      <c r="J25" s="291"/>
      <c r="K25" s="291"/>
    </row>
    <row r="26" spans="1:11" s="253" customFormat="1" ht="16.05" customHeight="1" x14ac:dyDescent="0.25">
      <c r="A26" s="77"/>
      <c r="B26" s="478" t="s">
        <v>611</v>
      </c>
      <c r="C26" s="479" t="s">
        <v>619</v>
      </c>
      <c r="D26" s="93" t="s">
        <v>7</v>
      </c>
      <c r="E26" s="5">
        <v>5</v>
      </c>
      <c r="F26" s="10"/>
      <c r="G26" s="5">
        <v>5</v>
      </c>
      <c r="H26" s="291"/>
      <c r="I26" s="291"/>
      <c r="J26" s="291"/>
      <c r="K26" s="291"/>
    </row>
    <row r="27" spans="1:11" s="253" customFormat="1" ht="16.05" customHeight="1" x14ac:dyDescent="0.25">
      <c r="A27" s="77"/>
      <c r="B27" s="478" t="s">
        <v>611</v>
      </c>
      <c r="C27" s="479" t="s">
        <v>620</v>
      </c>
      <c r="D27" s="72" t="s">
        <v>8</v>
      </c>
      <c r="E27" s="5">
        <v>27</v>
      </c>
      <c r="F27" s="10"/>
      <c r="G27" s="5">
        <v>27</v>
      </c>
      <c r="H27" s="291"/>
      <c r="I27" s="291"/>
      <c r="J27" s="291"/>
      <c r="K27" s="291"/>
    </row>
    <row r="28" spans="1:11" s="253" customFormat="1" ht="16.05" customHeight="1" x14ac:dyDescent="0.25">
      <c r="A28" s="77"/>
      <c r="B28" s="478" t="s">
        <v>611</v>
      </c>
      <c r="C28" s="479" t="s">
        <v>621</v>
      </c>
      <c r="D28" s="72" t="s">
        <v>73</v>
      </c>
      <c r="E28" s="5">
        <v>50</v>
      </c>
      <c r="F28" s="10"/>
      <c r="G28" s="5">
        <v>50</v>
      </c>
      <c r="H28" s="291"/>
      <c r="I28" s="291"/>
      <c r="J28" s="291"/>
      <c r="K28" s="291"/>
    </row>
    <row r="29" spans="1:11" s="253" customFormat="1" ht="16.05" customHeight="1" x14ac:dyDescent="0.25">
      <c r="A29" s="77"/>
      <c r="B29" s="478" t="s">
        <v>611</v>
      </c>
      <c r="C29" s="479" t="s">
        <v>622</v>
      </c>
      <c r="D29" s="93" t="s">
        <v>27</v>
      </c>
      <c r="E29" s="5">
        <v>7</v>
      </c>
      <c r="F29" s="10"/>
      <c r="G29" s="5">
        <v>7</v>
      </c>
      <c r="H29" s="291"/>
      <c r="I29" s="291"/>
      <c r="J29" s="291"/>
      <c r="K29" s="291"/>
    </row>
    <row r="30" spans="1:11" s="253" customFormat="1" ht="16.05" customHeight="1" x14ac:dyDescent="0.25">
      <c r="A30" s="77"/>
      <c r="B30" s="478" t="s">
        <v>611</v>
      </c>
      <c r="C30" s="479" t="s">
        <v>623</v>
      </c>
      <c r="D30" s="93" t="s">
        <v>12</v>
      </c>
      <c r="E30" s="5">
        <v>8</v>
      </c>
      <c r="F30" s="10"/>
      <c r="G30" s="5">
        <v>8</v>
      </c>
      <c r="H30" s="291"/>
      <c r="I30" s="291"/>
      <c r="J30" s="291"/>
      <c r="K30" s="291"/>
    </row>
    <row r="31" spans="1:11" s="253" customFormat="1" ht="16.05" customHeight="1" x14ac:dyDescent="0.25">
      <c r="A31" s="77"/>
      <c r="B31" s="478" t="s">
        <v>611</v>
      </c>
      <c r="C31" s="479" t="s">
        <v>250</v>
      </c>
      <c r="D31" s="72" t="s">
        <v>74</v>
      </c>
      <c r="E31" s="5">
        <v>9</v>
      </c>
      <c r="F31" s="10"/>
      <c r="G31" s="5">
        <v>9</v>
      </c>
      <c r="H31" s="291"/>
      <c r="I31" s="291"/>
      <c r="J31" s="291"/>
      <c r="K31" s="291"/>
    </row>
    <row r="32" spans="1:11" s="253" customFormat="1" ht="16.05" customHeight="1" x14ac:dyDescent="0.25">
      <c r="A32" s="77"/>
      <c r="B32" s="478" t="s">
        <v>611</v>
      </c>
      <c r="C32" s="479" t="s">
        <v>624</v>
      </c>
      <c r="D32" s="72" t="s">
        <v>10</v>
      </c>
      <c r="E32" s="5">
        <v>10</v>
      </c>
      <c r="F32" s="10"/>
      <c r="G32" s="5">
        <v>10</v>
      </c>
      <c r="H32" s="291"/>
      <c r="I32" s="291"/>
      <c r="J32" s="291"/>
      <c r="K32" s="291"/>
    </row>
    <row r="33" spans="1:11" s="253" customFormat="1" ht="16.05" customHeight="1" x14ac:dyDescent="0.25">
      <c r="A33" s="77"/>
      <c r="B33" s="478" t="s">
        <v>611</v>
      </c>
      <c r="C33" s="479" t="s">
        <v>625</v>
      </c>
      <c r="D33" s="72" t="s">
        <v>75</v>
      </c>
      <c r="E33" s="5">
        <v>228</v>
      </c>
      <c r="F33" s="10"/>
      <c r="G33" s="5">
        <v>228</v>
      </c>
      <c r="H33" s="291"/>
      <c r="I33" s="291"/>
      <c r="J33" s="291"/>
      <c r="K33" s="291"/>
    </row>
    <row r="34" spans="1:11" s="253" customFormat="1" ht="16.05" customHeight="1" x14ac:dyDescent="0.25">
      <c r="A34" s="77"/>
      <c r="B34" s="478" t="s">
        <v>611</v>
      </c>
      <c r="C34" s="479" t="s">
        <v>626</v>
      </c>
      <c r="D34" s="72" t="s">
        <v>76</v>
      </c>
      <c r="E34" s="5">
        <v>34</v>
      </c>
      <c r="F34" s="10"/>
      <c r="G34" s="5">
        <v>34</v>
      </c>
      <c r="H34" s="291"/>
      <c r="I34" s="291"/>
      <c r="J34" s="291"/>
      <c r="K34" s="291"/>
    </row>
    <row r="35" spans="1:11" s="253" customFormat="1" ht="16.05" customHeight="1" x14ac:dyDescent="0.25">
      <c r="A35" s="77"/>
      <c r="B35" s="478" t="s">
        <v>611</v>
      </c>
      <c r="C35" s="479" t="s">
        <v>627</v>
      </c>
      <c r="D35" s="72" t="s">
        <v>77</v>
      </c>
      <c r="E35" s="5">
        <v>230</v>
      </c>
      <c r="F35" s="10"/>
      <c r="G35" s="5">
        <v>230</v>
      </c>
      <c r="H35" s="291"/>
      <c r="I35" s="291"/>
      <c r="J35" s="291"/>
      <c r="K35" s="291"/>
    </row>
    <row r="36" spans="1:11" ht="16.05" customHeight="1" x14ac:dyDescent="0.25">
      <c r="A36" s="77"/>
      <c r="B36" s="478" t="s">
        <v>611</v>
      </c>
      <c r="C36" s="480" t="s">
        <v>628</v>
      </c>
      <c r="D36" s="72" t="s">
        <v>9</v>
      </c>
      <c r="E36" s="5">
        <v>11</v>
      </c>
      <c r="F36" s="10"/>
      <c r="G36" s="5">
        <v>11</v>
      </c>
    </row>
    <row r="37" spans="1:11" ht="16.05" customHeight="1" x14ac:dyDescent="0.25">
      <c r="A37" s="77"/>
      <c r="B37" s="478" t="s">
        <v>611</v>
      </c>
      <c r="C37" s="480" t="s">
        <v>629</v>
      </c>
      <c r="D37" s="72" t="s">
        <v>30</v>
      </c>
      <c r="E37" s="5">
        <v>12</v>
      </c>
      <c r="F37" s="10"/>
      <c r="G37" s="5">
        <v>12</v>
      </c>
    </row>
    <row r="38" spans="1:11" ht="16.05" customHeight="1" x14ac:dyDescent="0.25">
      <c r="A38" s="77"/>
      <c r="B38" s="478" t="s">
        <v>611</v>
      </c>
      <c r="C38" s="480" t="s">
        <v>630</v>
      </c>
      <c r="D38" s="93" t="s">
        <v>13</v>
      </c>
      <c r="E38" s="5">
        <v>13</v>
      </c>
      <c r="F38" s="10"/>
      <c r="G38" s="5">
        <v>13</v>
      </c>
    </row>
    <row r="39" spans="1:11" ht="16.05" customHeight="1" x14ac:dyDescent="0.25">
      <c r="A39" s="77"/>
      <c r="B39" s="478" t="s">
        <v>611</v>
      </c>
      <c r="C39" s="480" t="s">
        <v>251</v>
      </c>
      <c r="D39" s="72" t="s">
        <v>78</v>
      </c>
      <c r="E39" s="5">
        <v>229</v>
      </c>
      <c r="F39" s="10"/>
      <c r="G39" s="5">
        <v>229</v>
      </c>
    </row>
    <row r="40" spans="1:11" ht="16.05" customHeight="1" x14ac:dyDescent="0.25">
      <c r="A40" s="77"/>
      <c r="B40" s="478" t="s">
        <v>611</v>
      </c>
      <c r="C40" s="480" t="s">
        <v>631</v>
      </c>
      <c r="D40" s="72" t="s">
        <v>32</v>
      </c>
      <c r="E40" s="5">
        <v>45</v>
      </c>
      <c r="F40" s="10"/>
      <c r="G40" s="5">
        <v>45</v>
      </c>
    </row>
    <row r="41" spans="1:11" ht="16.05" customHeight="1" x14ac:dyDescent="0.25">
      <c r="A41" s="77"/>
      <c r="B41" s="478" t="s">
        <v>611</v>
      </c>
      <c r="C41" s="480" t="s">
        <v>632</v>
      </c>
      <c r="D41" s="72" t="s">
        <v>15</v>
      </c>
      <c r="E41" s="5">
        <v>28</v>
      </c>
      <c r="F41" s="10"/>
      <c r="G41" s="5">
        <v>28</v>
      </c>
    </row>
    <row r="42" spans="1:11" ht="16.05" customHeight="1" x14ac:dyDescent="0.25">
      <c r="A42" s="77"/>
      <c r="B42" s="478" t="s">
        <v>611</v>
      </c>
      <c r="C42" s="480" t="s">
        <v>633</v>
      </c>
      <c r="D42" s="72" t="s">
        <v>16</v>
      </c>
      <c r="E42" s="5">
        <v>29</v>
      </c>
      <c r="F42" s="10"/>
      <c r="G42" s="5">
        <v>29</v>
      </c>
    </row>
    <row r="43" spans="1:11" ht="16.05" customHeight="1" x14ac:dyDescent="0.25">
      <c r="A43" s="77"/>
      <c r="B43" s="478" t="s">
        <v>611</v>
      </c>
      <c r="C43" s="480" t="s">
        <v>634</v>
      </c>
      <c r="D43" s="72" t="s">
        <v>17</v>
      </c>
      <c r="E43" s="5">
        <v>15</v>
      </c>
      <c r="F43" s="10"/>
      <c r="G43" s="5">
        <v>15</v>
      </c>
    </row>
    <row r="44" spans="1:11" ht="16.05" customHeight="1" x14ac:dyDescent="0.25">
      <c r="A44" s="77"/>
      <c r="B44" s="478" t="s">
        <v>611</v>
      </c>
      <c r="C44" s="480" t="s">
        <v>635</v>
      </c>
      <c r="D44" s="93" t="s">
        <v>19</v>
      </c>
      <c r="E44" s="5">
        <v>16</v>
      </c>
      <c r="F44" s="10"/>
      <c r="G44" s="5">
        <v>16</v>
      </c>
    </row>
    <row r="45" spans="1:11" ht="16.05" customHeight="1" x14ac:dyDescent="0.25">
      <c r="A45" s="77"/>
      <c r="B45" s="478" t="s">
        <v>611</v>
      </c>
      <c r="C45" s="480" t="s">
        <v>1086</v>
      </c>
      <c r="D45" s="72" t="s">
        <v>79</v>
      </c>
      <c r="E45" s="5">
        <v>47</v>
      </c>
      <c r="F45" s="10"/>
      <c r="G45" s="5">
        <v>47</v>
      </c>
    </row>
    <row r="46" spans="1:11" ht="16.05" customHeight="1" x14ac:dyDescent="0.25">
      <c r="A46" s="77"/>
      <c r="B46" s="478" t="s">
        <v>611</v>
      </c>
      <c r="C46" s="480" t="s">
        <v>636</v>
      </c>
      <c r="D46" s="72" t="s">
        <v>80</v>
      </c>
      <c r="E46" s="5">
        <v>41</v>
      </c>
      <c r="F46" s="10"/>
      <c r="G46" s="5">
        <v>41</v>
      </c>
    </row>
    <row r="47" spans="1:11" ht="16.05" customHeight="1" x14ac:dyDescent="0.25">
      <c r="A47" s="77"/>
      <c r="B47" s="478" t="s">
        <v>611</v>
      </c>
      <c r="C47" s="480" t="s">
        <v>637</v>
      </c>
      <c r="D47" s="72" t="s">
        <v>81</v>
      </c>
      <c r="E47" s="5">
        <v>236</v>
      </c>
      <c r="F47" s="10"/>
      <c r="G47" s="5">
        <v>236</v>
      </c>
    </row>
    <row r="48" spans="1:11" ht="16.05" customHeight="1" x14ac:dyDescent="0.25">
      <c r="A48" s="77"/>
      <c r="B48" s="478" t="s">
        <v>611</v>
      </c>
      <c r="C48" s="480" t="s">
        <v>638</v>
      </c>
      <c r="D48" s="72" t="s">
        <v>20</v>
      </c>
      <c r="E48" s="5">
        <v>18</v>
      </c>
      <c r="F48" s="10"/>
      <c r="G48" s="5">
        <v>18</v>
      </c>
    </row>
    <row r="49" spans="1:7" ht="16.05" customHeight="1" x14ac:dyDescent="0.25">
      <c r="A49" s="77"/>
      <c r="B49" s="478" t="s">
        <v>611</v>
      </c>
      <c r="C49" s="480" t="s">
        <v>639</v>
      </c>
      <c r="D49" s="93" t="s">
        <v>31</v>
      </c>
      <c r="E49" s="5">
        <v>19</v>
      </c>
      <c r="F49" s="10"/>
      <c r="G49" s="5">
        <v>19</v>
      </c>
    </row>
    <row r="50" spans="1:7" ht="16.05" customHeight="1" x14ac:dyDescent="0.25">
      <c r="A50" s="77"/>
      <c r="B50" s="478" t="s">
        <v>611</v>
      </c>
      <c r="C50" s="480" t="s">
        <v>640</v>
      </c>
      <c r="D50" s="72" t="s">
        <v>21</v>
      </c>
      <c r="E50" s="5">
        <v>20</v>
      </c>
      <c r="F50" s="10"/>
      <c r="G50" s="5">
        <v>20</v>
      </c>
    </row>
    <row r="51" spans="1:7" ht="16.05" customHeight="1" x14ac:dyDescent="0.25">
      <c r="A51" s="77"/>
      <c r="B51" s="478" t="s">
        <v>611</v>
      </c>
      <c r="C51" s="480" t="s">
        <v>641</v>
      </c>
      <c r="D51" s="72" t="s">
        <v>22</v>
      </c>
      <c r="E51" s="5">
        <v>21</v>
      </c>
      <c r="F51" s="10"/>
      <c r="G51" s="5">
        <v>21</v>
      </c>
    </row>
    <row r="52" spans="1:7" ht="16.05" customHeight="1" x14ac:dyDescent="0.25">
      <c r="A52" s="77"/>
      <c r="B52" s="478" t="s">
        <v>611</v>
      </c>
      <c r="C52" s="480" t="s">
        <v>258</v>
      </c>
      <c r="D52" s="93" t="s">
        <v>23</v>
      </c>
      <c r="E52" s="5">
        <v>22</v>
      </c>
      <c r="F52" s="10"/>
      <c r="G52" s="5">
        <v>22</v>
      </c>
    </row>
    <row r="53" spans="1:7" ht="16.05" customHeight="1" x14ac:dyDescent="0.25">
      <c r="A53" s="77"/>
      <c r="B53" s="478" t="s">
        <v>611</v>
      </c>
      <c r="C53" s="480" t="s">
        <v>642</v>
      </c>
      <c r="D53" s="72" t="s">
        <v>24</v>
      </c>
      <c r="E53" s="5">
        <v>23</v>
      </c>
      <c r="F53" s="10"/>
      <c r="G53" s="5">
        <v>23</v>
      </c>
    </row>
    <row r="54" spans="1:7" ht="16.05" customHeight="1" x14ac:dyDescent="0.25">
      <c r="A54" s="77"/>
      <c r="B54" s="478" t="s">
        <v>611</v>
      </c>
      <c r="C54" s="480" t="s">
        <v>1085</v>
      </c>
      <c r="D54" s="72" t="s">
        <v>33</v>
      </c>
      <c r="E54" s="5">
        <v>42</v>
      </c>
      <c r="F54" s="10"/>
      <c r="G54" s="5">
        <v>42</v>
      </c>
    </row>
    <row r="55" spans="1:7" ht="16.05" customHeight="1" x14ac:dyDescent="0.25">
      <c r="A55" s="77"/>
      <c r="B55" s="478" t="s">
        <v>611</v>
      </c>
      <c r="C55" s="480" t="s">
        <v>643</v>
      </c>
      <c r="D55" s="72" t="s">
        <v>83</v>
      </c>
      <c r="E55" s="5">
        <v>24</v>
      </c>
      <c r="F55" s="10"/>
      <c r="G55" s="5">
        <v>24</v>
      </c>
    </row>
    <row r="56" spans="1:7" ht="16.05" customHeight="1" x14ac:dyDescent="0.25">
      <c r="A56" s="77"/>
      <c r="B56" s="478" t="s">
        <v>611</v>
      </c>
      <c r="C56" s="480" t="s">
        <v>644</v>
      </c>
      <c r="D56" s="72" t="s">
        <v>28</v>
      </c>
      <c r="E56" s="5">
        <v>25</v>
      </c>
      <c r="F56" s="10"/>
      <c r="G56" s="5">
        <v>25</v>
      </c>
    </row>
    <row r="57" spans="1:7" ht="16.05" customHeight="1" x14ac:dyDescent="0.25">
      <c r="A57" s="77"/>
      <c r="B57" s="478" t="s">
        <v>611</v>
      </c>
      <c r="C57" s="480" t="s">
        <v>645</v>
      </c>
      <c r="D57" s="72" t="s">
        <v>82</v>
      </c>
      <c r="E57" s="5">
        <v>48</v>
      </c>
      <c r="F57" s="10"/>
      <c r="G57" s="5">
        <v>48</v>
      </c>
    </row>
    <row r="58" spans="1:7" ht="16.05" customHeight="1" x14ac:dyDescent="0.25">
      <c r="A58" s="77"/>
      <c r="B58" s="478" t="s">
        <v>611</v>
      </c>
      <c r="C58" s="480" t="s">
        <v>646</v>
      </c>
      <c r="D58" s="72" t="s">
        <v>26</v>
      </c>
      <c r="E58" s="5">
        <v>49</v>
      </c>
      <c r="F58" s="10"/>
      <c r="G58" s="5">
        <v>49</v>
      </c>
    </row>
    <row r="59" spans="1:7" ht="16.05" customHeight="1" x14ac:dyDescent="0.25">
      <c r="A59" s="77"/>
      <c r="B59" s="478" t="s">
        <v>611</v>
      </c>
      <c r="C59" s="480" t="s">
        <v>647</v>
      </c>
      <c r="D59" s="72" t="s">
        <v>25</v>
      </c>
      <c r="E59" s="5">
        <v>46</v>
      </c>
      <c r="F59" s="10"/>
      <c r="G59" s="5">
        <v>46</v>
      </c>
    </row>
    <row r="60" spans="1:7" ht="16.05" customHeight="1" x14ac:dyDescent="0.25">
      <c r="A60" s="77"/>
      <c r="B60" s="478" t="s">
        <v>611</v>
      </c>
      <c r="C60" s="480" t="s">
        <v>648</v>
      </c>
      <c r="D60" s="93" t="s">
        <v>11</v>
      </c>
      <c r="E60" s="5">
        <v>30</v>
      </c>
      <c r="F60" s="10"/>
      <c r="G60" s="5">
        <v>30</v>
      </c>
    </row>
    <row r="61" spans="1:7" ht="16.05" customHeight="1" x14ac:dyDescent="0.25">
      <c r="A61" s="77"/>
      <c r="B61" s="478" t="s">
        <v>611</v>
      </c>
      <c r="C61" s="480" t="s">
        <v>1087</v>
      </c>
      <c r="D61" s="72" t="s">
        <v>5</v>
      </c>
      <c r="E61" s="5">
        <v>31</v>
      </c>
      <c r="F61" s="10"/>
      <c r="G61" s="5">
        <v>31</v>
      </c>
    </row>
    <row r="62" spans="1:7" ht="16.05" customHeight="1" x14ac:dyDescent="0.25">
      <c r="A62" s="77"/>
      <c r="B62" s="478" t="s">
        <v>611</v>
      </c>
      <c r="C62" s="480" t="s">
        <v>649</v>
      </c>
      <c r="D62" s="72" t="s">
        <v>34</v>
      </c>
      <c r="E62" s="5">
        <v>32</v>
      </c>
      <c r="F62" s="10"/>
      <c r="G62" s="5">
        <v>32</v>
      </c>
    </row>
    <row r="63" spans="1:7" ht="16.05" customHeight="1" x14ac:dyDescent="0.25">
      <c r="A63" s="77"/>
      <c r="B63" s="478" t="s">
        <v>611</v>
      </c>
      <c r="C63" s="480" t="s">
        <v>267</v>
      </c>
      <c r="D63" s="72" t="s">
        <v>84</v>
      </c>
      <c r="E63" s="5">
        <v>43</v>
      </c>
      <c r="F63" s="61"/>
      <c r="G63" s="5">
        <v>43</v>
      </c>
    </row>
    <row r="64" spans="1:7" ht="16.05" customHeight="1" x14ac:dyDescent="0.25">
      <c r="A64" s="77"/>
      <c r="B64" s="478" t="s">
        <v>611</v>
      </c>
      <c r="C64" s="480" t="s">
        <v>650</v>
      </c>
      <c r="D64" s="72" t="s">
        <v>18</v>
      </c>
      <c r="E64" s="5">
        <v>33</v>
      </c>
      <c r="F64" s="61"/>
      <c r="G64" s="5">
        <v>33</v>
      </c>
    </row>
    <row r="65" spans="1:11" ht="16.05" customHeight="1" x14ac:dyDescent="0.25">
      <c r="A65" s="77"/>
      <c r="B65" s="478" t="s">
        <v>611</v>
      </c>
      <c r="C65" s="480" t="s">
        <v>651</v>
      </c>
      <c r="D65" s="93" t="s">
        <v>29</v>
      </c>
      <c r="E65" s="5">
        <v>35</v>
      </c>
      <c r="F65" s="10"/>
      <c r="G65" s="5">
        <v>35</v>
      </c>
    </row>
    <row r="66" spans="1:11" ht="16.05" customHeight="1" x14ac:dyDescent="0.25">
      <c r="A66" s="77"/>
      <c r="B66" s="478" t="s">
        <v>611</v>
      </c>
      <c r="C66" s="480" t="s">
        <v>652</v>
      </c>
      <c r="D66" s="72" t="s">
        <v>14</v>
      </c>
      <c r="E66" s="5">
        <v>36</v>
      </c>
      <c r="F66" s="10"/>
      <c r="G66" s="5">
        <v>36</v>
      </c>
    </row>
    <row r="67" spans="1:11" ht="35.1" customHeight="1" thickBot="1" x14ac:dyDescent="0.3">
      <c r="A67" s="77"/>
      <c r="B67" s="481" t="s">
        <v>653</v>
      </c>
      <c r="C67" s="482"/>
      <c r="D67" s="98" t="s">
        <v>43</v>
      </c>
      <c r="E67" s="9"/>
      <c r="F67" s="235">
        <f>SUM(F68,F74)</f>
        <v>0</v>
      </c>
      <c r="G67" s="9"/>
    </row>
    <row r="68" spans="1:11" ht="35.1" customHeight="1" thickTop="1" thickBot="1" x14ac:dyDescent="0.3">
      <c r="A68" s="77"/>
      <c r="B68" s="483" t="s">
        <v>654</v>
      </c>
      <c r="C68" s="484"/>
      <c r="D68" s="99" t="s">
        <v>388</v>
      </c>
      <c r="E68" s="5"/>
      <c r="F68" s="235">
        <f>SUM(F69:F73)</f>
        <v>0</v>
      </c>
      <c r="G68" s="5"/>
    </row>
    <row r="69" spans="1:11" ht="16.05" customHeight="1" thickTop="1" x14ac:dyDescent="0.25">
      <c r="A69" s="77"/>
      <c r="B69" s="478" t="s">
        <v>654</v>
      </c>
      <c r="C69" s="479" t="s">
        <v>655</v>
      </c>
      <c r="D69" s="72" t="s">
        <v>35</v>
      </c>
      <c r="E69" s="5">
        <v>103</v>
      </c>
      <c r="F69" s="10"/>
      <c r="G69" s="5">
        <v>103</v>
      </c>
    </row>
    <row r="70" spans="1:11" s="253" customFormat="1" ht="16.05" customHeight="1" x14ac:dyDescent="0.25">
      <c r="A70" s="77"/>
      <c r="B70" s="478" t="s">
        <v>654</v>
      </c>
      <c r="C70" s="479" t="s">
        <v>656</v>
      </c>
      <c r="D70" s="72" t="s">
        <v>85</v>
      </c>
      <c r="E70" s="5">
        <v>104</v>
      </c>
      <c r="F70" s="10"/>
      <c r="G70" s="5">
        <v>104</v>
      </c>
      <c r="H70" s="291"/>
      <c r="I70" s="291"/>
      <c r="J70" s="291"/>
      <c r="K70" s="291"/>
    </row>
    <row r="71" spans="1:11" s="253" customFormat="1" ht="16.05" customHeight="1" x14ac:dyDescent="0.25">
      <c r="A71" s="77"/>
      <c r="B71" s="478" t="s">
        <v>654</v>
      </c>
      <c r="C71" s="479" t="s">
        <v>657</v>
      </c>
      <c r="D71" s="72" t="s">
        <v>86</v>
      </c>
      <c r="E71" s="5">
        <v>126</v>
      </c>
      <c r="F71" s="10"/>
      <c r="G71" s="5">
        <v>126</v>
      </c>
      <c r="H71" s="291"/>
      <c r="I71" s="291"/>
      <c r="J71" s="291"/>
      <c r="K71" s="291"/>
    </row>
    <row r="72" spans="1:11" s="253" customFormat="1" ht="16.05" customHeight="1" x14ac:dyDescent="0.25">
      <c r="A72" s="77"/>
      <c r="B72" s="478" t="s">
        <v>654</v>
      </c>
      <c r="C72" s="479" t="s">
        <v>658</v>
      </c>
      <c r="D72" s="93" t="s">
        <v>36</v>
      </c>
      <c r="E72" s="5">
        <v>130</v>
      </c>
      <c r="F72" s="10"/>
      <c r="G72" s="5">
        <v>130</v>
      </c>
      <c r="H72" s="291"/>
      <c r="I72" s="291"/>
      <c r="J72" s="291"/>
      <c r="K72" s="291"/>
    </row>
    <row r="73" spans="1:11" ht="16.05" customHeight="1" x14ac:dyDescent="0.25">
      <c r="A73" s="77"/>
      <c r="B73" s="478" t="s">
        <v>654</v>
      </c>
      <c r="C73" s="480" t="s">
        <v>659</v>
      </c>
      <c r="D73" s="72" t="s">
        <v>87</v>
      </c>
      <c r="E73" s="5">
        <v>153</v>
      </c>
      <c r="F73" s="10"/>
      <c r="G73" s="5">
        <v>153</v>
      </c>
    </row>
    <row r="74" spans="1:11" ht="35.1" customHeight="1" thickBot="1" x14ac:dyDescent="0.3">
      <c r="A74" s="77"/>
      <c r="B74" s="485" t="s">
        <v>1015</v>
      </c>
      <c r="C74" s="486"/>
      <c r="D74" s="152" t="s">
        <v>51</v>
      </c>
      <c r="E74" s="73"/>
      <c r="F74" s="235">
        <f>SUM(F75:F125)</f>
        <v>0</v>
      </c>
      <c r="G74" s="73"/>
    </row>
    <row r="75" spans="1:11" ht="16.05" customHeight="1" thickTop="1" x14ac:dyDescent="0.25">
      <c r="A75" s="77"/>
      <c r="B75" s="478" t="s">
        <v>1015</v>
      </c>
      <c r="C75" s="480" t="s">
        <v>333</v>
      </c>
      <c r="D75" s="93" t="s">
        <v>88</v>
      </c>
      <c r="E75" s="5">
        <v>105</v>
      </c>
      <c r="F75" s="61"/>
      <c r="G75" s="5">
        <v>105</v>
      </c>
    </row>
    <row r="76" spans="1:11" s="253" customFormat="1" ht="16.05" customHeight="1" x14ac:dyDescent="0.25">
      <c r="A76" s="77"/>
      <c r="B76" s="478" t="s">
        <v>1015</v>
      </c>
      <c r="C76" s="480" t="s">
        <v>660</v>
      </c>
      <c r="D76" s="72" t="s">
        <v>103</v>
      </c>
      <c r="E76" s="5">
        <v>106</v>
      </c>
      <c r="F76" s="61"/>
      <c r="G76" s="5">
        <v>106</v>
      </c>
      <c r="H76" s="291"/>
      <c r="I76" s="291"/>
      <c r="J76" s="291"/>
      <c r="K76" s="291"/>
    </row>
    <row r="77" spans="1:11" s="253" customFormat="1" ht="16.05" customHeight="1" x14ac:dyDescent="0.25">
      <c r="A77" s="77"/>
      <c r="B77" s="478" t="s">
        <v>1015</v>
      </c>
      <c r="C77" s="480" t="s">
        <v>661</v>
      </c>
      <c r="D77" s="72" t="s">
        <v>105</v>
      </c>
      <c r="E77" s="5">
        <v>107</v>
      </c>
      <c r="F77" s="61"/>
      <c r="G77" s="5">
        <v>107</v>
      </c>
      <c r="H77" s="291"/>
      <c r="I77" s="291"/>
      <c r="J77" s="291"/>
      <c r="K77" s="291"/>
    </row>
    <row r="78" spans="1:11" s="253" customFormat="1" ht="16.05" customHeight="1" x14ac:dyDescent="0.25">
      <c r="A78" s="77"/>
      <c r="B78" s="478" t="s">
        <v>1015</v>
      </c>
      <c r="C78" s="480" t="s">
        <v>662</v>
      </c>
      <c r="D78" s="72" t="s">
        <v>89</v>
      </c>
      <c r="E78" s="5">
        <v>108</v>
      </c>
      <c r="F78" s="61"/>
      <c r="G78" s="5">
        <v>108</v>
      </c>
      <c r="H78" s="291"/>
      <c r="I78" s="291"/>
      <c r="J78" s="291"/>
      <c r="K78" s="291"/>
    </row>
    <row r="79" spans="1:11" s="253" customFormat="1" ht="16.05" customHeight="1" x14ac:dyDescent="0.25">
      <c r="A79" s="77"/>
      <c r="B79" s="478" t="s">
        <v>1015</v>
      </c>
      <c r="C79" s="480" t="s">
        <v>663</v>
      </c>
      <c r="D79" s="72" t="s">
        <v>90</v>
      </c>
      <c r="E79" s="5">
        <v>109</v>
      </c>
      <c r="F79" s="61"/>
      <c r="G79" s="5">
        <v>109</v>
      </c>
      <c r="H79" s="291"/>
      <c r="I79" s="291"/>
      <c r="J79" s="291"/>
      <c r="K79" s="291"/>
    </row>
    <row r="80" spans="1:11" s="253" customFormat="1" ht="16.05" customHeight="1" x14ac:dyDescent="0.25">
      <c r="A80" s="77"/>
      <c r="B80" s="478" t="s">
        <v>1015</v>
      </c>
      <c r="C80" s="480" t="s">
        <v>664</v>
      </c>
      <c r="D80" s="93" t="s">
        <v>91</v>
      </c>
      <c r="E80" s="5">
        <v>175</v>
      </c>
      <c r="F80" s="61"/>
      <c r="G80" s="5">
        <v>175</v>
      </c>
      <c r="H80" s="291"/>
      <c r="I80" s="291"/>
      <c r="J80" s="291"/>
      <c r="K80" s="291"/>
    </row>
    <row r="81" spans="1:11" s="253" customFormat="1" ht="16.05" customHeight="1" x14ac:dyDescent="0.25">
      <c r="A81" s="77"/>
      <c r="B81" s="478" t="s">
        <v>1015</v>
      </c>
      <c r="C81" s="480" t="s">
        <v>268</v>
      </c>
      <c r="D81" s="72" t="s">
        <v>92</v>
      </c>
      <c r="E81" s="5">
        <v>110</v>
      </c>
      <c r="F81" s="61"/>
      <c r="G81" s="5">
        <v>110</v>
      </c>
      <c r="H81" s="291"/>
      <c r="I81" s="291"/>
      <c r="J81" s="291"/>
      <c r="K81" s="291"/>
    </row>
    <row r="82" spans="1:11" s="253" customFormat="1" ht="16.05" customHeight="1" x14ac:dyDescent="0.25">
      <c r="A82" s="77"/>
      <c r="B82" s="478" t="s">
        <v>1015</v>
      </c>
      <c r="C82" s="480" t="s">
        <v>269</v>
      </c>
      <c r="D82" s="72" t="s">
        <v>93</v>
      </c>
      <c r="E82" s="5">
        <v>111</v>
      </c>
      <c r="F82" s="61"/>
      <c r="G82" s="5">
        <v>111</v>
      </c>
      <c r="H82" s="291"/>
      <c r="I82" s="291"/>
      <c r="J82" s="291"/>
      <c r="K82" s="291"/>
    </row>
    <row r="83" spans="1:11" s="253" customFormat="1" ht="16.05" customHeight="1" x14ac:dyDescent="0.25">
      <c r="A83" s="77"/>
      <c r="B83" s="478" t="s">
        <v>1015</v>
      </c>
      <c r="C83" s="480" t="s">
        <v>665</v>
      </c>
      <c r="D83" s="72" t="s">
        <v>100</v>
      </c>
      <c r="E83" s="5">
        <v>113</v>
      </c>
      <c r="F83" s="61"/>
      <c r="G83" s="5">
        <v>113</v>
      </c>
      <c r="H83" s="291"/>
      <c r="I83" s="291"/>
      <c r="J83" s="291"/>
      <c r="K83" s="291"/>
    </row>
    <row r="84" spans="1:11" s="253" customFormat="1" ht="16.05" customHeight="1" x14ac:dyDescent="0.25">
      <c r="A84" s="77"/>
      <c r="B84" s="478" t="s">
        <v>1015</v>
      </c>
      <c r="C84" s="480" t="s">
        <v>666</v>
      </c>
      <c r="D84" s="72" t="s">
        <v>102</v>
      </c>
      <c r="E84" s="5">
        <v>112</v>
      </c>
      <c r="F84" s="61"/>
      <c r="G84" s="5">
        <v>112</v>
      </c>
      <c r="H84" s="291"/>
      <c r="I84" s="291"/>
      <c r="J84" s="291"/>
      <c r="K84" s="291"/>
    </row>
    <row r="85" spans="1:11" s="253" customFormat="1" ht="16.05" customHeight="1" x14ac:dyDescent="0.25">
      <c r="A85" s="77"/>
      <c r="B85" s="478" t="s">
        <v>1015</v>
      </c>
      <c r="C85" s="480" t="s">
        <v>667</v>
      </c>
      <c r="D85" s="72" t="s">
        <v>104</v>
      </c>
      <c r="E85" s="5">
        <v>102</v>
      </c>
      <c r="F85" s="61"/>
      <c r="G85" s="5">
        <v>102</v>
      </c>
      <c r="H85" s="291"/>
      <c r="I85" s="291"/>
      <c r="J85" s="291"/>
      <c r="K85" s="291"/>
    </row>
    <row r="86" spans="1:11" s="253" customFormat="1" ht="16.05" customHeight="1" x14ac:dyDescent="0.25">
      <c r="A86" s="77"/>
      <c r="B86" s="478" t="s">
        <v>1015</v>
      </c>
      <c r="C86" s="480" t="s">
        <v>668</v>
      </c>
      <c r="D86" s="72" t="s">
        <v>106</v>
      </c>
      <c r="E86" s="5">
        <v>114</v>
      </c>
      <c r="F86" s="61"/>
      <c r="G86" s="5">
        <v>114</v>
      </c>
      <c r="H86" s="291"/>
      <c r="I86" s="291"/>
      <c r="J86" s="291"/>
      <c r="K86" s="291"/>
    </row>
    <row r="87" spans="1:11" s="253" customFormat="1" ht="16.05" customHeight="1" x14ac:dyDescent="0.25">
      <c r="A87" s="77"/>
      <c r="B87" s="478" t="s">
        <v>1015</v>
      </c>
      <c r="C87" s="480" t="s">
        <v>669</v>
      </c>
      <c r="D87" s="72" t="s">
        <v>107</v>
      </c>
      <c r="E87" s="5">
        <v>115</v>
      </c>
      <c r="F87" s="61"/>
      <c r="G87" s="5">
        <v>115</v>
      </c>
      <c r="H87" s="291"/>
      <c r="I87" s="291"/>
      <c r="J87" s="291"/>
      <c r="K87" s="291"/>
    </row>
    <row r="88" spans="1:11" s="253" customFormat="1" ht="16.05" customHeight="1" x14ac:dyDescent="0.25">
      <c r="A88" s="77"/>
      <c r="B88" s="478" t="s">
        <v>1015</v>
      </c>
      <c r="C88" s="480" t="s">
        <v>270</v>
      </c>
      <c r="D88" s="72" t="s">
        <v>108</v>
      </c>
      <c r="E88" s="5">
        <v>116</v>
      </c>
      <c r="F88" s="61"/>
      <c r="G88" s="5">
        <v>116</v>
      </c>
      <c r="H88" s="291"/>
      <c r="I88" s="291"/>
      <c r="J88" s="291"/>
      <c r="K88" s="291"/>
    </row>
    <row r="89" spans="1:11" s="253" customFormat="1" ht="16.05" customHeight="1" x14ac:dyDescent="0.25">
      <c r="A89" s="77"/>
      <c r="B89" s="478" t="s">
        <v>1015</v>
      </c>
      <c r="C89" s="480" t="s">
        <v>670</v>
      </c>
      <c r="D89" s="72" t="s">
        <v>109</v>
      </c>
      <c r="E89" s="5">
        <v>117</v>
      </c>
      <c r="F89" s="61"/>
      <c r="G89" s="5">
        <v>117</v>
      </c>
      <c r="H89" s="291"/>
      <c r="I89" s="291"/>
      <c r="J89" s="291"/>
      <c r="K89" s="291"/>
    </row>
    <row r="90" spans="1:11" s="253" customFormat="1" ht="16.05" customHeight="1" x14ac:dyDescent="0.25">
      <c r="A90" s="77"/>
      <c r="B90" s="478" t="s">
        <v>1015</v>
      </c>
      <c r="C90" s="480" t="s">
        <v>671</v>
      </c>
      <c r="D90" s="72" t="s">
        <v>110</v>
      </c>
      <c r="E90" s="5">
        <v>118</v>
      </c>
      <c r="F90" s="61"/>
      <c r="G90" s="5">
        <v>118</v>
      </c>
      <c r="H90" s="291"/>
      <c r="I90" s="291"/>
      <c r="J90" s="291"/>
      <c r="K90" s="291"/>
    </row>
    <row r="91" spans="1:11" s="253" customFormat="1" ht="16.05" customHeight="1" x14ac:dyDescent="0.25">
      <c r="A91" s="77"/>
      <c r="B91" s="478" t="s">
        <v>1015</v>
      </c>
      <c r="C91" s="480" t="s">
        <v>672</v>
      </c>
      <c r="D91" s="72" t="s">
        <v>94</v>
      </c>
      <c r="E91" s="5">
        <v>119</v>
      </c>
      <c r="F91" s="61"/>
      <c r="G91" s="5">
        <v>119</v>
      </c>
      <c r="H91" s="291"/>
      <c r="I91" s="291"/>
      <c r="J91" s="291"/>
      <c r="K91" s="291"/>
    </row>
    <row r="92" spans="1:11" s="253" customFormat="1" ht="16.05" customHeight="1" x14ac:dyDescent="0.25">
      <c r="A92" s="77"/>
      <c r="B92" s="478" t="s">
        <v>1015</v>
      </c>
      <c r="C92" s="480" t="s">
        <v>673</v>
      </c>
      <c r="D92" s="72" t="s">
        <v>95</v>
      </c>
      <c r="E92" s="5">
        <v>120</v>
      </c>
      <c r="F92" s="61"/>
      <c r="G92" s="5">
        <v>120</v>
      </c>
      <c r="H92" s="291"/>
      <c r="I92" s="291"/>
      <c r="J92" s="291"/>
      <c r="K92" s="291"/>
    </row>
    <row r="93" spans="1:11" s="253" customFormat="1" ht="16.05" customHeight="1" x14ac:dyDescent="0.25">
      <c r="A93" s="77"/>
      <c r="B93" s="478" t="s">
        <v>1015</v>
      </c>
      <c r="C93" s="480" t="s">
        <v>674</v>
      </c>
      <c r="D93" s="72" t="s">
        <v>111</v>
      </c>
      <c r="E93" s="5">
        <v>121</v>
      </c>
      <c r="F93" s="61"/>
      <c r="G93" s="5">
        <v>121</v>
      </c>
      <c r="H93" s="291"/>
      <c r="I93" s="291"/>
      <c r="J93" s="291"/>
      <c r="K93" s="291"/>
    </row>
    <row r="94" spans="1:11" s="253" customFormat="1" ht="16.05" customHeight="1" x14ac:dyDescent="0.25">
      <c r="A94" s="77"/>
      <c r="B94" s="478" t="s">
        <v>1015</v>
      </c>
      <c r="C94" s="480" t="s">
        <v>675</v>
      </c>
      <c r="D94" s="93" t="s">
        <v>98</v>
      </c>
      <c r="E94" s="5">
        <v>122</v>
      </c>
      <c r="F94" s="61"/>
      <c r="G94" s="5">
        <v>122</v>
      </c>
      <c r="H94" s="291"/>
      <c r="I94" s="291"/>
      <c r="J94" s="291"/>
      <c r="K94" s="291"/>
    </row>
    <row r="95" spans="1:11" s="253" customFormat="1" ht="16.05" customHeight="1" x14ac:dyDescent="0.25">
      <c r="A95" s="77"/>
      <c r="B95" s="478" t="s">
        <v>1015</v>
      </c>
      <c r="C95" s="480" t="s">
        <v>676</v>
      </c>
      <c r="D95" s="72" t="s">
        <v>99</v>
      </c>
      <c r="E95" s="5">
        <v>123</v>
      </c>
      <c r="F95" s="61"/>
      <c r="G95" s="5">
        <v>123</v>
      </c>
      <c r="H95" s="291"/>
      <c r="I95" s="291"/>
      <c r="J95" s="291"/>
      <c r="K95" s="291"/>
    </row>
    <row r="96" spans="1:11" s="253" customFormat="1" ht="16.05" customHeight="1" x14ac:dyDescent="0.25">
      <c r="A96" s="77"/>
      <c r="B96" s="478" t="s">
        <v>1015</v>
      </c>
      <c r="C96" s="487" t="s">
        <v>677</v>
      </c>
      <c r="D96" s="93" t="s">
        <v>101</v>
      </c>
      <c r="E96" s="5">
        <v>155</v>
      </c>
      <c r="F96" s="61"/>
      <c r="G96" s="5">
        <v>155</v>
      </c>
      <c r="H96" s="291"/>
      <c r="I96" s="291"/>
      <c r="J96" s="291"/>
      <c r="K96" s="291"/>
    </row>
    <row r="97" spans="1:11" s="253" customFormat="1" ht="16.05" customHeight="1" x14ac:dyDescent="0.25">
      <c r="A97" s="77"/>
      <c r="B97" s="478" t="s">
        <v>1015</v>
      </c>
      <c r="C97" s="480" t="s">
        <v>271</v>
      </c>
      <c r="D97" s="72" t="s">
        <v>112</v>
      </c>
      <c r="E97" s="5">
        <v>124</v>
      </c>
      <c r="F97" s="61"/>
      <c r="G97" s="5">
        <v>124</v>
      </c>
      <c r="H97" s="291"/>
      <c r="I97" s="291"/>
      <c r="J97" s="291"/>
      <c r="K97" s="291"/>
    </row>
    <row r="98" spans="1:11" s="253" customFormat="1" ht="16.05" customHeight="1" x14ac:dyDescent="0.25">
      <c r="A98" s="77"/>
      <c r="B98" s="478" t="s">
        <v>1015</v>
      </c>
      <c r="C98" s="480" t="s">
        <v>678</v>
      </c>
      <c r="D98" s="72" t="s">
        <v>113</v>
      </c>
      <c r="E98" s="5">
        <v>125</v>
      </c>
      <c r="F98" s="61"/>
      <c r="G98" s="5">
        <v>125</v>
      </c>
      <c r="H98" s="291"/>
      <c r="I98" s="291"/>
      <c r="J98" s="291"/>
      <c r="K98" s="291"/>
    </row>
    <row r="99" spans="1:11" s="253" customFormat="1" ht="16.05" customHeight="1" x14ac:dyDescent="0.25">
      <c r="A99" s="77"/>
      <c r="B99" s="478" t="s">
        <v>1015</v>
      </c>
      <c r="C99" s="480" t="s">
        <v>679</v>
      </c>
      <c r="D99" s="72" t="s">
        <v>114</v>
      </c>
      <c r="E99" s="5">
        <v>127</v>
      </c>
      <c r="F99" s="61"/>
      <c r="G99" s="5">
        <v>127</v>
      </c>
      <c r="H99" s="291"/>
      <c r="I99" s="291"/>
      <c r="J99" s="291"/>
      <c r="K99" s="291"/>
    </row>
    <row r="100" spans="1:11" s="253" customFormat="1" ht="16.05" customHeight="1" x14ac:dyDescent="0.25">
      <c r="A100" s="77"/>
      <c r="B100" s="478" t="s">
        <v>1015</v>
      </c>
      <c r="C100" s="480" t="s">
        <v>272</v>
      </c>
      <c r="D100" s="72" t="s">
        <v>115</v>
      </c>
      <c r="E100" s="5">
        <v>128</v>
      </c>
      <c r="F100" s="61"/>
      <c r="G100" s="5">
        <v>128</v>
      </c>
      <c r="H100" s="291"/>
      <c r="I100" s="291"/>
      <c r="J100" s="291"/>
      <c r="K100" s="291"/>
    </row>
    <row r="101" spans="1:11" s="253" customFormat="1" ht="16.05" customHeight="1" x14ac:dyDescent="0.25">
      <c r="A101" s="77"/>
      <c r="B101" s="478" t="s">
        <v>1015</v>
      </c>
      <c r="C101" s="480" t="s">
        <v>273</v>
      </c>
      <c r="D101" s="72" t="s">
        <v>116</v>
      </c>
      <c r="E101" s="5">
        <v>129</v>
      </c>
      <c r="F101" s="61"/>
      <c r="G101" s="5">
        <v>129</v>
      </c>
      <c r="H101" s="291"/>
      <c r="I101" s="291"/>
      <c r="J101" s="291"/>
      <c r="K101" s="291"/>
    </row>
    <row r="102" spans="1:11" s="253" customFormat="1" ht="16.05" customHeight="1" x14ac:dyDescent="0.25">
      <c r="A102" s="77"/>
      <c r="B102" s="478" t="s">
        <v>1015</v>
      </c>
      <c r="C102" s="480" t="s">
        <v>680</v>
      </c>
      <c r="D102" s="72" t="s">
        <v>117</v>
      </c>
      <c r="E102" s="5">
        <v>131</v>
      </c>
      <c r="F102" s="61"/>
      <c r="G102" s="5">
        <v>131</v>
      </c>
      <c r="H102" s="291"/>
      <c r="I102" s="291"/>
      <c r="J102" s="291"/>
      <c r="K102" s="291"/>
    </row>
    <row r="103" spans="1:11" s="253" customFormat="1" ht="16.05" customHeight="1" x14ac:dyDescent="0.25">
      <c r="A103" s="77"/>
      <c r="B103" s="478" t="s">
        <v>1015</v>
      </c>
      <c r="C103" s="480" t="s">
        <v>681</v>
      </c>
      <c r="D103" s="93" t="s">
        <v>118</v>
      </c>
      <c r="E103" s="5">
        <v>132</v>
      </c>
      <c r="F103" s="61"/>
      <c r="G103" s="5">
        <v>132</v>
      </c>
      <c r="H103" s="291"/>
      <c r="I103" s="291"/>
      <c r="J103" s="291"/>
      <c r="K103" s="291"/>
    </row>
    <row r="104" spans="1:11" s="253" customFormat="1" ht="16.05" customHeight="1" x14ac:dyDescent="0.25">
      <c r="A104" s="77"/>
      <c r="B104" s="478" t="s">
        <v>1015</v>
      </c>
      <c r="C104" s="480" t="s">
        <v>682</v>
      </c>
      <c r="D104" s="72" t="s">
        <v>119</v>
      </c>
      <c r="E104" s="5">
        <v>133</v>
      </c>
      <c r="F104" s="61"/>
      <c r="G104" s="5">
        <v>133</v>
      </c>
      <c r="H104" s="291"/>
      <c r="I104" s="291"/>
      <c r="J104" s="291"/>
      <c r="K104" s="291"/>
    </row>
    <row r="105" spans="1:11" s="253" customFormat="1" ht="16.05" customHeight="1" x14ac:dyDescent="0.25">
      <c r="A105" s="77"/>
      <c r="B105" s="478" t="s">
        <v>1015</v>
      </c>
      <c r="C105" s="480" t="s">
        <v>683</v>
      </c>
      <c r="D105" s="72" t="s">
        <v>120</v>
      </c>
      <c r="E105" s="5">
        <v>134</v>
      </c>
      <c r="F105" s="61"/>
      <c r="G105" s="5">
        <v>134</v>
      </c>
      <c r="H105" s="291"/>
      <c r="I105" s="291"/>
      <c r="J105" s="291"/>
      <c r="K105" s="291"/>
    </row>
    <row r="106" spans="1:11" s="253" customFormat="1" ht="16.05" customHeight="1" x14ac:dyDescent="0.25">
      <c r="A106" s="77"/>
      <c r="B106" s="478" t="s">
        <v>1015</v>
      </c>
      <c r="C106" s="480" t="s">
        <v>274</v>
      </c>
      <c r="D106" s="72" t="s">
        <v>121</v>
      </c>
      <c r="E106" s="5">
        <v>135</v>
      </c>
      <c r="F106" s="61"/>
      <c r="G106" s="5">
        <v>135</v>
      </c>
      <c r="H106" s="291"/>
      <c r="I106" s="291"/>
      <c r="J106" s="291"/>
      <c r="K106" s="291"/>
    </row>
    <row r="107" spans="1:11" s="253" customFormat="1" ht="16.05" customHeight="1" x14ac:dyDescent="0.25">
      <c r="A107" s="77"/>
      <c r="B107" s="478" t="s">
        <v>1015</v>
      </c>
      <c r="C107" s="480" t="s">
        <v>684</v>
      </c>
      <c r="D107" s="72" t="s">
        <v>37</v>
      </c>
      <c r="E107" s="5">
        <v>136</v>
      </c>
      <c r="F107" s="61"/>
      <c r="G107" s="5">
        <v>136</v>
      </c>
      <c r="H107" s="291"/>
      <c r="I107" s="291"/>
      <c r="J107" s="291"/>
      <c r="K107" s="291"/>
    </row>
    <row r="108" spans="1:11" s="253" customFormat="1" ht="16.05" customHeight="1" x14ac:dyDescent="0.25">
      <c r="A108" s="77"/>
      <c r="B108" s="478" t="s">
        <v>1015</v>
      </c>
      <c r="C108" s="480" t="s">
        <v>685</v>
      </c>
      <c r="D108" s="72" t="s">
        <v>122</v>
      </c>
      <c r="E108" s="5">
        <v>138</v>
      </c>
      <c r="F108" s="61"/>
      <c r="G108" s="5">
        <v>138</v>
      </c>
      <c r="H108" s="291"/>
      <c r="I108" s="291"/>
      <c r="J108" s="291"/>
      <c r="K108" s="291"/>
    </row>
    <row r="109" spans="1:11" s="253" customFormat="1" ht="16.05" customHeight="1" x14ac:dyDescent="0.25">
      <c r="A109" s="77"/>
      <c r="B109" s="478" t="s">
        <v>1015</v>
      </c>
      <c r="C109" s="480" t="s">
        <v>686</v>
      </c>
      <c r="D109" s="72" t="s">
        <v>123</v>
      </c>
      <c r="E109" s="5">
        <v>139</v>
      </c>
      <c r="F109" s="61"/>
      <c r="G109" s="5">
        <v>139</v>
      </c>
      <c r="H109" s="291"/>
      <c r="I109" s="291"/>
      <c r="J109" s="291"/>
      <c r="K109" s="291"/>
    </row>
    <row r="110" spans="1:11" s="253" customFormat="1" ht="16.05" customHeight="1" x14ac:dyDescent="0.25">
      <c r="A110" s="77"/>
      <c r="B110" s="478" t="s">
        <v>1015</v>
      </c>
      <c r="C110" s="480" t="s">
        <v>687</v>
      </c>
      <c r="D110" s="72" t="s">
        <v>124</v>
      </c>
      <c r="E110" s="5">
        <v>141</v>
      </c>
      <c r="F110" s="61"/>
      <c r="G110" s="5">
        <v>141</v>
      </c>
      <c r="H110" s="291"/>
      <c r="I110" s="291"/>
      <c r="J110" s="291"/>
      <c r="K110" s="291"/>
    </row>
    <row r="111" spans="1:11" s="253" customFormat="1" ht="16.05" customHeight="1" x14ac:dyDescent="0.25">
      <c r="A111" s="77"/>
      <c r="B111" s="478" t="s">
        <v>1015</v>
      </c>
      <c r="C111" s="480" t="s">
        <v>688</v>
      </c>
      <c r="D111" s="72" t="s">
        <v>125</v>
      </c>
      <c r="E111" s="5">
        <v>142</v>
      </c>
      <c r="F111" s="61"/>
      <c r="G111" s="5">
        <v>142</v>
      </c>
      <c r="H111" s="291"/>
      <c r="I111" s="291"/>
      <c r="J111" s="291"/>
      <c r="K111" s="291"/>
    </row>
    <row r="112" spans="1:11" s="253" customFormat="1" ht="16.05" customHeight="1" x14ac:dyDescent="0.25">
      <c r="A112" s="77"/>
      <c r="B112" s="478" t="s">
        <v>1015</v>
      </c>
      <c r="C112" s="480" t="s">
        <v>689</v>
      </c>
      <c r="D112" s="93" t="s">
        <v>126</v>
      </c>
      <c r="E112" s="5">
        <v>143</v>
      </c>
      <c r="F112" s="61"/>
      <c r="G112" s="5">
        <v>143</v>
      </c>
      <c r="H112" s="291"/>
      <c r="I112" s="291"/>
      <c r="J112" s="291"/>
      <c r="K112" s="291"/>
    </row>
    <row r="113" spans="1:11" s="253" customFormat="1" ht="16.05" customHeight="1" x14ac:dyDescent="0.25">
      <c r="A113" s="77"/>
      <c r="B113" s="478" t="s">
        <v>1015</v>
      </c>
      <c r="C113" s="480" t="s">
        <v>275</v>
      </c>
      <c r="D113" s="72" t="s">
        <v>127</v>
      </c>
      <c r="E113" s="5">
        <v>144</v>
      </c>
      <c r="F113" s="61"/>
      <c r="G113" s="5">
        <v>144</v>
      </c>
      <c r="H113" s="291"/>
      <c r="I113" s="291"/>
      <c r="J113" s="291"/>
      <c r="K113" s="291"/>
    </row>
    <row r="114" spans="1:11" s="253" customFormat="1" ht="16.05" customHeight="1" x14ac:dyDescent="0.25">
      <c r="A114" s="77"/>
      <c r="B114" s="478" t="s">
        <v>1015</v>
      </c>
      <c r="C114" s="480" t="s">
        <v>690</v>
      </c>
      <c r="D114" s="72" t="s">
        <v>128</v>
      </c>
      <c r="E114" s="5">
        <v>145</v>
      </c>
      <c r="F114" s="61"/>
      <c r="G114" s="5">
        <v>145</v>
      </c>
      <c r="H114" s="291"/>
      <c r="I114" s="291"/>
      <c r="J114" s="291"/>
      <c r="K114" s="291"/>
    </row>
    <row r="115" spans="1:11" s="253" customFormat="1" ht="16.05" customHeight="1" x14ac:dyDescent="0.25">
      <c r="A115" s="77"/>
      <c r="B115" s="478" t="s">
        <v>1015</v>
      </c>
      <c r="C115" s="480" t="s">
        <v>691</v>
      </c>
      <c r="D115" s="72" t="s">
        <v>129</v>
      </c>
      <c r="E115" s="5">
        <v>146</v>
      </c>
      <c r="F115" s="61"/>
      <c r="G115" s="5">
        <v>146</v>
      </c>
      <c r="H115" s="291"/>
      <c r="I115" s="291"/>
      <c r="J115" s="291"/>
      <c r="K115" s="291"/>
    </row>
    <row r="116" spans="1:11" s="253" customFormat="1" ht="16.05" customHeight="1" x14ac:dyDescent="0.25">
      <c r="A116" s="77"/>
      <c r="B116" s="478" t="s">
        <v>1015</v>
      </c>
      <c r="C116" s="480" t="s">
        <v>692</v>
      </c>
      <c r="D116" s="93" t="s">
        <v>130</v>
      </c>
      <c r="E116" s="5">
        <v>140</v>
      </c>
      <c r="F116" s="61"/>
      <c r="G116" s="5">
        <v>140</v>
      </c>
      <c r="H116" s="291"/>
      <c r="I116" s="291"/>
      <c r="J116" s="291"/>
      <c r="K116" s="291"/>
    </row>
    <row r="117" spans="1:11" s="253" customFormat="1" ht="16.05" customHeight="1" x14ac:dyDescent="0.25">
      <c r="A117" s="77"/>
      <c r="B117" s="478" t="s">
        <v>1015</v>
      </c>
      <c r="C117" s="480" t="s">
        <v>693</v>
      </c>
      <c r="D117" s="76" t="s">
        <v>38</v>
      </c>
      <c r="E117" s="5">
        <v>148</v>
      </c>
      <c r="F117" s="61"/>
      <c r="G117" s="5">
        <v>148</v>
      </c>
      <c r="H117" s="291"/>
      <c r="I117" s="291"/>
      <c r="J117" s="291"/>
      <c r="K117" s="291"/>
    </row>
    <row r="118" spans="1:11" s="253" customFormat="1" ht="16.05" customHeight="1" x14ac:dyDescent="0.25">
      <c r="A118" s="77"/>
      <c r="B118" s="478" t="s">
        <v>1015</v>
      </c>
      <c r="C118" s="480" t="s">
        <v>694</v>
      </c>
      <c r="D118" s="72" t="s">
        <v>131</v>
      </c>
      <c r="E118" s="5">
        <v>147</v>
      </c>
      <c r="F118" s="61"/>
      <c r="G118" s="5">
        <v>147</v>
      </c>
      <c r="H118" s="291"/>
      <c r="I118" s="291"/>
      <c r="J118" s="291"/>
      <c r="K118" s="291"/>
    </row>
    <row r="119" spans="1:11" s="253" customFormat="1" ht="16.05" customHeight="1" x14ac:dyDescent="0.25">
      <c r="A119" s="77"/>
      <c r="B119" s="478" t="s">
        <v>1015</v>
      </c>
      <c r="C119" s="480" t="s">
        <v>695</v>
      </c>
      <c r="D119" s="72" t="s">
        <v>290</v>
      </c>
      <c r="E119" s="5">
        <v>157</v>
      </c>
      <c r="F119" s="61"/>
      <c r="G119" s="5">
        <v>157</v>
      </c>
      <c r="H119" s="291"/>
      <c r="I119" s="291"/>
      <c r="J119" s="291"/>
      <c r="K119" s="291"/>
    </row>
    <row r="120" spans="1:11" s="253" customFormat="1" ht="16.05" customHeight="1" x14ac:dyDescent="0.25">
      <c r="A120" s="77"/>
      <c r="B120" s="478" t="s">
        <v>1015</v>
      </c>
      <c r="C120" s="480" t="s">
        <v>1088</v>
      </c>
      <c r="D120" s="72" t="s">
        <v>132</v>
      </c>
      <c r="E120" s="5">
        <v>149</v>
      </c>
      <c r="F120" s="61"/>
      <c r="G120" s="5">
        <v>149</v>
      </c>
      <c r="H120" s="291"/>
      <c r="I120" s="291"/>
      <c r="J120" s="291"/>
      <c r="K120" s="291"/>
    </row>
    <row r="121" spans="1:11" s="253" customFormat="1" ht="16.05" customHeight="1" x14ac:dyDescent="0.25">
      <c r="A121" s="77"/>
      <c r="B121" s="478" t="s">
        <v>1015</v>
      </c>
      <c r="C121" s="480" t="s">
        <v>696</v>
      </c>
      <c r="D121" s="93" t="s">
        <v>133</v>
      </c>
      <c r="E121" s="5">
        <v>150</v>
      </c>
      <c r="F121" s="61"/>
      <c r="G121" s="5">
        <v>150</v>
      </c>
      <c r="H121" s="291"/>
      <c r="I121" s="291"/>
      <c r="J121" s="291"/>
      <c r="K121" s="291"/>
    </row>
    <row r="122" spans="1:11" s="253" customFormat="1" ht="16.05" customHeight="1" x14ac:dyDescent="0.25">
      <c r="A122" s="77"/>
      <c r="B122" s="478" t="s">
        <v>1015</v>
      </c>
      <c r="C122" s="480" t="s">
        <v>276</v>
      </c>
      <c r="D122" s="72" t="s">
        <v>134</v>
      </c>
      <c r="E122" s="5">
        <v>151</v>
      </c>
      <c r="F122" s="61"/>
      <c r="G122" s="5">
        <v>151</v>
      </c>
      <c r="H122" s="291"/>
      <c r="I122" s="291"/>
      <c r="J122" s="291"/>
      <c r="K122" s="291"/>
    </row>
    <row r="123" spans="1:11" s="253" customFormat="1" ht="16.05" customHeight="1" x14ac:dyDescent="0.25">
      <c r="A123" s="77"/>
      <c r="B123" s="478" t="s">
        <v>1015</v>
      </c>
      <c r="C123" s="480" t="s">
        <v>697</v>
      </c>
      <c r="D123" s="72" t="s">
        <v>97</v>
      </c>
      <c r="E123" s="5">
        <v>152</v>
      </c>
      <c r="F123" s="61"/>
      <c r="G123" s="5">
        <v>152</v>
      </c>
      <c r="H123" s="291"/>
      <c r="I123" s="291"/>
      <c r="J123" s="291"/>
      <c r="K123" s="291"/>
    </row>
    <row r="124" spans="1:11" s="253" customFormat="1" ht="16.05" customHeight="1" x14ac:dyDescent="0.25">
      <c r="A124" s="77"/>
      <c r="B124" s="478" t="s">
        <v>1015</v>
      </c>
      <c r="C124" s="480" t="s">
        <v>698</v>
      </c>
      <c r="D124" s="72" t="s">
        <v>135</v>
      </c>
      <c r="E124" s="5">
        <v>154</v>
      </c>
      <c r="F124" s="61"/>
      <c r="G124" s="5">
        <v>154</v>
      </c>
      <c r="H124" s="291"/>
      <c r="I124" s="291"/>
      <c r="J124" s="291"/>
      <c r="K124" s="291"/>
    </row>
    <row r="125" spans="1:11" ht="16.05" customHeight="1" x14ac:dyDescent="0.25">
      <c r="A125" s="77"/>
      <c r="B125" s="478" t="s">
        <v>1015</v>
      </c>
      <c r="C125" s="480" t="s">
        <v>699</v>
      </c>
      <c r="D125" s="72" t="s">
        <v>96</v>
      </c>
      <c r="E125" s="5">
        <v>156</v>
      </c>
      <c r="F125" s="61"/>
      <c r="G125" s="5">
        <v>156</v>
      </c>
    </row>
    <row r="126" spans="1:11" ht="35.1" customHeight="1" thickBot="1" x14ac:dyDescent="0.3">
      <c r="A126" s="77"/>
      <c r="B126" s="488" t="s">
        <v>700</v>
      </c>
      <c r="C126" s="482"/>
      <c r="D126" s="98" t="s">
        <v>67</v>
      </c>
      <c r="E126" s="9"/>
      <c r="F126" s="235">
        <f>SUM(F127,F131,F164)</f>
        <v>0</v>
      </c>
      <c r="G126" s="9"/>
    </row>
    <row r="127" spans="1:11" ht="35.1" customHeight="1" thickTop="1" thickBot="1" x14ac:dyDescent="0.3">
      <c r="A127" s="77"/>
      <c r="B127" s="483" t="s">
        <v>701</v>
      </c>
      <c r="C127" s="489"/>
      <c r="D127" s="100" t="s">
        <v>326</v>
      </c>
      <c r="E127" s="5"/>
      <c r="F127" s="235">
        <f>SUM(F128:F130)</f>
        <v>0</v>
      </c>
      <c r="G127" s="5"/>
    </row>
    <row r="128" spans="1:11" ht="16.05" customHeight="1" thickTop="1" x14ac:dyDescent="0.25">
      <c r="A128" s="77"/>
      <c r="B128" s="478" t="s">
        <v>701</v>
      </c>
      <c r="C128" s="479" t="s">
        <v>702</v>
      </c>
      <c r="D128" s="75" t="s">
        <v>41</v>
      </c>
      <c r="E128" s="5">
        <v>51</v>
      </c>
      <c r="F128" s="10"/>
      <c r="G128" s="5">
        <v>51</v>
      </c>
    </row>
    <row r="129" spans="1:11" ht="16.05" customHeight="1" x14ac:dyDescent="0.25">
      <c r="A129" s="77"/>
      <c r="B129" s="478" t="s">
        <v>701</v>
      </c>
      <c r="C129" s="480" t="s">
        <v>703</v>
      </c>
      <c r="D129" s="75" t="s">
        <v>39</v>
      </c>
      <c r="E129" s="5">
        <v>52</v>
      </c>
      <c r="F129" s="61"/>
      <c r="G129" s="5">
        <v>52</v>
      </c>
    </row>
    <row r="130" spans="1:11" ht="16.05" customHeight="1" x14ac:dyDescent="0.25">
      <c r="A130" s="77"/>
      <c r="B130" s="478" t="s">
        <v>701</v>
      </c>
      <c r="C130" s="480" t="s">
        <v>704</v>
      </c>
      <c r="D130" s="255" t="s">
        <v>40</v>
      </c>
      <c r="E130" s="5">
        <v>53</v>
      </c>
      <c r="F130" s="61"/>
      <c r="G130" s="5">
        <v>53</v>
      </c>
    </row>
    <row r="131" spans="1:11" ht="35.1" customHeight="1" thickBot="1" x14ac:dyDescent="0.3">
      <c r="A131" s="77"/>
      <c r="B131" s="485" t="s">
        <v>705</v>
      </c>
      <c r="C131" s="490"/>
      <c r="D131" s="101" t="s">
        <v>389</v>
      </c>
      <c r="E131" s="5"/>
      <c r="F131" s="235">
        <f>SUM(F132:F163)</f>
        <v>0</v>
      </c>
      <c r="G131" s="5"/>
    </row>
    <row r="132" spans="1:11" ht="16.05" customHeight="1" thickTop="1" x14ac:dyDescent="0.25">
      <c r="A132" s="77"/>
      <c r="B132" s="478" t="s">
        <v>705</v>
      </c>
      <c r="C132" s="480" t="s">
        <v>706</v>
      </c>
      <c r="D132" s="75" t="s">
        <v>163</v>
      </c>
      <c r="E132" s="5">
        <v>101</v>
      </c>
      <c r="F132" s="61"/>
      <c r="G132" s="5">
        <v>101</v>
      </c>
    </row>
    <row r="133" spans="1:11" s="253" customFormat="1" ht="16.05" customHeight="1" x14ac:dyDescent="0.25">
      <c r="A133" s="77"/>
      <c r="B133" s="478" t="s">
        <v>705</v>
      </c>
      <c r="C133" s="479" t="s">
        <v>247</v>
      </c>
      <c r="D133" s="75" t="s">
        <v>136</v>
      </c>
      <c r="E133" s="5">
        <v>232</v>
      </c>
      <c r="F133" s="61"/>
      <c r="G133" s="5">
        <v>232</v>
      </c>
      <c r="H133" s="291"/>
      <c r="I133" s="291"/>
      <c r="J133" s="291"/>
      <c r="K133" s="291"/>
    </row>
    <row r="134" spans="1:11" s="253" customFormat="1" ht="16.05" customHeight="1" x14ac:dyDescent="0.25">
      <c r="A134" s="77"/>
      <c r="B134" s="478" t="s">
        <v>705</v>
      </c>
      <c r="C134" s="479" t="s">
        <v>707</v>
      </c>
      <c r="D134" s="75" t="s">
        <v>137</v>
      </c>
      <c r="E134" s="5">
        <v>81</v>
      </c>
      <c r="F134" s="61"/>
      <c r="G134" s="5">
        <v>81</v>
      </c>
      <c r="H134" s="291"/>
      <c r="I134" s="291"/>
      <c r="J134" s="291"/>
      <c r="K134" s="291"/>
    </row>
    <row r="135" spans="1:11" s="253" customFormat="1" ht="16.05" customHeight="1" x14ac:dyDescent="0.25">
      <c r="A135" s="77"/>
      <c r="B135" s="478" t="s">
        <v>705</v>
      </c>
      <c r="C135" s="479" t="s">
        <v>277</v>
      </c>
      <c r="D135" s="75" t="s">
        <v>138</v>
      </c>
      <c r="E135" s="5">
        <v>82</v>
      </c>
      <c r="F135" s="61"/>
      <c r="G135" s="5">
        <v>82</v>
      </c>
      <c r="H135" s="291"/>
      <c r="I135" s="291"/>
      <c r="J135" s="291"/>
      <c r="K135" s="291"/>
    </row>
    <row r="136" spans="1:11" s="253" customFormat="1" ht="16.05" customHeight="1" x14ac:dyDescent="0.25">
      <c r="A136" s="77"/>
      <c r="B136" s="478" t="s">
        <v>705</v>
      </c>
      <c r="C136" s="479" t="s">
        <v>248</v>
      </c>
      <c r="D136" s="75" t="s">
        <v>139</v>
      </c>
      <c r="E136" s="5">
        <v>83</v>
      </c>
      <c r="F136" s="61"/>
      <c r="G136" s="5">
        <v>83</v>
      </c>
      <c r="H136" s="291"/>
      <c r="I136" s="291"/>
      <c r="J136" s="291"/>
      <c r="K136" s="291"/>
    </row>
    <row r="137" spans="1:11" s="253" customFormat="1" ht="16.05" customHeight="1" x14ac:dyDescent="0.25">
      <c r="A137" s="77"/>
      <c r="B137" s="478" t="s">
        <v>705</v>
      </c>
      <c r="C137" s="479" t="s">
        <v>708</v>
      </c>
      <c r="D137" s="75" t="s">
        <v>140</v>
      </c>
      <c r="E137" s="5">
        <v>84</v>
      </c>
      <c r="F137" s="61"/>
      <c r="G137" s="5">
        <v>84</v>
      </c>
      <c r="H137" s="291"/>
      <c r="I137" s="291"/>
      <c r="J137" s="291"/>
      <c r="K137" s="291"/>
    </row>
    <row r="138" spans="1:11" s="253" customFormat="1" ht="16.05" customHeight="1" x14ac:dyDescent="0.25">
      <c r="A138" s="77"/>
      <c r="B138" s="478" t="s">
        <v>705</v>
      </c>
      <c r="C138" s="479" t="s">
        <v>249</v>
      </c>
      <c r="D138" s="75" t="s">
        <v>141</v>
      </c>
      <c r="E138" s="5">
        <v>56</v>
      </c>
      <c r="F138" s="61"/>
      <c r="G138" s="5">
        <v>56</v>
      </c>
      <c r="H138" s="291"/>
      <c r="I138" s="291"/>
      <c r="J138" s="291"/>
      <c r="K138" s="291"/>
    </row>
    <row r="139" spans="1:11" s="253" customFormat="1" ht="16.05" customHeight="1" x14ac:dyDescent="0.25">
      <c r="A139" s="77"/>
      <c r="B139" s="478" t="s">
        <v>705</v>
      </c>
      <c r="C139" s="479" t="s">
        <v>709</v>
      </c>
      <c r="D139" s="75" t="s">
        <v>142</v>
      </c>
      <c r="E139" s="5">
        <v>85</v>
      </c>
      <c r="F139" s="61"/>
      <c r="G139" s="5">
        <v>85</v>
      </c>
      <c r="H139" s="291"/>
      <c r="I139" s="291"/>
      <c r="J139" s="291"/>
      <c r="K139" s="291"/>
    </row>
    <row r="140" spans="1:11" s="253" customFormat="1" ht="16.05" customHeight="1" x14ac:dyDescent="0.25">
      <c r="A140" s="77"/>
      <c r="B140" s="478" t="s">
        <v>705</v>
      </c>
      <c r="C140" s="479" t="s">
        <v>710</v>
      </c>
      <c r="D140" s="75" t="s">
        <v>291</v>
      </c>
      <c r="E140" s="5">
        <v>77</v>
      </c>
      <c r="F140" s="61"/>
      <c r="G140" s="5">
        <v>77</v>
      </c>
      <c r="H140" s="291"/>
      <c r="I140" s="291"/>
      <c r="J140" s="291"/>
      <c r="K140" s="291"/>
    </row>
    <row r="141" spans="1:11" s="253" customFormat="1" ht="16.05" customHeight="1" x14ac:dyDescent="0.25">
      <c r="A141" s="77"/>
      <c r="B141" s="478" t="s">
        <v>705</v>
      </c>
      <c r="C141" s="479" t="s">
        <v>711</v>
      </c>
      <c r="D141" s="75" t="s">
        <v>143</v>
      </c>
      <c r="E141" s="5">
        <v>234</v>
      </c>
      <c r="F141" s="61"/>
      <c r="G141" s="5">
        <v>234</v>
      </c>
      <c r="H141" s="291"/>
      <c r="I141" s="291"/>
      <c r="J141" s="291"/>
      <c r="K141" s="291"/>
    </row>
    <row r="142" spans="1:11" s="253" customFormat="1" ht="16.05" customHeight="1" x14ac:dyDescent="0.25">
      <c r="A142" s="77"/>
      <c r="B142" s="478" t="s">
        <v>705</v>
      </c>
      <c r="C142" s="479" t="s">
        <v>278</v>
      </c>
      <c r="D142" s="75" t="s">
        <v>145</v>
      </c>
      <c r="E142" s="5">
        <v>60</v>
      </c>
      <c r="F142" s="61"/>
      <c r="G142" s="5">
        <v>60</v>
      </c>
      <c r="H142" s="291"/>
      <c r="I142" s="291"/>
      <c r="J142" s="291"/>
      <c r="K142" s="291"/>
    </row>
    <row r="143" spans="1:11" s="253" customFormat="1" ht="16.05" customHeight="1" x14ac:dyDescent="0.25">
      <c r="A143" s="77"/>
      <c r="B143" s="478" t="s">
        <v>705</v>
      </c>
      <c r="C143" s="479" t="s">
        <v>293</v>
      </c>
      <c r="D143" s="75" t="s">
        <v>292</v>
      </c>
      <c r="E143" s="5">
        <v>79</v>
      </c>
      <c r="F143" s="61"/>
      <c r="G143" s="5">
        <v>79</v>
      </c>
      <c r="H143" s="291"/>
      <c r="I143" s="291"/>
      <c r="J143" s="291"/>
      <c r="K143" s="291"/>
    </row>
    <row r="144" spans="1:11" s="253" customFormat="1" ht="16.05" customHeight="1" x14ac:dyDescent="0.25">
      <c r="A144" s="77"/>
      <c r="B144" s="478" t="s">
        <v>705</v>
      </c>
      <c r="C144" s="479" t="s">
        <v>712</v>
      </c>
      <c r="D144" s="75" t="s">
        <v>147</v>
      </c>
      <c r="E144" s="5">
        <v>87</v>
      </c>
      <c r="F144" s="61"/>
      <c r="G144" s="5">
        <v>87</v>
      </c>
      <c r="H144" s="291"/>
      <c r="I144" s="291"/>
      <c r="J144" s="291"/>
      <c r="K144" s="291"/>
    </row>
    <row r="145" spans="1:11" s="253" customFormat="1" ht="16.05" customHeight="1" x14ac:dyDescent="0.25">
      <c r="A145" s="77"/>
      <c r="B145" s="478" t="s">
        <v>705</v>
      </c>
      <c r="C145" s="479" t="s">
        <v>713</v>
      </c>
      <c r="D145" s="75" t="s">
        <v>148</v>
      </c>
      <c r="E145" s="5">
        <v>88</v>
      </c>
      <c r="F145" s="61"/>
      <c r="G145" s="5">
        <v>88</v>
      </c>
      <c r="H145" s="291"/>
      <c r="I145" s="291"/>
      <c r="J145" s="291"/>
      <c r="K145" s="291"/>
    </row>
    <row r="146" spans="1:11" s="253" customFormat="1" ht="16.05" customHeight="1" x14ac:dyDescent="0.25">
      <c r="A146" s="77"/>
      <c r="B146" s="478" t="s">
        <v>705</v>
      </c>
      <c r="C146" s="479" t="s">
        <v>279</v>
      </c>
      <c r="D146" s="75" t="s">
        <v>149</v>
      </c>
      <c r="E146" s="5">
        <v>62</v>
      </c>
      <c r="F146" s="61"/>
      <c r="G146" s="5">
        <v>62</v>
      </c>
      <c r="H146" s="291"/>
      <c r="I146" s="291"/>
      <c r="J146" s="291"/>
      <c r="K146" s="291"/>
    </row>
    <row r="147" spans="1:11" s="253" customFormat="1" ht="16.05" customHeight="1" x14ac:dyDescent="0.25">
      <c r="A147" s="77"/>
      <c r="B147" s="478" t="s">
        <v>705</v>
      </c>
      <c r="C147" s="479" t="s">
        <v>714</v>
      </c>
      <c r="D147" s="95" t="s">
        <v>150</v>
      </c>
      <c r="E147" s="5">
        <v>89</v>
      </c>
      <c r="F147" s="61"/>
      <c r="G147" s="5">
        <v>89</v>
      </c>
      <c r="H147" s="291"/>
      <c r="I147" s="291"/>
      <c r="J147" s="291"/>
      <c r="K147" s="291"/>
    </row>
    <row r="148" spans="1:11" s="253" customFormat="1" ht="16.05" customHeight="1" x14ac:dyDescent="0.25">
      <c r="A148" s="77"/>
      <c r="B148" s="478" t="s">
        <v>705</v>
      </c>
      <c r="C148" s="479" t="s">
        <v>280</v>
      </c>
      <c r="D148" s="75" t="s">
        <v>151</v>
      </c>
      <c r="E148" s="5">
        <v>64</v>
      </c>
      <c r="F148" s="61"/>
      <c r="G148" s="5">
        <v>64</v>
      </c>
      <c r="H148" s="291"/>
      <c r="I148" s="291"/>
      <c r="J148" s="291"/>
      <c r="K148" s="291"/>
    </row>
    <row r="149" spans="1:11" s="253" customFormat="1" ht="16.05" customHeight="1" x14ac:dyDescent="0.25">
      <c r="A149" s="77"/>
      <c r="B149" s="478" t="s">
        <v>705</v>
      </c>
      <c r="C149" s="479" t="s">
        <v>715</v>
      </c>
      <c r="D149" s="75" t="s">
        <v>152</v>
      </c>
      <c r="E149" s="5">
        <v>90</v>
      </c>
      <c r="F149" s="61"/>
      <c r="G149" s="5">
        <v>90</v>
      </c>
      <c r="H149" s="291"/>
      <c r="I149" s="291"/>
      <c r="J149" s="291"/>
      <c r="K149" s="291"/>
    </row>
    <row r="150" spans="1:11" s="253" customFormat="1" ht="16.05" customHeight="1" x14ac:dyDescent="0.25">
      <c r="A150" s="77"/>
      <c r="B150" s="478" t="s">
        <v>705</v>
      </c>
      <c r="C150" s="479" t="s">
        <v>334</v>
      </c>
      <c r="D150" s="95" t="s">
        <v>153</v>
      </c>
      <c r="E150" s="5">
        <v>67</v>
      </c>
      <c r="F150" s="61"/>
      <c r="G150" s="5">
        <v>67</v>
      </c>
      <c r="H150" s="291"/>
      <c r="I150" s="291"/>
      <c r="J150" s="291"/>
      <c r="K150" s="291"/>
    </row>
    <row r="151" spans="1:11" s="253" customFormat="1" ht="16.05" customHeight="1" x14ac:dyDescent="0.25">
      <c r="A151" s="77"/>
      <c r="B151" s="478" t="s">
        <v>705</v>
      </c>
      <c r="C151" s="479" t="s">
        <v>716</v>
      </c>
      <c r="D151" s="75" t="s">
        <v>154</v>
      </c>
      <c r="E151" s="5">
        <v>91</v>
      </c>
      <c r="F151" s="61"/>
      <c r="G151" s="5">
        <v>91</v>
      </c>
      <c r="H151" s="291"/>
      <c r="I151" s="291"/>
      <c r="J151" s="291"/>
      <c r="K151" s="291"/>
    </row>
    <row r="152" spans="1:11" s="253" customFormat="1" ht="16.05" customHeight="1" x14ac:dyDescent="0.25">
      <c r="A152" s="77"/>
      <c r="B152" s="478" t="s">
        <v>705</v>
      </c>
      <c r="C152" s="491" t="s">
        <v>717</v>
      </c>
      <c r="D152" s="75" t="s">
        <v>144</v>
      </c>
      <c r="E152" s="5">
        <v>86</v>
      </c>
      <c r="F152" s="61"/>
      <c r="G152" s="5">
        <v>86</v>
      </c>
      <c r="H152" s="291"/>
      <c r="I152" s="291"/>
      <c r="J152" s="291"/>
      <c r="K152" s="291"/>
    </row>
    <row r="153" spans="1:11" s="253" customFormat="1" ht="16.05" customHeight="1" x14ac:dyDescent="0.25">
      <c r="A153" s="77"/>
      <c r="B153" s="478" t="s">
        <v>705</v>
      </c>
      <c r="C153" s="479" t="s">
        <v>718</v>
      </c>
      <c r="D153" s="75" t="s">
        <v>146</v>
      </c>
      <c r="E153" s="5">
        <v>92</v>
      </c>
      <c r="F153" s="61"/>
      <c r="G153" s="5">
        <v>92</v>
      </c>
      <c r="H153" s="291"/>
      <c r="I153" s="291"/>
      <c r="J153" s="291"/>
      <c r="K153" s="291"/>
    </row>
    <row r="154" spans="1:11" s="253" customFormat="1" ht="16.05" customHeight="1" x14ac:dyDescent="0.25">
      <c r="A154" s="77"/>
      <c r="B154" s="478" t="s">
        <v>705</v>
      </c>
      <c r="C154" s="479" t="s">
        <v>719</v>
      </c>
      <c r="D154" s="75" t="s">
        <v>42</v>
      </c>
      <c r="E154" s="5">
        <v>69</v>
      </c>
      <c r="F154" s="61"/>
      <c r="G154" s="5">
        <v>69</v>
      </c>
      <c r="H154" s="291"/>
      <c r="I154" s="291"/>
      <c r="J154" s="291"/>
      <c r="K154" s="291"/>
    </row>
    <row r="155" spans="1:11" s="253" customFormat="1" ht="16.05" customHeight="1" x14ac:dyDescent="0.25">
      <c r="A155" s="77"/>
      <c r="B155" s="478" t="s">
        <v>705</v>
      </c>
      <c r="C155" s="479" t="s">
        <v>252</v>
      </c>
      <c r="D155" s="75" t="s">
        <v>155</v>
      </c>
      <c r="E155" s="5">
        <v>233</v>
      </c>
      <c r="F155" s="61"/>
      <c r="G155" s="5">
        <v>233</v>
      </c>
      <c r="H155" s="291"/>
      <c r="I155" s="291"/>
      <c r="J155" s="291"/>
      <c r="K155" s="291"/>
    </row>
    <row r="156" spans="1:11" s="253" customFormat="1" ht="16.05" customHeight="1" x14ac:dyDescent="0.25">
      <c r="A156" s="77"/>
      <c r="B156" s="478" t="s">
        <v>705</v>
      </c>
      <c r="C156" s="479" t="s">
        <v>335</v>
      </c>
      <c r="D156" s="95" t="s">
        <v>156</v>
      </c>
      <c r="E156" s="5">
        <v>70</v>
      </c>
      <c r="F156" s="61"/>
      <c r="G156" s="5">
        <v>70</v>
      </c>
      <c r="H156" s="291"/>
      <c r="I156" s="291"/>
      <c r="J156" s="291"/>
      <c r="K156" s="291"/>
    </row>
    <row r="157" spans="1:11" s="253" customFormat="1" ht="16.05" customHeight="1" x14ac:dyDescent="0.25">
      <c r="A157" s="77"/>
      <c r="B157" s="478" t="s">
        <v>705</v>
      </c>
      <c r="C157" s="479" t="s">
        <v>336</v>
      </c>
      <c r="D157" s="95" t="s">
        <v>157</v>
      </c>
      <c r="E157" s="5">
        <v>71</v>
      </c>
      <c r="F157" s="61"/>
      <c r="G157" s="5">
        <v>71</v>
      </c>
      <c r="H157" s="291"/>
      <c r="I157" s="291"/>
      <c r="J157" s="291"/>
      <c r="K157" s="291"/>
    </row>
    <row r="158" spans="1:11" s="253" customFormat="1" ht="16.05" customHeight="1" x14ac:dyDescent="0.25">
      <c r="A158" s="77"/>
      <c r="B158" s="478" t="s">
        <v>705</v>
      </c>
      <c r="C158" s="479" t="s">
        <v>720</v>
      </c>
      <c r="D158" s="75" t="s">
        <v>158</v>
      </c>
      <c r="E158" s="5">
        <v>94</v>
      </c>
      <c r="F158" s="61"/>
      <c r="G158" s="5">
        <v>94</v>
      </c>
      <c r="H158" s="291"/>
      <c r="I158" s="291"/>
      <c r="J158" s="291"/>
      <c r="K158" s="291"/>
    </row>
    <row r="159" spans="1:11" s="253" customFormat="1" ht="16.05" customHeight="1" x14ac:dyDescent="0.25">
      <c r="A159" s="77"/>
      <c r="B159" s="478" t="s">
        <v>705</v>
      </c>
      <c r="C159" s="479" t="s">
        <v>721</v>
      </c>
      <c r="D159" s="75" t="s">
        <v>159</v>
      </c>
      <c r="E159" s="5">
        <v>95</v>
      </c>
      <c r="F159" s="61"/>
      <c r="G159" s="5">
        <v>95</v>
      </c>
      <c r="H159" s="291"/>
      <c r="I159" s="291"/>
      <c r="J159" s="291"/>
      <c r="K159" s="291"/>
    </row>
    <row r="160" spans="1:11" s="253" customFormat="1" ht="16.05" customHeight="1" x14ac:dyDescent="0.25">
      <c r="A160" s="77"/>
      <c r="B160" s="478" t="s">
        <v>705</v>
      </c>
      <c r="C160" s="479" t="s">
        <v>722</v>
      </c>
      <c r="D160" s="263" t="s">
        <v>294</v>
      </c>
      <c r="E160" s="5">
        <v>78</v>
      </c>
      <c r="F160" s="61"/>
      <c r="G160" s="5">
        <v>78</v>
      </c>
      <c r="H160" s="291"/>
      <c r="I160" s="291"/>
      <c r="J160" s="291"/>
      <c r="K160" s="291"/>
    </row>
    <row r="161" spans="1:11" s="253" customFormat="1" ht="16.05" customHeight="1" x14ac:dyDescent="0.25">
      <c r="A161" s="77"/>
      <c r="B161" s="478" t="s">
        <v>705</v>
      </c>
      <c r="C161" s="479" t="s">
        <v>723</v>
      </c>
      <c r="D161" s="95" t="s">
        <v>160</v>
      </c>
      <c r="E161" s="5">
        <v>96</v>
      </c>
      <c r="F161" s="61"/>
      <c r="G161" s="5">
        <v>96</v>
      </c>
      <c r="H161" s="291"/>
      <c r="I161" s="291"/>
      <c r="J161" s="291"/>
      <c r="K161" s="291"/>
    </row>
    <row r="162" spans="1:11" s="253" customFormat="1" ht="16.05" customHeight="1" x14ac:dyDescent="0.25">
      <c r="A162" s="77"/>
      <c r="B162" s="478" t="s">
        <v>705</v>
      </c>
      <c r="C162" s="479" t="s">
        <v>724</v>
      </c>
      <c r="D162" s="75" t="s">
        <v>161</v>
      </c>
      <c r="E162" s="5">
        <v>97</v>
      </c>
      <c r="F162" s="61"/>
      <c r="G162" s="5">
        <v>97</v>
      </c>
      <c r="H162" s="291"/>
      <c r="I162" s="291"/>
      <c r="J162" s="291"/>
      <c r="K162" s="291"/>
    </row>
    <row r="163" spans="1:11" s="253" customFormat="1" ht="16.05" customHeight="1" x14ac:dyDescent="0.25">
      <c r="A163" s="77"/>
      <c r="B163" s="478" t="s">
        <v>705</v>
      </c>
      <c r="C163" s="479" t="s">
        <v>725</v>
      </c>
      <c r="D163" s="75" t="s">
        <v>162</v>
      </c>
      <c r="E163" s="5">
        <v>98</v>
      </c>
      <c r="F163" s="61"/>
      <c r="G163" s="5">
        <v>98</v>
      </c>
      <c r="H163" s="291"/>
      <c r="I163" s="291"/>
      <c r="J163" s="291"/>
      <c r="K163" s="291"/>
    </row>
    <row r="164" spans="1:11" ht="35.1" customHeight="1" thickBot="1" x14ac:dyDescent="0.3">
      <c r="A164" s="77"/>
      <c r="B164" s="485" t="s">
        <v>726</v>
      </c>
      <c r="C164" s="490"/>
      <c r="D164" s="101" t="s">
        <v>390</v>
      </c>
      <c r="E164" s="5"/>
      <c r="F164" s="235">
        <f>SUM(F165:F177)</f>
        <v>0</v>
      </c>
      <c r="G164" s="5"/>
    </row>
    <row r="165" spans="1:11" ht="16.05" customHeight="1" thickTop="1" x14ac:dyDescent="0.25">
      <c r="A165" s="77"/>
      <c r="B165" s="478" t="s">
        <v>726</v>
      </c>
      <c r="C165" s="479" t="s">
        <v>727</v>
      </c>
      <c r="D165" s="62" t="s">
        <v>44</v>
      </c>
      <c r="E165" s="5">
        <v>55</v>
      </c>
      <c r="F165" s="61"/>
      <c r="G165" s="5">
        <v>55</v>
      </c>
    </row>
    <row r="166" spans="1:11" s="253" customFormat="1" ht="16.05" customHeight="1" x14ac:dyDescent="0.25">
      <c r="A166" s="77"/>
      <c r="B166" s="478" t="s">
        <v>726</v>
      </c>
      <c r="C166" s="479" t="s">
        <v>728</v>
      </c>
      <c r="D166" s="62" t="s">
        <v>164</v>
      </c>
      <c r="E166" s="5">
        <v>57</v>
      </c>
      <c r="F166" s="61"/>
      <c r="G166" s="5">
        <v>57</v>
      </c>
      <c r="H166" s="291"/>
      <c r="I166" s="291"/>
      <c r="J166" s="291"/>
      <c r="K166" s="291"/>
    </row>
    <row r="167" spans="1:11" s="253" customFormat="1" ht="16.05" customHeight="1" x14ac:dyDescent="0.25">
      <c r="A167" s="77"/>
      <c r="B167" s="478" t="s">
        <v>726</v>
      </c>
      <c r="C167" s="479" t="s">
        <v>729</v>
      </c>
      <c r="D167" s="62" t="s">
        <v>45</v>
      </c>
      <c r="E167" s="5">
        <v>58</v>
      </c>
      <c r="F167" s="61"/>
      <c r="G167" s="5">
        <v>58</v>
      </c>
      <c r="H167" s="291"/>
      <c r="I167" s="291"/>
      <c r="J167" s="291"/>
      <c r="K167" s="291"/>
    </row>
    <row r="168" spans="1:11" s="253" customFormat="1" ht="16.05" customHeight="1" x14ac:dyDescent="0.25">
      <c r="A168" s="77"/>
      <c r="B168" s="478" t="s">
        <v>726</v>
      </c>
      <c r="C168" s="479" t="s">
        <v>730</v>
      </c>
      <c r="D168" s="62" t="s">
        <v>46</v>
      </c>
      <c r="E168" s="5">
        <v>59</v>
      </c>
      <c r="F168" s="61"/>
      <c r="G168" s="5">
        <v>59</v>
      </c>
      <c r="H168" s="291"/>
      <c r="I168" s="291"/>
      <c r="J168" s="291"/>
      <c r="K168" s="291"/>
    </row>
    <row r="169" spans="1:11" s="253" customFormat="1" ht="16.05" customHeight="1" x14ac:dyDescent="0.25">
      <c r="A169" s="77"/>
      <c r="B169" s="478" t="s">
        <v>726</v>
      </c>
      <c r="C169" s="479" t="s">
        <v>731</v>
      </c>
      <c r="D169" s="94" t="s">
        <v>166</v>
      </c>
      <c r="E169" s="5">
        <v>61</v>
      </c>
      <c r="F169" s="61"/>
      <c r="G169" s="5">
        <v>61</v>
      </c>
      <c r="H169" s="291"/>
      <c r="I169" s="291"/>
      <c r="J169" s="291"/>
      <c r="K169" s="291"/>
    </row>
    <row r="170" spans="1:11" s="253" customFormat="1" ht="16.05" customHeight="1" x14ac:dyDescent="0.25">
      <c r="A170" s="77"/>
      <c r="B170" s="478" t="s">
        <v>726</v>
      </c>
      <c r="C170" s="479" t="s">
        <v>732</v>
      </c>
      <c r="D170" s="62" t="s">
        <v>167</v>
      </c>
      <c r="E170" s="5">
        <v>63</v>
      </c>
      <c r="F170" s="61"/>
      <c r="G170" s="5">
        <v>63</v>
      </c>
      <c r="H170" s="291"/>
      <c r="I170" s="291"/>
      <c r="J170" s="291"/>
      <c r="K170" s="291"/>
    </row>
    <row r="171" spans="1:11" s="253" customFormat="1" ht="16.05" customHeight="1" x14ac:dyDescent="0.25">
      <c r="A171" s="77"/>
      <c r="B171" s="478" t="s">
        <v>726</v>
      </c>
      <c r="C171" s="479" t="s">
        <v>281</v>
      </c>
      <c r="D171" s="62" t="s">
        <v>168</v>
      </c>
      <c r="E171" s="5">
        <v>65</v>
      </c>
      <c r="F171" s="61"/>
      <c r="G171" s="5">
        <v>65</v>
      </c>
      <c r="H171" s="291"/>
      <c r="I171" s="291"/>
      <c r="J171" s="291"/>
      <c r="K171" s="291"/>
    </row>
    <row r="172" spans="1:11" s="253" customFormat="1" ht="16.05" customHeight="1" x14ac:dyDescent="0.25">
      <c r="A172" s="77"/>
      <c r="B172" s="478" t="s">
        <v>726</v>
      </c>
      <c r="C172" s="479" t="s">
        <v>733</v>
      </c>
      <c r="D172" s="62" t="s">
        <v>165</v>
      </c>
      <c r="E172" s="5">
        <v>68</v>
      </c>
      <c r="F172" s="61"/>
      <c r="G172" s="5">
        <v>68</v>
      </c>
      <c r="H172" s="291"/>
      <c r="I172" s="291"/>
      <c r="J172" s="291"/>
      <c r="K172" s="291"/>
    </row>
    <row r="173" spans="1:11" s="253" customFormat="1" ht="16.05" customHeight="1" x14ac:dyDescent="0.25">
      <c r="A173" s="77"/>
      <c r="B173" s="478" t="s">
        <v>726</v>
      </c>
      <c r="C173" s="479" t="s">
        <v>282</v>
      </c>
      <c r="D173" s="62" t="s">
        <v>169</v>
      </c>
      <c r="E173" s="5">
        <v>72</v>
      </c>
      <c r="F173" s="61"/>
      <c r="G173" s="5">
        <v>72</v>
      </c>
      <c r="H173" s="291"/>
      <c r="I173" s="291"/>
      <c r="J173" s="291"/>
      <c r="K173" s="291"/>
    </row>
    <row r="174" spans="1:11" ht="16.05" customHeight="1" x14ac:dyDescent="0.25">
      <c r="A174" s="77"/>
      <c r="B174" s="478" t="s">
        <v>726</v>
      </c>
      <c r="C174" s="480" t="s">
        <v>734</v>
      </c>
      <c r="D174" s="62" t="s">
        <v>170</v>
      </c>
      <c r="E174" s="5">
        <v>73</v>
      </c>
      <c r="F174" s="61"/>
      <c r="G174" s="5">
        <v>73</v>
      </c>
    </row>
    <row r="175" spans="1:11" ht="16.05" customHeight="1" x14ac:dyDescent="0.25">
      <c r="A175" s="77"/>
      <c r="B175" s="478" t="s">
        <v>726</v>
      </c>
      <c r="C175" s="480" t="s">
        <v>735</v>
      </c>
      <c r="D175" s="62" t="s">
        <v>171</v>
      </c>
      <c r="E175" s="5">
        <v>74</v>
      </c>
      <c r="F175" s="10"/>
      <c r="G175" s="5">
        <v>74</v>
      </c>
    </row>
    <row r="176" spans="1:11" ht="16.05" customHeight="1" x14ac:dyDescent="0.25">
      <c r="A176" s="77"/>
      <c r="B176" s="478" t="s">
        <v>726</v>
      </c>
      <c r="C176" s="480" t="s">
        <v>47</v>
      </c>
      <c r="D176" s="62" t="s">
        <v>48</v>
      </c>
      <c r="E176" s="5">
        <v>75</v>
      </c>
      <c r="F176" s="10"/>
      <c r="G176" s="5">
        <v>75</v>
      </c>
    </row>
    <row r="177" spans="1:11" ht="16.05" customHeight="1" x14ac:dyDescent="0.25">
      <c r="A177" s="77"/>
      <c r="B177" s="478" t="s">
        <v>726</v>
      </c>
      <c r="C177" s="480" t="s">
        <v>49</v>
      </c>
      <c r="D177" s="62" t="s">
        <v>50</v>
      </c>
      <c r="E177" s="5">
        <v>76</v>
      </c>
      <c r="F177" s="10"/>
      <c r="G177" s="5">
        <v>76</v>
      </c>
    </row>
    <row r="178" spans="1:11" ht="35.1" customHeight="1" thickBot="1" x14ac:dyDescent="0.3">
      <c r="A178" s="77"/>
      <c r="B178" s="488" t="s">
        <v>736</v>
      </c>
      <c r="C178" s="482"/>
      <c r="D178" s="98" t="s">
        <v>372</v>
      </c>
      <c r="E178" s="9"/>
      <c r="F178" s="235">
        <f>SUM(F179,F196)</f>
        <v>0</v>
      </c>
      <c r="G178" s="9"/>
    </row>
    <row r="179" spans="1:11" ht="35.1" customHeight="1" thickTop="1" thickBot="1" x14ac:dyDescent="0.3">
      <c r="A179" s="77"/>
      <c r="B179" s="483" t="s">
        <v>737</v>
      </c>
      <c r="C179" s="489"/>
      <c r="D179" s="100" t="s">
        <v>391</v>
      </c>
      <c r="E179" s="5"/>
      <c r="F179" s="235">
        <f>SUM(F180:F195)</f>
        <v>0</v>
      </c>
      <c r="G179" s="5"/>
    </row>
    <row r="180" spans="1:11" ht="16.05" customHeight="1" thickTop="1" x14ac:dyDescent="0.25">
      <c r="A180" s="77"/>
      <c r="B180" s="478" t="s">
        <v>737</v>
      </c>
      <c r="C180" s="479" t="s">
        <v>738</v>
      </c>
      <c r="D180" s="62" t="s">
        <v>180</v>
      </c>
      <c r="E180" s="5">
        <v>37</v>
      </c>
      <c r="F180" s="61"/>
      <c r="G180" s="5">
        <v>37</v>
      </c>
    </row>
    <row r="181" spans="1:11" ht="16.05" customHeight="1" x14ac:dyDescent="0.25">
      <c r="A181" s="77"/>
      <c r="B181" s="478" t="s">
        <v>737</v>
      </c>
      <c r="C181" s="480" t="s">
        <v>739</v>
      </c>
      <c r="D181" s="62" t="s">
        <v>181</v>
      </c>
      <c r="E181" s="5">
        <v>38</v>
      </c>
      <c r="F181" s="61"/>
      <c r="G181" s="5">
        <v>38</v>
      </c>
    </row>
    <row r="182" spans="1:11" s="253" customFormat="1" ht="16.05" customHeight="1" x14ac:dyDescent="0.25">
      <c r="A182" s="77"/>
      <c r="B182" s="478" t="s">
        <v>737</v>
      </c>
      <c r="C182" s="479" t="s">
        <v>740</v>
      </c>
      <c r="D182" s="62" t="s">
        <v>172</v>
      </c>
      <c r="E182" s="5">
        <v>172</v>
      </c>
      <c r="F182" s="61"/>
      <c r="G182" s="5">
        <v>172</v>
      </c>
      <c r="H182" s="291"/>
      <c r="I182" s="291"/>
      <c r="J182" s="291"/>
      <c r="K182" s="291"/>
    </row>
    <row r="183" spans="1:11" s="253" customFormat="1" ht="16.05" customHeight="1" x14ac:dyDescent="0.25">
      <c r="A183" s="77"/>
      <c r="B183" s="478" t="s">
        <v>737</v>
      </c>
      <c r="C183" s="479" t="s">
        <v>741</v>
      </c>
      <c r="D183" s="62" t="s">
        <v>182</v>
      </c>
      <c r="E183" s="5">
        <v>40</v>
      </c>
      <c r="F183" s="61"/>
      <c r="G183" s="5">
        <v>40</v>
      </c>
      <c r="H183" s="291"/>
      <c r="I183" s="291"/>
      <c r="J183" s="291"/>
      <c r="K183" s="291"/>
    </row>
    <row r="184" spans="1:11" s="253" customFormat="1" ht="16.05" customHeight="1" x14ac:dyDescent="0.25">
      <c r="A184" s="77"/>
      <c r="B184" s="478" t="s">
        <v>737</v>
      </c>
      <c r="C184" s="479" t="s">
        <v>283</v>
      </c>
      <c r="D184" s="62" t="s">
        <v>173</v>
      </c>
      <c r="E184" s="5">
        <v>181</v>
      </c>
      <c r="F184" s="61"/>
      <c r="G184" s="5">
        <v>181</v>
      </c>
      <c r="H184" s="291"/>
      <c r="I184" s="291"/>
      <c r="J184" s="291"/>
      <c r="K184" s="291"/>
    </row>
    <row r="185" spans="1:11" s="253" customFormat="1" ht="16.05" customHeight="1" x14ac:dyDescent="0.25">
      <c r="A185" s="77"/>
      <c r="B185" s="478" t="s">
        <v>737</v>
      </c>
      <c r="C185" s="479" t="s">
        <v>742</v>
      </c>
      <c r="D185" s="62" t="s">
        <v>52</v>
      </c>
      <c r="E185" s="5">
        <v>183</v>
      </c>
      <c r="F185" s="61"/>
      <c r="G185" s="5">
        <v>183</v>
      </c>
      <c r="H185" s="291"/>
      <c r="I185" s="291"/>
      <c r="J185" s="291"/>
      <c r="K185" s="291"/>
    </row>
    <row r="186" spans="1:11" s="253" customFormat="1" ht="16.05" customHeight="1" x14ac:dyDescent="0.25">
      <c r="A186" s="77"/>
      <c r="B186" s="478" t="s">
        <v>737</v>
      </c>
      <c r="C186" s="479" t="s">
        <v>743</v>
      </c>
      <c r="D186" s="94" t="s">
        <v>179</v>
      </c>
      <c r="E186" s="5">
        <v>185</v>
      </c>
      <c r="F186" s="61"/>
      <c r="G186" s="5">
        <v>185</v>
      </c>
      <c r="H186" s="291"/>
      <c r="I186" s="291"/>
      <c r="J186" s="291"/>
      <c r="K186" s="291"/>
    </row>
    <row r="187" spans="1:11" s="253" customFormat="1" ht="16.05" customHeight="1" x14ac:dyDescent="0.25">
      <c r="A187" s="77"/>
      <c r="B187" s="478" t="s">
        <v>737</v>
      </c>
      <c r="C187" s="479" t="s">
        <v>744</v>
      </c>
      <c r="D187" s="62" t="s">
        <v>183</v>
      </c>
      <c r="E187" s="5">
        <v>186</v>
      </c>
      <c r="F187" s="61"/>
      <c r="G187" s="5">
        <v>186</v>
      </c>
      <c r="H187" s="291"/>
      <c r="I187" s="291"/>
      <c r="J187" s="291"/>
      <c r="K187" s="291"/>
    </row>
    <row r="188" spans="1:11" s="253" customFormat="1" ht="16.05" customHeight="1" x14ac:dyDescent="0.25">
      <c r="A188" s="77"/>
      <c r="B188" s="478" t="s">
        <v>737</v>
      </c>
      <c r="C188" s="479" t="s">
        <v>745</v>
      </c>
      <c r="D188" s="62" t="s">
        <v>176</v>
      </c>
      <c r="E188" s="5">
        <v>188</v>
      </c>
      <c r="F188" s="61"/>
      <c r="G188" s="5">
        <v>188</v>
      </c>
      <c r="H188" s="291"/>
      <c r="I188" s="291"/>
      <c r="J188" s="291"/>
      <c r="K188" s="291"/>
    </row>
    <row r="189" spans="1:11" s="253" customFormat="1" ht="16.05" customHeight="1" x14ac:dyDescent="0.25">
      <c r="A189" s="77"/>
      <c r="B189" s="478" t="s">
        <v>737</v>
      </c>
      <c r="C189" s="479" t="s">
        <v>746</v>
      </c>
      <c r="D189" s="62" t="s">
        <v>174</v>
      </c>
      <c r="E189" s="5">
        <v>189</v>
      </c>
      <c r="F189" s="61"/>
      <c r="G189" s="5">
        <v>189</v>
      </c>
      <c r="H189" s="291"/>
      <c r="I189" s="291"/>
      <c r="J189" s="291"/>
      <c r="K189" s="291"/>
    </row>
    <row r="190" spans="1:11" s="253" customFormat="1" ht="16.05" customHeight="1" x14ac:dyDescent="0.25">
      <c r="A190" s="77"/>
      <c r="B190" s="478" t="s">
        <v>737</v>
      </c>
      <c r="C190" s="479" t="s">
        <v>747</v>
      </c>
      <c r="D190" s="62" t="s">
        <v>184</v>
      </c>
      <c r="E190" s="5">
        <v>193</v>
      </c>
      <c r="F190" s="61"/>
      <c r="G190" s="5">
        <v>193</v>
      </c>
      <c r="H190" s="291"/>
      <c r="I190" s="291"/>
      <c r="J190" s="291"/>
      <c r="K190" s="291"/>
    </row>
    <row r="191" spans="1:11" s="253" customFormat="1" ht="16.05" customHeight="1" x14ac:dyDescent="0.25">
      <c r="A191" s="77"/>
      <c r="B191" s="478" t="s">
        <v>737</v>
      </c>
      <c r="C191" s="479" t="s">
        <v>337</v>
      </c>
      <c r="D191" s="94" t="s">
        <v>175</v>
      </c>
      <c r="E191" s="5">
        <v>201</v>
      </c>
      <c r="F191" s="61"/>
      <c r="G191" s="5">
        <v>201</v>
      </c>
      <c r="H191" s="291"/>
      <c r="I191" s="291"/>
      <c r="J191" s="291"/>
      <c r="K191" s="291"/>
    </row>
    <row r="192" spans="1:11" s="253" customFormat="1" ht="16.05" customHeight="1" x14ac:dyDescent="0.25">
      <c r="A192" s="77"/>
      <c r="B192" s="478" t="s">
        <v>737</v>
      </c>
      <c r="C192" s="479" t="s">
        <v>748</v>
      </c>
      <c r="D192" s="94" t="s">
        <v>185</v>
      </c>
      <c r="E192" s="5">
        <v>218</v>
      </c>
      <c r="F192" s="61"/>
      <c r="G192" s="5">
        <v>218</v>
      </c>
      <c r="H192" s="291"/>
      <c r="I192" s="291"/>
      <c r="J192" s="291"/>
      <c r="K192" s="291"/>
    </row>
    <row r="193" spans="1:11" s="253" customFormat="1" ht="16.05" customHeight="1" x14ac:dyDescent="0.25">
      <c r="A193" s="77"/>
      <c r="B193" s="478" t="s">
        <v>737</v>
      </c>
      <c r="C193" s="479" t="s">
        <v>749</v>
      </c>
      <c r="D193" s="62" t="s">
        <v>177</v>
      </c>
      <c r="E193" s="5">
        <v>204</v>
      </c>
      <c r="F193" s="61"/>
      <c r="G193" s="5">
        <v>204</v>
      </c>
      <c r="H193" s="291"/>
      <c r="I193" s="291"/>
      <c r="J193" s="291"/>
      <c r="K193" s="291"/>
    </row>
    <row r="194" spans="1:11" s="253" customFormat="1" ht="16.05" customHeight="1" x14ac:dyDescent="0.25">
      <c r="A194" s="77"/>
      <c r="B194" s="478" t="s">
        <v>737</v>
      </c>
      <c r="C194" s="479" t="s">
        <v>750</v>
      </c>
      <c r="D194" s="62" t="s">
        <v>186</v>
      </c>
      <c r="E194" s="5">
        <v>207</v>
      </c>
      <c r="F194" s="61"/>
      <c r="G194" s="5">
        <v>207</v>
      </c>
      <c r="H194" s="291"/>
      <c r="I194" s="291"/>
      <c r="J194" s="291"/>
      <c r="K194" s="291"/>
    </row>
    <row r="195" spans="1:11" s="253" customFormat="1" ht="16.05" customHeight="1" x14ac:dyDescent="0.25">
      <c r="A195" s="77"/>
      <c r="B195" s="478" t="s">
        <v>737</v>
      </c>
      <c r="C195" s="479" t="s">
        <v>751</v>
      </c>
      <c r="D195" s="94" t="s">
        <v>178</v>
      </c>
      <c r="E195" s="5">
        <v>211</v>
      </c>
      <c r="F195" s="61"/>
      <c r="G195" s="5">
        <v>211</v>
      </c>
      <c r="H195" s="291"/>
      <c r="I195" s="291"/>
      <c r="J195" s="291"/>
      <c r="K195" s="291"/>
    </row>
    <row r="196" spans="1:11" ht="35.1" customHeight="1" thickBot="1" x14ac:dyDescent="0.3">
      <c r="A196" s="77"/>
      <c r="B196" s="485" t="s">
        <v>1016</v>
      </c>
      <c r="C196" s="490"/>
      <c r="D196" s="101" t="s">
        <v>392</v>
      </c>
      <c r="E196" s="5"/>
      <c r="F196" s="235">
        <f>SUM(F197:F229)</f>
        <v>0</v>
      </c>
      <c r="G196" s="5"/>
    </row>
    <row r="197" spans="1:11" ht="16.05" customHeight="1" thickTop="1" x14ac:dyDescent="0.25">
      <c r="A197" s="77"/>
      <c r="B197" s="478" t="s">
        <v>1016</v>
      </c>
      <c r="C197" s="479" t="s">
        <v>284</v>
      </c>
      <c r="D197" s="62" t="s">
        <v>187</v>
      </c>
      <c r="E197" s="5">
        <v>171</v>
      </c>
      <c r="F197" s="10"/>
      <c r="G197" s="5">
        <v>171</v>
      </c>
    </row>
    <row r="198" spans="1:11" s="253" customFormat="1" ht="16.05" customHeight="1" x14ac:dyDescent="0.25">
      <c r="A198" s="77"/>
      <c r="B198" s="478" t="s">
        <v>1016</v>
      </c>
      <c r="C198" s="479" t="s">
        <v>752</v>
      </c>
      <c r="D198" s="62" t="s">
        <v>188</v>
      </c>
      <c r="E198" s="5">
        <v>173</v>
      </c>
      <c r="F198" s="10"/>
      <c r="G198" s="5">
        <v>173</v>
      </c>
      <c r="H198" s="291"/>
      <c r="I198" s="291"/>
      <c r="J198" s="291"/>
      <c r="K198" s="291"/>
    </row>
    <row r="199" spans="1:11" s="253" customFormat="1" ht="16.05" customHeight="1" x14ac:dyDescent="0.25">
      <c r="A199" s="77"/>
      <c r="B199" s="478" t="s">
        <v>1016</v>
      </c>
      <c r="C199" s="479" t="s">
        <v>753</v>
      </c>
      <c r="D199" s="62" t="s">
        <v>189</v>
      </c>
      <c r="E199" s="5">
        <v>174</v>
      </c>
      <c r="F199" s="10"/>
      <c r="G199" s="5">
        <v>174</v>
      </c>
      <c r="H199" s="291"/>
      <c r="I199" s="291"/>
      <c r="J199" s="291"/>
      <c r="K199" s="291"/>
    </row>
    <row r="200" spans="1:11" s="253" customFormat="1" ht="16.05" customHeight="1" x14ac:dyDescent="0.25">
      <c r="A200" s="77"/>
      <c r="B200" s="478" t="s">
        <v>1016</v>
      </c>
      <c r="C200" s="479" t="s">
        <v>754</v>
      </c>
      <c r="D200" s="62" t="s">
        <v>190</v>
      </c>
      <c r="E200" s="5">
        <v>176</v>
      </c>
      <c r="F200" s="10"/>
      <c r="G200" s="5">
        <v>176</v>
      </c>
      <c r="H200" s="291"/>
      <c r="I200" s="291"/>
      <c r="J200" s="291"/>
      <c r="K200" s="291"/>
    </row>
    <row r="201" spans="1:11" s="253" customFormat="1" ht="16.05" customHeight="1" x14ac:dyDescent="0.25">
      <c r="A201" s="77"/>
      <c r="B201" s="478" t="s">
        <v>1016</v>
      </c>
      <c r="C201" s="479" t="s">
        <v>755</v>
      </c>
      <c r="D201" s="62" t="s">
        <v>54</v>
      </c>
      <c r="E201" s="5">
        <v>177</v>
      </c>
      <c r="F201" s="10"/>
      <c r="G201" s="5">
        <v>177</v>
      </c>
      <c r="H201" s="291"/>
      <c r="I201" s="291"/>
      <c r="J201" s="291"/>
      <c r="K201" s="291"/>
    </row>
    <row r="202" spans="1:11" s="253" customFormat="1" ht="16.05" customHeight="1" x14ac:dyDescent="0.25">
      <c r="A202" s="77"/>
      <c r="B202" s="478" t="s">
        <v>1016</v>
      </c>
      <c r="C202" s="479" t="s">
        <v>756</v>
      </c>
      <c r="D202" s="62" t="s">
        <v>55</v>
      </c>
      <c r="E202" s="5">
        <v>178</v>
      </c>
      <c r="F202" s="10"/>
      <c r="G202" s="5">
        <v>178</v>
      </c>
      <c r="H202" s="291"/>
      <c r="I202" s="291"/>
      <c r="J202" s="291"/>
      <c r="K202" s="291"/>
    </row>
    <row r="203" spans="1:11" s="253" customFormat="1" ht="16.05" customHeight="1" x14ac:dyDescent="0.25">
      <c r="A203" s="77"/>
      <c r="B203" s="478" t="s">
        <v>1016</v>
      </c>
      <c r="C203" s="479" t="s">
        <v>757</v>
      </c>
      <c r="D203" s="94" t="s">
        <v>56</v>
      </c>
      <c r="E203" s="5">
        <v>179</v>
      </c>
      <c r="F203" s="10"/>
      <c r="G203" s="5">
        <v>179</v>
      </c>
      <c r="H203" s="291"/>
      <c r="I203" s="291"/>
      <c r="J203" s="291"/>
      <c r="K203" s="291"/>
    </row>
    <row r="204" spans="1:11" s="253" customFormat="1" ht="16.05" customHeight="1" x14ac:dyDescent="0.25">
      <c r="A204" s="77"/>
      <c r="B204" s="478" t="s">
        <v>1016</v>
      </c>
      <c r="C204" s="479" t="s">
        <v>758</v>
      </c>
      <c r="D204" s="62" t="s">
        <v>57</v>
      </c>
      <c r="E204" s="5">
        <v>180</v>
      </c>
      <c r="F204" s="10"/>
      <c r="G204" s="5">
        <v>180</v>
      </c>
      <c r="H204" s="291"/>
      <c r="I204" s="291"/>
      <c r="J204" s="291"/>
      <c r="K204" s="291"/>
    </row>
    <row r="205" spans="1:11" s="363" customFormat="1" ht="16.05" customHeight="1" x14ac:dyDescent="0.25">
      <c r="A205" s="77"/>
      <c r="B205" s="478" t="s">
        <v>1016</v>
      </c>
      <c r="C205" s="479" t="s">
        <v>349</v>
      </c>
      <c r="D205" s="62" t="s">
        <v>53</v>
      </c>
      <c r="E205" s="5">
        <v>182</v>
      </c>
      <c r="F205" s="10"/>
      <c r="G205" s="5">
        <v>182</v>
      </c>
    </row>
    <row r="206" spans="1:11" s="253" customFormat="1" ht="16.05" customHeight="1" x14ac:dyDescent="0.25">
      <c r="A206" s="77"/>
      <c r="B206" s="478" t="s">
        <v>1016</v>
      </c>
      <c r="C206" s="479" t="s">
        <v>759</v>
      </c>
      <c r="D206" s="62" t="s">
        <v>58</v>
      </c>
      <c r="E206" s="5">
        <v>184</v>
      </c>
      <c r="F206" s="10"/>
      <c r="G206" s="5">
        <v>184</v>
      </c>
      <c r="H206" s="291"/>
      <c r="I206" s="291"/>
      <c r="J206" s="291"/>
      <c r="K206" s="291"/>
    </row>
    <row r="207" spans="1:11" s="253" customFormat="1" ht="16.05" customHeight="1" x14ac:dyDescent="0.25">
      <c r="A207" s="77"/>
      <c r="B207" s="478" t="s">
        <v>1016</v>
      </c>
      <c r="C207" s="479" t="s">
        <v>760</v>
      </c>
      <c r="D207" s="62" t="s">
        <v>191</v>
      </c>
      <c r="E207" s="5">
        <v>187</v>
      </c>
      <c r="F207" s="10"/>
      <c r="G207" s="5">
        <v>187</v>
      </c>
      <c r="H207" s="291"/>
      <c r="I207" s="291"/>
      <c r="J207" s="291"/>
      <c r="K207" s="291"/>
    </row>
    <row r="208" spans="1:11" s="253" customFormat="1" ht="16.05" customHeight="1" x14ac:dyDescent="0.25">
      <c r="A208" s="77"/>
      <c r="B208" s="478" t="s">
        <v>1016</v>
      </c>
      <c r="C208" s="479" t="s">
        <v>761</v>
      </c>
      <c r="D208" s="62" t="s">
        <v>192</v>
      </c>
      <c r="E208" s="5">
        <v>213</v>
      </c>
      <c r="F208" s="10"/>
      <c r="G208" s="5">
        <v>213</v>
      </c>
      <c r="H208" s="291"/>
      <c r="I208" s="291"/>
      <c r="J208" s="291"/>
      <c r="K208" s="291"/>
    </row>
    <row r="209" spans="1:11" s="253" customFormat="1" ht="16.05" customHeight="1" x14ac:dyDescent="0.25">
      <c r="A209" s="77"/>
      <c r="B209" s="478" t="s">
        <v>1016</v>
      </c>
      <c r="C209" s="479" t="s">
        <v>762</v>
      </c>
      <c r="D209" s="62" t="s">
        <v>194</v>
      </c>
      <c r="E209" s="5">
        <v>214</v>
      </c>
      <c r="F209" s="10"/>
      <c r="G209" s="5">
        <v>214</v>
      </c>
      <c r="H209" s="291"/>
      <c r="I209" s="291"/>
      <c r="J209" s="291"/>
      <c r="K209" s="291"/>
    </row>
    <row r="210" spans="1:11" s="253" customFormat="1" ht="16.05" customHeight="1" x14ac:dyDescent="0.25">
      <c r="A210" s="77"/>
      <c r="B210" s="478" t="s">
        <v>1016</v>
      </c>
      <c r="C210" s="492" t="s">
        <v>763</v>
      </c>
      <c r="D210" s="62" t="s">
        <v>193</v>
      </c>
      <c r="E210" s="5">
        <v>190</v>
      </c>
      <c r="F210" s="10"/>
      <c r="G210" s="5">
        <v>190</v>
      </c>
      <c r="H210" s="291"/>
      <c r="I210" s="291"/>
      <c r="J210" s="291"/>
      <c r="K210" s="291"/>
    </row>
    <row r="211" spans="1:11" s="253" customFormat="1" ht="16.05" customHeight="1" x14ac:dyDescent="0.25">
      <c r="A211" s="77"/>
      <c r="B211" s="478" t="s">
        <v>1016</v>
      </c>
      <c r="C211" s="492" t="s">
        <v>764</v>
      </c>
      <c r="D211" s="62" t="s">
        <v>59</v>
      </c>
      <c r="E211" s="5">
        <v>191</v>
      </c>
      <c r="F211" s="10"/>
      <c r="G211" s="5">
        <v>191</v>
      </c>
      <c r="H211" s="291"/>
      <c r="I211" s="291"/>
      <c r="J211" s="291"/>
      <c r="K211" s="291"/>
    </row>
    <row r="212" spans="1:11" s="253" customFormat="1" ht="16.05" customHeight="1" x14ac:dyDescent="0.25">
      <c r="A212" s="77"/>
      <c r="B212" s="478" t="s">
        <v>1016</v>
      </c>
      <c r="C212" s="479" t="s">
        <v>285</v>
      </c>
      <c r="D212" s="62" t="s">
        <v>195</v>
      </c>
      <c r="E212" s="5">
        <v>192</v>
      </c>
      <c r="F212" s="10"/>
      <c r="G212" s="5">
        <v>192</v>
      </c>
      <c r="H212" s="291"/>
      <c r="I212" s="291"/>
      <c r="J212" s="291"/>
      <c r="K212" s="291"/>
    </row>
    <row r="213" spans="1:11" s="253" customFormat="1" ht="16.05" customHeight="1" x14ac:dyDescent="0.25">
      <c r="A213" s="77"/>
      <c r="B213" s="478" t="s">
        <v>1016</v>
      </c>
      <c r="C213" s="479" t="s">
        <v>765</v>
      </c>
      <c r="D213" s="62" t="s">
        <v>196</v>
      </c>
      <c r="E213" s="5">
        <v>194</v>
      </c>
      <c r="F213" s="10"/>
      <c r="G213" s="5">
        <v>194</v>
      </c>
      <c r="H213" s="291"/>
      <c r="I213" s="291"/>
      <c r="J213" s="291"/>
      <c r="K213" s="291"/>
    </row>
    <row r="214" spans="1:11" s="253" customFormat="1" ht="16.05" customHeight="1" x14ac:dyDescent="0.25">
      <c r="A214" s="77"/>
      <c r="B214" s="478" t="s">
        <v>1016</v>
      </c>
      <c r="C214" s="479" t="s">
        <v>766</v>
      </c>
      <c r="D214" s="94" t="s">
        <v>60</v>
      </c>
      <c r="E214" s="5">
        <v>195</v>
      </c>
      <c r="F214" s="10"/>
      <c r="G214" s="5">
        <v>195</v>
      </c>
      <c r="H214" s="291"/>
      <c r="I214" s="291"/>
      <c r="J214" s="291"/>
      <c r="K214" s="291"/>
    </row>
    <row r="215" spans="1:11" s="253" customFormat="1" ht="16.05" customHeight="1" x14ac:dyDescent="0.25">
      <c r="A215" s="77"/>
      <c r="B215" s="478" t="s">
        <v>1016</v>
      </c>
      <c r="C215" s="479" t="s">
        <v>767</v>
      </c>
      <c r="D215" s="62" t="s">
        <v>197</v>
      </c>
      <c r="E215" s="5">
        <v>196</v>
      </c>
      <c r="F215" s="10"/>
      <c r="G215" s="5">
        <v>196</v>
      </c>
      <c r="H215" s="291"/>
      <c r="I215" s="291"/>
      <c r="J215" s="291"/>
      <c r="K215" s="291"/>
    </row>
    <row r="216" spans="1:11" s="253" customFormat="1" ht="16.05" customHeight="1" x14ac:dyDescent="0.25">
      <c r="A216" s="77"/>
      <c r="B216" s="478" t="s">
        <v>1016</v>
      </c>
      <c r="C216" s="479" t="s">
        <v>768</v>
      </c>
      <c r="D216" s="62" t="s">
        <v>198</v>
      </c>
      <c r="E216" s="5">
        <v>197</v>
      </c>
      <c r="F216" s="10"/>
      <c r="G216" s="5">
        <v>197</v>
      </c>
      <c r="H216" s="291"/>
      <c r="I216" s="291"/>
      <c r="J216" s="291"/>
      <c r="K216" s="291"/>
    </row>
    <row r="217" spans="1:11" s="253" customFormat="1" ht="16.05" customHeight="1" x14ac:dyDescent="0.25">
      <c r="A217" s="77"/>
      <c r="B217" s="478" t="s">
        <v>1016</v>
      </c>
      <c r="C217" s="479" t="s">
        <v>286</v>
      </c>
      <c r="D217" s="62" t="s">
        <v>199</v>
      </c>
      <c r="E217" s="5">
        <v>198</v>
      </c>
      <c r="F217" s="10"/>
      <c r="G217" s="5">
        <v>198</v>
      </c>
      <c r="H217" s="291"/>
      <c r="I217" s="291"/>
      <c r="J217" s="291"/>
      <c r="K217" s="291"/>
    </row>
    <row r="218" spans="1:11" s="253" customFormat="1" ht="16.05" customHeight="1" x14ac:dyDescent="0.25">
      <c r="A218" s="77"/>
      <c r="B218" s="478" t="s">
        <v>1016</v>
      </c>
      <c r="C218" s="479" t="s">
        <v>769</v>
      </c>
      <c r="D218" s="62" t="s">
        <v>200</v>
      </c>
      <c r="E218" s="5">
        <v>199</v>
      </c>
      <c r="F218" s="10"/>
      <c r="G218" s="5">
        <v>199</v>
      </c>
      <c r="H218" s="291"/>
      <c r="I218" s="291"/>
      <c r="J218" s="291"/>
      <c r="K218" s="291"/>
    </row>
    <row r="219" spans="1:11" s="253" customFormat="1" ht="16.05" customHeight="1" x14ac:dyDescent="0.25">
      <c r="A219" s="77"/>
      <c r="B219" s="478" t="s">
        <v>1016</v>
      </c>
      <c r="C219" s="479" t="s">
        <v>287</v>
      </c>
      <c r="D219" s="62" t="s">
        <v>201</v>
      </c>
      <c r="E219" s="5">
        <v>202</v>
      </c>
      <c r="F219" s="10"/>
      <c r="G219" s="5">
        <v>202</v>
      </c>
      <c r="H219" s="291"/>
      <c r="I219" s="291"/>
      <c r="J219" s="291"/>
      <c r="K219" s="291"/>
    </row>
    <row r="220" spans="1:11" ht="16.05" customHeight="1" x14ac:dyDescent="0.25">
      <c r="A220" s="77"/>
      <c r="B220" s="478" t="s">
        <v>1016</v>
      </c>
      <c r="C220" s="480" t="s">
        <v>770</v>
      </c>
      <c r="D220" s="62" t="s">
        <v>61</v>
      </c>
      <c r="E220" s="5">
        <v>203</v>
      </c>
      <c r="F220" s="10"/>
      <c r="G220" s="5">
        <v>203</v>
      </c>
    </row>
    <row r="221" spans="1:11" ht="16.05" customHeight="1" x14ac:dyDescent="0.25">
      <c r="A221" s="77"/>
      <c r="B221" s="478" t="s">
        <v>1016</v>
      </c>
      <c r="C221" s="480" t="s">
        <v>771</v>
      </c>
      <c r="D221" s="62" t="s">
        <v>62</v>
      </c>
      <c r="E221" s="5">
        <v>205</v>
      </c>
      <c r="F221" s="10"/>
      <c r="G221" s="5">
        <v>205</v>
      </c>
    </row>
    <row r="222" spans="1:11" ht="16.05" customHeight="1" x14ac:dyDescent="0.25">
      <c r="A222" s="77"/>
      <c r="B222" s="478" t="s">
        <v>1016</v>
      </c>
      <c r="C222" s="480" t="s">
        <v>288</v>
      </c>
      <c r="D222" s="62" t="s">
        <v>202</v>
      </c>
      <c r="E222" s="5">
        <v>206</v>
      </c>
      <c r="F222" s="61"/>
      <c r="G222" s="5">
        <v>206</v>
      </c>
    </row>
    <row r="223" spans="1:11" ht="16.05" customHeight="1" x14ac:dyDescent="0.25">
      <c r="A223" s="77"/>
      <c r="B223" s="478" t="s">
        <v>1016</v>
      </c>
      <c r="C223" s="480" t="s">
        <v>772</v>
      </c>
      <c r="D223" s="62" t="s">
        <v>203</v>
      </c>
      <c r="E223" s="5">
        <v>215</v>
      </c>
      <c r="F223" s="61"/>
      <c r="G223" s="5">
        <v>215</v>
      </c>
    </row>
    <row r="224" spans="1:11" ht="16.05" customHeight="1" x14ac:dyDescent="0.25">
      <c r="A224" s="77"/>
      <c r="B224" s="478" t="s">
        <v>1016</v>
      </c>
      <c r="C224" s="480" t="s">
        <v>261</v>
      </c>
      <c r="D224" s="94" t="s">
        <v>63</v>
      </c>
      <c r="E224" s="5">
        <v>208</v>
      </c>
      <c r="F224" s="10"/>
      <c r="G224" s="5">
        <v>208</v>
      </c>
    </row>
    <row r="225" spans="1:11" ht="16.05" customHeight="1" x14ac:dyDescent="0.25">
      <c r="A225" s="77"/>
      <c r="B225" s="478" t="s">
        <v>1016</v>
      </c>
      <c r="C225" s="480" t="s">
        <v>773</v>
      </c>
      <c r="D225" s="62" t="s">
        <v>64</v>
      </c>
      <c r="E225" s="5">
        <v>209</v>
      </c>
      <c r="F225" s="10"/>
      <c r="G225" s="5">
        <v>209</v>
      </c>
    </row>
    <row r="226" spans="1:11" ht="16.05" customHeight="1" x14ac:dyDescent="0.25">
      <c r="A226" s="77"/>
      <c r="B226" s="478" t="s">
        <v>1016</v>
      </c>
      <c r="C226" s="480" t="s">
        <v>339</v>
      </c>
      <c r="D226" s="94" t="s">
        <v>204</v>
      </c>
      <c r="E226" s="5">
        <v>231</v>
      </c>
      <c r="F226" s="61"/>
      <c r="G226" s="5">
        <v>231</v>
      </c>
    </row>
    <row r="227" spans="1:11" ht="16.05" customHeight="1" x14ac:dyDescent="0.25">
      <c r="A227" s="77"/>
      <c r="B227" s="478" t="s">
        <v>1016</v>
      </c>
      <c r="C227" s="480" t="s">
        <v>774</v>
      </c>
      <c r="D227" s="62" t="s">
        <v>205</v>
      </c>
      <c r="E227" s="5">
        <v>216</v>
      </c>
      <c r="F227" s="10"/>
      <c r="G227" s="5">
        <v>216</v>
      </c>
    </row>
    <row r="228" spans="1:11" ht="16.05" customHeight="1" x14ac:dyDescent="0.25">
      <c r="A228" s="77"/>
      <c r="B228" s="478" t="s">
        <v>1016</v>
      </c>
      <c r="C228" s="480" t="s">
        <v>775</v>
      </c>
      <c r="D228" s="62" t="s">
        <v>206</v>
      </c>
      <c r="E228" s="5">
        <v>217</v>
      </c>
      <c r="F228" s="10"/>
      <c r="G228" s="5">
        <v>217</v>
      </c>
    </row>
    <row r="229" spans="1:11" ht="16.05" customHeight="1" x14ac:dyDescent="0.25">
      <c r="A229" s="77"/>
      <c r="B229" s="478" t="s">
        <v>1016</v>
      </c>
      <c r="C229" s="480" t="s">
        <v>289</v>
      </c>
      <c r="D229" s="62" t="s">
        <v>207</v>
      </c>
      <c r="E229" s="5">
        <v>212</v>
      </c>
      <c r="F229" s="61"/>
      <c r="G229" s="5">
        <v>212</v>
      </c>
    </row>
    <row r="230" spans="1:11" ht="35.1" customHeight="1" thickBot="1" x14ac:dyDescent="0.3">
      <c r="A230" s="77"/>
      <c r="B230" s="493" t="s">
        <v>776</v>
      </c>
      <c r="C230" s="494"/>
      <c r="D230" s="98" t="s">
        <v>373</v>
      </c>
      <c r="E230" s="9"/>
      <c r="F230" s="235">
        <f>SUM(F231:F263)</f>
        <v>0</v>
      </c>
      <c r="G230" s="9"/>
    </row>
    <row r="231" spans="1:11" ht="16.05" customHeight="1" thickTop="1" x14ac:dyDescent="0.25">
      <c r="A231" s="77"/>
      <c r="B231" s="478" t="s">
        <v>776</v>
      </c>
      <c r="C231" s="479" t="s">
        <v>777</v>
      </c>
      <c r="D231" s="62" t="s">
        <v>208</v>
      </c>
      <c r="E231" s="5">
        <v>237</v>
      </c>
      <c r="F231" s="10"/>
      <c r="G231" s="5">
        <v>237</v>
      </c>
    </row>
    <row r="232" spans="1:11" s="253" customFormat="1" ht="16.05" customHeight="1" x14ac:dyDescent="0.25">
      <c r="A232" s="77"/>
      <c r="B232" s="478" t="s">
        <v>776</v>
      </c>
      <c r="C232" s="480" t="s">
        <v>778</v>
      </c>
      <c r="D232" s="62" t="s">
        <v>233</v>
      </c>
      <c r="E232" s="5">
        <v>238</v>
      </c>
      <c r="F232" s="10"/>
      <c r="G232" s="5">
        <v>238</v>
      </c>
      <c r="H232" s="291"/>
      <c r="I232" s="291"/>
      <c r="J232" s="291"/>
      <c r="K232" s="291"/>
    </row>
    <row r="233" spans="1:11" s="253" customFormat="1" ht="16.05" customHeight="1" x14ac:dyDescent="0.25">
      <c r="A233" s="77"/>
      <c r="B233" s="478" t="s">
        <v>776</v>
      </c>
      <c r="C233" s="480" t="s">
        <v>779</v>
      </c>
      <c r="D233" s="62" t="s">
        <v>65</v>
      </c>
      <c r="E233" s="5">
        <v>224</v>
      </c>
      <c r="F233" s="10"/>
      <c r="G233" s="5">
        <v>224</v>
      </c>
      <c r="H233" s="291"/>
      <c r="I233" s="291"/>
      <c r="J233" s="291"/>
      <c r="K233" s="291"/>
    </row>
    <row r="234" spans="1:11" s="253" customFormat="1" ht="16.05" customHeight="1" x14ac:dyDescent="0.25">
      <c r="A234" s="77"/>
      <c r="B234" s="478" t="s">
        <v>776</v>
      </c>
      <c r="C234" s="480" t="s">
        <v>780</v>
      </c>
      <c r="D234" s="62" t="s">
        <v>234</v>
      </c>
      <c r="E234" s="5">
        <v>240</v>
      </c>
      <c r="F234" s="10"/>
      <c r="G234" s="5">
        <v>240</v>
      </c>
      <c r="H234" s="291"/>
      <c r="I234" s="291"/>
      <c r="J234" s="291"/>
      <c r="K234" s="291"/>
    </row>
    <row r="235" spans="1:11" s="253" customFormat="1" ht="16.05" customHeight="1" x14ac:dyDescent="0.25">
      <c r="A235" s="77"/>
      <c r="B235" s="478" t="s">
        <v>776</v>
      </c>
      <c r="C235" s="480" t="s">
        <v>781</v>
      </c>
      <c r="D235" s="227" t="s">
        <v>225</v>
      </c>
      <c r="E235" s="5">
        <v>241</v>
      </c>
      <c r="F235" s="10"/>
      <c r="G235" s="5">
        <v>241</v>
      </c>
      <c r="H235" s="291"/>
      <c r="I235" s="291"/>
      <c r="J235" s="291"/>
      <c r="K235" s="291"/>
    </row>
    <row r="236" spans="1:11" s="253" customFormat="1" ht="16.05" customHeight="1" x14ac:dyDescent="0.25">
      <c r="A236" s="77"/>
      <c r="B236" s="478" t="s">
        <v>776</v>
      </c>
      <c r="C236" s="480" t="s">
        <v>782</v>
      </c>
      <c r="D236" s="62" t="s">
        <v>216</v>
      </c>
      <c r="E236" s="5">
        <v>242</v>
      </c>
      <c r="F236" s="10"/>
      <c r="G236" s="5">
        <v>242</v>
      </c>
      <c r="H236" s="291"/>
      <c r="I236" s="291"/>
      <c r="J236" s="291"/>
      <c r="K236" s="291"/>
    </row>
    <row r="237" spans="1:11" s="253" customFormat="1" ht="16.05" customHeight="1" x14ac:dyDescent="0.25">
      <c r="A237" s="77"/>
      <c r="B237" s="478" t="s">
        <v>776</v>
      </c>
      <c r="C237" s="480" t="s">
        <v>783</v>
      </c>
      <c r="D237" s="94" t="s">
        <v>221</v>
      </c>
      <c r="E237" s="5">
        <v>243</v>
      </c>
      <c r="F237" s="10"/>
      <c r="G237" s="5">
        <v>243</v>
      </c>
      <c r="H237" s="291"/>
      <c r="I237" s="291"/>
      <c r="J237" s="291"/>
      <c r="K237" s="291"/>
    </row>
    <row r="238" spans="1:11" s="253" customFormat="1" ht="16.05" customHeight="1" x14ac:dyDescent="0.25">
      <c r="A238" s="77"/>
      <c r="B238" s="478" t="s">
        <v>776</v>
      </c>
      <c r="C238" s="480" t="s">
        <v>784</v>
      </c>
      <c r="D238" s="94" t="s">
        <v>236</v>
      </c>
      <c r="E238" s="5">
        <v>244</v>
      </c>
      <c r="F238" s="10"/>
      <c r="G238" s="5">
        <v>244</v>
      </c>
      <c r="H238" s="291"/>
      <c r="I238" s="291"/>
      <c r="J238" s="291"/>
      <c r="K238" s="291"/>
    </row>
    <row r="239" spans="1:11" s="253" customFormat="1" ht="16.05" customHeight="1" x14ac:dyDescent="0.25">
      <c r="A239" s="77"/>
      <c r="B239" s="478" t="s">
        <v>776</v>
      </c>
      <c r="C239" s="480" t="s">
        <v>785</v>
      </c>
      <c r="D239" s="94" t="s">
        <v>217</v>
      </c>
      <c r="E239" s="5">
        <v>245</v>
      </c>
      <c r="F239" s="10"/>
      <c r="G239" s="5">
        <v>245</v>
      </c>
      <c r="H239" s="291"/>
      <c r="I239" s="291"/>
      <c r="J239" s="291"/>
      <c r="K239" s="291"/>
    </row>
    <row r="240" spans="1:11" s="253" customFormat="1" ht="16.05" customHeight="1" x14ac:dyDescent="0.25">
      <c r="A240" s="77"/>
      <c r="B240" s="478" t="s">
        <v>776</v>
      </c>
      <c r="C240" s="480" t="s">
        <v>209</v>
      </c>
      <c r="D240" s="62" t="s">
        <v>210</v>
      </c>
      <c r="E240" s="5">
        <v>246</v>
      </c>
      <c r="F240" s="10"/>
      <c r="G240" s="5">
        <v>246</v>
      </c>
      <c r="H240" s="291"/>
      <c r="I240" s="291"/>
      <c r="J240" s="291"/>
      <c r="K240" s="291"/>
    </row>
    <row r="241" spans="1:11" s="253" customFormat="1" ht="16.05" customHeight="1" x14ac:dyDescent="0.25">
      <c r="A241" s="77"/>
      <c r="B241" s="478" t="s">
        <v>776</v>
      </c>
      <c r="C241" s="480" t="s">
        <v>786</v>
      </c>
      <c r="D241" s="62" t="s">
        <v>214</v>
      </c>
      <c r="E241" s="5">
        <v>247</v>
      </c>
      <c r="F241" s="10"/>
      <c r="G241" s="5">
        <v>247</v>
      </c>
      <c r="H241" s="291"/>
      <c r="I241" s="291"/>
      <c r="J241" s="291"/>
      <c r="K241" s="291"/>
    </row>
    <row r="242" spans="1:11" s="253" customFormat="1" ht="16.05" customHeight="1" x14ac:dyDescent="0.25">
      <c r="A242" s="77"/>
      <c r="B242" s="478" t="s">
        <v>776</v>
      </c>
      <c r="C242" s="480" t="s">
        <v>218</v>
      </c>
      <c r="D242" s="62" t="s">
        <v>219</v>
      </c>
      <c r="E242" s="5">
        <v>248</v>
      </c>
      <c r="F242" s="10"/>
      <c r="G242" s="5">
        <v>248</v>
      </c>
      <c r="H242" s="291"/>
      <c r="I242" s="291"/>
      <c r="J242" s="291"/>
      <c r="K242" s="291"/>
    </row>
    <row r="243" spans="1:11" s="253" customFormat="1" ht="16.05" customHeight="1" x14ac:dyDescent="0.25">
      <c r="A243" s="77"/>
      <c r="B243" s="478" t="s">
        <v>776</v>
      </c>
      <c r="C243" s="480" t="s">
        <v>787</v>
      </c>
      <c r="D243" s="94" t="s">
        <v>211</v>
      </c>
      <c r="E243" s="5">
        <v>249</v>
      </c>
      <c r="F243" s="10"/>
      <c r="G243" s="5">
        <v>249</v>
      </c>
      <c r="H243" s="291"/>
      <c r="I243" s="291"/>
      <c r="J243" s="291"/>
      <c r="K243" s="291"/>
    </row>
    <row r="244" spans="1:11" s="253" customFormat="1" ht="16.05" customHeight="1" x14ac:dyDescent="0.25">
      <c r="A244" s="77"/>
      <c r="B244" s="478" t="s">
        <v>776</v>
      </c>
      <c r="C244" s="480" t="s">
        <v>788</v>
      </c>
      <c r="D244" s="62" t="s">
        <v>212</v>
      </c>
      <c r="E244" s="5">
        <v>275</v>
      </c>
      <c r="F244" s="10"/>
      <c r="G244" s="5">
        <v>275</v>
      </c>
      <c r="H244" s="291"/>
      <c r="I244" s="291"/>
      <c r="J244" s="291"/>
      <c r="K244" s="291"/>
    </row>
    <row r="245" spans="1:11" s="253" customFormat="1" ht="16.05" customHeight="1" x14ac:dyDescent="0.25">
      <c r="A245" s="77"/>
      <c r="B245" s="478" t="s">
        <v>776</v>
      </c>
      <c r="C245" s="480" t="s">
        <v>789</v>
      </c>
      <c r="D245" s="62" t="s">
        <v>220</v>
      </c>
      <c r="E245" s="5">
        <v>276</v>
      </c>
      <c r="F245" s="10"/>
      <c r="G245" s="5">
        <v>276</v>
      </c>
      <c r="H245" s="291"/>
      <c r="I245" s="291"/>
      <c r="J245" s="291"/>
      <c r="K245" s="291"/>
    </row>
    <row r="246" spans="1:11" s="253" customFormat="1" ht="16.05" customHeight="1" x14ac:dyDescent="0.25">
      <c r="A246" s="77"/>
      <c r="B246" s="478" t="s">
        <v>776</v>
      </c>
      <c r="C246" s="480" t="s">
        <v>222</v>
      </c>
      <c r="D246" s="62" t="s">
        <v>223</v>
      </c>
      <c r="E246" s="5">
        <v>277</v>
      </c>
      <c r="F246" s="10"/>
      <c r="G246" s="5">
        <v>277</v>
      </c>
      <c r="H246" s="291"/>
      <c r="I246" s="291"/>
      <c r="J246" s="291"/>
      <c r="K246" s="291"/>
    </row>
    <row r="247" spans="1:11" s="253" customFormat="1" ht="16.05" customHeight="1" x14ac:dyDescent="0.25">
      <c r="A247" s="77"/>
      <c r="B247" s="478" t="s">
        <v>776</v>
      </c>
      <c r="C247" s="480" t="s">
        <v>790</v>
      </c>
      <c r="D247" s="94" t="s">
        <v>224</v>
      </c>
      <c r="E247" s="5">
        <v>278</v>
      </c>
      <c r="F247" s="10"/>
      <c r="G247" s="5">
        <v>278</v>
      </c>
      <c r="H247" s="291"/>
      <c r="I247" s="291"/>
      <c r="J247" s="291"/>
      <c r="K247" s="291"/>
    </row>
    <row r="248" spans="1:11" s="253" customFormat="1" ht="16.05" customHeight="1" x14ac:dyDescent="0.25">
      <c r="A248" s="77"/>
      <c r="B248" s="478" t="s">
        <v>776</v>
      </c>
      <c r="C248" s="480" t="s">
        <v>791</v>
      </c>
      <c r="D248" s="94" t="s">
        <v>66</v>
      </c>
      <c r="E248" s="5">
        <v>225</v>
      </c>
      <c r="F248" s="10"/>
      <c r="G248" s="5">
        <v>225</v>
      </c>
      <c r="H248" s="291"/>
      <c r="I248" s="291"/>
      <c r="J248" s="291"/>
      <c r="K248" s="291"/>
    </row>
    <row r="249" spans="1:11" s="253" customFormat="1" ht="16.05" customHeight="1" x14ac:dyDescent="0.25">
      <c r="A249" s="77"/>
      <c r="B249" s="478" t="s">
        <v>776</v>
      </c>
      <c r="C249" s="480" t="s">
        <v>226</v>
      </c>
      <c r="D249" s="62" t="s">
        <v>227</v>
      </c>
      <c r="E249" s="5">
        <v>255</v>
      </c>
      <c r="F249" s="10"/>
      <c r="G249" s="5">
        <v>255</v>
      </c>
      <c r="H249" s="291"/>
      <c r="I249" s="291"/>
      <c r="J249" s="291"/>
      <c r="K249" s="291"/>
    </row>
    <row r="250" spans="1:11" s="253" customFormat="1" ht="16.05" customHeight="1" x14ac:dyDescent="0.25">
      <c r="A250" s="77"/>
      <c r="B250" s="478" t="s">
        <v>776</v>
      </c>
      <c r="C250" s="480" t="s">
        <v>792</v>
      </c>
      <c r="D250" s="94" t="s">
        <v>229</v>
      </c>
      <c r="E250" s="5">
        <v>256</v>
      </c>
      <c r="F250" s="10"/>
      <c r="G250" s="5">
        <v>256</v>
      </c>
      <c r="H250" s="291"/>
      <c r="I250" s="291"/>
      <c r="J250" s="291"/>
      <c r="K250" s="291"/>
    </row>
    <row r="251" spans="1:11" s="253" customFormat="1" ht="16.05" customHeight="1" x14ac:dyDescent="0.25">
      <c r="A251" s="77"/>
      <c r="B251" s="478" t="s">
        <v>776</v>
      </c>
      <c r="C251" s="480" t="s">
        <v>793</v>
      </c>
      <c r="D251" s="62" t="s">
        <v>215</v>
      </c>
      <c r="E251" s="5">
        <v>257</v>
      </c>
      <c r="F251" s="10"/>
      <c r="G251" s="5">
        <v>257</v>
      </c>
      <c r="H251" s="291"/>
      <c r="I251" s="291"/>
      <c r="J251" s="291"/>
      <c r="K251" s="291"/>
    </row>
    <row r="252" spans="1:11" s="253" customFormat="1" ht="16.05" customHeight="1" x14ac:dyDescent="0.25">
      <c r="A252" s="77"/>
      <c r="B252" s="478" t="s">
        <v>776</v>
      </c>
      <c r="C252" s="480" t="s">
        <v>794</v>
      </c>
      <c r="D252" s="62" t="s">
        <v>230</v>
      </c>
      <c r="E252" s="5">
        <v>258</v>
      </c>
      <c r="F252" s="10"/>
      <c r="G252" s="5">
        <v>258</v>
      </c>
      <c r="H252" s="291"/>
      <c r="I252" s="291"/>
      <c r="J252" s="291"/>
      <c r="K252" s="291"/>
    </row>
    <row r="253" spans="1:11" s="253" customFormat="1" ht="16.05" customHeight="1" x14ac:dyDescent="0.25">
      <c r="A253" s="77"/>
      <c r="B253" s="478" t="s">
        <v>776</v>
      </c>
      <c r="C253" s="480" t="s">
        <v>795</v>
      </c>
      <c r="D253" s="94" t="s">
        <v>231</v>
      </c>
      <c r="E253" s="264">
        <v>235</v>
      </c>
      <c r="F253" s="10"/>
      <c r="G253" s="264">
        <v>235</v>
      </c>
      <c r="H253" s="291"/>
      <c r="I253" s="291"/>
      <c r="J253" s="291"/>
      <c r="K253" s="291"/>
    </row>
    <row r="254" spans="1:11" s="253" customFormat="1" ht="16.05" customHeight="1" x14ac:dyDescent="0.25">
      <c r="A254" s="77"/>
      <c r="B254" s="478" t="s">
        <v>776</v>
      </c>
      <c r="C254" s="480" t="s">
        <v>796</v>
      </c>
      <c r="D254" s="94" t="s">
        <v>232</v>
      </c>
      <c r="E254" s="5">
        <v>260</v>
      </c>
      <c r="F254" s="10"/>
      <c r="G254" s="5">
        <v>260</v>
      </c>
      <c r="H254" s="291"/>
      <c r="I254" s="291"/>
      <c r="J254" s="291"/>
      <c r="K254" s="291"/>
    </row>
    <row r="255" spans="1:11" s="253" customFormat="1" ht="16.05" customHeight="1" x14ac:dyDescent="0.25">
      <c r="A255" s="77"/>
      <c r="B255" s="478" t="s">
        <v>776</v>
      </c>
      <c r="C255" s="480" t="s">
        <v>797</v>
      </c>
      <c r="D255" s="94" t="s">
        <v>237</v>
      </c>
      <c r="E255" s="5">
        <v>261</v>
      </c>
      <c r="F255" s="10"/>
      <c r="G255" s="5">
        <v>261</v>
      </c>
      <c r="H255" s="291"/>
      <c r="I255" s="291"/>
      <c r="J255" s="291"/>
      <c r="K255" s="291"/>
    </row>
    <row r="256" spans="1:11" s="253" customFormat="1" ht="16.05" customHeight="1" x14ac:dyDescent="0.25">
      <c r="A256" s="77"/>
      <c r="B256" s="478" t="s">
        <v>776</v>
      </c>
      <c r="C256" s="480" t="s">
        <v>244</v>
      </c>
      <c r="D256" s="62" t="s">
        <v>245</v>
      </c>
      <c r="E256" s="5">
        <v>262</v>
      </c>
      <c r="F256" s="10"/>
      <c r="G256" s="5">
        <v>262</v>
      </c>
      <c r="H256" s="291"/>
      <c r="I256" s="291"/>
      <c r="J256" s="291"/>
      <c r="K256" s="291"/>
    </row>
    <row r="257" spans="1:11" s="253" customFormat="1" ht="16.05" customHeight="1" x14ac:dyDescent="0.25">
      <c r="A257" s="77"/>
      <c r="B257" s="478" t="s">
        <v>776</v>
      </c>
      <c r="C257" s="480" t="s">
        <v>798</v>
      </c>
      <c r="D257" s="62" t="s">
        <v>235</v>
      </c>
      <c r="E257" s="5">
        <v>263</v>
      </c>
      <c r="F257" s="10"/>
      <c r="G257" s="5">
        <v>263</v>
      </c>
      <c r="H257" s="291"/>
      <c r="I257" s="291"/>
      <c r="J257" s="291"/>
      <c r="K257" s="291"/>
    </row>
    <row r="258" spans="1:11" s="253" customFormat="1" ht="16.05" customHeight="1" x14ac:dyDescent="0.25">
      <c r="A258" s="77"/>
      <c r="B258" s="478" t="s">
        <v>776</v>
      </c>
      <c r="C258" s="480" t="s">
        <v>338</v>
      </c>
      <c r="D258" s="62" t="s">
        <v>228</v>
      </c>
      <c r="E258" s="5">
        <v>264</v>
      </c>
      <c r="F258" s="10"/>
      <c r="G258" s="5">
        <v>264</v>
      </c>
      <c r="H258" s="291"/>
      <c r="I258" s="291"/>
      <c r="J258" s="291"/>
      <c r="K258" s="291"/>
    </row>
    <row r="259" spans="1:11" s="253" customFormat="1" ht="16.05" customHeight="1" x14ac:dyDescent="0.25">
      <c r="A259" s="77"/>
      <c r="B259" s="478" t="s">
        <v>776</v>
      </c>
      <c r="C259" s="480" t="s">
        <v>238</v>
      </c>
      <c r="D259" s="62" t="s">
        <v>239</v>
      </c>
      <c r="E259" s="5">
        <v>265</v>
      </c>
      <c r="F259" s="10"/>
      <c r="G259" s="5">
        <v>265</v>
      </c>
      <c r="H259" s="291"/>
      <c r="I259" s="291"/>
      <c r="J259" s="291"/>
      <c r="K259" s="291"/>
    </row>
    <row r="260" spans="1:11" s="253" customFormat="1" ht="16.05" customHeight="1" x14ac:dyDescent="0.25">
      <c r="A260" s="77"/>
      <c r="B260" s="478" t="s">
        <v>776</v>
      </c>
      <c r="C260" s="480" t="s">
        <v>240</v>
      </c>
      <c r="D260" s="62" t="s">
        <v>241</v>
      </c>
      <c r="E260" s="5">
        <v>266</v>
      </c>
      <c r="F260" s="10"/>
      <c r="G260" s="5">
        <v>266</v>
      </c>
      <c r="H260" s="291"/>
      <c r="I260" s="291"/>
      <c r="J260" s="291"/>
      <c r="K260" s="291"/>
    </row>
    <row r="261" spans="1:11" s="253" customFormat="1" ht="16.05" customHeight="1" x14ac:dyDescent="0.25">
      <c r="A261" s="77"/>
      <c r="B261" s="478" t="s">
        <v>776</v>
      </c>
      <c r="C261" s="480" t="s">
        <v>242</v>
      </c>
      <c r="D261" s="62" t="s">
        <v>243</v>
      </c>
      <c r="E261" s="5">
        <v>267</v>
      </c>
      <c r="F261" s="10"/>
      <c r="G261" s="5">
        <v>267</v>
      </c>
      <c r="H261" s="291"/>
      <c r="I261" s="291"/>
      <c r="J261" s="291"/>
      <c r="K261" s="291"/>
    </row>
    <row r="262" spans="1:11" s="253" customFormat="1" ht="16.05" customHeight="1" x14ac:dyDescent="0.25">
      <c r="A262" s="77"/>
      <c r="B262" s="478" t="s">
        <v>776</v>
      </c>
      <c r="C262" s="480" t="s">
        <v>799</v>
      </c>
      <c r="D262" s="94" t="s">
        <v>246</v>
      </c>
      <c r="E262" s="5">
        <v>268</v>
      </c>
      <c r="F262" s="10"/>
      <c r="G262" s="5">
        <v>268</v>
      </c>
      <c r="H262" s="291"/>
      <c r="I262" s="291"/>
      <c r="J262" s="291"/>
      <c r="K262" s="291"/>
    </row>
    <row r="263" spans="1:11" x14ac:dyDescent="0.25">
      <c r="A263" s="77"/>
      <c r="B263" s="478" t="s">
        <v>776</v>
      </c>
      <c r="C263" s="480" t="s">
        <v>800</v>
      </c>
      <c r="D263" s="62" t="s">
        <v>213</v>
      </c>
      <c r="E263" s="5">
        <v>269</v>
      </c>
      <c r="F263" s="10"/>
      <c r="G263" s="5">
        <v>269</v>
      </c>
    </row>
    <row r="264" spans="1:11" ht="2.1" customHeight="1" x14ac:dyDescent="0.25">
      <c r="B264" s="474"/>
      <c r="C264" s="495"/>
      <c r="D264" s="254"/>
      <c r="E264" s="254"/>
      <c r="G264" s="363"/>
    </row>
    <row r="265" spans="1:11" ht="2.1" customHeight="1" x14ac:dyDescent="0.25">
      <c r="B265" s="474"/>
      <c r="C265" s="474"/>
      <c r="D265" s="254"/>
      <c r="E265" s="254"/>
      <c r="G265" s="363"/>
    </row>
    <row r="266" spans="1:11" ht="27" customHeight="1" thickBot="1" x14ac:dyDescent="0.3">
      <c r="B266" s="496"/>
      <c r="C266" s="497" t="s">
        <v>801</v>
      </c>
      <c r="D266" s="60" t="s">
        <v>398</v>
      </c>
      <c r="E266" s="5">
        <v>250</v>
      </c>
      <c r="F266" s="56">
        <f>SUM(F18,F67,F126,F178,F230)</f>
        <v>0</v>
      </c>
      <c r="G266" s="5">
        <v>250</v>
      </c>
    </row>
    <row r="267" spans="1:11" s="192" customFormat="1" ht="35.25" hidden="1" customHeight="1" thickTop="1" x14ac:dyDescent="0.25">
      <c r="F267" s="291"/>
      <c r="G267" s="291"/>
      <c r="H267" s="291"/>
      <c r="I267" s="291"/>
      <c r="J267" s="291"/>
      <c r="K267" s="291"/>
    </row>
    <row r="268" spans="1:11" s="192" customFormat="1" ht="31.5" hidden="1" customHeight="1" x14ac:dyDescent="0.25">
      <c r="F268" s="291"/>
      <c r="G268" s="291"/>
      <c r="H268" s="291"/>
      <c r="I268" s="291"/>
      <c r="J268" s="291"/>
      <c r="K268" s="291"/>
    </row>
    <row r="269" spans="1:11" s="192" customFormat="1" ht="31.5" hidden="1" customHeight="1" x14ac:dyDescent="0.25">
      <c r="F269" s="291"/>
      <c r="G269" s="291"/>
      <c r="H269" s="291"/>
      <c r="I269" s="291"/>
      <c r="J269" s="291"/>
      <c r="K269" s="291"/>
    </row>
    <row r="270" spans="1:11" s="192" customFormat="1" ht="31.5" hidden="1" customHeight="1" x14ac:dyDescent="0.25">
      <c r="F270" s="291"/>
      <c r="G270" s="291"/>
      <c r="H270" s="291"/>
      <c r="I270" s="291"/>
      <c r="J270" s="291"/>
      <c r="K270" s="291"/>
    </row>
    <row r="271" spans="1:11" s="192" customFormat="1" ht="27" hidden="1" customHeight="1" x14ac:dyDescent="0.25">
      <c r="F271" s="291"/>
      <c r="G271" s="291"/>
      <c r="H271" s="291"/>
      <c r="I271" s="291"/>
      <c r="J271" s="291"/>
      <c r="K271" s="291"/>
    </row>
    <row r="272" spans="1:11" ht="6" customHeight="1" thickTop="1" x14ac:dyDescent="0.25">
      <c r="C272" s="16"/>
      <c r="D272" s="16"/>
      <c r="E272" s="16"/>
      <c r="F272" s="16"/>
      <c r="G272" s="16"/>
    </row>
    <row r="273" spans="3:11" ht="19.5" customHeight="1" x14ac:dyDescent="0.25">
      <c r="C273" s="156" t="s">
        <v>538</v>
      </c>
      <c r="G273" s="291" t="s">
        <v>259</v>
      </c>
    </row>
    <row r="274" spans="3:11" x14ac:dyDescent="0.25">
      <c r="C274" s="177" t="str">
        <f>"Version: "&amp;C316</f>
        <v>Version: 1.00.F0</v>
      </c>
    </row>
    <row r="275" spans="3:11" ht="12.75" hidden="1" customHeight="1" x14ac:dyDescent="0.25">
      <c r="F275" s="64"/>
    </row>
    <row r="276" spans="3:11" ht="12.75" hidden="1" customHeight="1" x14ac:dyDescent="0.25">
      <c r="F276" s="64"/>
    </row>
    <row r="277" spans="3:11" x14ac:dyDescent="0.25">
      <c r="F277" s="240"/>
    </row>
    <row r="278" spans="3:11" ht="12.75" hidden="1" customHeight="1" x14ac:dyDescent="0.25">
      <c r="F278" s="240"/>
      <c r="G278" s="14"/>
    </row>
    <row r="279" spans="3:11" ht="12.75" hidden="1" customHeight="1" x14ac:dyDescent="0.25">
      <c r="F279" s="240"/>
    </row>
    <row r="280" spans="3:11" ht="12.75" hidden="1" customHeight="1" x14ac:dyDescent="0.25">
      <c r="F280" s="12"/>
    </row>
    <row r="281" spans="3:11" ht="12.75" hidden="1" customHeight="1" x14ac:dyDescent="0.25">
      <c r="F281" s="13"/>
    </row>
    <row r="282" spans="3:11" x14ac:dyDescent="0.25">
      <c r="C282" s="124" t="s">
        <v>436</v>
      </c>
      <c r="F282" s="240"/>
    </row>
    <row r="283" spans="3:11" hidden="1" x14ac:dyDescent="0.25">
      <c r="C283" s="90"/>
      <c r="D283" s="90"/>
      <c r="E283" s="125"/>
      <c r="F283" s="161"/>
    </row>
    <row r="284" spans="3:11" s="239" customFormat="1" x14ac:dyDescent="0.25">
      <c r="C284" s="126" t="s">
        <v>504</v>
      </c>
      <c r="D284" s="126"/>
      <c r="E284" s="137"/>
      <c r="F284" s="161" t="str">
        <f>IF(OR(MIN(F19:F66,F69:F73,F75:F125,F128:F130,F132:F163,F165:F177,F180:F195,F197:F229,F231:F263)&lt;-100000,MAX(F19:F66,F69:F73,F75:F125,F128:F130,F132:F163,F165:F177,F180:F195,F197:F229,F231:F263)&gt;100000),"Attention","")</f>
        <v/>
      </c>
      <c r="G284" s="291"/>
      <c r="H284" s="291"/>
      <c r="I284" s="291"/>
      <c r="J284" s="291"/>
      <c r="K284" s="291"/>
    </row>
    <row r="285" spans="3:11" s="239" customFormat="1" x14ac:dyDescent="0.25">
      <c r="C285" s="139"/>
      <c r="F285" s="291"/>
      <c r="G285" s="291"/>
      <c r="H285" s="291"/>
      <c r="I285" s="291"/>
      <c r="J285" s="291"/>
      <c r="K285" s="291"/>
    </row>
    <row r="286" spans="3:11" s="239" customFormat="1" x14ac:dyDescent="0.25">
      <c r="F286" s="291"/>
      <c r="G286" s="291"/>
      <c r="H286" s="291"/>
      <c r="I286" s="291"/>
      <c r="J286" s="291"/>
      <c r="K286" s="291"/>
    </row>
    <row r="287" spans="3:11" s="239" customFormat="1" x14ac:dyDescent="0.25">
      <c r="C287" s="139"/>
      <c r="D287" s="139"/>
      <c r="E287" s="139"/>
      <c r="F287" s="291"/>
      <c r="G287" s="291"/>
      <c r="H287" s="291"/>
      <c r="I287" s="291"/>
      <c r="J287" s="291"/>
      <c r="K287" s="291"/>
    </row>
    <row r="288" spans="3:11" s="239" customFormat="1" x14ac:dyDescent="0.25">
      <c r="C288" s="139"/>
      <c r="D288" s="139"/>
      <c r="E288" s="139"/>
      <c r="F288" s="291"/>
      <c r="G288" s="291"/>
      <c r="H288" s="291"/>
      <c r="I288" s="291"/>
      <c r="J288" s="291"/>
      <c r="K288" s="291"/>
    </row>
    <row r="289" spans="1:11" s="239" customFormat="1" x14ac:dyDescent="0.25">
      <c r="F289" s="291"/>
      <c r="G289" s="291"/>
      <c r="H289" s="291"/>
      <c r="I289" s="291"/>
      <c r="J289" s="291"/>
      <c r="K289" s="291"/>
    </row>
    <row r="290" spans="1:11" s="239" customFormat="1" x14ac:dyDescent="0.25">
      <c r="F290" s="291"/>
      <c r="G290" s="291"/>
      <c r="H290" s="291"/>
      <c r="I290" s="291"/>
      <c r="J290" s="291"/>
      <c r="K290" s="291"/>
    </row>
    <row r="291" spans="1:11" s="239" customFormat="1" x14ac:dyDescent="0.25">
      <c r="F291" s="291"/>
      <c r="G291" s="291"/>
      <c r="H291" s="291"/>
      <c r="I291" s="291"/>
      <c r="J291" s="291"/>
      <c r="K291" s="291"/>
    </row>
    <row r="292" spans="1:11" s="239" customFormat="1" x14ac:dyDescent="0.25">
      <c r="F292" s="291"/>
      <c r="G292" s="291"/>
      <c r="H292" s="291"/>
      <c r="I292" s="291"/>
      <c r="J292" s="291"/>
      <c r="K292" s="291"/>
    </row>
    <row r="293" spans="1:11" s="239" customFormat="1" x14ac:dyDescent="0.25">
      <c r="F293" s="291"/>
      <c r="G293" s="291"/>
      <c r="H293" s="291"/>
      <c r="I293" s="291"/>
      <c r="J293" s="291"/>
      <c r="K293" s="291"/>
    </row>
    <row r="294" spans="1:11" s="239" customFormat="1" x14ac:dyDescent="0.25">
      <c r="F294" s="291"/>
      <c r="G294" s="291"/>
      <c r="H294" s="291"/>
      <c r="I294" s="291"/>
      <c r="J294" s="291"/>
      <c r="K294" s="291"/>
    </row>
    <row r="304" spans="1:11" x14ac:dyDescent="0.25">
      <c r="A304" s="231"/>
    </row>
    <row r="305" spans="2:11" s="206" customFormat="1" hidden="1" x14ac:dyDescent="0.25">
      <c r="C305" s="206" t="s">
        <v>330</v>
      </c>
      <c r="D305" s="206">
        <f>SUM(F305:F305)</f>
        <v>0</v>
      </c>
      <c r="F305" s="227">
        <f>COUNTA(F19:F66,F69:F73,F75:F125,F128:F130,F132:F163,F165:F177,F180:F195,F197:F229,F231:F263)</f>
        <v>0</v>
      </c>
      <c r="G305" s="227"/>
      <c r="H305" s="227"/>
      <c r="I305" s="291"/>
      <c r="J305" s="291"/>
      <c r="K305" s="291"/>
    </row>
    <row r="306" spans="2:11" hidden="1" x14ac:dyDescent="0.25"/>
    <row r="313" spans="2:11" x14ac:dyDescent="0.25">
      <c r="B313" s="193" t="s">
        <v>1</v>
      </c>
      <c r="C313" s="194" t="str">
        <f>N2</f>
        <v>XXXXXX</v>
      </c>
    </row>
    <row r="314" spans="2:11" x14ac:dyDescent="0.25">
      <c r="B314" s="85"/>
      <c r="C314" s="195" t="str">
        <f>N1</f>
        <v>INP40</v>
      </c>
    </row>
    <row r="315" spans="2:11" x14ac:dyDescent="0.25">
      <c r="B315" s="85"/>
      <c r="C315" s="196" t="str">
        <f>N3</f>
        <v>jj.mm.aaaa</v>
      </c>
    </row>
    <row r="316" spans="2:11" x14ac:dyDescent="0.25">
      <c r="B316" s="85"/>
      <c r="C316" s="197" t="s">
        <v>959</v>
      </c>
    </row>
    <row r="317" spans="2:11" x14ac:dyDescent="0.25">
      <c r="B317" s="85"/>
      <c r="C317" s="195" t="str">
        <f>F17</f>
        <v>col. 01</v>
      </c>
    </row>
    <row r="318" spans="2:11" x14ac:dyDescent="0.25">
      <c r="B318" s="85"/>
      <c r="C318" s="198">
        <f>COUNTIF(F283:F284,"ERROR")</f>
        <v>0</v>
      </c>
    </row>
    <row r="319" spans="2:11" x14ac:dyDescent="0.25">
      <c r="B319" s="162"/>
      <c r="C319" s="473">
        <f>COUNTIF(F283:F284,"Attention")</f>
        <v>0</v>
      </c>
    </row>
  </sheetData>
  <sheetProtection sheet="1" autoFilter="0"/>
  <autoFilter ref="B17:C263" xr:uid="{00000000-0009-0000-0000-000008000000}"/>
  <mergeCells count="3">
    <mergeCell ref="F6:K6"/>
    <mergeCell ref="B14:C15"/>
    <mergeCell ref="F11:F13"/>
  </mergeCells>
  <hyperlinks>
    <hyperlink ref="F16" location="Note_8." display="8.0" xr:uid="{00000000-0004-0000-0800-000000000000}"/>
    <hyperlink ref="D65" location="CNTR_GB" display="GB" xr:uid="{00000000-0004-0000-0800-000001000000}"/>
    <hyperlink ref="D49" location="CNTR_NO" display="NO" xr:uid="{00000000-0004-0000-0800-000002000000}"/>
    <hyperlink ref="D26" location="CNTR_DE" display="DE" xr:uid="{00000000-0004-0000-0800-000003000000}"/>
    <hyperlink ref="D60" location="CNTR_ES" display="ES" xr:uid="{00000000-0004-0000-0800-000004000000}"/>
    <hyperlink ref="D30" location="CNTR_FR" display="FR" xr:uid="{00000000-0004-0000-0800-000005000000}"/>
    <hyperlink ref="D38" location="CNTR_IT" display="IT" xr:uid="{00000000-0004-0000-0800-000006000000}"/>
    <hyperlink ref="D44" location="CNTR_MT" display="MT" xr:uid="{00000000-0004-0000-0800-000007000000}"/>
    <hyperlink ref="D52" location="CNTR_PT" display="PT" xr:uid="{00000000-0004-0000-0800-000008000000}"/>
    <hyperlink ref="D29" location="CNTR_FI" display="FI" xr:uid="{00000000-0004-0000-0800-000009000000}"/>
    <hyperlink ref="D72" location="CNTR_MA" display="MA" xr:uid="{00000000-0004-0000-0800-00000A000000}"/>
    <hyperlink ref="D75" location="CNTR_AO" display="AO" xr:uid="{00000000-0004-0000-0800-00000B000000}"/>
    <hyperlink ref="D80" location="CNTR_IO" display="IO" xr:uid="{00000000-0004-0000-0800-00000C000000}"/>
    <hyperlink ref="D94" location="CNTR_KM" display="KM" xr:uid="{00000000-0004-0000-0800-00000D000000}"/>
    <hyperlink ref="D96" location="CNTR_CD" display="CD" xr:uid="{00000000-0004-0000-0800-00000E000000}"/>
    <hyperlink ref="D103" location="CNTR_MU" display="MU" xr:uid="{00000000-0004-0000-0800-00000F000000}"/>
    <hyperlink ref="D112" location="CNTR_SC" display="SC" xr:uid="{00000000-0004-0000-0800-000010000000}"/>
    <hyperlink ref="D116" location="CNTR_SH" display="SH" xr:uid="{00000000-0004-0000-0800-000011000000}"/>
    <hyperlink ref="D121" location="CNTR_TZ" display="TZ" xr:uid="{00000000-0004-0000-0800-000012000000}"/>
    <hyperlink ref="D130" location="CNTR_US" display="US" xr:uid="{00000000-0004-0000-0800-000013000000}"/>
    <hyperlink ref="D147" location="CNTR_GD" display="GD" xr:uid="{00000000-0004-0000-0800-000014000000}"/>
    <hyperlink ref="D150" location="CNTR_HN" display="HN" xr:uid="{00000000-0004-0000-0800-000015000000}"/>
    <hyperlink ref="D156" location="CNTR_NI" display="NI" xr:uid="{00000000-0004-0000-0800-000016000000}"/>
    <hyperlink ref="D157" location="CNTR_PA" display="PA" xr:uid="{00000000-0004-0000-0800-000017000000}"/>
    <hyperlink ref="D161" location="CNTR_VC" display="VC" xr:uid="{00000000-0004-0000-0800-000018000000}"/>
    <hyperlink ref="D160" location="CNTR_SX" display="SX" xr:uid="{00000000-0004-0000-0800-000019000000}"/>
    <hyperlink ref="D169" location="CNTR_EC" display="EC" xr:uid="{00000000-0004-0000-0800-00001A000000}"/>
    <hyperlink ref="D186" location="CNTR_YE" display="YE" xr:uid="{00000000-0004-0000-0800-00001B000000}"/>
    <hyperlink ref="D191" location="CNTR_OM" display="OM" xr:uid="{00000000-0004-0000-0800-00001C000000}"/>
    <hyperlink ref="D195" location="CNTR_AE" display="AE" xr:uid="{00000000-0004-0000-0800-00001D000000}"/>
    <hyperlink ref="D192" location="CNTR_PS" display="PS" xr:uid="{00000000-0004-0000-0800-00001E000000}"/>
    <hyperlink ref="D203" location="CNTR_IN" display="IN" xr:uid="{00000000-0004-0000-0800-00001F000000}"/>
    <hyperlink ref="D214" location="CNTR_MY" display="MY" xr:uid="{00000000-0004-0000-0800-000020000000}"/>
    <hyperlink ref="D224" location="CNTR_TW" display="TW" xr:uid="{00000000-0004-0000-0800-000021000000}"/>
    <hyperlink ref="D226" location="CNTR_TL" display="TL" xr:uid="{00000000-0004-0000-0800-000022000000}"/>
    <hyperlink ref="D263" location="CNTR_NZ" display="NZ" xr:uid="{00000000-0004-0000-0800-000023000000}"/>
    <hyperlink ref="D237" location="CNTR_FM" display="FM" xr:uid="{00000000-0004-0000-0800-000024000000}"/>
    <hyperlink ref="D248" location="CNTR_NZ" display="NZ" xr:uid="{00000000-0004-0000-0800-000025000000}"/>
    <hyperlink ref="D253" location="CNTR_PG" display="PG" xr:uid="{00000000-0004-0000-0800-000026000000}"/>
    <hyperlink ref="D262" location="CNTR_WF" display="WF" xr:uid="{00000000-0004-0000-0800-000027000000}"/>
    <hyperlink ref="D255" location="CNTR_SB" display="SB" xr:uid="{00000000-0004-0000-0800-000028000000}"/>
    <hyperlink ref="D254" location="CNTR_PN" display="PN" xr:uid="{00000000-0004-0000-0800-000029000000}"/>
    <hyperlink ref="D250" location="CNTR_MP" display="MP" xr:uid="{00000000-0004-0000-0800-00002A000000}"/>
    <hyperlink ref="D247" location="CNTR_NC" display="NC" xr:uid="{00000000-0004-0000-0800-00002B000000}"/>
    <hyperlink ref="D239" location="CNTR_PF" display="PF" xr:uid="{00000000-0004-0000-0800-00002C000000}"/>
    <hyperlink ref="D238" location="CNTR_TF" display="TF" xr:uid="{00000000-0004-0000-0800-00002D000000}"/>
    <hyperlink ref="D243" location="CNTR_UM" display="UM" xr:uid="{00000000-0004-0000-0800-00002E000000}"/>
  </hyperlinks>
  <pageMargins left="0.59055118110236227" right="0.59055118110236227" top="0.59055118110236227" bottom="0.59055118110236227" header="0.31496062992125984" footer="0.31496062992125984"/>
  <pageSetup paperSize="9" scale="50" fitToWidth="2" fitToHeight="2" orientation="portrait" r:id="rId1"/>
  <headerFooter>
    <oddFooter><![CDATA[&L&"Arial,Fett"BNS confidentiel&C&D&Rpage &P]]></oddFooter>
  </headerFooter>
  <rowBreaks count="3" manualBreakCount="3">
    <brk id="90" min="1" max="13" man="1"/>
    <brk id="163" min="1" max="13" man="1"/>
    <brk id="229" min="1" max="1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K_x00fc_rzel xmlns="ef2e210c-1bc5-4a6f-9b90-09f0dd7cbb30">INP_xlsx</K_x00fc_rzel>
    <Sprache xmlns="ef2e210c-1bc5-4a6f-9b90-09f0dd7cbb30">fr</Sprache>
    <Sortierung xmlns="ef2e210c-1bc5-4a6f-9b90-09f0dd7cbb30">1</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EADFCA31-0EFC-4350-B6BE-641E8FB0E6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3.xml><?xml version="1.0" encoding="utf-8"?>
<ds:datastoreItem xmlns:ds="http://schemas.openxmlformats.org/officeDocument/2006/customXml" ds:itemID="{C37BBC36-F267-478F-87EB-069700F0916D}">
  <ds:schemaRefs>
    <ds:schemaRef ds:uri="http://schemas.microsoft.com/office/2006/documentManagement/types"/>
    <ds:schemaRef ds:uri="http://schemas.microsoft.com/office/2006/metadata/properties"/>
    <ds:schemaRef ds:uri="http://purl.org/dc/elements/1.1/"/>
    <ds:schemaRef ds:uri="http://purl.org/dc/dcmitype/"/>
    <ds:schemaRef ds:uri="http://schemas.microsoft.com/sharepoint/v4"/>
    <ds:schemaRef ds:uri="http://www.w3.org/XML/1998/namespace"/>
    <ds:schemaRef ds:uri="http://schemas.openxmlformats.org/package/2006/metadata/core-properties"/>
    <ds:schemaRef ds:uri="ef2e210c-1bc5-4a6f-9b90-09f0dd7cbb30"/>
    <ds:schemaRef ds:uri="http://schemas.microsoft.com/office/infopath/2007/PartnerControls"/>
    <ds:schemaRef ds:uri="http://schemas.microsoft.com/sharepoint/v3"/>
    <ds:schemaRef ds:uri="http://purl.org/dc/terms/"/>
  </ds:schemaRefs>
</ds:datastoreItem>
</file>

<file path=customXml/itemProps4.xml><?xml version="1.0" encoding="utf-8"?>
<ds:datastoreItem xmlns:ds="http://schemas.openxmlformats.org/officeDocument/2006/customXml" ds:itemID="{E64306F0-3014-4BA7-A926-535321C4E477}">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177</vt:i4>
      </vt:variant>
    </vt:vector>
  </HeadingPairs>
  <TitlesOfParts>
    <vt:vector size="192" baseType="lpstr">
      <vt:lpstr>Instructions</vt:lpstr>
      <vt:lpstr>Start</vt:lpstr>
      <vt:lpstr>Metadata</vt:lpstr>
      <vt:lpstr>Overview</vt:lpstr>
      <vt:lpstr>INP05.MELD</vt:lpstr>
      <vt:lpstr>INP10.MELD</vt:lpstr>
      <vt:lpstr>INP20.MELD</vt:lpstr>
      <vt:lpstr>INP30.MELD</vt:lpstr>
      <vt:lpstr>INP40.MELD</vt:lpstr>
      <vt:lpstr>INP50.MELD</vt:lpstr>
      <vt:lpstr>INP60.MELD</vt:lpstr>
      <vt:lpstr>Notes</vt:lpstr>
      <vt:lpstr>CNTR_List2</vt:lpstr>
      <vt:lpstr>CNTR_List</vt:lpstr>
      <vt:lpstr>BRNCH_Codes</vt:lpstr>
      <vt:lpstr>CNTR_AE</vt:lpstr>
      <vt:lpstr>CNTR_AO</vt:lpstr>
      <vt:lpstr>CNTR_CD</vt:lpstr>
      <vt:lpstr>CNTR_Code</vt:lpstr>
      <vt:lpstr>CNTR_Code_WCHFL</vt:lpstr>
      <vt:lpstr>CNTR_Code_WoutCHFL</vt:lpstr>
      <vt:lpstr>CNTR_DE</vt:lpstr>
      <vt:lpstr>CNTR_EC</vt:lpstr>
      <vt:lpstr>CNTR_ES</vt:lpstr>
      <vt:lpstr>CNTR_FI</vt:lpstr>
      <vt:lpstr>CNTR_FM</vt:lpstr>
      <vt:lpstr>CNTR_FR</vt:lpstr>
      <vt:lpstr>CNTR_GB</vt:lpstr>
      <vt:lpstr>CNTR_GD</vt:lpstr>
      <vt:lpstr>CNTR_HN</vt:lpstr>
      <vt:lpstr>CNTR_IN</vt:lpstr>
      <vt:lpstr>CNTR_IO</vt:lpstr>
      <vt:lpstr>CNTR_IT</vt:lpstr>
      <vt:lpstr>CNTR_KM</vt:lpstr>
      <vt:lpstr>CNTR_Laender</vt:lpstr>
      <vt:lpstr>CNTR_MA</vt:lpstr>
      <vt:lpstr>CNTR_Metadata</vt:lpstr>
      <vt:lpstr>CNTR_MP</vt:lpstr>
      <vt:lpstr>CNTR_MT</vt:lpstr>
      <vt:lpstr>CNTR_MU</vt:lpstr>
      <vt:lpstr>CNTR_MY</vt:lpstr>
      <vt:lpstr>CNTR_Name</vt:lpstr>
      <vt:lpstr>CNTR_Name_2</vt:lpstr>
      <vt:lpstr>CNTR_NC</vt:lpstr>
      <vt:lpstr>CNTR_NI</vt:lpstr>
      <vt:lpstr>CNTR_NO</vt:lpstr>
      <vt:lpstr>CNTR_NZ</vt:lpstr>
      <vt:lpstr>CNTR_OM</vt:lpstr>
      <vt:lpstr>CNTR_PA</vt:lpstr>
      <vt:lpstr>CNTR_PF</vt:lpstr>
      <vt:lpstr>CNTR_PG</vt:lpstr>
      <vt:lpstr>CNTR_PN</vt:lpstr>
      <vt:lpstr>CNTR_PS</vt:lpstr>
      <vt:lpstr>CNTR_PT</vt:lpstr>
      <vt:lpstr>CNTR_SB</vt:lpstr>
      <vt:lpstr>CNTR_SC</vt:lpstr>
      <vt:lpstr>CNTR_SH</vt:lpstr>
      <vt:lpstr>CNTR_SX</vt:lpstr>
      <vt:lpstr>CNTR_Table</vt:lpstr>
      <vt:lpstr>CNTR_List2!CNTR_Table_2</vt:lpstr>
      <vt:lpstr>CNTR_TF</vt:lpstr>
      <vt:lpstr>CNTR_TL</vt:lpstr>
      <vt:lpstr>CNTR_TW</vt:lpstr>
      <vt:lpstr>CNTR_TZ</vt:lpstr>
      <vt:lpstr>CNTR_UM</vt:lpstr>
      <vt:lpstr>CNTR_US</vt:lpstr>
      <vt:lpstr>CNTR_VC</vt:lpstr>
      <vt:lpstr>CNTR_WF</vt:lpstr>
      <vt:lpstr>CNTR_YE</vt:lpstr>
      <vt:lpstr>COMPLEX_INP10</vt:lpstr>
      <vt:lpstr>COMPLEX_INP20</vt:lpstr>
      <vt:lpstr>COMPLEX_INP30</vt:lpstr>
      <vt:lpstr>Form_List</vt:lpstr>
      <vt:lpstr>Grunddaten_1</vt:lpstr>
      <vt:lpstr>Grunddaten_2</vt:lpstr>
      <vt:lpstr>Grunddaten_2.1</vt:lpstr>
      <vt:lpstr>Grunddaten_2.2</vt:lpstr>
      <vt:lpstr>Grunddaten_2.3</vt:lpstr>
      <vt:lpstr>Grunddaten_2.4</vt:lpstr>
      <vt:lpstr>Grunddaten_2.5</vt:lpstr>
      <vt:lpstr>List_branches</vt:lpstr>
      <vt:lpstr>Manual_1</vt:lpstr>
      <vt:lpstr>Manual_2</vt:lpstr>
      <vt:lpstr>Manual_3</vt:lpstr>
      <vt:lpstr>Manual_4</vt:lpstr>
      <vt:lpstr>Manual_5</vt:lpstr>
      <vt:lpstr>Manual_6</vt:lpstr>
      <vt:lpstr>Manual_7</vt:lpstr>
      <vt:lpstr>Note_1</vt:lpstr>
      <vt:lpstr>Note_10.1</vt:lpstr>
      <vt:lpstr>Note_10.1_Form</vt:lpstr>
      <vt:lpstr>Note_10.2</vt:lpstr>
      <vt:lpstr>Note_10.2_Form</vt:lpstr>
      <vt:lpstr>Note_10.3</vt:lpstr>
      <vt:lpstr>Note_10.3_Form</vt:lpstr>
      <vt:lpstr>Note_2</vt:lpstr>
      <vt:lpstr>Note_2.1</vt:lpstr>
      <vt:lpstr>Note_2.2</vt:lpstr>
      <vt:lpstr>Note_2.3</vt:lpstr>
      <vt:lpstr>Note_2.4</vt:lpstr>
      <vt:lpstr>Note_2.5</vt:lpstr>
      <vt:lpstr>Note_3</vt:lpstr>
      <vt:lpstr>Note_4</vt:lpstr>
      <vt:lpstr>Note_4.1</vt:lpstr>
      <vt:lpstr>Note_4.1_Form</vt:lpstr>
      <vt:lpstr>Note_4.2</vt:lpstr>
      <vt:lpstr>Note_4.2_Form</vt:lpstr>
      <vt:lpstr>Note_4.3</vt:lpstr>
      <vt:lpstr>Note_4.3_Form</vt:lpstr>
      <vt:lpstr>Note_4.4</vt:lpstr>
      <vt:lpstr>Note_4.4_Form</vt:lpstr>
      <vt:lpstr>Note_4.7</vt:lpstr>
      <vt:lpstr>Note_4.7_Form</vt:lpstr>
      <vt:lpstr>Note_5</vt:lpstr>
      <vt:lpstr>Note_5.1</vt:lpstr>
      <vt:lpstr>Note_5.1_Form</vt:lpstr>
      <vt:lpstr>Note_5.2</vt:lpstr>
      <vt:lpstr>Note_5.2_Form</vt:lpstr>
      <vt:lpstr>Note_5.3</vt:lpstr>
      <vt:lpstr>Note_5.3_Form</vt:lpstr>
      <vt:lpstr>Note_5_Form</vt:lpstr>
      <vt:lpstr>Note_6.1</vt:lpstr>
      <vt:lpstr>Note_6.1_Form</vt:lpstr>
      <vt:lpstr>Note_6.2</vt:lpstr>
      <vt:lpstr>Note_6.2_Form</vt:lpstr>
      <vt:lpstr>Note_7.</vt:lpstr>
      <vt:lpstr>Note_7._Form</vt:lpstr>
      <vt:lpstr>Note_7.1</vt:lpstr>
      <vt:lpstr>Note_7.1_6_Form</vt:lpstr>
      <vt:lpstr>Note_7.2</vt:lpstr>
      <vt:lpstr>Note_7.2_6_Form</vt:lpstr>
      <vt:lpstr>Note_7.3</vt:lpstr>
      <vt:lpstr>Note_7.3_Form</vt:lpstr>
      <vt:lpstr>Note_7.4</vt:lpstr>
      <vt:lpstr>Note_7.4_Form</vt:lpstr>
      <vt:lpstr>Note_7.5</vt:lpstr>
      <vt:lpstr>Note_7.5_Form</vt:lpstr>
      <vt:lpstr>Note_7.6</vt:lpstr>
      <vt:lpstr>Note_8.</vt:lpstr>
      <vt:lpstr>Note_8._Form</vt:lpstr>
      <vt:lpstr>Note_9.</vt:lpstr>
      <vt:lpstr>Note_9._Form</vt:lpstr>
      <vt:lpstr>Note_9.4_Form</vt:lpstr>
      <vt:lpstr>Note_9.5</vt:lpstr>
      <vt:lpstr>Note_9.5_Form</vt:lpstr>
      <vt:lpstr>Note_9.6</vt:lpstr>
      <vt:lpstr>Note_9.6_Form</vt:lpstr>
      <vt:lpstr>Note_9.7</vt:lpstr>
      <vt:lpstr>Note_9.7_Form</vt:lpstr>
      <vt:lpstr>Note_9.8</vt:lpstr>
      <vt:lpstr>Note_9.8_Form</vt:lpstr>
      <vt:lpstr>Note_9.9</vt:lpstr>
      <vt:lpstr>Note_9.9_Form</vt:lpstr>
      <vt:lpstr>Notes_2.5</vt:lpstr>
      <vt:lpstr>P_Subtitle</vt:lpstr>
      <vt:lpstr>P_Title</vt:lpstr>
      <vt:lpstr>BRNCH_Codes!Print_Area</vt:lpstr>
      <vt:lpstr>CNTR_List!Print_Area</vt:lpstr>
      <vt:lpstr>INP05.MELD!Print_Area</vt:lpstr>
      <vt:lpstr>INP10.MELD!Print_Area</vt:lpstr>
      <vt:lpstr>INP20.MELD!Print_Area</vt:lpstr>
      <vt:lpstr>INP30.MELD!Print_Area</vt:lpstr>
      <vt:lpstr>INP40.MELD!Print_Area</vt:lpstr>
      <vt:lpstr>INP50.MELD!Print_Area</vt:lpstr>
      <vt:lpstr>INP60.MELD!Print_Area</vt:lpstr>
      <vt:lpstr>Instructions!Print_Area</vt:lpstr>
      <vt:lpstr>Metadata!Print_Area</vt:lpstr>
      <vt:lpstr>Notes!Print_Area</vt:lpstr>
      <vt:lpstr>Overview!Print_Area</vt:lpstr>
      <vt:lpstr>Start!Print_Area</vt:lpstr>
      <vt:lpstr>BRNCH_Codes!Print_Titles</vt:lpstr>
      <vt:lpstr>CNTR_List!Print_Titles</vt:lpstr>
      <vt:lpstr>INP10.MELD!Print_Titles</vt:lpstr>
      <vt:lpstr>INP20.MELD!Print_Titles</vt:lpstr>
      <vt:lpstr>INP30.MELD!Print_Titles</vt:lpstr>
      <vt:lpstr>INP40.MELD!Print_Titles</vt:lpstr>
      <vt:lpstr>INP50.MELD!Print_Titles</vt:lpstr>
      <vt:lpstr>INP60.MELD!Print_Titles</vt:lpstr>
      <vt:lpstr>Instructions!Print_Titles</vt:lpstr>
      <vt:lpstr>Metadata!Print_Titles</vt:lpstr>
      <vt:lpstr>Overview!Print_Titles</vt:lpstr>
      <vt:lpstr>Start!Print_Titles</vt:lpstr>
      <vt:lpstr>Question_1.2</vt:lpstr>
      <vt:lpstr>Question_1.3</vt:lpstr>
      <vt:lpstr>Question_A1</vt:lpstr>
      <vt:lpstr>Question_A2</vt:lpstr>
      <vt:lpstr>Question_B1</vt:lpstr>
      <vt:lpstr>Question_B2</vt:lpstr>
      <vt:lpstr>Question_B3</vt:lpstr>
      <vt:lpstr>Question_B5</vt:lpstr>
      <vt:lpstr>Question_B6</vt:lpstr>
      <vt:lpstr>TRUEFALSE_Value</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documents d‘enquêtes</cp:category>
  <dcterms:created xsi:type="dcterms:W3CDTF">2009-03-10T09:02:56Z</dcterms:created>
  <dc:creator>SNB BNS</dc:creator>
  <cp:keywords>SNB, BNS, statistiques, enquêtes, documents d‘enquêtes</cp:keywords>
  <cp:lastPrinted>2025-12-05T12:32:24Z</cp:lastPrinted>
  <dcterms:modified xsi:type="dcterms:W3CDTF">2025-12-05T12:34:41Z</dcterms:modified>
  <dc:subject>documents d‘enquêtes</dc:subject>
  <dc:title>Participations transfrontières</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4065000</vt:r8>
  </property>
  <property fmtid="{D5CDD505-2E9C-101B-9397-08002B2CF9AE}" pid="3" name="ContentTypeId">
    <vt:lpwstr>0x010100CFDD47FA35D53A4AB869B27C0552C683</vt:lpwstr>
  </property>
  <property fmtid="{D5CDD505-2E9C-101B-9397-08002B2CF9AE}" pid="4" name="Titel">
    <vt:lpwstr>Participations transfrontières</vt:lpwstr>
  </property>
</Properties>
</file>