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ww@SSL\DavWWWRoot\ateliers\PBLDB\EMI Arbeitsverzeichnis\EMI_Projekte\INP(1.5)_INA(1.4)_INQ(1.5)\Erhebungsmitteldokumente\"/>
    </mc:Choice>
  </mc:AlternateContent>
  <bookViews>
    <workbookView xWindow="270" yWindow="300" windowWidth="10410" windowHeight="10065" tabRatio="854"/>
  </bookViews>
  <sheets>
    <sheet name="Instructions" sheetId="9" r:id="rId1"/>
    <sheet name="Start" sheetId="4" r:id="rId2"/>
    <sheet name="Metadata" sheetId="21" r:id="rId3"/>
    <sheet name="Overview" sheetId="23" r:id="rId4"/>
    <sheet name="INQ-A30.MELD" sheetId="12" r:id="rId5"/>
    <sheet name="INQ-A31.MELD" sheetId="29" r:id="rId6"/>
    <sheet name="INQ-A32.MELD" sheetId="30" r:id="rId7"/>
    <sheet name="INQ-A33.MELD" sheetId="31" r:id="rId8"/>
    <sheet name="INQ-A34.MELD" sheetId="32" r:id="rId9"/>
    <sheet name="INQ-A35.MELD" sheetId="33" r:id="rId10"/>
    <sheet name="INQ-A40.MELD" sheetId="26" r:id="rId11"/>
    <sheet name="INQ-A41.MELD" sheetId="34" r:id="rId12"/>
    <sheet name="INQ-A42.MELD" sheetId="35" r:id="rId13"/>
    <sheet name="INQ-A43.MELD" sheetId="36" r:id="rId14"/>
    <sheet name="INQ-A44.MELD" sheetId="37" r:id="rId15"/>
    <sheet name="INQ-A45.MELD" sheetId="38" r:id="rId16"/>
    <sheet name="INQ-A50.MELD" sheetId="27" r:id="rId17"/>
    <sheet name="INQ-A60.MELD" sheetId="28" r:id="rId18"/>
    <sheet name="Notes" sheetId="40" r:id="rId19"/>
    <sheet name="CNTR_List" sheetId="8" r:id="rId20"/>
    <sheet name="BRNCH_Codes" sheetId="22" r:id="rId21"/>
  </sheets>
  <definedNames>
    <definedName name="_xlnm._FilterDatabase" localSheetId="4" hidden="1">'INQ-A30.MELD'!$B$17:$C$263</definedName>
    <definedName name="_xlnm._FilterDatabase" localSheetId="5" hidden="1">'INQ-A31.MELD'!$B$17:$C$263</definedName>
    <definedName name="_xlnm._FilterDatabase" localSheetId="6" hidden="1">'INQ-A32.MELD'!$B$17:$C$263</definedName>
    <definedName name="_xlnm._FilterDatabase" localSheetId="7" hidden="1">'INQ-A33.MELD'!$B$17:$C$263</definedName>
    <definedName name="_xlnm._FilterDatabase" localSheetId="8" hidden="1">'INQ-A34.MELD'!$B$17:$C$263</definedName>
    <definedName name="_xlnm._FilterDatabase" localSheetId="9" hidden="1">'INQ-A35.MELD'!$B$17:$C$263</definedName>
    <definedName name="_xlnm._FilterDatabase" localSheetId="10" hidden="1">'INQ-A40.MELD'!$B$17:$C$263</definedName>
    <definedName name="_xlnm._FilterDatabase" localSheetId="11" hidden="1">'INQ-A41.MELD'!$B$17:$C$263</definedName>
    <definedName name="_xlnm._FilterDatabase" localSheetId="12" hidden="1">'INQ-A42.MELD'!$B$17:$C$263</definedName>
    <definedName name="_xlnm._FilterDatabase" localSheetId="13" hidden="1">'INQ-A43.MELD'!$B$17:$C$263</definedName>
    <definedName name="_xlnm._FilterDatabase" localSheetId="14" hidden="1">'INQ-A44.MELD'!$B$17:$C$263</definedName>
    <definedName name="_xlnm._FilterDatabase" localSheetId="15" hidden="1">'INQ-A45.MELD'!$B$17:$C$263</definedName>
    <definedName name="_xlnm._FilterDatabase" localSheetId="16" hidden="1">'INQ-A50.MELD'!$B$17:$C$263</definedName>
    <definedName name="_xlnm._FilterDatabase" localSheetId="0" hidden="1">Instructions!$C$99:$G$100</definedName>
    <definedName name="CNTR_AE">CNTR_List!$B$58</definedName>
    <definedName name="CNTR_AIOrg_F">CNTR_List!$A$137</definedName>
    <definedName name="CNTR_AIOrg_NF">CNTR_List!$A$174</definedName>
    <definedName name="CNTR_AO">CNTR_List!$B$33</definedName>
    <definedName name="CNTR_CD">CNTR_List!$B$36</definedName>
    <definedName name="CNTR_DE">CNTR_List!$B$20</definedName>
    <definedName name="CNTR_EC">CNTR_List!$B$51</definedName>
    <definedName name="CNTR_ES">CNTR_List!$B$27</definedName>
    <definedName name="CNTR_EZB">CNTR_List!$A$135</definedName>
    <definedName name="CNTR_FI">CNTR_List!$B$21</definedName>
    <definedName name="CNTR_FM">CNTR_List!$B$68</definedName>
    <definedName name="CNTR_FR">CNTR_List!$B$22</definedName>
    <definedName name="CNTR_GB">CNTR_List!$B$28</definedName>
    <definedName name="CNTR_GD">CNTR_List!$B$45</definedName>
    <definedName name="CNTR_HN">CNTR_List!$B$46</definedName>
    <definedName name="CNTR_IEU">CNTR_List!$A$108</definedName>
    <definedName name="CNTR_IN">CNTR_List!$B$59</definedName>
    <definedName name="CNTR_IO">CNTR_List!$B$34</definedName>
    <definedName name="CNTR_IOrg">CNTR_List!$A$82</definedName>
    <definedName name="CNTR_IOrg_o_IEU">CNTR_List!$A$197</definedName>
    <definedName name="CNTR_IT">CNTR_List!$B$23</definedName>
    <definedName name="CNTR_KM">CNTR_List!$B$35</definedName>
    <definedName name="CNTR_Laender">CNTR_List!$A$14</definedName>
    <definedName name="CNTR_MA">CNTR_List!$B$32</definedName>
    <definedName name="CNTR_Metadata">Metadata!$B$7</definedName>
    <definedName name="CNTR_MP">CNTR_List!$B$74</definedName>
    <definedName name="CNTR_MT">CNTR_List!$B$24</definedName>
    <definedName name="CNTR_MU">CNTR_List!$B$37</definedName>
    <definedName name="CNTR_MY">CNTR_List!$B$61</definedName>
    <definedName name="CNTR_NC">CNTR_List!$B$72</definedName>
    <definedName name="CNTR_NI">CNTR_List!$B$47</definedName>
    <definedName name="CNTR_NO">CNTR_List!$B$25</definedName>
    <definedName name="CNTR_NZ">CNTR_List!$B$73</definedName>
    <definedName name="CNTR_OM">CNTR_List!$B$56</definedName>
    <definedName name="CNTR_Org_VN">CNTR_List!$A$84</definedName>
    <definedName name="CNTR_PA">CNTR_List!$B$48</definedName>
    <definedName name="CNTR_PF">CNTR_List!$B$70</definedName>
    <definedName name="CNTR_PG">CNTR_List!$B$75</definedName>
    <definedName name="CNTR_PN">CNTR_List!$B$76</definedName>
    <definedName name="CNTR_PS">CNTR_List!$B$57</definedName>
    <definedName name="CNTR_PT">CNTR_List!$B$26</definedName>
    <definedName name="CNTR_SB">CNTR_List!$B$77</definedName>
    <definedName name="CNTR_SC">CNTR_List!$B$38</definedName>
    <definedName name="CNTR_SH">CNTR_List!$B$39</definedName>
    <definedName name="CNTR_SX">CNTR_List!$B$49</definedName>
    <definedName name="CNTR_TF">CNTR_List!$B$69</definedName>
    <definedName name="CNTR_TL">CNTR_List!$B$64</definedName>
    <definedName name="CNTR_TW">CNTR_List!$B$63</definedName>
    <definedName name="CNTR_TZ">CNTR_List!$B$40</definedName>
    <definedName name="CNTR_UM">CNTR_List!$B$71</definedName>
    <definedName name="CNTR_US">CNTR_List!$B$44</definedName>
    <definedName name="CNTR_VC">CNTR_List!$B$50</definedName>
    <definedName name="CNTR_WF">CNTR_List!$B$78</definedName>
    <definedName name="CNTR_YE">CNTR_List!$B$55</definedName>
    <definedName name="_xlnm.Print_Area" localSheetId="20">BRNCH_Codes!$A$10:$B$102</definedName>
    <definedName name="_xlnm.Print_Area" localSheetId="19">CNTR_List!$A$14:$D$197</definedName>
    <definedName name="_xlnm.Print_Area" localSheetId="4">'INQ-A30.MELD'!$F$18:$S$276</definedName>
    <definedName name="_xlnm.Print_Area" localSheetId="5">'INQ-A31.MELD'!$F$18:$S$276</definedName>
    <definedName name="_xlnm.Print_Area" localSheetId="6">'INQ-A32.MELD'!$F$18:$S$276</definedName>
    <definedName name="_xlnm.Print_Area" localSheetId="7">'INQ-A33.MELD'!$F$18:$S$276</definedName>
    <definedName name="_xlnm.Print_Area" localSheetId="8">'INQ-A34.MELD'!$F$18:$S$276</definedName>
    <definedName name="_xlnm.Print_Area" localSheetId="9">'INQ-A35.MELD'!$F$18:$S$276</definedName>
    <definedName name="_xlnm.Print_Area" localSheetId="10">'INQ-A40.MELD'!$F$18:$T$276</definedName>
    <definedName name="_xlnm.Print_Area" localSheetId="11">'INQ-A41.MELD'!$F$18:$T$276</definedName>
    <definedName name="_xlnm.Print_Area" localSheetId="12">'INQ-A42.MELD'!$F$18:$T$276</definedName>
    <definedName name="_xlnm.Print_Area" localSheetId="13">'INQ-A43.MELD'!$F$18:$T$276</definedName>
    <definedName name="_xlnm.Print_Area" localSheetId="14">'INQ-A44.MELD'!$F$18:$T$276</definedName>
    <definedName name="_xlnm.Print_Area" localSheetId="15">'INQ-A45.MELD'!$F$18:$T$276</definedName>
    <definedName name="_xlnm.Print_Area" localSheetId="16">'INQ-A50.MELD'!$F$18:$O$276</definedName>
    <definedName name="_xlnm.Print_Area" localSheetId="17">'INQ-A60.MELD'!$F$18:$M$26</definedName>
    <definedName name="_xlnm.Print_Area" localSheetId="0">Instructions!$A$8:$N$131</definedName>
    <definedName name="_xlnm.Print_Area" localSheetId="2">Metadata!$A$8:$I$75</definedName>
    <definedName name="_xlnm.Print_Area" localSheetId="18">Notes!$A$5:$AB$266</definedName>
    <definedName name="_xlnm.Print_Area" localSheetId="3">Overview!$B$8:$J$65</definedName>
    <definedName name="_xlnm.Print_Area" localSheetId="1">Start!$A$8:$H$65</definedName>
    <definedName name="_xlnm.Print_Titles" localSheetId="20">BRNCH_Codes!$3:$9</definedName>
    <definedName name="_xlnm.Print_Titles" localSheetId="19">CNTR_List!$1:$12</definedName>
    <definedName name="_xlnm.Print_Titles" localSheetId="4">'INQ-A30.MELD'!$B:$E,'INQ-A30.MELD'!$1:$17</definedName>
    <definedName name="_xlnm.Print_Titles" localSheetId="5">'INQ-A31.MELD'!$B:$E,'INQ-A31.MELD'!$1:$17</definedName>
    <definedName name="_xlnm.Print_Titles" localSheetId="6">'INQ-A32.MELD'!$B:$E,'INQ-A32.MELD'!$1:$17</definedName>
    <definedName name="_xlnm.Print_Titles" localSheetId="7">'INQ-A33.MELD'!$B:$E,'INQ-A33.MELD'!$1:$17</definedName>
    <definedName name="_xlnm.Print_Titles" localSheetId="8">'INQ-A34.MELD'!$B:$E,'INQ-A34.MELD'!$1:$17</definedName>
    <definedName name="_xlnm.Print_Titles" localSheetId="9">'INQ-A35.MELD'!$B:$E,'INQ-A35.MELD'!$1:$17</definedName>
    <definedName name="_xlnm.Print_Titles" localSheetId="10">'INQ-A40.MELD'!$B:$E,'INQ-A40.MELD'!$1:$17</definedName>
    <definedName name="_xlnm.Print_Titles" localSheetId="11">'INQ-A41.MELD'!$B:$E,'INQ-A41.MELD'!$1:$17</definedName>
    <definedName name="_xlnm.Print_Titles" localSheetId="12">'INQ-A42.MELD'!$B:$E,'INQ-A42.MELD'!$1:$17</definedName>
    <definedName name="_xlnm.Print_Titles" localSheetId="13">'INQ-A43.MELD'!$B:$E,'INQ-A43.MELD'!$1:$17</definedName>
    <definedName name="_xlnm.Print_Titles" localSheetId="14">'INQ-A44.MELD'!$B:$E,'INQ-A44.MELD'!$1:$17</definedName>
    <definedName name="_xlnm.Print_Titles" localSheetId="15">'INQ-A45.MELD'!$B:$E,'INQ-A45.MELD'!$1:$17</definedName>
    <definedName name="_xlnm.Print_Titles" localSheetId="16">'INQ-A50.MELD'!$B:$E,'INQ-A50.MELD'!$1:$17</definedName>
    <definedName name="_xlnm.Print_Titles" localSheetId="17">'INQ-A60.MELD'!$B:$E,'INQ-A60.MELD'!$1:$17</definedName>
    <definedName name="_xlnm.Print_Titles" localSheetId="0">Instructions!$1:$7</definedName>
    <definedName name="_xlnm.Print_Titles" localSheetId="2">Metadata!$1:$7</definedName>
    <definedName name="_xlnm.Print_Titles" localSheetId="18">Notes!$1:$4</definedName>
    <definedName name="_xlnm.Print_Titles" localSheetId="3">Overview!$1:$7</definedName>
    <definedName name="_xlnm.Print_Titles" localSheetId="1">Start!$1:$7</definedName>
    <definedName name="Form_List">Start!$B$29:$B$46</definedName>
    <definedName name="Grunddaten_1">Metadata!$B$8</definedName>
    <definedName name="Grunddaten_2">Metadata!$B$25</definedName>
    <definedName name="Grunddaten_2.3">Metadata!$B$29</definedName>
    <definedName name="Grunddaten_2.4">Metadata!$B$33</definedName>
    <definedName name="Grunddaten_2.5">Metadata!$B$40</definedName>
    <definedName name="Grunddaten_2.6">Metadata!$B$47</definedName>
    <definedName name="Grunddaten_2.7">Metadata!$B$58</definedName>
    <definedName name="Grunddaten_2.8">Metadata!$B$69</definedName>
    <definedName name="List_branches">BRNCH_Codes!$C$10:$C$102</definedName>
    <definedName name="Manual_1">Instructions!$B$21</definedName>
    <definedName name="Manual_2">Instructions!$B$25</definedName>
    <definedName name="Manual_3">Instructions!$B$29</definedName>
    <definedName name="Manual_4">Instructions!$B$65</definedName>
    <definedName name="Manual_5">Instructions!$B$80</definedName>
    <definedName name="Manual_6">Instructions!$B$107</definedName>
    <definedName name="Manual_7">Instructions!$B$115</definedName>
    <definedName name="Note_1.0">Notes!$B$5</definedName>
    <definedName name="Note_2.0">Notes!$B$36</definedName>
    <definedName name="Note_2.3">Notes!$B$74</definedName>
    <definedName name="Note_2.4">Notes!$B$79</definedName>
    <definedName name="Note_2.5">Notes!$B$84</definedName>
    <definedName name="Note_2.6">Notes!$B$95</definedName>
    <definedName name="Note_2.7">Notes!$B$99</definedName>
    <definedName name="Note_2.8">Notes!$B$102</definedName>
    <definedName name="Note_3.0">Notes!$B$116</definedName>
    <definedName name="Note_6.0">Notes!$B$121</definedName>
    <definedName name="Note_6.1">Notes!$B$165</definedName>
    <definedName name="Note_6.2">Notes!$B$168</definedName>
    <definedName name="Note_6.3">Notes!$B$172</definedName>
    <definedName name="Note_6.4">Notes!$B$175</definedName>
    <definedName name="Note_6.5">Notes!$B$178</definedName>
    <definedName name="Note_6.6">Notes!$B$187</definedName>
    <definedName name="Note_7.0">Notes!$B$191</definedName>
    <definedName name="Note_7.1">Notes!$B$193</definedName>
    <definedName name="Note_7.2">Notes!$B$198</definedName>
    <definedName name="Note_7.3">Notes!$B$205</definedName>
    <definedName name="Note_7.4">Notes!$B$215</definedName>
    <definedName name="Note_7.5">Notes!$B$222</definedName>
    <definedName name="Note_7.6">Notes!$B$233</definedName>
    <definedName name="Note_7.7">Notes!$B$236</definedName>
    <definedName name="Note_8.0">Notes!$B$241</definedName>
    <definedName name="Note_8.1">Notes!$B$245</definedName>
    <definedName name="Note_9.0">Notes!$B$249</definedName>
    <definedName name="Note_9.1">Notes!$B$251</definedName>
    <definedName name="P_Subtitle">Start!$B$7</definedName>
    <definedName name="P_Title">Start!$B$6</definedName>
    <definedName name="Question_1.2">Metadata!$B$98:$B$103</definedName>
    <definedName name="Question_1.3">Metadata!$B$105:$B$106</definedName>
    <definedName name="Question_1.4">Metadata!$B$108:$B$114</definedName>
    <definedName name="Question_A1">Metadata!$E$10</definedName>
    <definedName name="Question_A2">Metadata!$E$18</definedName>
    <definedName name="Question_B1">Metadata!$E$30</definedName>
    <definedName name="Question_B2">Metadata!$E$34</definedName>
    <definedName name="Question_B3">Metadata!$E$41</definedName>
    <definedName name="Question_B4">Metadata!$E$48</definedName>
    <definedName name="Question_B5">Metadata!$E$59</definedName>
    <definedName name="Question_B6">Metadata!$E$70</definedName>
  </definedNames>
  <calcPr calcId="162913"/>
</workbook>
</file>

<file path=xl/calcChain.xml><?xml version="1.0" encoding="utf-8"?>
<calcChain xmlns="http://schemas.openxmlformats.org/spreadsheetml/2006/main">
  <c r="N308" i="29" l="1"/>
  <c r="N308" i="30"/>
  <c r="N308" i="31"/>
  <c r="N308" i="32"/>
  <c r="N308" i="33"/>
  <c r="N308" i="12"/>
  <c r="G308" i="29"/>
  <c r="G308" i="30"/>
  <c r="G308" i="31"/>
  <c r="G308" i="32"/>
  <c r="G308" i="33"/>
  <c r="G308" i="12"/>
  <c r="S307" i="34"/>
  <c r="S307" i="35"/>
  <c r="S307" i="36"/>
  <c r="S307" i="37"/>
  <c r="S307" i="38"/>
  <c r="S307" i="26"/>
  <c r="N307" i="34"/>
  <c r="N307" i="35"/>
  <c r="N307" i="36"/>
  <c r="N307" i="37"/>
  <c r="N307" i="38"/>
  <c r="N307" i="26"/>
  <c r="L307" i="27"/>
  <c r="N307" i="27"/>
  <c r="M307" i="27"/>
  <c r="K307" i="27"/>
  <c r="J307" i="27"/>
  <c r="I307" i="27"/>
  <c r="H307" i="27"/>
  <c r="G307" i="27"/>
  <c r="F307" i="27"/>
  <c r="F307" i="29"/>
  <c r="F307" i="30"/>
  <c r="F307" i="31"/>
  <c r="F307" i="32"/>
  <c r="F307" i="33"/>
  <c r="R307" i="29"/>
  <c r="R307" i="30"/>
  <c r="R307" i="31"/>
  <c r="R307" i="32"/>
  <c r="R307" i="33"/>
  <c r="R307" i="12"/>
  <c r="Q307" i="29"/>
  <c r="Q307" i="30"/>
  <c r="Q307" i="31"/>
  <c r="Q307" i="32"/>
  <c r="Q307" i="33"/>
  <c r="Q307" i="12"/>
  <c r="P307" i="29"/>
  <c r="P307" i="30"/>
  <c r="P307" i="31"/>
  <c r="P307" i="32"/>
  <c r="P307" i="33"/>
  <c r="P307" i="12"/>
  <c r="O307" i="29"/>
  <c r="O307" i="30"/>
  <c r="O307" i="31"/>
  <c r="O307" i="32"/>
  <c r="O307" i="33"/>
  <c r="O307" i="12"/>
  <c r="N307" i="29"/>
  <c r="N307" i="30"/>
  <c r="N307" i="31"/>
  <c r="N307" i="32"/>
  <c r="N307" i="33"/>
  <c r="N307" i="12"/>
  <c r="M307" i="29"/>
  <c r="M307" i="30"/>
  <c r="M307" i="31"/>
  <c r="M307" i="32"/>
  <c r="M307" i="33"/>
  <c r="M307" i="12"/>
  <c r="K307" i="29"/>
  <c r="K307" i="30"/>
  <c r="K307" i="31"/>
  <c r="K307" i="32"/>
  <c r="K307" i="33"/>
  <c r="K307" i="12"/>
  <c r="J307" i="29"/>
  <c r="J307" i="30"/>
  <c r="J307" i="31"/>
  <c r="J307" i="32"/>
  <c r="J307" i="33"/>
  <c r="J307" i="12"/>
  <c r="I307" i="29"/>
  <c r="I307" i="30"/>
  <c r="I307" i="31"/>
  <c r="I307" i="32"/>
  <c r="I307" i="33"/>
  <c r="I307" i="12"/>
  <c r="H307" i="29"/>
  <c r="H307" i="30"/>
  <c r="H307" i="31"/>
  <c r="H307" i="32"/>
  <c r="H307" i="33"/>
  <c r="H307" i="12"/>
  <c r="G307" i="29"/>
  <c r="G307" i="30"/>
  <c r="G307" i="31"/>
  <c r="G307" i="32"/>
  <c r="G307" i="33"/>
  <c r="D307" i="33" s="1"/>
  <c r="I27" i="23" s="1"/>
  <c r="G307" i="12"/>
  <c r="M308" i="29"/>
  <c r="O308" i="29" s="1"/>
  <c r="M308" i="30"/>
  <c r="O308" i="30"/>
  <c r="M308" i="31"/>
  <c r="O308" i="31" s="1"/>
  <c r="M308" i="32"/>
  <c r="M308" i="33"/>
  <c r="M308" i="12"/>
  <c r="O308" i="12" s="1"/>
  <c r="F307" i="12"/>
  <c r="L308" i="35"/>
  <c r="K308" i="35"/>
  <c r="I308" i="35"/>
  <c r="H308" i="35"/>
  <c r="D308" i="35" s="1"/>
  <c r="R307" i="35"/>
  <c r="Q307" i="35"/>
  <c r="P307" i="35"/>
  <c r="M307" i="35"/>
  <c r="L307" i="35"/>
  <c r="K307" i="35"/>
  <c r="J307" i="35"/>
  <c r="I307" i="35"/>
  <c r="H307" i="35"/>
  <c r="G307" i="35"/>
  <c r="F307" i="35"/>
  <c r="L308" i="36"/>
  <c r="K308" i="36"/>
  <c r="I308" i="36"/>
  <c r="H308" i="36"/>
  <c r="R307" i="36"/>
  <c r="Q307" i="36"/>
  <c r="P307" i="36"/>
  <c r="M307" i="36"/>
  <c r="L307" i="36"/>
  <c r="K307" i="36"/>
  <c r="J307" i="36"/>
  <c r="I307" i="36"/>
  <c r="H307" i="36"/>
  <c r="G307" i="36"/>
  <c r="F307" i="36"/>
  <c r="L308" i="37"/>
  <c r="K308" i="37"/>
  <c r="D308" i="37" s="1"/>
  <c r="I308" i="37"/>
  <c r="H308" i="37"/>
  <c r="R307" i="37"/>
  <c r="Q307" i="37"/>
  <c r="P307" i="37"/>
  <c r="M307" i="37"/>
  <c r="L307" i="37"/>
  <c r="K307" i="37"/>
  <c r="J307" i="37"/>
  <c r="I307" i="37"/>
  <c r="H307" i="37"/>
  <c r="G307" i="37"/>
  <c r="F307" i="37"/>
  <c r="L308" i="38"/>
  <c r="K308" i="38"/>
  <c r="I308" i="38"/>
  <c r="H308" i="38"/>
  <c r="R307" i="38"/>
  <c r="Q307" i="38"/>
  <c r="P307" i="38"/>
  <c r="M307" i="38"/>
  <c r="L307" i="38"/>
  <c r="K307" i="38"/>
  <c r="J307" i="38"/>
  <c r="I307" i="38"/>
  <c r="H307" i="38"/>
  <c r="G307" i="38"/>
  <c r="F307" i="38"/>
  <c r="L308" i="34"/>
  <c r="K308" i="34"/>
  <c r="I308" i="34"/>
  <c r="H308" i="34"/>
  <c r="R307" i="34"/>
  <c r="Q307" i="34"/>
  <c r="P307" i="34"/>
  <c r="M307" i="34"/>
  <c r="L307" i="34"/>
  <c r="K307" i="34"/>
  <c r="J307" i="34"/>
  <c r="I307" i="34"/>
  <c r="H307" i="34"/>
  <c r="G307" i="34"/>
  <c r="F307" i="34"/>
  <c r="L308" i="26"/>
  <c r="K308" i="26"/>
  <c r="I308" i="26"/>
  <c r="G44" i="21"/>
  <c r="H308" i="26"/>
  <c r="R307" i="26"/>
  <c r="Q307" i="26"/>
  <c r="P307" i="26"/>
  <c r="M307" i="26"/>
  <c r="L307" i="26"/>
  <c r="K307" i="26"/>
  <c r="J307" i="26"/>
  <c r="I307" i="26"/>
  <c r="H307" i="26"/>
  <c r="G307" i="26"/>
  <c r="F307" i="26"/>
  <c r="R286" i="34"/>
  <c r="Q286" i="34"/>
  <c r="P286" i="34"/>
  <c r="N286" i="34"/>
  <c r="M286" i="34"/>
  <c r="L286" i="34"/>
  <c r="K286" i="34"/>
  <c r="J286" i="34"/>
  <c r="I286" i="34"/>
  <c r="H286" i="34"/>
  <c r="G286" i="34"/>
  <c r="F286" i="34"/>
  <c r="R286" i="35"/>
  <c r="Q286" i="35"/>
  <c r="P286" i="35"/>
  <c r="N286" i="35"/>
  <c r="M286" i="35"/>
  <c r="L286" i="35"/>
  <c r="K286" i="35"/>
  <c r="J286" i="35"/>
  <c r="I286" i="35"/>
  <c r="H286" i="35"/>
  <c r="G286" i="35"/>
  <c r="F286" i="35"/>
  <c r="R286" i="36"/>
  <c r="Q286" i="36"/>
  <c r="P286" i="36"/>
  <c r="N286" i="36"/>
  <c r="M286" i="36"/>
  <c r="L286" i="36"/>
  <c r="K286" i="36"/>
  <c r="J286" i="36"/>
  <c r="I286" i="36"/>
  <c r="H286" i="36"/>
  <c r="G286" i="36"/>
  <c r="F286" i="36"/>
  <c r="R286" i="37"/>
  <c r="Q286" i="37"/>
  <c r="P286" i="37"/>
  <c r="N286" i="37"/>
  <c r="M286" i="37"/>
  <c r="L286" i="37"/>
  <c r="K286" i="37"/>
  <c r="J286" i="37"/>
  <c r="I286" i="37"/>
  <c r="H286" i="37"/>
  <c r="G286" i="37"/>
  <c r="F286" i="37"/>
  <c r="R286" i="38"/>
  <c r="Q286" i="38"/>
  <c r="P286" i="38"/>
  <c r="N286" i="38"/>
  <c r="M286" i="38"/>
  <c r="L286" i="38"/>
  <c r="K286" i="38"/>
  <c r="J286" i="38"/>
  <c r="I286" i="38"/>
  <c r="H286" i="38"/>
  <c r="G286" i="38"/>
  <c r="F286" i="38"/>
  <c r="R286" i="26"/>
  <c r="Q286" i="26"/>
  <c r="P286" i="26"/>
  <c r="N286" i="26"/>
  <c r="M286" i="26"/>
  <c r="L286" i="26"/>
  <c r="K286" i="26"/>
  <c r="J286" i="26"/>
  <c r="I286" i="26"/>
  <c r="H286" i="26"/>
  <c r="G286" i="26"/>
  <c r="F286" i="26"/>
  <c r="C75" i="22"/>
  <c r="C74" i="22"/>
  <c r="Q248" i="27"/>
  <c r="R248" i="27"/>
  <c r="S248" i="27"/>
  <c r="T248" i="27"/>
  <c r="V248" i="27"/>
  <c r="W248" i="27"/>
  <c r="X248" i="27"/>
  <c r="Y248" i="27"/>
  <c r="Q249" i="27"/>
  <c r="R249" i="27"/>
  <c r="S249" i="27"/>
  <c r="T249" i="27"/>
  <c r="V249" i="27"/>
  <c r="W249" i="27"/>
  <c r="X249" i="27"/>
  <c r="Y249" i="27"/>
  <c r="Q250" i="27"/>
  <c r="R250" i="27"/>
  <c r="S250" i="27"/>
  <c r="T250" i="27"/>
  <c r="V250" i="27"/>
  <c r="W250" i="27"/>
  <c r="X250" i="27"/>
  <c r="Y250" i="27"/>
  <c r="Q251" i="27"/>
  <c r="R251" i="27"/>
  <c r="S251" i="27"/>
  <c r="T251" i="27"/>
  <c r="V251" i="27"/>
  <c r="W251" i="27"/>
  <c r="X251" i="27"/>
  <c r="Y251" i="27"/>
  <c r="Q252" i="27"/>
  <c r="R252" i="27"/>
  <c r="S252" i="27"/>
  <c r="T252" i="27"/>
  <c r="V252" i="27"/>
  <c r="W252" i="27"/>
  <c r="X252" i="27"/>
  <c r="Y252" i="27"/>
  <c r="Q253" i="27"/>
  <c r="R253" i="27"/>
  <c r="S253" i="27"/>
  <c r="T253" i="27"/>
  <c r="V253" i="27"/>
  <c r="W253" i="27"/>
  <c r="X253" i="27"/>
  <c r="Y253" i="27"/>
  <c r="Q254" i="27"/>
  <c r="R254" i="27"/>
  <c r="S254" i="27"/>
  <c r="T254" i="27"/>
  <c r="V254" i="27"/>
  <c r="W254" i="27"/>
  <c r="X254" i="27"/>
  <c r="Y254" i="27"/>
  <c r="Q255" i="27"/>
  <c r="R255" i="27"/>
  <c r="S255" i="27"/>
  <c r="T255" i="27"/>
  <c r="V255" i="27"/>
  <c r="W255" i="27"/>
  <c r="X255" i="27"/>
  <c r="Y255" i="27"/>
  <c r="Q256" i="27"/>
  <c r="R256" i="27"/>
  <c r="S256" i="27"/>
  <c r="T256" i="27"/>
  <c r="V256" i="27"/>
  <c r="W256" i="27"/>
  <c r="X256" i="27"/>
  <c r="Y256" i="27"/>
  <c r="Q257" i="27"/>
  <c r="R257" i="27"/>
  <c r="S257" i="27"/>
  <c r="T257" i="27"/>
  <c r="V257" i="27"/>
  <c r="W257" i="27"/>
  <c r="X257" i="27"/>
  <c r="Y257" i="27"/>
  <c r="Q258" i="27"/>
  <c r="R258" i="27"/>
  <c r="S258" i="27"/>
  <c r="T258" i="27"/>
  <c r="V258" i="27"/>
  <c r="W258" i="27"/>
  <c r="X258" i="27"/>
  <c r="Y258" i="27"/>
  <c r="Q259" i="27"/>
  <c r="R259" i="27"/>
  <c r="S259" i="27"/>
  <c r="T259" i="27"/>
  <c r="V259" i="27"/>
  <c r="W259" i="27"/>
  <c r="X259" i="27"/>
  <c r="Y259" i="27"/>
  <c r="Q260" i="27"/>
  <c r="R260" i="27"/>
  <c r="S260" i="27"/>
  <c r="T260" i="27"/>
  <c r="V260" i="27"/>
  <c r="W260" i="27"/>
  <c r="X260" i="27"/>
  <c r="Y260" i="27"/>
  <c r="Q261" i="27"/>
  <c r="R261" i="27"/>
  <c r="S261" i="27"/>
  <c r="T261" i="27"/>
  <c r="V261" i="27"/>
  <c r="W261" i="27"/>
  <c r="X261" i="27"/>
  <c r="Y261" i="27"/>
  <c r="Q262" i="27"/>
  <c r="R262" i="27"/>
  <c r="S262" i="27"/>
  <c r="T262" i="27"/>
  <c r="V262" i="27"/>
  <c r="W262" i="27"/>
  <c r="X262" i="27"/>
  <c r="Y262" i="27"/>
  <c r="Q263" i="27"/>
  <c r="R263" i="27"/>
  <c r="S263" i="27"/>
  <c r="T263" i="27"/>
  <c r="V263" i="27"/>
  <c r="W263" i="27"/>
  <c r="X263" i="27"/>
  <c r="Y263" i="27"/>
  <c r="Q235" i="27"/>
  <c r="R235" i="27"/>
  <c r="S235" i="27"/>
  <c r="T235" i="27"/>
  <c r="V235" i="27"/>
  <c r="W235" i="27"/>
  <c r="X235" i="27"/>
  <c r="Y235" i="27"/>
  <c r="Q236" i="27"/>
  <c r="R236" i="27"/>
  <c r="S236" i="27"/>
  <c r="T236" i="27"/>
  <c r="V236" i="27"/>
  <c r="W236" i="27"/>
  <c r="X236" i="27"/>
  <c r="Y236" i="27"/>
  <c r="Q237" i="27"/>
  <c r="R237" i="27"/>
  <c r="S237" i="27"/>
  <c r="T237" i="27"/>
  <c r="V237" i="27"/>
  <c r="W237" i="27"/>
  <c r="X237" i="27"/>
  <c r="Y237" i="27"/>
  <c r="Q238" i="27"/>
  <c r="R238" i="27"/>
  <c r="S238" i="27"/>
  <c r="T238" i="27"/>
  <c r="V238" i="27"/>
  <c r="W238" i="27"/>
  <c r="X238" i="27"/>
  <c r="Y238" i="27"/>
  <c r="Q239" i="27"/>
  <c r="R239" i="27"/>
  <c r="S239" i="27"/>
  <c r="T239" i="27"/>
  <c r="V239" i="27"/>
  <c r="W239" i="27"/>
  <c r="X239" i="27"/>
  <c r="Y239" i="27"/>
  <c r="Q240" i="27"/>
  <c r="R240" i="27"/>
  <c r="S240" i="27"/>
  <c r="T240" i="27"/>
  <c r="V240" i="27"/>
  <c r="W240" i="27"/>
  <c r="X240" i="27"/>
  <c r="Y240" i="27"/>
  <c r="Q241" i="27"/>
  <c r="R241" i="27"/>
  <c r="S241" i="27"/>
  <c r="T241" i="27"/>
  <c r="V241" i="27"/>
  <c r="W241" i="27"/>
  <c r="X241" i="27"/>
  <c r="Y241" i="27"/>
  <c r="Q242" i="27"/>
  <c r="R242" i="27"/>
  <c r="S242" i="27"/>
  <c r="T242" i="27"/>
  <c r="V242" i="27"/>
  <c r="W242" i="27"/>
  <c r="X242" i="27"/>
  <c r="Y242" i="27"/>
  <c r="Q243" i="27"/>
  <c r="R243" i="27"/>
  <c r="S243" i="27"/>
  <c r="T243" i="27"/>
  <c r="V243" i="27"/>
  <c r="W243" i="27"/>
  <c r="X243" i="27"/>
  <c r="Y243" i="27"/>
  <c r="Q244" i="27"/>
  <c r="R244" i="27"/>
  <c r="S244" i="27"/>
  <c r="T244" i="27"/>
  <c r="V244" i="27"/>
  <c r="W244" i="27"/>
  <c r="X244" i="27"/>
  <c r="Y244" i="27"/>
  <c r="Q245" i="27"/>
  <c r="R245" i="27"/>
  <c r="S245" i="27"/>
  <c r="T245" i="27"/>
  <c r="V245" i="27"/>
  <c r="W245" i="27"/>
  <c r="X245" i="27"/>
  <c r="Y245" i="27"/>
  <c r="Q246" i="27"/>
  <c r="R246" i="27"/>
  <c r="S246" i="27"/>
  <c r="T246" i="27"/>
  <c r="V246" i="27"/>
  <c r="W246" i="27"/>
  <c r="X246" i="27"/>
  <c r="Y246" i="27"/>
  <c r="Q247" i="27"/>
  <c r="R247" i="27"/>
  <c r="S247" i="27"/>
  <c r="T247" i="27"/>
  <c r="V247" i="27"/>
  <c r="W247" i="27"/>
  <c r="X247" i="27"/>
  <c r="Y247" i="27"/>
  <c r="G308" i="27"/>
  <c r="F308" i="27"/>
  <c r="F308" i="29"/>
  <c r="F308" i="30"/>
  <c r="F308" i="31"/>
  <c r="F308" i="32"/>
  <c r="H308" i="32" s="1"/>
  <c r="F308" i="33"/>
  <c r="H308" i="33" s="1"/>
  <c r="F308" i="12"/>
  <c r="G38" i="21"/>
  <c r="Q19" i="27"/>
  <c r="Q205" i="27"/>
  <c r="R205" i="27"/>
  <c r="S205" i="27"/>
  <c r="T205" i="27"/>
  <c r="V205" i="27"/>
  <c r="W205" i="27"/>
  <c r="X205" i="27"/>
  <c r="Y205" i="27"/>
  <c r="S268" i="34"/>
  <c r="S286" i="34" s="1"/>
  <c r="S268" i="35"/>
  <c r="S286" i="35" s="1"/>
  <c r="S268" i="36"/>
  <c r="S286" i="36" s="1"/>
  <c r="S268" i="37"/>
  <c r="S286" i="37" s="1"/>
  <c r="S268" i="38"/>
  <c r="S286" i="38" s="1"/>
  <c r="S268" i="26"/>
  <c r="S286" i="26" s="1"/>
  <c r="N268" i="34"/>
  <c r="N268" i="35"/>
  <c r="N268" i="36"/>
  <c r="N268" i="37"/>
  <c r="N268" i="38"/>
  <c r="N268" i="26"/>
  <c r="L286" i="27"/>
  <c r="M286" i="27"/>
  <c r="N286" i="27"/>
  <c r="K286" i="27"/>
  <c r="G286" i="27"/>
  <c r="H286" i="27"/>
  <c r="I286" i="27"/>
  <c r="F286" i="27"/>
  <c r="R286" i="12"/>
  <c r="R286" i="29"/>
  <c r="R286" i="30"/>
  <c r="R286" i="31"/>
  <c r="R286" i="32"/>
  <c r="R286" i="33"/>
  <c r="Q286" i="12"/>
  <c r="Q286" i="29"/>
  <c r="Q286" i="30"/>
  <c r="Q286" i="31"/>
  <c r="Q286" i="32"/>
  <c r="Q286" i="33"/>
  <c r="P286" i="12"/>
  <c r="P286" i="29"/>
  <c r="P286" i="30"/>
  <c r="P286" i="31"/>
  <c r="P286" i="32"/>
  <c r="P286" i="33"/>
  <c r="O286" i="12"/>
  <c r="O286" i="29"/>
  <c r="O286" i="30"/>
  <c r="O286" i="31"/>
  <c r="O286" i="32"/>
  <c r="O286" i="33"/>
  <c r="N286" i="12"/>
  <c r="N286" i="29"/>
  <c r="N286" i="30"/>
  <c r="N286" i="31"/>
  <c r="N286" i="32"/>
  <c r="N286" i="33"/>
  <c r="M286" i="12"/>
  <c r="M286" i="29"/>
  <c r="M286" i="30"/>
  <c r="M286" i="31"/>
  <c r="M286" i="32"/>
  <c r="M286" i="33"/>
  <c r="K286" i="12"/>
  <c r="K286" i="29"/>
  <c r="K286" i="30"/>
  <c r="K286" i="31"/>
  <c r="K286" i="32"/>
  <c r="K286" i="33"/>
  <c r="J286" i="12"/>
  <c r="J286" i="29"/>
  <c r="J286" i="30"/>
  <c r="J286" i="31"/>
  <c r="J286" i="32"/>
  <c r="J286" i="33"/>
  <c r="I286" i="12"/>
  <c r="I286" i="29"/>
  <c r="I286" i="30"/>
  <c r="I286" i="31"/>
  <c r="I286" i="32"/>
  <c r="I286" i="33"/>
  <c r="H286" i="12"/>
  <c r="H286" i="29"/>
  <c r="H286" i="30"/>
  <c r="H286" i="31"/>
  <c r="H286" i="32"/>
  <c r="H286" i="33"/>
  <c r="G286" i="12"/>
  <c r="G286" i="29"/>
  <c r="G286" i="30"/>
  <c r="G286" i="31"/>
  <c r="G286" i="32"/>
  <c r="G286" i="33"/>
  <c r="F286" i="12"/>
  <c r="F286" i="29"/>
  <c r="F286" i="30"/>
  <c r="F286" i="31"/>
  <c r="F286" i="32"/>
  <c r="F286" i="33"/>
  <c r="J2" i="23"/>
  <c r="G2" i="21"/>
  <c r="G57" i="28"/>
  <c r="F57" i="28"/>
  <c r="G58" i="23"/>
  <c r="F58" i="23"/>
  <c r="C69" i="28"/>
  <c r="G36" i="28"/>
  <c r="F36" i="28"/>
  <c r="Y234" i="27"/>
  <c r="X234" i="27"/>
  <c r="W234" i="27"/>
  <c r="V234" i="27"/>
  <c r="T234" i="27"/>
  <c r="S234" i="27"/>
  <c r="R234" i="27"/>
  <c r="Q234" i="27"/>
  <c r="Y233" i="27"/>
  <c r="X233" i="27"/>
  <c r="W233" i="27"/>
  <c r="V233" i="27"/>
  <c r="T233" i="27"/>
  <c r="S233" i="27"/>
  <c r="R233" i="27"/>
  <c r="Q233" i="27"/>
  <c r="Y232" i="27"/>
  <c r="X232" i="27"/>
  <c r="W232" i="27"/>
  <c r="V232" i="27"/>
  <c r="T232" i="27"/>
  <c r="S232" i="27"/>
  <c r="R232" i="27"/>
  <c r="Q232" i="27"/>
  <c r="Y231" i="27"/>
  <c r="X231" i="27"/>
  <c r="W231" i="27"/>
  <c r="V231" i="27"/>
  <c r="T231" i="27"/>
  <c r="S231" i="27"/>
  <c r="R231" i="27"/>
  <c r="Q231" i="27"/>
  <c r="Y229" i="27"/>
  <c r="X229" i="27"/>
  <c r="W229" i="27"/>
  <c r="V229" i="27"/>
  <c r="T229" i="27"/>
  <c r="S229" i="27"/>
  <c r="R229" i="27"/>
  <c r="Q229" i="27"/>
  <c r="Y228" i="27"/>
  <c r="X228" i="27"/>
  <c r="W228" i="27"/>
  <c r="V228" i="27"/>
  <c r="T228" i="27"/>
  <c r="S228" i="27"/>
  <c r="R228" i="27"/>
  <c r="Q228" i="27"/>
  <c r="Y227" i="27"/>
  <c r="X227" i="27"/>
  <c r="W227" i="27"/>
  <c r="V227" i="27"/>
  <c r="T227" i="27"/>
  <c r="S227" i="27"/>
  <c r="R227" i="27"/>
  <c r="Q227" i="27"/>
  <c r="Y226" i="27"/>
  <c r="X226" i="27"/>
  <c r="W226" i="27"/>
  <c r="V226" i="27"/>
  <c r="T226" i="27"/>
  <c r="S226" i="27"/>
  <c r="R226" i="27"/>
  <c r="Q226" i="27"/>
  <c r="Y225" i="27"/>
  <c r="X225" i="27"/>
  <c r="W225" i="27"/>
  <c r="V225" i="27"/>
  <c r="T225" i="27"/>
  <c r="S225" i="27"/>
  <c r="R225" i="27"/>
  <c r="Q225" i="27"/>
  <c r="Y224" i="27"/>
  <c r="X224" i="27"/>
  <c r="W224" i="27"/>
  <c r="V224" i="27"/>
  <c r="T224" i="27"/>
  <c r="S224" i="27"/>
  <c r="R224" i="27"/>
  <c r="Q224" i="27"/>
  <c r="Y223" i="27"/>
  <c r="X223" i="27"/>
  <c r="W223" i="27"/>
  <c r="V223" i="27"/>
  <c r="T223" i="27"/>
  <c r="S223" i="27"/>
  <c r="R223" i="27"/>
  <c r="Q223" i="27"/>
  <c r="Y222" i="27"/>
  <c r="X222" i="27"/>
  <c r="W222" i="27"/>
  <c r="V222" i="27"/>
  <c r="T222" i="27"/>
  <c r="S222" i="27"/>
  <c r="R222" i="27"/>
  <c r="Q222" i="27"/>
  <c r="Y221" i="27"/>
  <c r="X221" i="27"/>
  <c r="W221" i="27"/>
  <c r="V221" i="27"/>
  <c r="T221" i="27"/>
  <c r="S221" i="27"/>
  <c r="R221" i="27"/>
  <c r="Q221" i="27"/>
  <c r="Y220" i="27"/>
  <c r="X220" i="27"/>
  <c r="W220" i="27"/>
  <c r="V220" i="27"/>
  <c r="T220" i="27"/>
  <c r="S220" i="27"/>
  <c r="R220" i="27"/>
  <c r="Q220" i="27"/>
  <c r="Y219" i="27"/>
  <c r="X219" i="27"/>
  <c r="W219" i="27"/>
  <c r="V219" i="27"/>
  <c r="T219" i="27"/>
  <c r="S219" i="27"/>
  <c r="R219" i="27"/>
  <c r="Q219" i="27"/>
  <c r="Y218" i="27"/>
  <c r="X218" i="27"/>
  <c r="W218" i="27"/>
  <c r="V218" i="27"/>
  <c r="T218" i="27"/>
  <c r="S218" i="27"/>
  <c r="R218" i="27"/>
  <c r="Q218" i="27"/>
  <c r="Y217" i="27"/>
  <c r="X217" i="27"/>
  <c r="W217" i="27"/>
  <c r="V217" i="27"/>
  <c r="T217" i="27"/>
  <c r="S217" i="27"/>
  <c r="R217" i="27"/>
  <c r="Q217" i="27"/>
  <c r="Y216" i="27"/>
  <c r="X216" i="27"/>
  <c r="W216" i="27"/>
  <c r="V216" i="27"/>
  <c r="T216" i="27"/>
  <c r="S216" i="27"/>
  <c r="R216" i="27"/>
  <c r="Q216" i="27"/>
  <c r="Y215" i="27"/>
  <c r="X215" i="27"/>
  <c r="W215" i="27"/>
  <c r="V215" i="27"/>
  <c r="T215" i="27"/>
  <c r="S215" i="27"/>
  <c r="R215" i="27"/>
  <c r="Q215" i="27"/>
  <c r="Y214" i="27"/>
  <c r="X214" i="27"/>
  <c r="W214" i="27"/>
  <c r="V214" i="27"/>
  <c r="T214" i="27"/>
  <c r="S214" i="27"/>
  <c r="R214" i="27"/>
  <c r="Q214" i="27"/>
  <c r="Y213" i="27"/>
  <c r="X213" i="27"/>
  <c r="W213" i="27"/>
  <c r="V213" i="27"/>
  <c r="T213" i="27"/>
  <c r="S213" i="27"/>
  <c r="R213" i="27"/>
  <c r="Q213" i="27"/>
  <c r="Y212" i="27"/>
  <c r="X212" i="27"/>
  <c r="W212" i="27"/>
  <c r="V212" i="27"/>
  <c r="T212" i="27"/>
  <c r="S212" i="27"/>
  <c r="R212" i="27"/>
  <c r="Q212" i="27"/>
  <c r="Y211" i="27"/>
  <c r="X211" i="27"/>
  <c r="W211" i="27"/>
  <c r="V211" i="27"/>
  <c r="T211" i="27"/>
  <c r="S211" i="27"/>
  <c r="R211" i="27"/>
  <c r="Q211" i="27"/>
  <c r="Y210" i="27"/>
  <c r="X210" i="27"/>
  <c r="W210" i="27"/>
  <c r="V210" i="27"/>
  <c r="T210" i="27"/>
  <c r="S210" i="27"/>
  <c r="R210" i="27"/>
  <c r="Q210" i="27"/>
  <c r="Y209" i="27"/>
  <c r="X209" i="27"/>
  <c r="W209" i="27"/>
  <c r="V209" i="27"/>
  <c r="T209" i="27"/>
  <c r="S209" i="27"/>
  <c r="R209" i="27"/>
  <c r="Q209" i="27"/>
  <c r="Y208" i="27"/>
  <c r="X208" i="27"/>
  <c r="W208" i="27"/>
  <c r="V208" i="27"/>
  <c r="T208" i="27"/>
  <c r="S208" i="27"/>
  <c r="R208" i="27"/>
  <c r="Q208" i="27"/>
  <c r="Y207" i="27"/>
  <c r="X207" i="27"/>
  <c r="W207" i="27"/>
  <c r="V207" i="27"/>
  <c r="T207" i="27"/>
  <c r="S207" i="27"/>
  <c r="R207" i="27"/>
  <c r="Q207" i="27"/>
  <c r="Y206" i="27"/>
  <c r="X206" i="27"/>
  <c r="W206" i="27"/>
  <c r="V206" i="27"/>
  <c r="T206" i="27"/>
  <c r="S206" i="27"/>
  <c r="R206" i="27"/>
  <c r="Q206" i="27"/>
  <c r="Y204" i="27"/>
  <c r="X204" i="27"/>
  <c r="W204" i="27"/>
  <c r="V204" i="27"/>
  <c r="T204" i="27"/>
  <c r="S204" i="27"/>
  <c r="R204" i="27"/>
  <c r="Q204" i="27"/>
  <c r="Y203" i="27"/>
  <c r="X203" i="27"/>
  <c r="W203" i="27"/>
  <c r="V203" i="27"/>
  <c r="T203" i="27"/>
  <c r="S203" i="27"/>
  <c r="R203" i="27"/>
  <c r="Q203" i="27"/>
  <c r="Y202" i="27"/>
  <c r="X202" i="27"/>
  <c r="W202" i="27"/>
  <c r="V202" i="27"/>
  <c r="T202" i="27"/>
  <c r="S202" i="27"/>
  <c r="R202" i="27"/>
  <c r="Q202" i="27"/>
  <c r="Y201" i="27"/>
  <c r="X201" i="27"/>
  <c r="W201" i="27"/>
  <c r="V201" i="27"/>
  <c r="T201" i="27"/>
  <c r="S201" i="27"/>
  <c r="R201" i="27"/>
  <c r="Q201" i="27"/>
  <c r="Y200" i="27"/>
  <c r="X200" i="27"/>
  <c r="W200" i="27"/>
  <c r="V200" i="27"/>
  <c r="T200" i="27"/>
  <c r="S200" i="27"/>
  <c r="R200" i="27"/>
  <c r="Q200" i="27"/>
  <c r="Y199" i="27"/>
  <c r="X199" i="27"/>
  <c r="W199" i="27"/>
  <c r="V199" i="27"/>
  <c r="T199" i="27"/>
  <c r="S199" i="27"/>
  <c r="R199" i="27"/>
  <c r="Q199" i="27"/>
  <c r="Y198" i="27"/>
  <c r="X198" i="27"/>
  <c r="W198" i="27"/>
  <c r="V198" i="27"/>
  <c r="T198" i="27"/>
  <c r="S198" i="27"/>
  <c r="R198" i="27"/>
  <c r="Q198" i="27"/>
  <c r="Y197" i="27"/>
  <c r="X197" i="27"/>
  <c r="W197" i="27"/>
  <c r="V197" i="27"/>
  <c r="T197" i="27"/>
  <c r="S197" i="27"/>
  <c r="R197" i="27"/>
  <c r="Q197" i="27"/>
  <c r="Y195" i="27"/>
  <c r="X195" i="27"/>
  <c r="W195" i="27"/>
  <c r="V195" i="27"/>
  <c r="T195" i="27"/>
  <c r="S195" i="27"/>
  <c r="R195" i="27"/>
  <c r="Q195" i="27"/>
  <c r="Y194" i="27"/>
  <c r="X194" i="27"/>
  <c r="W194" i="27"/>
  <c r="V194" i="27"/>
  <c r="T194" i="27"/>
  <c r="S194" i="27"/>
  <c r="R194" i="27"/>
  <c r="Q194" i="27"/>
  <c r="Y193" i="27"/>
  <c r="X193" i="27"/>
  <c r="W193" i="27"/>
  <c r="V193" i="27"/>
  <c r="T193" i="27"/>
  <c r="S193" i="27"/>
  <c r="R193" i="27"/>
  <c r="Q193" i="27"/>
  <c r="Y192" i="27"/>
  <c r="X192" i="27"/>
  <c r="W192" i="27"/>
  <c r="V192" i="27"/>
  <c r="T192" i="27"/>
  <c r="S192" i="27"/>
  <c r="R192" i="27"/>
  <c r="Q192" i="27"/>
  <c r="Y191" i="27"/>
  <c r="X191" i="27"/>
  <c r="W191" i="27"/>
  <c r="V191" i="27"/>
  <c r="T191" i="27"/>
  <c r="S191" i="27"/>
  <c r="R191" i="27"/>
  <c r="Q191" i="27"/>
  <c r="Y190" i="27"/>
  <c r="X190" i="27"/>
  <c r="W190" i="27"/>
  <c r="V190" i="27"/>
  <c r="T190" i="27"/>
  <c r="S190" i="27"/>
  <c r="R190" i="27"/>
  <c r="Q190" i="27"/>
  <c r="Y189" i="27"/>
  <c r="X189" i="27"/>
  <c r="W189" i="27"/>
  <c r="V189" i="27"/>
  <c r="T189" i="27"/>
  <c r="S189" i="27"/>
  <c r="R189" i="27"/>
  <c r="Q189" i="27"/>
  <c r="Y188" i="27"/>
  <c r="X188" i="27"/>
  <c r="W188" i="27"/>
  <c r="V188" i="27"/>
  <c r="T188" i="27"/>
  <c r="S188" i="27"/>
  <c r="R188" i="27"/>
  <c r="Q188" i="27"/>
  <c r="Y187" i="27"/>
  <c r="X187" i="27"/>
  <c r="W187" i="27"/>
  <c r="V187" i="27"/>
  <c r="T187" i="27"/>
  <c r="S187" i="27"/>
  <c r="R187" i="27"/>
  <c r="Q187" i="27"/>
  <c r="Y186" i="27"/>
  <c r="X186" i="27"/>
  <c r="W186" i="27"/>
  <c r="V186" i="27"/>
  <c r="T186" i="27"/>
  <c r="S186" i="27"/>
  <c r="R186" i="27"/>
  <c r="Q186" i="27"/>
  <c r="Y185" i="27"/>
  <c r="X185" i="27"/>
  <c r="W185" i="27"/>
  <c r="V185" i="27"/>
  <c r="T185" i="27"/>
  <c r="S185" i="27"/>
  <c r="R185" i="27"/>
  <c r="Q185" i="27"/>
  <c r="Y184" i="27"/>
  <c r="X184" i="27"/>
  <c r="W184" i="27"/>
  <c r="V184" i="27"/>
  <c r="T184" i="27"/>
  <c r="S184" i="27"/>
  <c r="R184" i="27"/>
  <c r="Q184" i="27"/>
  <c r="Y183" i="27"/>
  <c r="X183" i="27"/>
  <c r="W183" i="27"/>
  <c r="V183" i="27"/>
  <c r="T183" i="27"/>
  <c r="S183" i="27"/>
  <c r="R183" i="27"/>
  <c r="Q183" i="27"/>
  <c r="Y182" i="27"/>
  <c r="X182" i="27"/>
  <c r="W182" i="27"/>
  <c r="V182" i="27"/>
  <c r="T182" i="27"/>
  <c r="S182" i="27"/>
  <c r="R182" i="27"/>
  <c r="Q182" i="27"/>
  <c r="Y181" i="27"/>
  <c r="X181" i="27"/>
  <c r="W181" i="27"/>
  <c r="V181" i="27"/>
  <c r="T181" i="27"/>
  <c r="S181" i="27"/>
  <c r="R181" i="27"/>
  <c r="Q181" i="27"/>
  <c r="Y180" i="27"/>
  <c r="X180" i="27"/>
  <c r="W180" i="27"/>
  <c r="V180" i="27"/>
  <c r="T180" i="27"/>
  <c r="S180" i="27"/>
  <c r="R180" i="27"/>
  <c r="Q180" i="27"/>
  <c r="Y177" i="27"/>
  <c r="X177" i="27"/>
  <c r="W177" i="27"/>
  <c r="V177" i="27"/>
  <c r="T177" i="27"/>
  <c r="S177" i="27"/>
  <c r="R177" i="27"/>
  <c r="Q177" i="27"/>
  <c r="Y176" i="27"/>
  <c r="X176" i="27"/>
  <c r="W176" i="27"/>
  <c r="V176" i="27"/>
  <c r="T176" i="27"/>
  <c r="S176" i="27"/>
  <c r="R176" i="27"/>
  <c r="Q176" i="27"/>
  <c r="Y175" i="27"/>
  <c r="X175" i="27"/>
  <c r="W175" i="27"/>
  <c r="V175" i="27"/>
  <c r="T175" i="27"/>
  <c r="S175" i="27"/>
  <c r="R175" i="27"/>
  <c r="Q175" i="27"/>
  <c r="Y174" i="27"/>
  <c r="X174" i="27"/>
  <c r="W174" i="27"/>
  <c r="V174" i="27"/>
  <c r="T174" i="27"/>
  <c r="S174" i="27"/>
  <c r="R174" i="27"/>
  <c r="Q174" i="27"/>
  <c r="Y173" i="27"/>
  <c r="X173" i="27"/>
  <c r="W173" i="27"/>
  <c r="V173" i="27"/>
  <c r="T173" i="27"/>
  <c r="S173" i="27"/>
  <c r="R173" i="27"/>
  <c r="Q173" i="27"/>
  <c r="Y172" i="27"/>
  <c r="X172" i="27"/>
  <c r="W172" i="27"/>
  <c r="V172" i="27"/>
  <c r="T172" i="27"/>
  <c r="S172" i="27"/>
  <c r="R172" i="27"/>
  <c r="Q172" i="27"/>
  <c r="Y171" i="27"/>
  <c r="X171" i="27"/>
  <c r="W171" i="27"/>
  <c r="V171" i="27"/>
  <c r="T171" i="27"/>
  <c r="S171" i="27"/>
  <c r="R171" i="27"/>
  <c r="Q171" i="27"/>
  <c r="Y170" i="27"/>
  <c r="X170" i="27"/>
  <c r="W170" i="27"/>
  <c r="V170" i="27"/>
  <c r="T170" i="27"/>
  <c r="S170" i="27"/>
  <c r="R170" i="27"/>
  <c r="Q170" i="27"/>
  <c r="Y169" i="27"/>
  <c r="X169" i="27"/>
  <c r="W169" i="27"/>
  <c r="V169" i="27"/>
  <c r="T169" i="27"/>
  <c r="S169" i="27"/>
  <c r="R169" i="27"/>
  <c r="Q169" i="27"/>
  <c r="Y168" i="27"/>
  <c r="X168" i="27"/>
  <c r="W168" i="27"/>
  <c r="V168" i="27"/>
  <c r="T168" i="27"/>
  <c r="S168" i="27"/>
  <c r="R168" i="27"/>
  <c r="Q168" i="27"/>
  <c r="Y167" i="27"/>
  <c r="X167" i="27"/>
  <c r="W167" i="27"/>
  <c r="V167" i="27"/>
  <c r="T167" i="27"/>
  <c r="S167" i="27"/>
  <c r="R167" i="27"/>
  <c r="Q167" i="27"/>
  <c r="Y166" i="27"/>
  <c r="X166" i="27"/>
  <c r="W166" i="27"/>
  <c r="V166" i="27"/>
  <c r="T166" i="27"/>
  <c r="S166" i="27"/>
  <c r="R166" i="27"/>
  <c r="Q166" i="27"/>
  <c r="Y165" i="27"/>
  <c r="X165" i="27"/>
  <c r="W165" i="27"/>
  <c r="V165" i="27"/>
  <c r="T165" i="27"/>
  <c r="S165" i="27"/>
  <c r="R165" i="27"/>
  <c r="Q165" i="27"/>
  <c r="Y163" i="27"/>
  <c r="X163" i="27"/>
  <c r="W163" i="27"/>
  <c r="V163" i="27"/>
  <c r="T163" i="27"/>
  <c r="S163" i="27"/>
  <c r="R163" i="27"/>
  <c r="Q163" i="27"/>
  <c r="Y162" i="27"/>
  <c r="X162" i="27"/>
  <c r="W162" i="27"/>
  <c r="V162" i="27"/>
  <c r="T162" i="27"/>
  <c r="S162" i="27"/>
  <c r="R162" i="27"/>
  <c r="Q162" i="27"/>
  <c r="Y161" i="27"/>
  <c r="X161" i="27"/>
  <c r="W161" i="27"/>
  <c r="V161" i="27"/>
  <c r="T161" i="27"/>
  <c r="S161" i="27"/>
  <c r="R161" i="27"/>
  <c r="Q161" i="27"/>
  <c r="Y160" i="27"/>
  <c r="X160" i="27"/>
  <c r="W160" i="27"/>
  <c r="V160" i="27"/>
  <c r="T160" i="27"/>
  <c r="S160" i="27"/>
  <c r="R160" i="27"/>
  <c r="Q160" i="27"/>
  <c r="Y159" i="27"/>
  <c r="X159" i="27"/>
  <c r="W159" i="27"/>
  <c r="V159" i="27"/>
  <c r="T159" i="27"/>
  <c r="S159" i="27"/>
  <c r="R159" i="27"/>
  <c r="Q159" i="27"/>
  <c r="Y158" i="27"/>
  <c r="X158" i="27"/>
  <c r="W158" i="27"/>
  <c r="V158" i="27"/>
  <c r="T158" i="27"/>
  <c r="S158" i="27"/>
  <c r="R158" i="27"/>
  <c r="Q158" i="27"/>
  <c r="Y157" i="27"/>
  <c r="X157" i="27"/>
  <c r="W157" i="27"/>
  <c r="V157" i="27"/>
  <c r="T157" i="27"/>
  <c r="S157" i="27"/>
  <c r="R157" i="27"/>
  <c r="Q157" i="27"/>
  <c r="Y156" i="27"/>
  <c r="X156" i="27"/>
  <c r="W156" i="27"/>
  <c r="V156" i="27"/>
  <c r="T156" i="27"/>
  <c r="S156" i="27"/>
  <c r="R156" i="27"/>
  <c r="Q156" i="27"/>
  <c r="Y155" i="27"/>
  <c r="X155" i="27"/>
  <c r="W155" i="27"/>
  <c r="V155" i="27"/>
  <c r="T155" i="27"/>
  <c r="S155" i="27"/>
  <c r="R155" i="27"/>
  <c r="Q155" i="27"/>
  <c r="Y154" i="27"/>
  <c r="X154" i="27"/>
  <c r="W154" i="27"/>
  <c r="V154" i="27"/>
  <c r="T154" i="27"/>
  <c r="S154" i="27"/>
  <c r="R154" i="27"/>
  <c r="Q154" i="27"/>
  <c r="Y153" i="27"/>
  <c r="X153" i="27"/>
  <c r="W153" i="27"/>
  <c r="V153" i="27"/>
  <c r="T153" i="27"/>
  <c r="S153" i="27"/>
  <c r="R153" i="27"/>
  <c r="Q153" i="27"/>
  <c r="Y152" i="27"/>
  <c r="X152" i="27"/>
  <c r="W152" i="27"/>
  <c r="V152" i="27"/>
  <c r="T152" i="27"/>
  <c r="S152" i="27"/>
  <c r="R152" i="27"/>
  <c r="Q152" i="27"/>
  <c r="Y151" i="27"/>
  <c r="X151" i="27"/>
  <c r="W151" i="27"/>
  <c r="V151" i="27"/>
  <c r="T151" i="27"/>
  <c r="S151" i="27"/>
  <c r="R151" i="27"/>
  <c r="Q151" i="27"/>
  <c r="Y150" i="27"/>
  <c r="X150" i="27"/>
  <c r="W150" i="27"/>
  <c r="V150" i="27"/>
  <c r="T150" i="27"/>
  <c r="S150" i="27"/>
  <c r="R150" i="27"/>
  <c r="Q150" i="27"/>
  <c r="Y149" i="27"/>
  <c r="X149" i="27"/>
  <c r="W149" i="27"/>
  <c r="V149" i="27"/>
  <c r="T149" i="27"/>
  <c r="S149" i="27"/>
  <c r="R149" i="27"/>
  <c r="Q149" i="27"/>
  <c r="Y148" i="27"/>
  <c r="X148" i="27"/>
  <c r="W148" i="27"/>
  <c r="V148" i="27"/>
  <c r="T148" i="27"/>
  <c r="S148" i="27"/>
  <c r="R148" i="27"/>
  <c r="Q148" i="27"/>
  <c r="Y147" i="27"/>
  <c r="X147" i="27"/>
  <c r="W147" i="27"/>
  <c r="V147" i="27"/>
  <c r="T147" i="27"/>
  <c r="S147" i="27"/>
  <c r="R147" i="27"/>
  <c r="Q147" i="27"/>
  <c r="Y146" i="27"/>
  <c r="X146" i="27"/>
  <c r="W146" i="27"/>
  <c r="V146" i="27"/>
  <c r="T146" i="27"/>
  <c r="S146" i="27"/>
  <c r="R146" i="27"/>
  <c r="Q146" i="27"/>
  <c r="Y145" i="27"/>
  <c r="X145" i="27"/>
  <c r="W145" i="27"/>
  <c r="V145" i="27"/>
  <c r="T145" i="27"/>
  <c r="S145" i="27"/>
  <c r="R145" i="27"/>
  <c r="Q145" i="27"/>
  <c r="Y144" i="27"/>
  <c r="X144" i="27"/>
  <c r="W144" i="27"/>
  <c r="V144" i="27"/>
  <c r="T144" i="27"/>
  <c r="S144" i="27"/>
  <c r="R144" i="27"/>
  <c r="Q144" i="27"/>
  <c r="Y143" i="27"/>
  <c r="X143" i="27"/>
  <c r="W143" i="27"/>
  <c r="V143" i="27"/>
  <c r="T143" i="27"/>
  <c r="S143" i="27"/>
  <c r="R143" i="27"/>
  <c r="Q143" i="27"/>
  <c r="Y142" i="27"/>
  <c r="X142" i="27"/>
  <c r="W142" i="27"/>
  <c r="V142" i="27"/>
  <c r="T142" i="27"/>
  <c r="S142" i="27"/>
  <c r="R142" i="27"/>
  <c r="Q142" i="27"/>
  <c r="Y141" i="27"/>
  <c r="X141" i="27"/>
  <c r="W141" i="27"/>
  <c r="V141" i="27"/>
  <c r="T141" i="27"/>
  <c r="S141" i="27"/>
  <c r="R141" i="27"/>
  <c r="Q141" i="27"/>
  <c r="Y140" i="27"/>
  <c r="X140" i="27"/>
  <c r="W140" i="27"/>
  <c r="V140" i="27"/>
  <c r="T140" i="27"/>
  <c r="S140" i="27"/>
  <c r="R140" i="27"/>
  <c r="Q140" i="27"/>
  <c r="Y139" i="27"/>
  <c r="X139" i="27"/>
  <c r="W139" i="27"/>
  <c r="V139" i="27"/>
  <c r="T139" i="27"/>
  <c r="S139" i="27"/>
  <c r="R139" i="27"/>
  <c r="Q139" i="27"/>
  <c r="Y138" i="27"/>
  <c r="X138" i="27"/>
  <c r="W138" i="27"/>
  <c r="V138" i="27"/>
  <c r="T138" i="27"/>
  <c r="S138" i="27"/>
  <c r="R138" i="27"/>
  <c r="Q138" i="27"/>
  <c r="Y137" i="27"/>
  <c r="X137" i="27"/>
  <c r="W137" i="27"/>
  <c r="V137" i="27"/>
  <c r="T137" i="27"/>
  <c r="S137" i="27"/>
  <c r="R137" i="27"/>
  <c r="Q137" i="27"/>
  <c r="Y136" i="27"/>
  <c r="X136" i="27"/>
  <c r="W136" i="27"/>
  <c r="V136" i="27"/>
  <c r="T136" i="27"/>
  <c r="S136" i="27"/>
  <c r="R136" i="27"/>
  <c r="Q136" i="27"/>
  <c r="Y135" i="27"/>
  <c r="X135" i="27"/>
  <c r="W135" i="27"/>
  <c r="V135" i="27"/>
  <c r="T135" i="27"/>
  <c r="S135" i="27"/>
  <c r="R135" i="27"/>
  <c r="Q135" i="27"/>
  <c r="Y134" i="27"/>
  <c r="X134" i="27"/>
  <c r="W134" i="27"/>
  <c r="V134" i="27"/>
  <c r="T134" i="27"/>
  <c r="S134" i="27"/>
  <c r="R134" i="27"/>
  <c r="Q134" i="27"/>
  <c r="Y133" i="27"/>
  <c r="X133" i="27"/>
  <c r="W133" i="27"/>
  <c r="V133" i="27"/>
  <c r="T133" i="27"/>
  <c r="S133" i="27"/>
  <c r="R133" i="27"/>
  <c r="Q133" i="27"/>
  <c r="Y132" i="27"/>
  <c r="X132" i="27"/>
  <c r="W132" i="27"/>
  <c r="V132" i="27"/>
  <c r="T132" i="27"/>
  <c r="S132" i="27"/>
  <c r="R132" i="27"/>
  <c r="Q132" i="27"/>
  <c r="Y130" i="27"/>
  <c r="X130" i="27"/>
  <c r="W130" i="27"/>
  <c r="V130" i="27"/>
  <c r="T130" i="27"/>
  <c r="S130" i="27"/>
  <c r="R130" i="27"/>
  <c r="Q130" i="27"/>
  <c r="Y129" i="27"/>
  <c r="X129" i="27"/>
  <c r="W129" i="27"/>
  <c r="V129" i="27"/>
  <c r="T129" i="27"/>
  <c r="S129" i="27"/>
  <c r="R129" i="27"/>
  <c r="Q129" i="27"/>
  <c r="Y128" i="27"/>
  <c r="X128" i="27"/>
  <c r="W128" i="27"/>
  <c r="V128" i="27"/>
  <c r="T128" i="27"/>
  <c r="S128" i="27"/>
  <c r="R128" i="27"/>
  <c r="Q128" i="27"/>
  <c r="Y125" i="27"/>
  <c r="X125" i="27"/>
  <c r="W125" i="27"/>
  <c r="V125" i="27"/>
  <c r="T125" i="27"/>
  <c r="S125" i="27"/>
  <c r="R125" i="27"/>
  <c r="Q125" i="27"/>
  <c r="Y124" i="27"/>
  <c r="X124" i="27"/>
  <c r="W124" i="27"/>
  <c r="V124" i="27"/>
  <c r="T124" i="27"/>
  <c r="S124" i="27"/>
  <c r="R124" i="27"/>
  <c r="Q124" i="27"/>
  <c r="Y123" i="27"/>
  <c r="X123" i="27"/>
  <c r="W123" i="27"/>
  <c r="V123" i="27"/>
  <c r="T123" i="27"/>
  <c r="S123" i="27"/>
  <c r="R123" i="27"/>
  <c r="Q123" i="27"/>
  <c r="Y122" i="27"/>
  <c r="X122" i="27"/>
  <c r="W122" i="27"/>
  <c r="V122" i="27"/>
  <c r="T122" i="27"/>
  <c r="S122" i="27"/>
  <c r="R122" i="27"/>
  <c r="Q122" i="27"/>
  <c r="Y121" i="27"/>
  <c r="X121" i="27"/>
  <c r="W121" i="27"/>
  <c r="V121" i="27"/>
  <c r="T121" i="27"/>
  <c r="S121" i="27"/>
  <c r="R121" i="27"/>
  <c r="Q121" i="27"/>
  <c r="Y120" i="27"/>
  <c r="X120" i="27"/>
  <c r="W120" i="27"/>
  <c r="V120" i="27"/>
  <c r="T120" i="27"/>
  <c r="S120" i="27"/>
  <c r="R120" i="27"/>
  <c r="Q120" i="27"/>
  <c r="Y119" i="27"/>
  <c r="X119" i="27"/>
  <c r="W119" i="27"/>
  <c r="V119" i="27"/>
  <c r="T119" i="27"/>
  <c r="S119" i="27"/>
  <c r="R119" i="27"/>
  <c r="Q119" i="27"/>
  <c r="Y118" i="27"/>
  <c r="X118" i="27"/>
  <c r="W118" i="27"/>
  <c r="V118" i="27"/>
  <c r="T118" i="27"/>
  <c r="S118" i="27"/>
  <c r="R118" i="27"/>
  <c r="Q118" i="27"/>
  <c r="Y117" i="27"/>
  <c r="X117" i="27"/>
  <c r="W117" i="27"/>
  <c r="V117" i="27"/>
  <c r="T117" i="27"/>
  <c r="S117" i="27"/>
  <c r="R117" i="27"/>
  <c r="Q117" i="27"/>
  <c r="Y116" i="27"/>
  <c r="X116" i="27"/>
  <c r="W116" i="27"/>
  <c r="V116" i="27"/>
  <c r="T116" i="27"/>
  <c r="S116" i="27"/>
  <c r="R116" i="27"/>
  <c r="Q116" i="27"/>
  <c r="Y115" i="27"/>
  <c r="X115" i="27"/>
  <c r="W115" i="27"/>
  <c r="V115" i="27"/>
  <c r="T115" i="27"/>
  <c r="S115" i="27"/>
  <c r="R115" i="27"/>
  <c r="Q115" i="27"/>
  <c r="Y114" i="27"/>
  <c r="X114" i="27"/>
  <c r="W114" i="27"/>
  <c r="V114" i="27"/>
  <c r="T114" i="27"/>
  <c r="S114" i="27"/>
  <c r="R114" i="27"/>
  <c r="Q114" i="27"/>
  <c r="Y113" i="27"/>
  <c r="X113" i="27"/>
  <c r="W113" i="27"/>
  <c r="V113" i="27"/>
  <c r="T113" i="27"/>
  <c r="S113" i="27"/>
  <c r="R113" i="27"/>
  <c r="Q113" i="27"/>
  <c r="Y112" i="27"/>
  <c r="X112" i="27"/>
  <c r="W112" i="27"/>
  <c r="V112" i="27"/>
  <c r="T112" i="27"/>
  <c r="S112" i="27"/>
  <c r="R112" i="27"/>
  <c r="Q112" i="27"/>
  <c r="Y111" i="27"/>
  <c r="X111" i="27"/>
  <c r="W111" i="27"/>
  <c r="V111" i="27"/>
  <c r="T111" i="27"/>
  <c r="S111" i="27"/>
  <c r="R111" i="27"/>
  <c r="Q111" i="27"/>
  <c r="Y110" i="27"/>
  <c r="X110" i="27"/>
  <c r="W110" i="27"/>
  <c r="V110" i="27"/>
  <c r="T110" i="27"/>
  <c r="S110" i="27"/>
  <c r="R110" i="27"/>
  <c r="Q110" i="27"/>
  <c r="Y109" i="27"/>
  <c r="X109" i="27"/>
  <c r="W109" i="27"/>
  <c r="V109" i="27"/>
  <c r="T109" i="27"/>
  <c r="S109" i="27"/>
  <c r="R109" i="27"/>
  <c r="Q109" i="27"/>
  <c r="Y108" i="27"/>
  <c r="X108" i="27"/>
  <c r="W108" i="27"/>
  <c r="V108" i="27"/>
  <c r="T108" i="27"/>
  <c r="S108" i="27"/>
  <c r="R108" i="27"/>
  <c r="Q108" i="27"/>
  <c r="Y107" i="27"/>
  <c r="X107" i="27"/>
  <c r="W107" i="27"/>
  <c r="V107" i="27"/>
  <c r="T107" i="27"/>
  <c r="S107" i="27"/>
  <c r="R107" i="27"/>
  <c r="Q107" i="27"/>
  <c r="Y106" i="27"/>
  <c r="X106" i="27"/>
  <c r="W106" i="27"/>
  <c r="V106" i="27"/>
  <c r="T106" i="27"/>
  <c r="S106" i="27"/>
  <c r="R106" i="27"/>
  <c r="Q106" i="27"/>
  <c r="Y105" i="27"/>
  <c r="X105" i="27"/>
  <c r="W105" i="27"/>
  <c r="V105" i="27"/>
  <c r="T105" i="27"/>
  <c r="S105" i="27"/>
  <c r="R105" i="27"/>
  <c r="Q105" i="27"/>
  <c r="Y104" i="27"/>
  <c r="X104" i="27"/>
  <c r="W104" i="27"/>
  <c r="V104" i="27"/>
  <c r="T104" i="27"/>
  <c r="S104" i="27"/>
  <c r="R104" i="27"/>
  <c r="Q104" i="27"/>
  <c r="Y103" i="27"/>
  <c r="X103" i="27"/>
  <c r="W103" i="27"/>
  <c r="V103" i="27"/>
  <c r="T103" i="27"/>
  <c r="S103" i="27"/>
  <c r="R103" i="27"/>
  <c r="Q103" i="27"/>
  <c r="Y102" i="27"/>
  <c r="X102" i="27"/>
  <c r="W102" i="27"/>
  <c r="V102" i="27"/>
  <c r="T102" i="27"/>
  <c r="S102" i="27"/>
  <c r="R102" i="27"/>
  <c r="Q102" i="27"/>
  <c r="Y101" i="27"/>
  <c r="X101" i="27"/>
  <c r="W101" i="27"/>
  <c r="V101" i="27"/>
  <c r="T101" i="27"/>
  <c r="S101" i="27"/>
  <c r="R101" i="27"/>
  <c r="Q101" i="27"/>
  <c r="Y100" i="27"/>
  <c r="X100" i="27"/>
  <c r="W100" i="27"/>
  <c r="V100" i="27"/>
  <c r="T100" i="27"/>
  <c r="S100" i="27"/>
  <c r="R100" i="27"/>
  <c r="Q100" i="27"/>
  <c r="Y99" i="27"/>
  <c r="X99" i="27"/>
  <c r="W99" i="27"/>
  <c r="V99" i="27"/>
  <c r="T99" i="27"/>
  <c r="S99" i="27"/>
  <c r="R99" i="27"/>
  <c r="Q99" i="27"/>
  <c r="Y98" i="27"/>
  <c r="X98" i="27"/>
  <c r="W98" i="27"/>
  <c r="V98" i="27"/>
  <c r="T98" i="27"/>
  <c r="S98" i="27"/>
  <c r="R98" i="27"/>
  <c r="Q98" i="27"/>
  <c r="Y97" i="27"/>
  <c r="X97" i="27"/>
  <c r="W97" i="27"/>
  <c r="V97" i="27"/>
  <c r="T97" i="27"/>
  <c r="S97" i="27"/>
  <c r="R97" i="27"/>
  <c r="Q97" i="27"/>
  <c r="Y96" i="27"/>
  <c r="X96" i="27"/>
  <c r="W96" i="27"/>
  <c r="V96" i="27"/>
  <c r="T96" i="27"/>
  <c r="S96" i="27"/>
  <c r="R96" i="27"/>
  <c r="Q96" i="27"/>
  <c r="Y95" i="27"/>
  <c r="X95" i="27"/>
  <c r="W95" i="27"/>
  <c r="V95" i="27"/>
  <c r="T95" i="27"/>
  <c r="S95" i="27"/>
  <c r="R95" i="27"/>
  <c r="Q95" i="27"/>
  <c r="Y94" i="27"/>
  <c r="X94" i="27"/>
  <c r="W94" i="27"/>
  <c r="V94" i="27"/>
  <c r="T94" i="27"/>
  <c r="S94" i="27"/>
  <c r="R94" i="27"/>
  <c r="Q94" i="27"/>
  <c r="Y93" i="27"/>
  <c r="X93" i="27"/>
  <c r="W93" i="27"/>
  <c r="V93" i="27"/>
  <c r="T93" i="27"/>
  <c r="S93" i="27"/>
  <c r="R93" i="27"/>
  <c r="Q93" i="27"/>
  <c r="Y92" i="27"/>
  <c r="X92" i="27"/>
  <c r="W92" i="27"/>
  <c r="V92" i="27"/>
  <c r="T92" i="27"/>
  <c r="S92" i="27"/>
  <c r="R92" i="27"/>
  <c r="Q92" i="27"/>
  <c r="Y91" i="27"/>
  <c r="X91" i="27"/>
  <c r="W91" i="27"/>
  <c r="V91" i="27"/>
  <c r="T91" i="27"/>
  <c r="S91" i="27"/>
  <c r="R91" i="27"/>
  <c r="Q91" i="27"/>
  <c r="Y90" i="27"/>
  <c r="X90" i="27"/>
  <c r="W90" i="27"/>
  <c r="V90" i="27"/>
  <c r="T90" i="27"/>
  <c r="S90" i="27"/>
  <c r="R90" i="27"/>
  <c r="Q90" i="27"/>
  <c r="Y89" i="27"/>
  <c r="X89" i="27"/>
  <c r="W89" i="27"/>
  <c r="V89" i="27"/>
  <c r="T89" i="27"/>
  <c r="S89" i="27"/>
  <c r="R89" i="27"/>
  <c r="Q89" i="27"/>
  <c r="Y88" i="27"/>
  <c r="X88" i="27"/>
  <c r="W88" i="27"/>
  <c r="V88" i="27"/>
  <c r="T88" i="27"/>
  <c r="S88" i="27"/>
  <c r="R88" i="27"/>
  <c r="Q88" i="27"/>
  <c r="Y87" i="27"/>
  <c r="X87" i="27"/>
  <c r="W87" i="27"/>
  <c r="V87" i="27"/>
  <c r="T87" i="27"/>
  <c r="S87" i="27"/>
  <c r="R87" i="27"/>
  <c r="Q87" i="27"/>
  <c r="Y86" i="27"/>
  <c r="X86" i="27"/>
  <c r="W86" i="27"/>
  <c r="V86" i="27"/>
  <c r="T86" i="27"/>
  <c r="S86" i="27"/>
  <c r="R86" i="27"/>
  <c r="Q86" i="27"/>
  <c r="Y85" i="27"/>
  <c r="X85" i="27"/>
  <c r="W85" i="27"/>
  <c r="V85" i="27"/>
  <c r="T85" i="27"/>
  <c r="S85" i="27"/>
  <c r="R85" i="27"/>
  <c r="Q85" i="27"/>
  <c r="Y84" i="27"/>
  <c r="X84" i="27"/>
  <c r="W84" i="27"/>
  <c r="V84" i="27"/>
  <c r="T84" i="27"/>
  <c r="S84" i="27"/>
  <c r="R84" i="27"/>
  <c r="Q84" i="27"/>
  <c r="Y83" i="27"/>
  <c r="X83" i="27"/>
  <c r="W83" i="27"/>
  <c r="V83" i="27"/>
  <c r="T83" i="27"/>
  <c r="S83" i="27"/>
  <c r="R83" i="27"/>
  <c r="Q83" i="27"/>
  <c r="Y82" i="27"/>
  <c r="X82" i="27"/>
  <c r="W82" i="27"/>
  <c r="V82" i="27"/>
  <c r="T82" i="27"/>
  <c r="S82" i="27"/>
  <c r="R82" i="27"/>
  <c r="Q82" i="27"/>
  <c r="Y81" i="27"/>
  <c r="X81" i="27"/>
  <c r="W81" i="27"/>
  <c r="V81" i="27"/>
  <c r="T81" i="27"/>
  <c r="S81" i="27"/>
  <c r="R81" i="27"/>
  <c r="Q81" i="27"/>
  <c r="Y80" i="27"/>
  <c r="X80" i="27"/>
  <c r="W80" i="27"/>
  <c r="V80" i="27"/>
  <c r="T80" i="27"/>
  <c r="S80" i="27"/>
  <c r="R80" i="27"/>
  <c r="Q80" i="27"/>
  <c r="Y79" i="27"/>
  <c r="X79" i="27"/>
  <c r="W79" i="27"/>
  <c r="V79" i="27"/>
  <c r="T79" i="27"/>
  <c r="S79" i="27"/>
  <c r="R79" i="27"/>
  <c r="Q79" i="27"/>
  <c r="Y78" i="27"/>
  <c r="X78" i="27"/>
  <c r="W78" i="27"/>
  <c r="V78" i="27"/>
  <c r="T78" i="27"/>
  <c r="S78" i="27"/>
  <c r="R78" i="27"/>
  <c r="Q78" i="27"/>
  <c r="Y77" i="27"/>
  <c r="X77" i="27"/>
  <c r="W77" i="27"/>
  <c r="V77" i="27"/>
  <c r="T77" i="27"/>
  <c r="S77" i="27"/>
  <c r="R77" i="27"/>
  <c r="Q77" i="27"/>
  <c r="Y76" i="27"/>
  <c r="X76" i="27"/>
  <c r="W76" i="27"/>
  <c r="V76" i="27"/>
  <c r="T76" i="27"/>
  <c r="S76" i="27"/>
  <c r="R76" i="27"/>
  <c r="Q76" i="27"/>
  <c r="Y75" i="27"/>
  <c r="X75" i="27"/>
  <c r="W75" i="27"/>
  <c r="V75" i="27"/>
  <c r="T75" i="27"/>
  <c r="S75" i="27"/>
  <c r="R75" i="27"/>
  <c r="Q75" i="27"/>
  <c r="Y73" i="27"/>
  <c r="X73" i="27"/>
  <c r="W73" i="27"/>
  <c r="V73" i="27"/>
  <c r="T73" i="27"/>
  <c r="S73" i="27"/>
  <c r="R73" i="27"/>
  <c r="Q73" i="27"/>
  <c r="Y72" i="27"/>
  <c r="X72" i="27"/>
  <c r="W72" i="27"/>
  <c r="V72" i="27"/>
  <c r="T72" i="27"/>
  <c r="S72" i="27"/>
  <c r="R72" i="27"/>
  <c r="Q72" i="27"/>
  <c r="Y71" i="27"/>
  <c r="X71" i="27"/>
  <c r="W71" i="27"/>
  <c r="V71" i="27"/>
  <c r="T71" i="27"/>
  <c r="S71" i="27"/>
  <c r="R71" i="27"/>
  <c r="Q71" i="27"/>
  <c r="Y70" i="27"/>
  <c r="X70" i="27"/>
  <c r="W70" i="27"/>
  <c r="V70" i="27"/>
  <c r="T70" i="27"/>
  <c r="S70" i="27"/>
  <c r="R70" i="27"/>
  <c r="Q70" i="27"/>
  <c r="Y69" i="27"/>
  <c r="X69" i="27"/>
  <c r="W69" i="27"/>
  <c r="V69" i="27"/>
  <c r="T69" i="27"/>
  <c r="S69" i="27"/>
  <c r="R69" i="27"/>
  <c r="Q69" i="27"/>
  <c r="Y66" i="27"/>
  <c r="X66" i="27"/>
  <c r="W66" i="27"/>
  <c r="V66" i="27"/>
  <c r="T66" i="27"/>
  <c r="S66" i="27"/>
  <c r="R66" i="27"/>
  <c r="Q66" i="27"/>
  <c r="Y65" i="27"/>
  <c r="X65" i="27"/>
  <c r="W65" i="27"/>
  <c r="V65" i="27"/>
  <c r="T65" i="27"/>
  <c r="S65" i="27"/>
  <c r="R65" i="27"/>
  <c r="Q65" i="27"/>
  <c r="Y64" i="27"/>
  <c r="X64" i="27"/>
  <c r="W64" i="27"/>
  <c r="V64" i="27"/>
  <c r="T64" i="27"/>
  <c r="S64" i="27"/>
  <c r="R64" i="27"/>
  <c r="Q64" i="27"/>
  <c r="Y63" i="27"/>
  <c r="X63" i="27"/>
  <c r="W63" i="27"/>
  <c r="V63" i="27"/>
  <c r="T63" i="27"/>
  <c r="S63" i="27"/>
  <c r="R63" i="27"/>
  <c r="Q63" i="27"/>
  <c r="Y62" i="27"/>
  <c r="X62" i="27"/>
  <c r="W62" i="27"/>
  <c r="V62" i="27"/>
  <c r="T62" i="27"/>
  <c r="S62" i="27"/>
  <c r="R62" i="27"/>
  <c r="Q62" i="27"/>
  <c r="Y61" i="27"/>
  <c r="X61" i="27"/>
  <c r="W61" i="27"/>
  <c r="V61" i="27"/>
  <c r="T61" i="27"/>
  <c r="S61" i="27"/>
  <c r="R61" i="27"/>
  <c r="Q61" i="27"/>
  <c r="Y60" i="27"/>
  <c r="X60" i="27"/>
  <c r="W60" i="27"/>
  <c r="V60" i="27"/>
  <c r="T60" i="27"/>
  <c r="S60" i="27"/>
  <c r="R60" i="27"/>
  <c r="Q60" i="27"/>
  <c r="Y59" i="27"/>
  <c r="X59" i="27"/>
  <c r="W59" i="27"/>
  <c r="V59" i="27"/>
  <c r="T59" i="27"/>
  <c r="S59" i="27"/>
  <c r="R59" i="27"/>
  <c r="Q59" i="27"/>
  <c r="Y58" i="27"/>
  <c r="X58" i="27"/>
  <c r="W58" i="27"/>
  <c r="V58" i="27"/>
  <c r="T58" i="27"/>
  <c r="S58" i="27"/>
  <c r="R58" i="27"/>
  <c r="Q58" i="27"/>
  <c r="Y57" i="27"/>
  <c r="X57" i="27"/>
  <c r="W57" i="27"/>
  <c r="V57" i="27"/>
  <c r="T57" i="27"/>
  <c r="S57" i="27"/>
  <c r="R57" i="27"/>
  <c r="Q57" i="27"/>
  <c r="Y56" i="27"/>
  <c r="X56" i="27"/>
  <c r="W56" i="27"/>
  <c r="V56" i="27"/>
  <c r="T56" i="27"/>
  <c r="S56" i="27"/>
  <c r="R56" i="27"/>
  <c r="Q56" i="27"/>
  <c r="Y55" i="27"/>
  <c r="X55" i="27"/>
  <c r="W55" i="27"/>
  <c r="V55" i="27"/>
  <c r="T55" i="27"/>
  <c r="S55" i="27"/>
  <c r="R55" i="27"/>
  <c r="Q55" i="27"/>
  <c r="Y54" i="27"/>
  <c r="X54" i="27"/>
  <c r="W54" i="27"/>
  <c r="V54" i="27"/>
  <c r="T54" i="27"/>
  <c r="S54" i="27"/>
  <c r="R54" i="27"/>
  <c r="Q54" i="27"/>
  <c r="Y53" i="27"/>
  <c r="X53" i="27"/>
  <c r="W53" i="27"/>
  <c r="V53" i="27"/>
  <c r="T53" i="27"/>
  <c r="S53" i="27"/>
  <c r="R53" i="27"/>
  <c r="Q53" i="27"/>
  <c r="Y52" i="27"/>
  <c r="X52" i="27"/>
  <c r="W52" i="27"/>
  <c r="V52" i="27"/>
  <c r="T52" i="27"/>
  <c r="S52" i="27"/>
  <c r="R52" i="27"/>
  <c r="Q52" i="27"/>
  <c r="Y51" i="27"/>
  <c r="X51" i="27"/>
  <c r="W51" i="27"/>
  <c r="V51" i="27"/>
  <c r="T51" i="27"/>
  <c r="S51" i="27"/>
  <c r="R51" i="27"/>
  <c r="Q51" i="27"/>
  <c r="Y50" i="27"/>
  <c r="X50" i="27"/>
  <c r="W50" i="27"/>
  <c r="V50" i="27"/>
  <c r="T50" i="27"/>
  <c r="S50" i="27"/>
  <c r="R50" i="27"/>
  <c r="Q50" i="27"/>
  <c r="Y49" i="27"/>
  <c r="X49" i="27"/>
  <c r="W49" i="27"/>
  <c r="V49" i="27"/>
  <c r="T49" i="27"/>
  <c r="S49" i="27"/>
  <c r="R49" i="27"/>
  <c r="Q49" i="27"/>
  <c r="Y48" i="27"/>
  <c r="X48" i="27"/>
  <c r="W48" i="27"/>
  <c r="V48" i="27"/>
  <c r="T48" i="27"/>
  <c r="S48" i="27"/>
  <c r="R48" i="27"/>
  <c r="Q48" i="27"/>
  <c r="Y47" i="27"/>
  <c r="X47" i="27"/>
  <c r="W47" i="27"/>
  <c r="V47" i="27"/>
  <c r="T47" i="27"/>
  <c r="S47" i="27"/>
  <c r="R47" i="27"/>
  <c r="Q47" i="27"/>
  <c r="Y46" i="27"/>
  <c r="X46" i="27"/>
  <c r="W46" i="27"/>
  <c r="V46" i="27"/>
  <c r="T46" i="27"/>
  <c r="S46" i="27"/>
  <c r="R46" i="27"/>
  <c r="Q46" i="27"/>
  <c r="Y45" i="27"/>
  <c r="X45" i="27"/>
  <c r="W45" i="27"/>
  <c r="V45" i="27"/>
  <c r="T45" i="27"/>
  <c r="S45" i="27"/>
  <c r="R45" i="27"/>
  <c r="Q45" i="27"/>
  <c r="Y44" i="27"/>
  <c r="X44" i="27"/>
  <c r="W44" i="27"/>
  <c r="V44" i="27"/>
  <c r="T44" i="27"/>
  <c r="S44" i="27"/>
  <c r="R44" i="27"/>
  <c r="Q44" i="27"/>
  <c r="Y43" i="27"/>
  <c r="X43" i="27"/>
  <c r="W43" i="27"/>
  <c r="V43" i="27"/>
  <c r="T43" i="27"/>
  <c r="S43" i="27"/>
  <c r="R43" i="27"/>
  <c r="Q43" i="27"/>
  <c r="Y42" i="27"/>
  <c r="X42" i="27"/>
  <c r="W42" i="27"/>
  <c r="V42" i="27"/>
  <c r="T42" i="27"/>
  <c r="S42" i="27"/>
  <c r="R42" i="27"/>
  <c r="Q42" i="27"/>
  <c r="Y41" i="27"/>
  <c r="X41" i="27"/>
  <c r="W41" i="27"/>
  <c r="V41" i="27"/>
  <c r="T41" i="27"/>
  <c r="S41" i="27"/>
  <c r="R41" i="27"/>
  <c r="Q41" i="27"/>
  <c r="Y40" i="27"/>
  <c r="X40" i="27"/>
  <c r="W40" i="27"/>
  <c r="V40" i="27"/>
  <c r="T40" i="27"/>
  <c r="S40" i="27"/>
  <c r="R40" i="27"/>
  <c r="Q40" i="27"/>
  <c r="Y39" i="27"/>
  <c r="X39" i="27"/>
  <c r="W39" i="27"/>
  <c r="V39" i="27"/>
  <c r="T39" i="27"/>
  <c r="S39" i="27"/>
  <c r="R39" i="27"/>
  <c r="Q39" i="27"/>
  <c r="Y38" i="27"/>
  <c r="X38" i="27"/>
  <c r="W38" i="27"/>
  <c r="V38" i="27"/>
  <c r="T38" i="27"/>
  <c r="S38" i="27"/>
  <c r="R38" i="27"/>
  <c r="Q38" i="27"/>
  <c r="Y37" i="27"/>
  <c r="X37" i="27"/>
  <c r="W37" i="27"/>
  <c r="V37" i="27"/>
  <c r="T37" i="27"/>
  <c r="S37" i="27"/>
  <c r="R37" i="27"/>
  <c r="Q37" i="27"/>
  <c r="Y36" i="27"/>
  <c r="X36" i="27"/>
  <c r="W36" i="27"/>
  <c r="V36" i="27"/>
  <c r="T36" i="27"/>
  <c r="S36" i="27"/>
  <c r="R36" i="27"/>
  <c r="Q36" i="27"/>
  <c r="Y35" i="27"/>
  <c r="X35" i="27"/>
  <c r="W35" i="27"/>
  <c r="V35" i="27"/>
  <c r="T35" i="27"/>
  <c r="S35" i="27"/>
  <c r="R35" i="27"/>
  <c r="Q35" i="27"/>
  <c r="Y34" i="27"/>
  <c r="X34" i="27"/>
  <c r="W34" i="27"/>
  <c r="V34" i="27"/>
  <c r="T34" i="27"/>
  <c r="S34" i="27"/>
  <c r="R34" i="27"/>
  <c r="Q34" i="27"/>
  <c r="Y33" i="27"/>
  <c r="X33" i="27"/>
  <c r="W33" i="27"/>
  <c r="V33" i="27"/>
  <c r="T33" i="27"/>
  <c r="S33" i="27"/>
  <c r="R33" i="27"/>
  <c r="Q33" i="27"/>
  <c r="Y32" i="27"/>
  <c r="X32" i="27"/>
  <c r="W32" i="27"/>
  <c r="V32" i="27"/>
  <c r="T32" i="27"/>
  <c r="S32" i="27"/>
  <c r="R32" i="27"/>
  <c r="Q32" i="27"/>
  <c r="Y31" i="27"/>
  <c r="X31" i="27"/>
  <c r="W31" i="27"/>
  <c r="V31" i="27"/>
  <c r="T31" i="27"/>
  <c r="S31" i="27"/>
  <c r="R31" i="27"/>
  <c r="Q31" i="27"/>
  <c r="Y30" i="27"/>
  <c r="X30" i="27"/>
  <c r="W30" i="27"/>
  <c r="V30" i="27"/>
  <c r="T30" i="27"/>
  <c r="S30" i="27"/>
  <c r="R30" i="27"/>
  <c r="Q30" i="27"/>
  <c r="Y29" i="27"/>
  <c r="X29" i="27"/>
  <c r="W29" i="27"/>
  <c r="V29" i="27"/>
  <c r="T29" i="27"/>
  <c r="S29" i="27"/>
  <c r="R29" i="27"/>
  <c r="Q29" i="27"/>
  <c r="Y28" i="27"/>
  <c r="X28" i="27"/>
  <c r="W28" i="27"/>
  <c r="V28" i="27"/>
  <c r="T28" i="27"/>
  <c r="S28" i="27"/>
  <c r="R28" i="27"/>
  <c r="Q28" i="27"/>
  <c r="Y27" i="27"/>
  <c r="X27" i="27"/>
  <c r="W27" i="27"/>
  <c r="V27" i="27"/>
  <c r="T27" i="27"/>
  <c r="S27" i="27"/>
  <c r="R27" i="27"/>
  <c r="Q27" i="27"/>
  <c r="Y26" i="27"/>
  <c r="X26" i="27"/>
  <c r="W26" i="27"/>
  <c r="V26" i="27"/>
  <c r="T26" i="27"/>
  <c r="S26" i="27"/>
  <c r="R26" i="27"/>
  <c r="Q26" i="27"/>
  <c r="Y25" i="27"/>
  <c r="X25" i="27"/>
  <c r="W25" i="27"/>
  <c r="V25" i="27"/>
  <c r="T25" i="27"/>
  <c r="S25" i="27"/>
  <c r="R25" i="27"/>
  <c r="Q25" i="27"/>
  <c r="Y24" i="27"/>
  <c r="X24" i="27"/>
  <c r="W24" i="27"/>
  <c r="V24" i="27"/>
  <c r="T24" i="27"/>
  <c r="S24" i="27"/>
  <c r="R24" i="27"/>
  <c r="Q24" i="27"/>
  <c r="Y23" i="27"/>
  <c r="X23" i="27"/>
  <c r="W23" i="27"/>
  <c r="V23" i="27"/>
  <c r="T23" i="27"/>
  <c r="S23" i="27"/>
  <c r="R23" i="27"/>
  <c r="Q23" i="27"/>
  <c r="Y22" i="27"/>
  <c r="X22" i="27"/>
  <c r="W22" i="27"/>
  <c r="V22" i="27"/>
  <c r="T22" i="27"/>
  <c r="S22" i="27"/>
  <c r="R22" i="27"/>
  <c r="Q22" i="27"/>
  <c r="Y21" i="27"/>
  <c r="X21" i="27"/>
  <c r="W21" i="27"/>
  <c r="V21" i="27"/>
  <c r="T21" i="27"/>
  <c r="S21" i="27"/>
  <c r="R21" i="27"/>
  <c r="Q21" i="27"/>
  <c r="Y20" i="27"/>
  <c r="X20" i="27"/>
  <c r="W20" i="27"/>
  <c r="V20" i="27"/>
  <c r="T20" i="27"/>
  <c r="S20" i="27"/>
  <c r="R20" i="27"/>
  <c r="Q20" i="27"/>
  <c r="F58" i="28"/>
  <c r="M230" i="27"/>
  <c r="L230" i="27"/>
  <c r="K230" i="27"/>
  <c r="M196" i="27"/>
  <c r="L196" i="27"/>
  <c r="K196" i="27"/>
  <c r="M179" i="27"/>
  <c r="L179" i="27"/>
  <c r="K179" i="27"/>
  <c r="K178" i="27" s="1"/>
  <c r="M164" i="27"/>
  <c r="L164" i="27"/>
  <c r="K164" i="27"/>
  <c r="M131" i="27"/>
  <c r="L131" i="27"/>
  <c r="K131" i="27"/>
  <c r="M127" i="27"/>
  <c r="L127" i="27"/>
  <c r="K127" i="27"/>
  <c r="M74" i="27"/>
  <c r="L74" i="27"/>
  <c r="K74" i="27"/>
  <c r="M68" i="27"/>
  <c r="L68" i="27"/>
  <c r="K68" i="27"/>
  <c r="K67" i="27" s="1"/>
  <c r="M18" i="27"/>
  <c r="L18" i="27"/>
  <c r="K18" i="27"/>
  <c r="L230" i="38"/>
  <c r="K230" i="38"/>
  <c r="L196" i="38"/>
  <c r="K196" i="38"/>
  <c r="L179" i="38"/>
  <c r="L178" i="38" s="1"/>
  <c r="K179" i="38"/>
  <c r="L164" i="38"/>
  <c r="K164" i="38"/>
  <c r="L131" i="38"/>
  <c r="L126" i="38" s="1"/>
  <c r="K131" i="38"/>
  <c r="L127" i="38"/>
  <c r="K127" i="38"/>
  <c r="L74" i="38"/>
  <c r="L67" i="38" s="1"/>
  <c r="K74" i="38"/>
  <c r="L68" i="38"/>
  <c r="K68" i="38"/>
  <c r="L18" i="38"/>
  <c r="K18" i="38"/>
  <c r="I230" i="38"/>
  <c r="H230" i="38"/>
  <c r="I196" i="38"/>
  <c r="H196" i="38"/>
  <c r="I179" i="38"/>
  <c r="H179" i="38"/>
  <c r="I164" i="38"/>
  <c r="H164" i="38"/>
  <c r="I131" i="38"/>
  <c r="H131" i="38"/>
  <c r="I127" i="38"/>
  <c r="I126" i="38" s="1"/>
  <c r="H127" i="38"/>
  <c r="I74" i="38"/>
  <c r="H74" i="38"/>
  <c r="I68" i="38"/>
  <c r="H68" i="38"/>
  <c r="H67" i="38" s="1"/>
  <c r="I18" i="38"/>
  <c r="H18" i="38"/>
  <c r="L230" i="37"/>
  <c r="K230" i="37"/>
  <c r="L196" i="37"/>
  <c r="K196" i="37"/>
  <c r="L179" i="37"/>
  <c r="L178" i="37" s="1"/>
  <c r="K179" i="37"/>
  <c r="L164" i="37"/>
  <c r="K164" i="37"/>
  <c r="L131" i="37"/>
  <c r="K131" i="37"/>
  <c r="L127" i="37"/>
  <c r="K127" i="37"/>
  <c r="L74" i="37"/>
  <c r="K74" i="37"/>
  <c r="L68" i="37"/>
  <c r="L67" i="37" s="1"/>
  <c r="K68" i="37"/>
  <c r="L18" i="37"/>
  <c r="K18" i="37"/>
  <c r="I230" i="37"/>
  <c r="H230" i="37"/>
  <c r="I196" i="37"/>
  <c r="H196" i="37"/>
  <c r="I179" i="37"/>
  <c r="I178" i="37"/>
  <c r="H179" i="37"/>
  <c r="H178" i="37" s="1"/>
  <c r="I164" i="37"/>
  <c r="H164" i="37"/>
  <c r="I131" i="37"/>
  <c r="H131" i="37"/>
  <c r="I127" i="37"/>
  <c r="H127" i="37"/>
  <c r="I74" i="37"/>
  <c r="H74" i="37"/>
  <c r="I68" i="37"/>
  <c r="H68" i="37"/>
  <c r="H67" i="37" s="1"/>
  <c r="I18" i="37"/>
  <c r="H18" i="37"/>
  <c r="L230" i="36"/>
  <c r="K230" i="36"/>
  <c r="L196" i="36"/>
  <c r="K196" i="36"/>
  <c r="L179" i="36"/>
  <c r="L178" i="36" s="1"/>
  <c r="K179" i="36"/>
  <c r="K178" i="36" s="1"/>
  <c r="L164" i="36"/>
  <c r="K164" i="36"/>
  <c r="L131" i="36"/>
  <c r="K131" i="36"/>
  <c r="L127" i="36"/>
  <c r="K127" i="36"/>
  <c r="K126" i="36" s="1"/>
  <c r="L74" i="36"/>
  <c r="K74" i="36"/>
  <c r="L68" i="36"/>
  <c r="K68" i="36"/>
  <c r="K67" i="36" s="1"/>
  <c r="L18" i="36"/>
  <c r="K18" i="36"/>
  <c r="I230" i="36"/>
  <c r="H230" i="36"/>
  <c r="I196" i="36"/>
  <c r="H196" i="36"/>
  <c r="I179" i="36"/>
  <c r="I178" i="36" s="1"/>
  <c r="H179" i="36"/>
  <c r="H178" i="36" s="1"/>
  <c r="I164" i="36"/>
  <c r="H164" i="36"/>
  <c r="I131" i="36"/>
  <c r="H131" i="36"/>
  <c r="I127" i="36"/>
  <c r="H127" i="36"/>
  <c r="I74" i="36"/>
  <c r="H74" i="36"/>
  <c r="I68" i="36"/>
  <c r="H68" i="36"/>
  <c r="I18" i="36"/>
  <c r="H18" i="36"/>
  <c r="L230" i="35"/>
  <c r="K230" i="35"/>
  <c r="L196" i="35"/>
  <c r="K196" i="35"/>
  <c r="L179" i="35"/>
  <c r="K179" i="35"/>
  <c r="L164" i="35"/>
  <c r="K164" i="35"/>
  <c r="L131" i="35"/>
  <c r="K131" i="35"/>
  <c r="L127" i="35"/>
  <c r="K127" i="35"/>
  <c r="K126" i="35" s="1"/>
  <c r="L74" i="35"/>
  <c r="K74" i="35"/>
  <c r="L68" i="35"/>
  <c r="K68" i="35"/>
  <c r="K67" i="35" s="1"/>
  <c r="L18" i="35"/>
  <c r="K18" i="35"/>
  <c r="I230" i="35"/>
  <c r="H230" i="35"/>
  <c r="I196" i="35"/>
  <c r="H196" i="35"/>
  <c r="I179" i="35"/>
  <c r="H179" i="35"/>
  <c r="H178" i="35" s="1"/>
  <c r="I164" i="35"/>
  <c r="H164" i="35"/>
  <c r="I131" i="35"/>
  <c r="H131" i="35"/>
  <c r="I127" i="35"/>
  <c r="I126" i="35" s="1"/>
  <c r="H127" i="35"/>
  <c r="I74" i="35"/>
  <c r="H74" i="35"/>
  <c r="I68" i="35"/>
  <c r="H68" i="35"/>
  <c r="I18" i="35"/>
  <c r="H18" i="35"/>
  <c r="L230" i="34"/>
  <c r="K230" i="34"/>
  <c r="L196" i="34"/>
  <c r="K196" i="34"/>
  <c r="L179" i="34"/>
  <c r="K179" i="34"/>
  <c r="K178" i="34" s="1"/>
  <c r="L164" i="34"/>
  <c r="K164" i="34"/>
  <c r="L131" i="34"/>
  <c r="K131" i="34"/>
  <c r="L127" i="34"/>
  <c r="K127" i="34"/>
  <c r="L74" i="34"/>
  <c r="L67" i="34" s="1"/>
  <c r="K74" i="34"/>
  <c r="L68" i="34"/>
  <c r="K68" i="34"/>
  <c r="K67" i="34"/>
  <c r="L18" i="34"/>
  <c r="K18" i="34"/>
  <c r="I230" i="34"/>
  <c r="H230" i="34"/>
  <c r="I196" i="34"/>
  <c r="H196" i="34"/>
  <c r="I179" i="34"/>
  <c r="I178" i="34"/>
  <c r="H179" i="34"/>
  <c r="I164" i="34"/>
  <c r="H164" i="34"/>
  <c r="I131" i="34"/>
  <c r="H131" i="34"/>
  <c r="I127" i="34"/>
  <c r="H127" i="34"/>
  <c r="I74" i="34"/>
  <c r="H74" i="34"/>
  <c r="I68" i="34"/>
  <c r="H68" i="34"/>
  <c r="I18" i="34"/>
  <c r="H18" i="34"/>
  <c r="L230" i="26"/>
  <c r="K230" i="26"/>
  <c r="L196" i="26"/>
  <c r="K196" i="26"/>
  <c r="L179" i="26"/>
  <c r="K179" i="26"/>
  <c r="L164" i="26"/>
  <c r="K164" i="26"/>
  <c r="L131" i="26"/>
  <c r="K131" i="26"/>
  <c r="L127" i="26"/>
  <c r="K127" i="26"/>
  <c r="L74" i="26"/>
  <c r="K74" i="26"/>
  <c r="L68" i="26"/>
  <c r="L67" i="26" s="1"/>
  <c r="K68" i="26"/>
  <c r="L18" i="26"/>
  <c r="K18" i="26"/>
  <c r="O230" i="33"/>
  <c r="N230" i="33"/>
  <c r="M230" i="33"/>
  <c r="O196" i="33"/>
  <c r="N196" i="33"/>
  <c r="M196" i="33"/>
  <c r="O179" i="33"/>
  <c r="N179" i="33"/>
  <c r="M179" i="33"/>
  <c r="M178" i="33" s="1"/>
  <c r="O164" i="33"/>
  <c r="N164" i="33"/>
  <c r="M164" i="33"/>
  <c r="O131" i="33"/>
  <c r="N131" i="33"/>
  <c r="M131" i="33"/>
  <c r="O127" i="33"/>
  <c r="N127" i="33"/>
  <c r="M127" i="33"/>
  <c r="M126" i="33" s="1"/>
  <c r="O74" i="33"/>
  <c r="N74" i="33"/>
  <c r="M74" i="33"/>
  <c r="O68" i="33"/>
  <c r="O67" i="33" s="1"/>
  <c r="N68" i="33"/>
  <c r="M68" i="33"/>
  <c r="M67" i="33" s="1"/>
  <c r="O18" i="33"/>
  <c r="N18" i="33"/>
  <c r="M18" i="33"/>
  <c r="H230" i="33"/>
  <c r="G230" i="33"/>
  <c r="F230" i="33"/>
  <c r="H196" i="33"/>
  <c r="G196" i="33"/>
  <c r="F196" i="33"/>
  <c r="H179" i="33"/>
  <c r="H178" i="33" s="1"/>
  <c r="G179" i="33"/>
  <c r="G178" i="33" s="1"/>
  <c r="F179" i="33"/>
  <c r="F178" i="33" s="1"/>
  <c r="H164" i="33"/>
  <c r="G164" i="33"/>
  <c r="F164" i="33"/>
  <c r="H131" i="33"/>
  <c r="G131" i="33"/>
  <c r="F131" i="33"/>
  <c r="H127" i="33"/>
  <c r="G127" i="33"/>
  <c r="G126" i="33" s="1"/>
  <c r="F127" i="33"/>
  <c r="H74" i="33"/>
  <c r="G74" i="33"/>
  <c r="F74" i="33"/>
  <c r="H68" i="33"/>
  <c r="G68" i="33"/>
  <c r="G67" i="33"/>
  <c r="F68" i="33"/>
  <c r="F67" i="33" s="1"/>
  <c r="H18" i="33"/>
  <c r="G18" i="33"/>
  <c r="F18" i="33"/>
  <c r="O230" i="32"/>
  <c r="N230" i="32"/>
  <c r="M230" i="32"/>
  <c r="O196" i="32"/>
  <c r="N196" i="32"/>
  <c r="M196" i="32"/>
  <c r="O179" i="32"/>
  <c r="N179" i="32"/>
  <c r="M179" i="32"/>
  <c r="O164" i="32"/>
  <c r="N164" i="32"/>
  <c r="M164" i="32"/>
  <c r="O131" i="32"/>
  <c r="N131" i="32"/>
  <c r="M131" i="32"/>
  <c r="O127" i="32"/>
  <c r="N127" i="32"/>
  <c r="M127" i="32"/>
  <c r="O74" i="32"/>
  <c r="N74" i="32"/>
  <c r="N67" i="32" s="1"/>
  <c r="M74" i="32"/>
  <c r="O68" i="32"/>
  <c r="N68" i="32"/>
  <c r="M68" i="32"/>
  <c r="O18" i="32"/>
  <c r="N18" i="32"/>
  <c r="M18" i="32"/>
  <c r="H230" i="32"/>
  <c r="G230" i="32"/>
  <c r="F230" i="32"/>
  <c r="H196" i="32"/>
  <c r="G196" i="32"/>
  <c r="F196" i="32"/>
  <c r="H179" i="32"/>
  <c r="H178" i="32"/>
  <c r="G179" i="32"/>
  <c r="F179" i="32"/>
  <c r="H164" i="32"/>
  <c r="G164" i="32"/>
  <c r="F164" i="32"/>
  <c r="H131" i="32"/>
  <c r="G131" i="32"/>
  <c r="F131" i="32"/>
  <c r="H127" i="32"/>
  <c r="H126" i="32" s="1"/>
  <c r="G127" i="32"/>
  <c r="F127" i="32"/>
  <c r="H74" i="32"/>
  <c r="G74" i="32"/>
  <c r="F74" i="32"/>
  <c r="H68" i="32"/>
  <c r="G68" i="32"/>
  <c r="F68" i="32"/>
  <c r="F67" i="32" s="1"/>
  <c r="H18" i="32"/>
  <c r="G18" i="32"/>
  <c r="F18" i="32"/>
  <c r="O230" i="31"/>
  <c r="N230" i="31"/>
  <c r="M230" i="31"/>
  <c r="O196" i="31"/>
  <c r="N196" i="31"/>
  <c r="M196" i="31"/>
  <c r="O179" i="31"/>
  <c r="N179" i="31"/>
  <c r="M179" i="31"/>
  <c r="M178" i="31" s="1"/>
  <c r="O164" i="31"/>
  <c r="N164" i="31"/>
  <c r="M164" i="31"/>
  <c r="O131" i="31"/>
  <c r="N131" i="31"/>
  <c r="M131" i="31"/>
  <c r="O127" i="31"/>
  <c r="N127" i="31"/>
  <c r="M127" i="31"/>
  <c r="O74" i="31"/>
  <c r="N74" i="31"/>
  <c r="M74" i="31"/>
  <c r="O68" i="31"/>
  <c r="O67" i="31" s="1"/>
  <c r="N68" i="31"/>
  <c r="M68" i="31"/>
  <c r="O18" i="31"/>
  <c r="N18" i="31"/>
  <c r="M18" i="31"/>
  <c r="H230" i="31"/>
  <c r="G230" i="31"/>
  <c r="F230" i="31"/>
  <c r="H196" i="31"/>
  <c r="G196" i="31"/>
  <c r="F196" i="31"/>
  <c r="H179" i="31"/>
  <c r="H178" i="31" s="1"/>
  <c r="G179" i="31"/>
  <c r="G178" i="31" s="1"/>
  <c r="F179" i="31"/>
  <c r="F178" i="31" s="1"/>
  <c r="H164" i="31"/>
  <c r="G164" i="31"/>
  <c r="F164" i="31"/>
  <c r="H131" i="31"/>
  <c r="G131" i="31"/>
  <c r="F131" i="31"/>
  <c r="H127" i="31"/>
  <c r="G127" i="31"/>
  <c r="F127" i="31"/>
  <c r="H74" i="31"/>
  <c r="G74" i="31"/>
  <c r="F74" i="31"/>
  <c r="H68" i="31"/>
  <c r="G68" i="31"/>
  <c r="G67" i="31" s="1"/>
  <c r="F68" i="31"/>
  <c r="H18" i="31"/>
  <c r="G18" i="31"/>
  <c r="F18" i="31"/>
  <c r="O230" i="30"/>
  <c r="N230" i="30"/>
  <c r="M230" i="30"/>
  <c r="O196" i="30"/>
  <c r="N196" i="30"/>
  <c r="N178" i="30" s="1"/>
  <c r="M196" i="30"/>
  <c r="O179" i="30"/>
  <c r="N179" i="30"/>
  <c r="M179" i="30"/>
  <c r="O164" i="30"/>
  <c r="N164" i="30"/>
  <c r="M164" i="30"/>
  <c r="O131" i="30"/>
  <c r="N131" i="30"/>
  <c r="M131" i="30"/>
  <c r="O127" i="30"/>
  <c r="N127" i="30"/>
  <c r="M127" i="30"/>
  <c r="O74" i="30"/>
  <c r="N74" i="30"/>
  <c r="M74" i="30"/>
  <c r="O68" i="30"/>
  <c r="O67" i="30" s="1"/>
  <c r="N68" i="30"/>
  <c r="N67" i="30" s="1"/>
  <c r="M68" i="30"/>
  <c r="M67" i="30" s="1"/>
  <c r="O18" i="30"/>
  <c r="N18" i="30"/>
  <c r="M18" i="30"/>
  <c r="H230" i="30"/>
  <c r="G230" i="30"/>
  <c r="F230" i="30"/>
  <c r="H196" i="30"/>
  <c r="H178" i="30" s="1"/>
  <c r="G196" i="30"/>
  <c r="G178" i="30" s="1"/>
  <c r="F196" i="30"/>
  <c r="H179" i="30"/>
  <c r="G179" i="30"/>
  <c r="F179" i="30"/>
  <c r="F178" i="30" s="1"/>
  <c r="H164" i="30"/>
  <c r="G164" i="30"/>
  <c r="F164" i="30"/>
  <c r="H131" i="30"/>
  <c r="G131" i="30"/>
  <c r="F131" i="30"/>
  <c r="H127" i="30"/>
  <c r="G127" i="30"/>
  <c r="F127" i="30"/>
  <c r="H74" i="30"/>
  <c r="G74" i="30"/>
  <c r="F74" i="30"/>
  <c r="H68" i="30"/>
  <c r="G68" i="30"/>
  <c r="F68" i="30"/>
  <c r="F67" i="30" s="1"/>
  <c r="H18" i="30"/>
  <c r="G18" i="30"/>
  <c r="F18" i="30"/>
  <c r="O230" i="29"/>
  <c r="N230" i="29"/>
  <c r="M230" i="29"/>
  <c r="O196" i="29"/>
  <c r="N196" i="29"/>
  <c r="M196" i="29"/>
  <c r="O179" i="29"/>
  <c r="O178" i="29" s="1"/>
  <c r="N179" i="29"/>
  <c r="M179" i="29"/>
  <c r="M178" i="29" s="1"/>
  <c r="O164" i="29"/>
  <c r="N164" i="29"/>
  <c r="M164" i="29"/>
  <c r="O131" i="29"/>
  <c r="N131" i="29"/>
  <c r="M131" i="29"/>
  <c r="O127" i="29"/>
  <c r="O126" i="29" s="1"/>
  <c r="N127" i="29"/>
  <c r="M127" i="29"/>
  <c r="O74" i="29"/>
  <c r="O67" i="29" s="1"/>
  <c r="N74" i="29"/>
  <c r="M74" i="29"/>
  <c r="O68" i="29"/>
  <c r="N68" i="29"/>
  <c r="N67" i="29" s="1"/>
  <c r="M68" i="29"/>
  <c r="M67" i="29" s="1"/>
  <c r="O18" i="29"/>
  <c r="N18" i="29"/>
  <c r="M18" i="29"/>
  <c r="H230" i="29"/>
  <c r="G230" i="29"/>
  <c r="F230" i="29"/>
  <c r="H196" i="29"/>
  <c r="G196" i="29"/>
  <c r="F196" i="29"/>
  <c r="H179" i="29"/>
  <c r="G179" i="29"/>
  <c r="F179" i="29"/>
  <c r="F178" i="29" s="1"/>
  <c r="H164" i="29"/>
  <c r="G164" i="29"/>
  <c r="F164" i="29"/>
  <c r="H131" i="29"/>
  <c r="G131" i="29"/>
  <c r="F131" i="29"/>
  <c r="H127" i="29"/>
  <c r="H126" i="29" s="1"/>
  <c r="G127" i="29"/>
  <c r="F127" i="29"/>
  <c r="H74" i="29"/>
  <c r="G74" i="29"/>
  <c r="F74" i="29"/>
  <c r="H68" i="29"/>
  <c r="H67" i="29" s="1"/>
  <c r="G68" i="29"/>
  <c r="F68" i="29"/>
  <c r="H18" i="29"/>
  <c r="G18" i="29"/>
  <c r="F18" i="29"/>
  <c r="O230" i="12"/>
  <c r="N230" i="12"/>
  <c r="M230" i="12"/>
  <c r="O196" i="12"/>
  <c r="N196" i="12"/>
  <c r="M196" i="12"/>
  <c r="O179" i="12"/>
  <c r="O178" i="12" s="1"/>
  <c r="N179" i="12"/>
  <c r="M179" i="12"/>
  <c r="M178" i="12" s="1"/>
  <c r="O164" i="12"/>
  <c r="N164" i="12"/>
  <c r="M164" i="12"/>
  <c r="O131" i="12"/>
  <c r="N131" i="12"/>
  <c r="M131" i="12"/>
  <c r="O127" i="12"/>
  <c r="N127" i="12"/>
  <c r="N126" i="12" s="1"/>
  <c r="M127" i="12"/>
  <c r="M126" i="12" s="1"/>
  <c r="O74" i="12"/>
  <c r="N74" i="12"/>
  <c r="M74" i="12"/>
  <c r="O68" i="12"/>
  <c r="O67" i="12" s="1"/>
  <c r="N68" i="12"/>
  <c r="M68" i="12"/>
  <c r="O18" i="12"/>
  <c r="N18" i="12"/>
  <c r="M18" i="12"/>
  <c r="G107" i="21"/>
  <c r="H57" i="21" s="1"/>
  <c r="Y19" i="27"/>
  <c r="W19" i="27"/>
  <c r="X19" i="27"/>
  <c r="V19" i="27"/>
  <c r="T19" i="27"/>
  <c r="R19" i="27"/>
  <c r="S19" i="27"/>
  <c r="C319" i="38"/>
  <c r="C316" i="38"/>
  <c r="C283" i="38"/>
  <c r="R230" i="38"/>
  <c r="Q230" i="38"/>
  <c r="P230" i="38"/>
  <c r="M230" i="38"/>
  <c r="J230" i="38"/>
  <c r="G230" i="38"/>
  <c r="F230" i="38"/>
  <c r="R196" i="38"/>
  <c r="Q196" i="38"/>
  <c r="P196" i="38"/>
  <c r="M196" i="38"/>
  <c r="J196" i="38"/>
  <c r="G196" i="38"/>
  <c r="F196" i="38"/>
  <c r="R179" i="38"/>
  <c r="Q179" i="38"/>
  <c r="P179" i="38"/>
  <c r="M179" i="38"/>
  <c r="J179" i="38"/>
  <c r="G179" i="38"/>
  <c r="G178" i="38" s="1"/>
  <c r="F179" i="38"/>
  <c r="R164" i="38"/>
  <c r="R126" i="38"/>
  <c r="Q164" i="38"/>
  <c r="P164" i="38"/>
  <c r="M164" i="38"/>
  <c r="J164" i="38"/>
  <c r="G164" i="38"/>
  <c r="F164" i="38"/>
  <c r="R131" i="38"/>
  <c r="Q131" i="38"/>
  <c r="P131" i="38"/>
  <c r="M131" i="38"/>
  <c r="J131" i="38"/>
  <c r="G131" i="38"/>
  <c r="F131" i="38"/>
  <c r="R127" i="38"/>
  <c r="Q127" i="38"/>
  <c r="Q126" i="38"/>
  <c r="P127" i="38"/>
  <c r="M127" i="38"/>
  <c r="J127" i="38"/>
  <c r="G127" i="38"/>
  <c r="G126" i="38" s="1"/>
  <c r="F127" i="38"/>
  <c r="F126" i="38" s="1"/>
  <c r="R74" i="38"/>
  <c r="Q74" i="38"/>
  <c r="P74" i="38"/>
  <c r="M74" i="38"/>
  <c r="J74" i="38"/>
  <c r="G74" i="38"/>
  <c r="F74" i="38"/>
  <c r="R68" i="38"/>
  <c r="Q68" i="38"/>
  <c r="P68" i="38"/>
  <c r="M68" i="38"/>
  <c r="J68" i="38"/>
  <c r="G68" i="38"/>
  <c r="F68" i="38"/>
  <c r="F67" i="38" s="1"/>
  <c r="R18" i="38"/>
  <c r="Q18" i="38"/>
  <c r="P18" i="38"/>
  <c r="M18" i="38"/>
  <c r="J18" i="38"/>
  <c r="G18" i="38"/>
  <c r="F18" i="38"/>
  <c r="S3" i="38"/>
  <c r="C317" i="38" s="1"/>
  <c r="S2" i="38"/>
  <c r="C315" i="38" s="1"/>
  <c r="C319" i="37"/>
  <c r="C316" i="37"/>
  <c r="C283" i="37"/>
  <c r="R230" i="37"/>
  <c r="Q230" i="37"/>
  <c r="P230" i="37"/>
  <c r="M230" i="37"/>
  <c r="J230" i="37"/>
  <c r="G230" i="37"/>
  <c r="F230" i="37"/>
  <c r="R196" i="37"/>
  <c r="Q196" i="37"/>
  <c r="P196" i="37"/>
  <c r="M196" i="37"/>
  <c r="J196" i="37"/>
  <c r="G196" i="37"/>
  <c r="F196" i="37"/>
  <c r="R179" i="37"/>
  <c r="Q179" i="37"/>
  <c r="P179" i="37"/>
  <c r="P178" i="37" s="1"/>
  <c r="M179" i="37"/>
  <c r="J179" i="37"/>
  <c r="G179" i="37"/>
  <c r="F179" i="37"/>
  <c r="R164" i="37"/>
  <c r="Q164" i="37"/>
  <c r="P164" i="37"/>
  <c r="M164" i="37"/>
  <c r="J164" i="37"/>
  <c r="G164" i="37"/>
  <c r="F164" i="37"/>
  <c r="R131" i="37"/>
  <c r="Q131" i="37"/>
  <c r="P131" i="37"/>
  <c r="M131" i="37"/>
  <c r="M126" i="37" s="1"/>
  <c r="J131" i="37"/>
  <c r="G131" i="37"/>
  <c r="F131" i="37"/>
  <c r="R127" i="37"/>
  <c r="Q127" i="37"/>
  <c r="P127" i="37"/>
  <c r="M127" i="37"/>
  <c r="J127" i="37"/>
  <c r="G127" i="37"/>
  <c r="G126" i="37" s="1"/>
  <c r="F127" i="37"/>
  <c r="R74" i="37"/>
  <c r="Q74" i="37"/>
  <c r="P74" i="37"/>
  <c r="M74" i="37"/>
  <c r="J74" i="37"/>
  <c r="G74" i="37"/>
  <c r="F74" i="37"/>
  <c r="R68" i="37"/>
  <c r="R67" i="37" s="1"/>
  <c r="Q68" i="37"/>
  <c r="P68" i="37"/>
  <c r="M68" i="37"/>
  <c r="J68" i="37"/>
  <c r="J67" i="37" s="1"/>
  <c r="G68" i="37"/>
  <c r="F68" i="37"/>
  <c r="F67" i="37" s="1"/>
  <c r="R18" i="37"/>
  <c r="Q18" i="37"/>
  <c r="P18" i="37"/>
  <c r="M18" i="37"/>
  <c r="J18" i="37"/>
  <c r="G18" i="37"/>
  <c r="F18" i="37"/>
  <c r="S3" i="37"/>
  <c r="C317" i="37" s="1"/>
  <c r="S2" i="37"/>
  <c r="C315" i="37" s="1"/>
  <c r="C319" i="36"/>
  <c r="C316" i="36"/>
  <c r="C283" i="36"/>
  <c r="R230" i="36"/>
  <c r="Q230" i="36"/>
  <c r="P230" i="36"/>
  <c r="M230" i="36"/>
  <c r="J230" i="36"/>
  <c r="G230" i="36"/>
  <c r="F230" i="36"/>
  <c r="R196" i="36"/>
  <c r="Q196" i="36"/>
  <c r="P196" i="36"/>
  <c r="M196" i="36"/>
  <c r="J196" i="36"/>
  <c r="G196" i="36"/>
  <c r="F196" i="36"/>
  <c r="R179" i="36"/>
  <c r="R178" i="36" s="1"/>
  <c r="Q179" i="36"/>
  <c r="Q178" i="36" s="1"/>
  <c r="P179" i="36"/>
  <c r="P178" i="36" s="1"/>
  <c r="M179" i="36"/>
  <c r="J179" i="36"/>
  <c r="J178" i="36" s="1"/>
  <c r="G179" i="36"/>
  <c r="G178" i="36" s="1"/>
  <c r="F179" i="36"/>
  <c r="F178" i="36" s="1"/>
  <c r="R164" i="36"/>
  <c r="Q164" i="36"/>
  <c r="P164" i="36"/>
  <c r="M164" i="36"/>
  <c r="J164" i="36"/>
  <c r="G164" i="36"/>
  <c r="F164" i="36"/>
  <c r="R131" i="36"/>
  <c r="Q131" i="36"/>
  <c r="P131" i="36"/>
  <c r="M131" i="36"/>
  <c r="J131" i="36"/>
  <c r="G131" i="36"/>
  <c r="F131" i="36"/>
  <c r="R127" i="36"/>
  <c r="Q127" i="36"/>
  <c r="P127" i="36"/>
  <c r="M127" i="36"/>
  <c r="J127" i="36"/>
  <c r="J126" i="36" s="1"/>
  <c r="G127" i="36"/>
  <c r="F127" i="36"/>
  <c r="R74" i="36"/>
  <c r="Q74" i="36"/>
  <c r="P74" i="36"/>
  <c r="M74" i="36"/>
  <c r="J74" i="36"/>
  <c r="G74" i="36"/>
  <c r="F74" i="36"/>
  <c r="R68" i="36"/>
  <c r="Q68" i="36"/>
  <c r="Q67" i="36" s="1"/>
  <c r="P68" i="36"/>
  <c r="P67" i="36" s="1"/>
  <c r="M68" i="36"/>
  <c r="M67" i="36" s="1"/>
  <c r="J68" i="36"/>
  <c r="G68" i="36"/>
  <c r="G67" i="36" s="1"/>
  <c r="F68" i="36"/>
  <c r="F67" i="36" s="1"/>
  <c r="R18" i="36"/>
  <c r="Q18" i="36"/>
  <c r="P18" i="36"/>
  <c r="M18" i="36"/>
  <c r="J18" i="36"/>
  <c r="G18" i="36"/>
  <c r="F18" i="36"/>
  <c r="S3" i="36"/>
  <c r="C317" i="36" s="1"/>
  <c r="S2" i="36"/>
  <c r="C315" i="36" s="1"/>
  <c r="C319" i="35"/>
  <c r="C316" i="35"/>
  <c r="C283" i="35"/>
  <c r="R230" i="35"/>
  <c r="Q230" i="35"/>
  <c r="P230" i="35"/>
  <c r="M230" i="35"/>
  <c r="J230" i="35"/>
  <c r="G230" i="35"/>
  <c r="F230" i="35"/>
  <c r="R196" i="35"/>
  <c r="Q196" i="35"/>
  <c r="P196" i="35"/>
  <c r="M196" i="35"/>
  <c r="J196" i="35"/>
  <c r="G196" i="35"/>
  <c r="F196" i="35"/>
  <c r="R179" i="35"/>
  <c r="R178" i="35" s="1"/>
  <c r="Q179" i="35"/>
  <c r="P179" i="35"/>
  <c r="M179" i="35"/>
  <c r="M178" i="35" s="1"/>
  <c r="J179" i="35"/>
  <c r="J178" i="35" s="1"/>
  <c r="G179" i="35"/>
  <c r="F179" i="35"/>
  <c r="R164" i="35"/>
  <c r="Q164" i="35"/>
  <c r="P164" i="35"/>
  <c r="M164" i="35"/>
  <c r="J164" i="35"/>
  <c r="G164" i="35"/>
  <c r="F164" i="35"/>
  <c r="R131" i="35"/>
  <c r="Q131" i="35"/>
  <c r="P131" i="35"/>
  <c r="M131" i="35"/>
  <c r="J131" i="35"/>
  <c r="G131" i="35"/>
  <c r="F131" i="35"/>
  <c r="R127" i="35"/>
  <c r="Q127" i="35"/>
  <c r="P127" i="35"/>
  <c r="M127" i="35"/>
  <c r="J127" i="35"/>
  <c r="J126" i="35" s="1"/>
  <c r="G127" i="35"/>
  <c r="F127" i="35"/>
  <c r="R74" i="35"/>
  <c r="Q74" i="35"/>
  <c r="P74" i="35"/>
  <c r="M74" i="35"/>
  <c r="J74" i="35"/>
  <c r="G74" i="35"/>
  <c r="F74" i="35"/>
  <c r="R68" i="35"/>
  <c r="R67" i="35" s="1"/>
  <c r="Q68" i="35"/>
  <c r="Q67" i="35" s="1"/>
  <c r="P68" i="35"/>
  <c r="M68" i="35"/>
  <c r="J68" i="35"/>
  <c r="J67" i="35" s="1"/>
  <c r="G68" i="35"/>
  <c r="G67" i="35" s="1"/>
  <c r="F68" i="35"/>
  <c r="R18" i="35"/>
  <c r="Q18" i="35"/>
  <c r="P18" i="35"/>
  <c r="M18" i="35"/>
  <c r="J18" i="35"/>
  <c r="G18" i="35"/>
  <c r="F18" i="35"/>
  <c r="S3" i="35"/>
  <c r="C317" i="35" s="1"/>
  <c r="S2" i="35"/>
  <c r="C315" i="35" s="1"/>
  <c r="C319" i="34"/>
  <c r="C316" i="34"/>
  <c r="C283" i="34"/>
  <c r="R230" i="34"/>
  <c r="Q230" i="34"/>
  <c r="P230" i="34"/>
  <c r="M230" i="34"/>
  <c r="J230" i="34"/>
  <c r="G230" i="34"/>
  <c r="F230" i="34"/>
  <c r="R196" i="34"/>
  <c r="Q196" i="34"/>
  <c r="P196" i="34"/>
  <c r="M196" i="34"/>
  <c r="J196" i="34"/>
  <c r="G196" i="34"/>
  <c r="F196" i="34"/>
  <c r="R179" i="34"/>
  <c r="R178" i="34" s="1"/>
  <c r="Q179" i="34"/>
  <c r="P179" i="34"/>
  <c r="M179" i="34"/>
  <c r="M178" i="34" s="1"/>
  <c r="J179" i="34"/>
  <c r="J178" i="34" s="1"/>
  <c r="G179" i="34"/>
  <c r="G178" i="34"/>
  <c r="F179" i="34"/>
  <c r="R164" i="34"/>
  <c r="Q164" i="34"/>
  <c r="P164" i="34"/>
  <c r="M164" i="34"/>
  <c r="J164" i="34"/>
  <c r="G164" i="34"/>
  <c r="F164" i="34"/>
  <c r="R131" i="34"/>
  <c r="Q131" i="34"/>
  <c r="P131" i="34"/>
  <c r="M131" i="34"/>
  <c r="J131" i="34"/>
  <c r="G131" i="34"/>
  <c r="F131" i="34"/>
  <c r="R127" i="34"/>
  <c r="Q127" i="34"/>
  <c r="P127" i="34"/>
  <c r="M127" i="34"/>
  <c r="J127" i="34"/>
  <c r="J126" i="34" s="1"/>
  <c r="G127" i="34"/>
  <c r="G126" i="34" s="1"/>
  <c r="F127" i="34"/>
  <c r="R74" i="34"/>
  <c r="Q74" i="34"/>
  <c r="P74" i="34"/>
  <c r="M74" i="34"/>
  <c r="J74" i="34"/>
  <c r="G74" i="34"/>
  <c r="F74" i="34"/>
  <c r="R68" i="34"/>
  <c r="R67" i="34" s="1"/>
  <c r="Q68" i="34"/>
  <c r="Q67" i="34" s="1"/>
  <c r="P68" i="34"/>
  <c r="P67" i="34" s="1"/>
  <c r="M68" i="34"/>
  <c r="J68" i="34"/>
  <c r="G68" i="34"/>
  <c r="G67" i="34" s="1"/>
  <c r="F68" i="34"/>
  <c r="R18" i="34"/>
  <c r="Q18" i="34"/>
  <c r="P18" i="34"/>
  <c r="M18" i="34"/>
  <c r="J18" i="34"/>
  <c r="G18" i="34"/>
  <c r="F18" i="34"/>
  <c r="S3" i="34"/>
  <c r="C317" i="34" s="1"/>
  <c r="S2" i="34"/>
  <c r="C315" i="34" s="1"/>
  <c r="C319" i="33"/>
  <c r="C316" i="33"/>
  <c r="C283" i="33"/>
  <c r="R230" i="33"/>
  <c r="Q230" i="33"/>
  <c r="P230" i="33"/>
  <c r="K230" i="33"/>
  <c r="J230" i="33"/>
  <c r="I230" i="33"/>
  <c r="R196" i="33"/>
  <c r="Q196" i="33"/>
  <c r="P196" i="33"/>
  <c r="K196" i="33"/>
  <c r="J196" i="33"/>
  <c r="I196" i="33"/>
  <c r="R179" i="33"/>
  <c r="R178" i="33" s="1"/>
  <c r="Q179" i="33"/>
  <c r="Q178" i="33" s="1"/>
  <c r="P179" i="33"/>
  <c r="K179" i="33"/>
  <c r="K178" i="33" s="1"/>
  <c r="J179" i="33"/>
  <c r="I179" i="33"/>
  <c r="I178" i="33" s="1"/>
  <c r="R164" i="33"/>
  <c r="Q164" i="33"/>
  <c r="P164" i="33"/>
  <c r="K164" i="33"/>
  <c r="J164" i="33"/>
  <c r="I164" i="33"/>
  <c r="R131" i="33"/>
  <c r="Q131" i="33"/>
  <c r="P131" i="33"/>
  <c r="K131" i="33"/>
  <c r="J131" i="33"/>
  <c r="I131" i="33"/>
  <c r="R127" i="33"/>
  <c r="Q127" i="33"/>
  <c r="P127" i="33"/>
  <c r="K127" i="33"/>
  <c r="J127" i="33"/>
  <c r="I127" i="33"/>
  <c r="R74" i="33"/>
  <c r="Q74" i="33"/>
  <c r="P74" i="33"/>
  <c r="K74" i="33"/>
  <c r="J74" i="33"/>
  <c r="I74" i="33"/>
  <c r="R68" i="33"/>
  <c r="R67" i="33" s="1"/>
  <c r="Q68" i="33"/>
  <c r="P68" i="33"/>
  <c r="K68" i="33"/>
  <c r="J68" i="33"/>
  <c r="I68" i="33"/>
  <c r="R18" i="33"/>
  <c r="Q18" i="33"/>
  <c r="P18" i="33"/>
  <c r="K18" i="33"/>
  <c r="J18" i="33"/>
  <c r="I18" i="33"/>
  <c r="R3" i="33"/>
  <c r="C317" i="33" s="1"/>
  <c r="R2" i="33"/>
  <c r="C315" i="33" s="1"/>
  <c r="C319" i="32"/>
  <c r="C316" i="32"/>
  <c r="C283" i="32"/>
  <c r="R230" i="32"/>
  <c r="Q230" i="32"/>
  <c r="P230" i="32"/>
  <c r="K230" i="32"/>
  <c r="J230" i="32"/>
  <c r="I230" i="32"/>
  <c r="R196" i="32"/>
  <c r="Q196" i="32"/>
  <c r="P196" i="32"/>
  <c r="K196" i="32"/>
  <c r="J196" i="32"/>
  <c r="I196" i="32"/>
  <c r="R179" i="32"/>
  <c r="Q179" i="32"/>
  <c r="P179" i="32"/>
  <c r="P178" i="32" s="1"/>
  <c r="K179" i="32"/>
  <c r="J179" i="32"/>
  <c r="I179" i="32"/>
  <c r="R164" i="32"/>
  <c r="Q164" i="32"/>
  <c r="P164" i="32"/>
  <c r="K164" i="32"/>
  <c r="J164" i="32"/>
  <c r="I164" i="32"/>
  <c r="R131" i="32"/>
  <c r="Q131" i="32"/>
  <c r="P131" i="32"/>
  <c r="K131" i="32"/>
  <c r="J131" i="32"/>
  <c r="I131" i="32"/>
  <c r="R127" i="32"/>
  <c r="Q127" i="32"/>
  <c r="P127" i="32"/>
  <c r="K127" i="32"/>
  <c r="J127" i="32"/>
  <c r="I127" i="32"/>
  <c r="I126" i="32" s="1"/>
  <c r="R74" i="32"/>
  <c r="Q74" i="32"/>
  <c r="P74" i="32"/>
  <c r="K74" i="32"/>
  <c r="J74" i="32"/>
  <c r="I74" i="32"/>
  <c r="R68" i="32"/>
  <c r="Q68" i="32"/>
  <c r="Q67" i="32" s="1"/>
  <c r="P68" i="32"/>
  <c r="K68" i="32"/>
  <c r="J68" i="32"/>
  <c r="I68" i="32"/>
  <c r="R18" i="32"/>
  <c r="Q18" i="32"/>
  <c r="P18" i="32"/>
  <c r="K18" i="32"/>
  <c r="J18" i="32"/>
  <c r="I18" i="32"/>
  <c r="R3" i="32"/>
  <c r="C317" i="32" s="1"/>
  <c r="R2" i="32"/>
  <c r="C315" i="32" s="1"/>
  <c r="C319" i="31"/>
  <c r="C316" i="31"/>
  <c r="C283" i="31"/>
  <c r="R230" i="31"/>
  <c r="Q230" i="31"/>
  <c r="P230" i="31"/>
  <c r="K230" i="31"/>
  <c r="J230" i="31"/>
  <c r="I230" i="31"/>
  <c r="R196" i="31"/>
  <c r="Q196" i="31"/>
  <c r="P196" i="31"/>
  <c r="K196" i="31"/>
  <c r="J196" i="31"/>
  <c r="I196" i="31"/>
  <c r="R179" i="31"/>
  <c r="R178" i="31" s="1"/>
  <c r="Q179" i="31"/>
  <c r="Q178" i="31"/>
  <c r="P179" i="31"/>
  <c r="P178" i="31" s="1"/>
  <c r="K179" i="31"/>
  <c r="J179" i="31"/>
  <c r="J178" i="31" s="1"/>
  <c r="I179" i="31"/>
  <c r="I178" i="31" s="1"/>
  <c r="R164" i="31"/>
  <c r="Q164" i="31"/>
  <c r="P164" i="31"/>
  <c r="K164" i="31"/>
  <c r="J164" i="31"/>
  <c r="I164" i="31"/>
  <c r="R131" i="31"/>
  <c r="R126" i="31" s="1"/>
  <c r="Q131" i="31"/>
  <c r="P131" i="31"/>
  <c r="K131" i="31"/>
  <c r="J131" i="31"/>
  <c r="I131" i="31"/>
  <c r="R127" i="31"/>
  <c r="Q127" i="31"/>
  <c r="P127" i="31"/>
  <c r="P126" i="31" s="1"/>
  <c r="K127" i="31"/>
  <c r="J127" i="31"/>
  <c r="I127" i="31"/>
  <c r="R74" i="31"/>
  <c r="R67" i="31" s="1"/>
  <c r="Q74" i="31"/>
  <c r="P74" i="31"/>
  <c r="K74" i="31"/>
  <c r="J74" i="31"/>
  <c r="J67" i="31" s="1"/>
  <c r="I74" i="31"/>
  <c r="R68" i="31"/>
  <c r="Q68" i="31"/>
  <c r="P68" i="31"/>
  <c r="K68" i="31"/>
  <c r="J68" i="31"/>
  <c r="I68" i="31"/>
  <c r="R18" i="31"/>
  <c r="Q18" i="31"/>
  <c r="P18" i="31"/>
  <c r="K18" i="31"/>
  <c r="J18" i="31"/>
  <c r="I18" i="31"/>
  <c r="R3" i="31"/>
  <c r="C317" i="31" s="1"/>
  <c r="R2" i="31"/>
  <c r="C315" i="31" s="1"/>
  <c r="C319" i="30"/>
  <c r="C316" i="30"/>
  <c r="C283" i="30"/>
  <c r="R230" i="30"/>
  <c r="Q230" i="30"/>
  <c r="P230" i="30"/>
  <c r="K230" i="30"/>
  <c r="J230" i="30"/>
  <c r="I230" i="30"/>
  <c r="R196" i="30"/>
  <c r="Q196" i="30"/>
  <c r="P196" i="30"/>
  <c r="K196" i="30"/>
  <c r="J196" i="30"/>
  <c r="I196" i="30"/>
  <c r="R179" i="30"/>
  <c r="Q179" i="30"/>
  <c r="P179" i="30"/>
  <c r="K179" i="30"/>
  <c r="J179" i="30"/>
  <c r="I179" i="30"/>
  <c r="R164" i="30"/>
  <c r="Q164" i="30"/>
  <c r="P164" i="30"/>
  <c r="K164" i="30"/>
  <c r="J164" i="30"/>
  <c r="I164" i="30"/>
  <c r="R131" i="30"/>
  <c r="Q131" i="30"/>
  <c r="P131" i="30"/>
  <c r="K131" i="30"/>
  <c r="J131" i="30"/>
  <c r="I131" i="30"/>
  <c r="R127" i="30"/>
  <c r="Q127" i="30"/>
  <c r="P127" i="30"/>
  <c r="K127" i="30"/>
  <c r="J127" i="30"/>
  <c r="I127" i="30"/>
  <c r="R74" i="30"/>
  <c r="Q74" i="30"/>
  <c r="P74" i="30"/>
  <c r="K74" i="30"/>
  <c r="J74" i="30"/>
  <c r="I74" i="30"/>
  <c r="R68" i="30"/>
  <c r="Q68" i="30"/>
  <c r="P68" i="30"/>
  <c r="K68" i="30"/>
  <c r="K67" i="30" s="1"/>
  <c r="J68" i="30"/>
  <c r="J67" i="30" s="1"/>
  <c r="I68" i="30"/>
  <c r="R18" i="30"/>
  <c r="Q18" i="30"/>
  <c r="P18" i="30"/>
  <c r="K18" i="30"/>
  <c r="J18" i="30"/>
  <c r="I18" i="30"/>
  <c r="R3" i="30"/>
  <c r="C317" i="30" s="1"/>
  <c r="R2" i="30"/>
  <c r="C315" i="30"/>
  <c r="C319" i="29"/>
  <c r="C316" i="29"/>
  <c r="C283" i="29"/>
  <c r="R230" i="29"/>
  <c r="Q230" i="29"/>
  <c r="P230" i="29"/>
  <c r="K230" i="29"/>
  <c r="J230" i="29"/>
  <c r="I230" i="29"/>
  <c r="R196" i="29"/>
  <c r="Q196" i="29"/>
  <c r="P196" i="29"/>
  <c r="K196" i="29"/>
  <c r="J196" i="29"/>
  <c r="I196" i="29"/>
  <c r="R179" i="29"/>
  <c r="R178" i="29" s="1"/>
  <c r="Q179" i="29"/>
  <c r="P179" i="29"/>
  <c r="K179" i="29"/>
  <c r="K178" i="29" s="1"/>
  <c r="J179" i="29"/>
  <c r="J178" i="29" s="1"/>
  <c r="I179" i="29"/>
  <c r="R164" i="29"/>
  <c r="Q164" i="29"/>
  <c r="P164" i="29"/>
  <c r="K164" i="29"/>
  <c r="J164" i="29"/>
  <c r="I164" i="29"/>
  <c r="R131" i="29"/>
  <c r="Q131" i="29"/>
  <c r="P131" i="29"/>
  <c r="K131" i="29"/>
  <c r="J131" i="29"/>
  <c r="I131" i="29"/>
  <c r="R127" i="29"/>
  <c r="Q127" i="29"/>
  <c r="P127" i="29"/>
  <c r="K127" i="29"/>
  <c r="J127" i="29"/>
  <c r="I127" i="29"/>
  <c r="R74" i="29"/>
  <c r="Q74" i="29"/>
  <c r="P74" i="29"/>
  <c r="K74" i="29"/>
  <c r="J74" i="29"/>
  <c r="I74" i="29"/>
  <c r="R68" i="29"/>
  <c r="Q68" i="29"/>
  <c r="Q67" i="29" s="1"/>
  <c r="P68" i="29"/>
  <c r="P67" i="29" s="1"/>
  <c r="K68" i="29"/>
  <c r="J68" i="29"/>
  <c r="I68" i="29"/>
  <c r="R18" i="29"/>
  <c r="Q18" i="29"/>
  <c r="P18" i="29"/>
  <c r="K18" i="29"/>
  <c r="J18" i="29"/>
  <c r="I18" i="29"/>
  <c r="R3" i="29"/>
  <c r="C317" i="29" s="1"/>
  <c r="R2" i="29"/>
  <c r="C315" i="29" s="1"/>
  <c r="S2" i="26"/>
  <c r="C315" i="26" s="1"/>
  <c r="R2" i="12"/>
  <c r="C315" i="12" s="1"/>
  <c r="J1" i="23"/>
  <c r="N230" i="27"/>
  <c r="N196" i="27"/>
  <c r="N179" i="27"/>
  <c r="N178" i="27" s="1"/>
  <c r="N164" i="27"/>
  <c r="N131" i="27"/>
  <c r="N127" i="27"/>
  <c r="N74" i="27"/>
  <c r="N68" i="27"/>
  <c r="N18" i="27"/>
  <c r="I230" i="27"/>
  <c r="H230" i="27"/>
  <c r="G230" i="27"/>
  <c r="F230" i="27"/>
  <c r="I196" i="27"/>
  <c r="H196" i="27"/>
  <c r="G196" i="27"/>
  <c r="F196" i="27"/>
  <c r="I179" i="27"/>
  <c r="I178" i="27" s="1"/>
  <c r="H179" i="27"/>
  <c r="G179" i="27"/>
  <c r="G178" i="27" s="1"/>
  <c r="F179" i="27"/>
  <c r="I164" i="27"/>
  <c r="H164" i="27"/>
  <c r="G164" i="27"/>
  <c r="F164" i="27"/>
  <c r="I131" i="27"/>
  <c r="H131" i="27"/>
  <c r="G131" i="27"/>
  <c r="F131" i="27"/>
  <c r="F126" i="27" s="1"/>
  <c r="I127" i="27"/>
  <c r="H127" i="27"/>
  <c r="H126" i="27"/>
  <c r="G127" i="27"/>
  <c r="F127" i="27"/>
  <c r="I74" i="27"/>
  <c r="H74" i="27"/>
  <c r="G74" i="27"/>
  <c r="F74" i="27"/>
  <c r="I68" i="27"/>
  <c r="I67" i="27" s="1"/>
  <c r="H68" i="27"/>
  <c r="H67" i="27" s="1"/>
  <c r="G68" i="27"/>
  <c r="F68" i="27"/>
  <c r="I18" i="27"/>
  <c r="H18" i="27"/>
  <c r="G18" i="27"/>
  <c r="F18" i="27"/>
  <c r="R230" i="26"/>
  <c r="Q230" i="26"/>
  <c r="P230" i="26"/>
  <c r="R196" i="26"/>
  <c r="Q196" i="26"/>
  <c r="P196" i="26"/>
  <c r="R179" i="26"/>
  <c r="R178" i="26" s="1"/>
  <c r="Q179" i="26"/>
  <c r="Q178" i="26" s="1"/>
  <c r="P179" i="26"/>
  <c r="R164" i="26"/>
  <c r="Q164" i="26"/>
  <c r="P164" i="26"/>
  <c r="R131" i="26"/>
  <c r="Q131" i="26"/>
  <c r="P131" i="26"/>
  <c r="R127" i="26"/>
  <c r="Q127" i="26"/>
  <c r="P127" i="26"/>
  <c r="R74" i="26"/>
  <c r="Q74" i="26"/>
  <c r="P74" i="26"/>
  <c r="R68" i="26"/>
  <c r="R67" i="26" s="1"/>
  <c r="Q68" i="26"/>
  <c r="Q67" i="26" s="1"/>
  <c r="P68" i="26"/>
  <c r="R18" i="26"/>
  <c r="Q18" i="26"/>
  <c r="P18" i="26"/>
  <c r="M230" i="26"/>
  <c r="J230" i="26"/>
  <c r="I230" i="26"/>
  <c r="H230" i="26"/>
  <c r="G230" i="26"/>
  <c r="F230" i="26"/>
  <c r="M196" i="26"/>
  <c r="J196" i="26"/>
  <c r="I196" i="26"/>
  <c r="H196" i="26"/>
  <c r="G196" i="26"/>
  <c r="F196" i="26"/>
  <c r="M179" i="26"/>
  <c r="J179" i="26"/>
  <c r="I179" i="26"/>
  <c r="I178" i="26" s="1"/>
  <c r="H179" i="26"/>
  <c r="G179" i="26"/>
  <c r="F179" i="26"/>
  <c r="F178" i="26" s="1"/>
  <c r="M164" i="26"/>
  <c r="J164" i="26"/>
  <c r="I164" i="26"/>
  <c r="H164" i="26"/>
  <c r="G164" i="26"/>
  <c r="F164" i="26"/>
  <c r="M131" i="26"/>
  <c r="J131" i="26"/>
  <c r="I131" i="26"/>
  <c r="H131" i="26"/>
  <c r="G131" i="26"/>
  <c r="G126" i="26"/>
  <c r="F131" i="26"/>
  <c r="M127" i="26"/>
  <c r="J127" i="26"/>
  <c r="I127" i="26"/>
  <c r="H127" i="26"/>
  <c r="G127" i="26"/>
  <c r="F127" i="26"/>
  <c r="M74" i="26"/>
  <c r="J74" i="26"/>
  <c r="I74" i="26"/>
  <c r="H74" i="26"/>
  <c r="G74" i="26"/>
  <c r="F74" i="26"/>
  <c r="M68" i="26"/>
  <c r="J68" i="26"/>
  <c r="I68" i="26"/>
  <c r="I67" i="26" s="1"/>
  <c r="H68" i="26"/>
  <c r="G68" i="26"/>
  <c r="F68" i="26"/>
  <c r="M18" i="26"/>
  <c r="J18" i="26"/>
  <c r="I18" i="26"/>
  <c r="H18" i="26"/>
  <c r="G18" i="26"/>
  <c r="F18" i="26"/>
  <c r="R230" i="12"/>
  <c r="Q230" i="12"/>
  <c r="P230" i="12"/>
  <c r="R196" i="12"/>
  <c r="Q196" i="12"/>
  <c r="P196" i="12"/>
  <c r="R179" i="12"/>
  <c r="R178" i="12" s="1"/>
  <c r="Q179" i="12"/>
  <c r="P179" i="12"/>
  <c r="P178" i="12" s="1"/>
  <c r="R164" i="12"/>
  <c r="Q164" i="12"/>
  <c r="Q126" i="12" s="1"/>
  <c r="P164" i="12"/>
  <c r="R131" i="12"/>
  <c r="Q131" i="12"/>
  <c r="P131" i="12"/>
  <c r="P126" i="12" s="1"/>
  <c r="R127" i="12"/>
  <c r="R126" i="12" s="1"/>
  <c r="Q127" i="12"/>
  <c r="P127" i="12"/>
  <c r="R74" i="12"/>
  <c r="Q74" i="12"/>
  <c r="P74" i="12"/>
  <c r="R68" i="12"/>
  <c r="Q68" i="12"/>
  <c r="Q67" i="12" s="1"/>
  <c r="P68" i="12"/>
  <c r="R18" i="12"/>
  <c r="Q18" i="12"/>
  <c r="P18" i="12"/>
  <c r="K230" i="12"/>
  <c r="J230" i="12"/>
  <c r="I230" i="12"/>
  <c r="H230" i="12"/>
  <c r="G230" i="12"/>
  <c r="F230" i="12"/>
  <c r="K196" i="12"/>
  <c r="J196" i="12"/>
  <c r="I196" i="12"/>
  <c r="H196" i="12"/>
  <c r="G196" i="12"/>
  <c r="F196" i="12"/>
  <c r="K179" i="12"/>
  <c r="J179" i="12"/>
  <c r="I179" i="12"/>
  <c r="I178" i="12" s="1"/>
  <c r="H179" i="12"/>
  <c r="G179" i="12"/>
  <c r="F179" i="12"/>
  <c r="K164" i="12"/>
  <c r="J164" i="12"/>
  <c r="I164" i="12"/>
  <c r="H164" i="12"/>
  <c r="G164" i="12"/>
  <c r="F164" i="12"/>
  <c r="K131" i="12"/>
  <c r="J131" i="12"/>
  <c r="I131" i="12"/>
  <c r="H131" i="12"/>
  <c r="G131" i="12"/>
  <c r="F131" i="12"/>
  <c r="K127" i="12"/>
  <c r="J127" i="12"/>
  <c r="I127" i="12"/>
  <c r="H127" i="12"/>
  <c r="G127" i="12"/>
  <c r="F127" i="12"/>
  <c r="K74" i="12"/>
  <c r="J74" i="12"/>
  <c r="I74" i="12"/>
  <c r="H74" i="12"/>
  <c r="G74" i="12"/>
  <c r="F74" i="12"/>
  <c r="K68" i="12"/>
  <c r="K67" i="12" s="1"/>
  <c r="J68" i="12"/>
  <c r="I68" i="12"/>
  <c r="H68" i="12"/>
  <c r="H67" i="12"/>
  <c r="G68" i="12"/>
  <c r="F68" i="12"/>
  <c r="K18" i="12"/>
  <c r="J18" i="12"/>
  <c r="I18" i="12"/>
  <c r="H18" i="12"/>
  <c r="G18" i="12"/>
  <c r="F18" i="12"/>
  <c r="D17" i="23"/>
  <c r="D16" i="23"/>
  <c r="G15" i="21"/>
  <c r="G23" i="21"/>
  <c r="G19" i="21"/>
  <c r="J4" i="23"/>
  <c r="J3" i="23"/>
  <c r="G31" i="21"/>
  <c r="C66" i="28"/>
  <c r="M3" i="28"/>
  <c r="C67" i="28" s="1"/>
  <c r="M2" i="28"/>
  <c r="C65" i="28" s="1"/>
  <c r="C319" i="27"/>
  <c r="C316" i="27"/>
  <c r="C283" i="27"/>
  <c r="N3" i="27"/>
  <c r="C317" i="27"/>
  <c r="N2" i="27"/>
  <c r="C315" i="27" s="1"/>
  <c r="C319" i="26"/>
  <c r="C316" i="26"/>
  <c r="C283" i="26"/>
  <c r="S3" i="26"/>
  <c r="C317" i="26" s="1"/>
  <c r="R3" i="12"/>
  <c r="C317" i="12" s="1"/>
  <c r="C316" i="12"/>
  <c r="C102" i="22"/>
  <c r="C101" i="22"/>
  <c r="C100" i="22"/>
  <c r="C99" i="22"/>
  <c r="C98" i="22"/>
  <c r="C97" i="22"/>
  <c r="C96" i="22"/>
  <c r="C95" i="22"/>
  <c r="C94" i="22"/>
  <c r="C93" i="22"/>
  <c r="C92" i="22"/>
  <c r="C91" i="22"/>
  <c r="C90" i="22"/>
  <c r="C89" i="22"/>
  <c r="C88" i="22"/>
  <c r="C87" i="22"/>
  <c r="C86" i="22"/>
  <c r="C85" i="22"/>
  <c r="C84" i="22"/>
  <c r="C83" i="22"/>
  <c r="C82" i="22"/>
  <c r="C81" i="22"/>
  <c r="C80" i="22"/>
  <c r="C79" i="22"/>
  <c r="C78" i="22"/>
  <c r="C77" i="22"/>
  <c r="C76" i="22"/>
  <c r="C73" i="22"/>
  <c r="C72" i="22"/>
  <c r="C71" i="22"/>
  <c r="C70" i="22"/>
  <c r="C69" i="22"/>
  <c r="C68" i="22"/>
  <c r="C67" i="22"/>
  <c r="C66" i="22"/>
  <c r="C65" i="22"/>
  <c r="C64" i="22"/>
  <c r="C63" i="22"/>
  <c r="C62" i="22"/>
  <c r="C61" i="22"/>
  <c r="C60" i="22"/>
  <c r="C59" i="22"/>
  <c r="C58" i="22"/>
  <c r="C57" i="22"/>
  <c r="C56" i="22"/>
  <c r="C55" i="22"/>
  <c r="C54" i="22"/>
  <c r="C53" i="22"/>
  <c r="C52" i="22"/>
  <c r="C51" i="22"/>
  <c r="C50" i="22"/>
  <c r="C49" i="22"/>
  <c r="C48" i="22"/>
  <c r="C47" i="22"/>
  <c r="C46" i="22"/>
  <c r="C45" i="22"/>
  <c r="C44" i="22"/>
  <c r="C43" i="22"/>
  <c r="C42" i="22"/>
  <c r="C41" i="22"/>
  <c r="C40" i="22"/>
  <c r="C39" i="22"/>
  <c r="C38" i="22"/>
  <c r="C37" i="22"/>
  <c r="C36" i="22"/>
  <c r="C35" i="22"/>
  <c r="C34" i="22"/>
  <c r="C33" i="22"/>
  <c r="C32" i="22"/>
  <c r="C31" i="22"/>
  <c r="C30" i="22"/>
  <c r="C29" i="22"/>
  <c r="C28" i="22"/>
  <c r="C27" i="22"/>
  <c r="C26" i="22"/>
  <c r="C25" i="22"/>
  <c r="C24" i="22"/>
  <c r="C23" i="22"/>
  <c r="C22" i="22"/>
  <c r="C21" i="22"/>
  <c r="C20" i="22"/>
  <c r="C19" i="22"/>
  <c r="C18" i="22"/>
  <c r="C17" i="22"/>
  <c r="C16" i="22"/>
  <c r="C15" i="22"/>
  <c r="C14" i="22"/>
  <c r="C13" i="22"/>
  <c r="C12" i="22"/>
  <c r="C11" i="22"/>
  <c r="C10" i="22"/>
  <c r="G4" i="21"/>
  <c r="G3" i="21"/>
  <c r="G1" i="21"/>
  <c r="C283" i="12"/>
  <c r="H64" i="4"/>
  <c r="E29" i="4"/>
  <c r="H25" i="9"/>
  <c r="C319" i="12"/>
  <c r="R67" i="12"/>
  <c r="F35" i="28"/>
  <c r="G35" i="28"/>
  <c r="N67" i="12"/>
  <c r="D307" i="30"/>
  <c r="I24" i="23" s="1"/>
  <c r="G53" i="21"/>
  <c r="C25" i="23" s="1"/>
  <c r="G73" i="21"/>
  <c r="G67" i="21"/>
  <c r="G54" i="21"/>
  <c r="C26" i="23" s="1"/>
  <c r="G62" i="21"/>
  <c r="C30" i="23" s="1"/>
  <c r="G52" i="21"/>
  <c r="C24" i="23" s="1"/>
  <c r="G66" i="21"/>
  <c r="C34" i="23" s="1"/>
  <c r="G56" i="21"/>
  <c r="C36" i="23" s="1"/>
  <c r="L67" i="35"/>
  <c r="F67" i="26"/>
  <c r="I67" i="35"/>
  <c r="O178" i="30"/>
  <c r="D308" i="36" l="1"/>
  <c r="O308" i="32"/>
  <c r="D308" i="32" s="1"/>
  <c r="G99" i="21"/>
  <c r="J16" i="23" s="1"/>
  <c r="H126" i="12"/>
  <c r="F126" i="12"/>
  <c r="F178" i="12"/>
  <c r="J178" i="12"/>
  <c r="G178" i="26"/>
  <c r="M178" i="26"/>
  <c r="N126" i="27"/>
  <c r="I67" i="30"/>
  <c r="R67" i="30"/>
  <c r="J126" i="30"/>
  <c r="J178" i="30"/>
  <c r="I126" i="31"/>
  <c r="I178" i="32"/>
  <c r="Q178" i="32"/>
  <c r="K67" i="33"/>
  <c r="K126" i="33"/>
  <c r="P178" i="33"/>
  <c r="Q126" i="34"/>
  <c r="F178" i="35"/>
  <c r="R126" i="36"/>
  <c r="Q67" i="37"/>
  <c r="G67" i="38"/>
  <c r="Q67" i="38"/>
  <c r="J126" i="38"/>
  <c r="M178" i="38"/>
  <c r="M67" i="12"/>
  <c r="N178" i="12"/>
  <c r="H178" i="29"/>
  <c r="H126" i="31"/>
  <c r="G67" i="32"/>
  <c r="F126" i="32"/>
  <c r="O178" i="32"/>
  <c r="N67" i="33"/>
  <c r="K126" i="26"/>
  <c r="H67" i="34"/>
  <c r="K178" i="35"/>
  <c r="H126" i="36"/>
  <c r="L67" i="36"/>
  <c r="L266" i="36" s="1"/>
  <c r="L268" i="36" s="1"/>
  <c r="L126" i="36"/>
  <c r="H126" i="37"/>
  <c r="H266" i="37" s="1"/>
  <c r="H268" i="37" s="1"/>
  <c r="H178" i="38"/>
  <c r="K67" i="38"/>
  <c r="M67" i="27"/>
  <c r="D308" i="26"/>
  <c r="D307" i="37"/>
  <c r="I33" i="23" s="1"/>
  <c r="P178" i="26"/>
  <c r="L266" i="38"/>
  <c r="L268" i="38" s="1"/>
  <c r="K178" i="12"/>
  <c r="G67" i="26"/>
  <c r="F67" i="27"/>
  <c r="I126" i="27"/>
  <c r="H178" i="27"/>
  <c r="K67" i="29"/>
  <c r="I67" i="29"/>
  <c r="I178" i="29"/>
  <c r="Q67" i="30"/>
  <c r="I126" i="30"/>
  <c r="Q126" i="30"/>
  <c r="K178" i="30"/>
  <c r="P67" i="32"/>
  <c r="R126" i="32"/>
  <c r="J67" i="33"/>
  <c r="J178" i="33"/>
  <c r="M67" i="34"/>
  <c r="R126" i="35"/>
  <c r="G126" i="36"/>
  <c r="G266" i="36" s="1"/>
  <c r="Q126" i="36"/>
  <c r="M178" i="37"/>
  <c r="J67" i="38"/>
  <c r="P126" i="38"/>
  <c r="P178" i="38"/>
  <c r="N126" i="29"/>
  <c r="G126" i="30"/>
  <c r="F126" i="31"/>
  <c r="H67" i="32"/>
  <c r="M178" i="32"/>
  <c r="I67" i="34"/>
  <c r="I126" i="36"/>
  <c r="L126" i="37"/>
  <c r="I178" i="38"/>
  <c r="G126" i="27"/>
  <c r="N67" i="27"/>
  <c r="P126" i="35"/>
  <c r="R178" i="38"/>
  <c r="O126" i="12"/>
  <c r="F67" i="29"/>
  <c r="N126" i="30"/>
  <c r="O126" i="32"/>
  <c r="D307" i="12"/>
  <c r="I22" i="23" s="1"/>
  <c r="O308" i="33"/>
  <c r="R266" i="12"/>
  <c r="R268" i="12" s="1"/>
  <c r="G178" i="35"/>
  <c r="M126" i="30"/>
  <c r="F67" i="35"/>
  <c r="G266" i="38"/>
  <c r="G268" i="38" s="1"/>
  <c r="N285" i="30"/>
  <c r="N266" i="30"/>
  <c r="N268" i="30" s="1"/>
  <c r="R126" i="30"/>
  <c r="J178" i="38"/>
  <c r="P126" i="33"/>
  <c r="M126" i="38"/>
  <c r="L266" i="37"/>
  <c r="L268" i="37" s="1"/>
  <c r="M178" i="36"/>
  <c r="N266" i="12"/>
  <c r="N268" i="12" s="1"/>
  <c r="K266" i="35"/>
  <c r="K268" i="35" s="1"/>
  <c r="P178" i="34"/>
  <c r="D307" i="32"/>
  <c r="I26" i="23" s="1"/>
  <c r="J26" i="23" s="1"/>
  <c r="D307" i="35"/>
  <c r="I31" i="23" s="1"/>
  <c r="G67" i="12"/>
  <c r="J126" i="12"/>
  <c r="H178" i="12"/>
  <c r="J67" i="26"/>
  <c r="R67" i="29"/>
  <c r="I126" i="29"/>
  <c r="Q178" i="29"/>
  <c r="P67" i="30"/>
  <c r="P178" i="30"/>
  <c r="R178" i="30"/>
  <c r="J126" i="31"/>
  <c r="J266" i="31" s="1"/>
  <c r="P126" i="32"/>
  <c r="I67" i="33"/>
  <c r="Q126" i="33"/>
  <c r="P126" i="34"/>
  <c r="P126" i="36"/>
  <c r="P266" i="36" s="1"/>
  <c r="P268" i="36" s="1"/>
  <c r="R178" i="37"/>
  <c r="P67" i="38"/>
  <c r="H126" i="30"/>
  <c r="G126" i="31"/>
  <c r="G266" i="31" s="1"/>
  <c r="G268" i="31" s="1"/>
  <c r="K178" i="26"/>
  <c r="H67" i="35"/>
  <c r="L178" i="35"/>
  <c r="H126" i="38"/>
  <c r="M126" i="27"/>
  <c r="H178" i="26"/>
  <c r="F67" i="12"/>
  <c r="F266" i="12" s="1"/>
  <c r="F268" i="12" s="1"/>
  <c r="H67" i="26"/>
  <c r="M126" i="34"/>
  <c r="M266" i="34" s="1"/>
  <c r="M268" i="34" s="1"/>
  <c r="J126" i="37"/>
  <c r="K126" i="12"/>
  <c r="K266" i="12" s="1"/>
  <c r="R126" i="26"/>
  <c r="R266" i="26" s="1"/>
  <c r="R268" i="26" s="1"/>
  <c r="R126" i="33"/>
  <c r="F126" i="30"/>
  <c r="Q178" i="12"/>
  <c r="F126" i="26"/>
  <c r="F266" i="26" s="1"/>
  <c r="J178" i="32"/>
  <c r="I126" i="33"/>
  <c r="P67" i="35"/>
  <c r="Q126" i="37"/>
  <c r="N178" i="29"/>
  <c r="N266" i="29" s="1"/>
  <c r="L178" i="27"/>
  <c r="I67" i="12"/>
  <c r="M67" i="26"/>
  <c r="J126" i="26"/>
  <c r="F178" i="27"/>
  <c r="P126" i="29"/>
  <c r="R126" i="29"/>
  <c r="K67" i="31"/>
  <c r="Q126" i="31"/>
  <c r="J67" i="32"/>
  <c r="K67" i="32"/>
  <c r="Q126" i="32"/>
  <c r="K178" i="32"/>
  <c r="P67" i="33"/>
  <c r="F126" i="34"/>
  <c r="Q178" i="35"/>
  <c r="R67" i="36"/>
  <c r="R266" i="36" s="1"/>
  <c r="R268" i="36" s="1"/>
  <c r="F126" i="36"/>
  <c r="P67" i="37"/>
  <c r="R126" i="37"/>
  <c r="R266" i="37" s="1"/>
  <c r="R268" i="37" s="1"/>
  <c r="G178" i="37"/>
  <c r="J178" i="37"/>
  <c r="F178" i="38"/>
  <c r="F266" i="38" s="1"/>
  <c r="F268" i="38" s="1"/>
  <c r="H67" i="31"/>
  <c r="O126" i="31"/>
  <c r="N178" i="31"/>
  <c r="H67" i="33"/>
  <c r="K67" i="26"/>
  <c r="L126" i="26"/>
  <c r="K126" i="34"/>
  <c r="K266" i="34" s="1"/>
  <c r="K268" i="34" s="1"/>
  <c r="I178" i="35"/>
  <c r="I126" i="37"/>
  <c r="K126" i="37"/>
  <c r="K178" i="38"/>
  <c r="L67" i="27"/>
  <c r="M178" i="27"/>
  <c r="D307" i="29"/>
  <c r="I23" i="23" s="1"/>
  <c r="I266" i="27"/>
  <c r="I268" i="27" s="1"/>
  <c r="G126" i="35"/>
  <c r="M67" i="38"/>
  <c r="M266" i="38" s="1"/>
  <c r="M268" i="38" s="1"/>
  <c r="K266" i="36"/>
  <c r="K268" i="36" s="1"/>
  <c r="M126" i="35"/>
  <c r="P126" i="37"/>
  <c r="Q178" i="38"/>
  <c r="Q266" i="38" s="1"/>
  <c r="Q268" i="38" s="1"/>
  <c r="F67" i="31"/>
  <c r="F266" i="31" s="1"/>
  <c r="F268" i="31" s="1"/>
  <c r="L126" i="35"/>
  <c r="D307" i="31"/>
  <c r="I25" i="23" s="1"/>
  <c r="J25" i="23" s="1"/>
  <c r="I67" i="32"/>
  <c r="F178" i="34"/>
  <c r="P178" i="35"/>
  <c r="G178" i="32"/>
  <c r="D57" i="28"/>
  <c r="I38" i="23" s="1"/>
  <c r="M126" i="26"/>
  <c r="P67" i="26"/>
  <c r="Q126" i="29"/>
  <c r="Q266" i="29" s="1"/>
  <c r="K126" i="30"/>
  <c r="P67" i="31"/>
  <c r="P266" i="31" s="1"/>
  <c r="P268" i="31" s="1"/>
  <c r="J67" i="34"/>
  <c r="J266" i="34" s="1"/>
  <c r="J268" i="34" s="1"/>
  <c r="F67" i="34"/>
  <c r="R266" i="35"/>
  <c r="R268" i="35" s="1"/>
  <c r="Q126" i="35"/>
  <c r="J266" i="36"/>
  <c r="J268" i="36" s="1"/>
  <c r="J67" i="36"/>
  <c r="G67" i="29"/>
  <c r="G67" i="30"/>
  <c r="G266" i="30" s="1"/>
  <c r="G268" i="30" s="1"/>
  <c r="N67" i="31"/>
  <c r="M126" i="31"/>
  <c r="O178" i="31"/>
  <c r="M126" i="32"/>
  <c r="N178" i="32"/>
  <c r="N178" i="33"/>
  <c r="I126" i="34"/>
  <c r="H178" i="34"/>
  <c r="L126" i="34"/>
  <c r="H126" i="35"/>
  <c r="I67" i="37"/>
  <c r="C71" i="28"/>
  <c r="F46" i="4" s="1"/>
  <c r="G46" i="4" s="1"/>
  <c r="G178" i="12"/>
  <c r="Q178" i="37"/>
  <c r="Q178" i="30"/>
  <c r="Q266" i="30" s="1"/>
  <c r="Q268" i="30" s="1"/>
  <c r="K126" i="31"/>
  <c r="K67" i="37"/>
  <c r="K126" i="29"/>
  <c r="I67" i="31"/>
  <c r="I266" i="31" s="1"/>
  <c r="I268" i="31" s="1"/>
  <c r="R126" i="34"/>
  <c r="R266" i="34" s="1"/>
  <c r="R268" i="34" s="1"/>
  <c r="M67" i="37"/>
  <c r="F178" i="37"/>
  <c r="K285" i="35"/>
  <c r="P67" i="12"/>
  <c r="P266" i="12" s="1"/>
  <c r="I126" i="26"/>
  <c r="J126" i="29"/>
  <c r="P178" i="29"/>
  <c r="K126" i="32"/>
  <c r="J126" i="33"/>
  <c r="J266" i="33" s="1"/>
  <c r="F126" i="35"/>
  <c r="H67" i="30"/>
  <c r="O126" i="30"/>
  <c r="O266" i="30" s="1"/>
  <c r="O268" i="30" s="1"/>
  <c r="O285" i="30" s="1"/>
  <c r="M178" i="30"/>
  <c r="N126" i="31"/>
  <c r="M67" i="32"/>
  <c r="N126" i="32"/>
  <c r="N266" i="32" s="1"/>
  <c r="N268" i="32" s="1"/>
  <c r="H126" i="33"/>
  <c r="H126" i="34"/>
  <c r="H67" i="36"/>
  <c r="H266" i="36" s="1"/>
  <c r="I67" i="38"/>
  <c r="I266" i="38" s="1"/>
  <c r="I268" i="38" s="1"/>
  <c r="H308" i="12"/>
  <c r="D308" i="34"/>
  <c r="D308" i="38"/>
  <c r="D307" i="36"/>
  <c r="I32" i="23" s="1"/>
  <c r="Q266" i="32"/>
  <c r="Q268" i="32" s="1"/>
  <c r="M266" i="12"/>
  <c r="M268" i="12" s="1"/>
  <c r="M285" i="12"/>
  <c r="F266" i="36"/>
  <c r="F268" i="36" s="1"/>
  <c r="L285" i="38"/>
  <c r="H266" i="31"/>
  <c r="H268" i="31" s="1"/>
  <c r="O266" i="31"/>
  <c r="O268" i="31" s="1"/>
  <c r="O285" i="29"/>
  <c r="Q266" i="12"/>
  <c r="Q268" i="12" s="1"/>
  <c r="H308" i="29"/>
  <c r="D308" i="29" s="1"/>
  <c r="G266" i="33"/>
  <c r="G268" i="33" s="1"/>
  <c r="M266" i="33"/>
  <c r="M268" i="33" s="1"/>
  <c r="H63" i="4"/>
  <c r="H59" i="4"/>
  <c r="I266" i="29"/>
  <c r="I268" i="29" s="1"/>
  <c r="M266" i="30"/>
  <c r="M268" i="30" s="1"/>
  <c r="H266" i="32"/>
  <c r="H268" i="32" s="1"/>
  <c r="J178" i="26"/>
  <c r="K266" i="32"/>
  <c r="K268" i="32" s="1"/>
  <c r="J266" i="35"/>
  <c r="J268" i="35" s="1"/>
  <c r="F126" i="37"/>
  <c r="L178" i="26"/>
  <c r="L266" i="26" s="1"/>
  <c r="L268" i="26" s="1"/>
  <c r="P126" i="30"/>
  <c r="N266" i="27"/>
  <c r="N268" i="27" s="1"/>
  <c r="I266" i="33"/>
  <c r="I268" i="33" s="1"/>
  <c r="I266" i="37"/>
  <c r="I268" i="37" s="1"/>
  <c r="D308" i="12"/>
  <c r="J266" i="30"/>
  <c r="J268" i="30" s="1"/>
  <c r="H126" i="26"/>
  <c r="H266" i="26" s="1"/>
  <c r="H268" i="26" s="1"/>
  <c r="K266" i="33"/>
  <c r="K268" i="33" s="1"/>
  <c r="J266" i="38"/>
  <c r="J268" i="38" s="1"/>
  <c r="O266" i="12"/>
  <c r="O268" i="12" s="1"/>
  <c r="H266" i="29"/>
  <c r="H268" i="29" s="1"/>
  <c r="F266" i="30"/>
  <c r="F268" i="30" s="1"/>
  <c r="M266" i="27"/>
  <c r="M268" i="27" s="1"/>
  <c r="H266" i="33"/>
  <c r="H268" i="33" s="1"/>
  <c r="L266" i="35"/>
  <c r="L268" i="35" s="1"/>
  <c r="K266" i="29"/>
  <c r="K268" i="29" s="1"/>
  <c r="F266" i="27"/>
  <c r="F268" i="27" s="1"/>
  <c r="O266" i="29"/>
  <c r="O268" i="29" s="1"/>
  <c r="R285" i="12"/>
  <c r="R266" i="31"/>
  <c r="R268" i="31" s="1"/>
  <c r="Q67" i="31"/>
  <c r="Q266" i="35"/>
  <c r="Q268" i="35" s="1"/>
  <c r="K266" i="26"/>
  <c r="K268" i="26" s="1"/>
  <c r="H266" i="12"/>
  <c r="H268" i="12" s="1"/>
  <c r="R67" i="32"/>
  <c r="J126" i="32"/>
  <c r="J266" i="32" s="1"/>
  <c r="J268" i="32" s="1"/>
  <c r="Q178" i="34"/>
  <c r="Q266" i="34" s="1"/>
  <c r="Q268" i="34" s="1"/>
  <c r="G67" i="37"/>
  <c r="G266" i="37" s="1"/>
  <c r="G268" i="37" s="1"/>
  <c r="M266" i="32"/>
  <c r="M268" i="32" s="1"/>
  <c r="M285" i="32"/>
  <c r="F126" i="33"/>
  <c r="F266" i="33" s="1"/>
  <c r="D308" i="33"/>
  <c r="D307" i="26"/>
  <c r="I29" i="23" s="1"/>
  <c r="R178" i="32"/>
  <c r="H266" i="35"/>
  <c r="H268" i="35" s="1"/>
  <c r="J67" i="12"/>
  <c r="I178" i="30"/>
  <c r="I266" i="30" s="1"/>
  <c r="I268" i="30" s="1"/>
  <c r="Q266" i="36"/>
  <c r="Q268" i="36" s="1"/>
  <c r="H285" i="37"/>
  <c r="Q126" i="26"/>
  <c r="Q266" i="26" s="1"/>
  <c r="R266" i="33"/>
  <c r="C70" i="28"/>
  <c r="E46" i="4" s="1"/>
  <c r="G126" i="12"/>
  <c r="G266" i="12" s="1"/>
  <c r="G268" i="12" s="1"/>
  <c r="I266" i="26"/>
  <c r="I285" i="33"/>
  <c r="M126" i="36"/>
  <c r="M266" i="36" s="1"/>
  <c r="M268" i="36" s="1"/>
  <c r="G64" i="21"/>
  <c r="C32" i="23" s="1"/>
  <c r="G61" i="21"/>
  <c r="C29" i="23" s="1"/>
  <c r="G65" i="21"/>
  <c r="C33" i="23" s="1"/>
  <c r="J33" i="23" s="1"/>
  <c r="G63" i="21"/>
  <c r="C31" i="23" s="1"/>
  <c r="J31" i="23" s="1"/>
  <c r="G55" i="21"/>
  <c r="C27" i="23" s="1"/>
  <c r="J27" i="23" s="1"/>
  <c r="G50" i="21"/>
  <c r="G72" i="21"/>
  <c r="C38" i="23" s="1"/>
  <c r="G51" i="21"/>
  <c r="C23" i="23" s="1"/>
  <c r="J23" i="23" s="1"/>
  <c r="L178" i="34"/>
  <c r="K126" i="27"/>
  <c r="H308" i="30"/>
  <c r="D308" i="30" s="1"/>
  <c r="D307" i="38"/>
  <c r="I34" i="23" s="1"/>
  <c r="J34" i="23" s="1"/>
  <c r="H266" i="27"/>
  <c r="I285" i="30"/>
  <c r="I266" i="32"/>
  <c r="I268" i="32" s="1"/>
  <c r="N126" i="33"/>
  <c r="N266" i="33" s="1"/>
  <c r="N268" i="33" s="1"/>
  <c r="L285" i="36"/>
  <c r="P266" i="38"/>
  <c r="P268" i="38" s="1"/>
  <c r="G266" i="26"/>
  <c r="G268" i="26" s="1"/>
  <c r="P126" i="26"/>
  <c r="P266" i="26" s="1"/>
  <c r="P268" i="26" s="1"/>
  <c r="M266" i="37"/>
  <c r="M268" i="37" s="1"/>
  <c r="R67" i="38"/>
  <c r="R266" i="38" s="1"/>
  <c r="R268" i="38" s="1"/>
  <c r="O126" i="33"/>
  <c r="J24" i="23"/>
  <c r="G266" i="34"/>
  <c r="I285" i="32"/>
  <c r="K266" i="30"/>
  <c r="K268" i="30" s="1"/>
  <c r="P285" i="31"/>
  <c r="F285" i="36"/>
  <c r="F126" i="29"/>
  <c r="M126" i="29"/>
  <c r="M266" i="29" s="1"/>
  <c r="M268" i="29" s="1"/>
  <c r="F178" i="32"/>
  <c r="F266" i="32" s="1"/>
  <c r="F268" i="32" s="1"/>
  <c r="O67" i="32"/>
  <c r="O266" i="32" s="1"/>
  <c r="O268" i="32" s="1"/>
  <c r="L126" i="27"/>
  <c r="D307" i="34"/>
  <c r="I30" i="23" s="1"/>
  <c r="J30" i="23" s="1"/>
  <c r="H308" i="27"/>
  <c r="D308" i="27"/>
  <c r="I126" i="12"/>
  <c r="K178" i="31"/>
  <c r="Q67" i="33"/>
  <c r="M67" i="35"/>
  <c r="M266" i="35" s="1"/>
  <c r="M268" i="35" s="1"/>
  <c r="G178" i="29"/>
  <c r="M67" i="31"/>
  <c r="I266" i="34"/>
  <c r="I67" i="36"/>
  <c r="I266" i="36" s="1"/>
  <c r="I268" i="36" s="1"/>
  <c r="H266" i="38"/>
  <c r="H268" i="38" s="1"/>
  <c r="K126" i="38"/>
  <c r="K266" i="38" s="1"/>
  <c r="H308" i="31"/>
  <c r="D308" i="31" s="1"/>
  <c r="D307" i="27"/>
  <c r="I36" i="23" s="1"/>
  <c r="J36" i="23" s="1"/>
  <c r="G67" i="27"/>
  <c r="G266" i="27" s="1"/>
  <c r="G268" i="27" s="1"/>
  <c r="J67" i="29"/>
  <c r="G126" i="29"/>
  <c r="G126" i="32"/>
  <c r="O178" i="33"/>
  <c r="K178" i="37"/>
  <c r="N285" i="27" l="1"/>
  <c r="M285" i="27"/>
  <c r="I285" i="27"/>
  <c r="F285" i="27"/>
  <c r="G285" i="27"/>
  <c r="I16" i="23"/>
  <c r="F285" i="37"/>
  <c r="J268" i="33"/>
  <c r="J285" i="33"/>
  <c r="G268" i="36"/>
  <c r="G285" i="36"/>
  <c r="G266" i="29"/>
  <c r="G268" i="29" s="1"/>
  <c r="R285" i="31"/>
  <c r="F266" i="37"/>
  <c r="F268" i="37" s="1"/>
  <c r="N266" i="31"/>
  <c r="N268" i="31" s="1"/>
  <c r="P285" i="33"/>
  <c r="P266" i="29"/>
  <c r="P268" i="29" s="1"/>
  <c r="J266" i="26"/>
  <c r="J268" i="26" s="1"/>
  <c r="P266" i="33"/>
  <c r="P268" i="33" s="1"/>
  <c r="F266" i="35"/>
  <c r="F268" i="35" s="1"/>
  <c r="K266" i="31"/>
  <c r="K268" i="31" s="1"/>
  <c r="H266" i="34"/>
  <c r="H268" i="34" s="1"/>
  <c r="P266" i="34"/>
  <c r="P268" i="34" s="1"/>
  <c r="J266" i="37"/>
  <c r="J268" i="37" s="1"/>
  <c r="O285" i="12"/>
  <c r="H285" i="33"/>
  <c r="P266" i="37"/>
  <c r="P268" i="37" s="1"/>
  <c r="P285" i="37" s="1"/>
  <c r="F266" i="34"/>
  <c r="F268" i="34" s="1"/>
  <c r="M266" i="26"/>
  <c r="M268" i="26" s="1"/>
  <c r="Q266" i="37"/>
  <c r="Q268" i="37" s="1"/>
  <c r="R266" i="30"/>
  <c r="R268" i="30" s="1"/>
  <c r="G285" i="38"/>
  <c r="J268" i="31"/>
  <c r="J285" i="31"/>
  <c r="N268" i="29"/>
  <c r="N285" i="29" s="1"/>
  <c r="Q268" i="29"/>
  <c r="Q285" i="29" s="1"/>
  <c r="K268" i="12"/>
  <c r="K285" i="12"/>
  <c r="P285" i="34"/>
  <c r="F268" i="26"/>
  <c r="F285" i="26"/>
  <c r="N285" i="12"/>
  <c r="J285" i="34"/>
  <c r="I266" i="35"/>
  <c r="I268" i="35" s="1"/>
  <c r="P266" i="32"/>
  <c r="P268" i="32" s="1"/>
  <c r="P266" i="30"/>
  <c r="P268" i="30" s="1"/>
  <c r="P285" i="30" s="1"/>
  <c r="Q285" i="30"/>
  <c r="Q285" i="37"/>
  <c r="Q285" i="38"/>
  <c r="P285" i="38"/>
  <c r="I285" i="31"/>
  <c r="F285" i="38"/>
  <c r="I285" i="38"/>
  <c r="G285" i="12"/>
  <c r="G285" i="30"/>
  <c r="F285" i="30"/>
  <c r="I285" i="37"/>
  <c r="F285" i="35"/>
  <c r="G266" i="35"/>
  <c r="G268" i="35" s="1"/>
  <c r="F285" i="31"/>
  <c r="F285" i="12"/>
  <c r="K266" i="27"/>
  <c r="P285" i="36"/>
  <c r="F285" i="34"/>
  <c r="L285" i="37"/>
  <c r="O266" i="33"/>
  <c r="O268" i="33" s="1"/>
  <c r="J29" i="23"/>
  <c r="K285" i="36"/>
  <c r="R285" i="30"/>
  <c r="J285" i="36"/>
  <c r="P266" i="35"/>
  <c r="P268" i="35" s="1"/>
  <c r="J38" i="23"/>
  <c r="L266" i="27"/>
  <c r="H266" i="30"/>
  <c r="H268" i="30" s="1"/>
  <c r="J32" i="23"/>
  <c r="L285" i="35"/>
  <c r="H285" i="29"/>
  <c r="Q285" i="12"/>
  <c r="R266" i="29"/>
  <c r="R268" i="29" s="1"/>
  <c r="R285" i="29" s="1"/>
  <c r="F268" i="33"/>
  <c r="F285" i="33" s="1"/>
  <c r="K268" i="38"/>
  <c r="K285" i="38" s="1"/>
  <c r="Q268" i="26"/>
  <c r="Q285" i="26" s="1"/>
  <c r="L285" i="26"/>
  <c r="K285" i="34"/>
  <c r="K285" i="26"/>
  <c r="J285" i="32"/>
  <c r="F285" i="32"/>
  <c r="J266" i="29"/>
  <c r="J268" i="29" s="1"/>
  <c r="F266" i="29"/>
  <c r="F268" i="29" s="1"/>
  <c r="I268" i="34"/>
  <c r="I285" i="34" s="1"/>
  <c r="G268" i="34"/>
  <c r="G285" i="34" s="1"/>
  <c r="H268" i="27"/>
  <c r="G57" i="23" s="1"/>
  <c r="G266" i="32"/>
  <c r="G268" i="32" s="1"/>
  <c r="O285" i="32"/>
  <c r="G285" i="26"/>
  <c r="C22" i="23"/>
  <c r="J22" i="23" s="1"/>
  <c r="G103" i="21"/>
  <c r="M266" i="31"/>
  <c r="M268" i="31" s="1"/>
  <c r="G285" i="31"/>
  <c r="J285" i="38"/>
  <c r="H285" i="34"/>
  <c r="I285" i="29"/>
  <c r="H285" i="38"/>
  <c r="P285" i="29"/>
  <c r="K285" i="30"/>
  <c r="N285" i="31"/>
  <c r="Q285" i="32"/>
  <c r="M285" i="30"/>
  <c r="G285" i="37"/>
  <c r="K285" i="32"/>
  <c r="Q285" i="34"/>
  <c r="N285" i="32"/>
  <c r="G285" i="29"/>
  <c r="Q266" i="33"/>
  <c r="Q268" i="33" s="1"/>
  <c r="I268" i="26"/>
  <c r="I285" i="26" s="1"/>
  <c r="R266" i="32"/>
  <c r="R268" i="32" s="1"/>
  <c r="H285" i="35"/>
  <c r="K285" i="31"/>
  <c r="Q285" i="36"/>
  <c r="R268" i="33"/>
  <c r="R285" i="33" s="1"/>
  <c r="J266" i="12"/>
  <c r="J268" i="12" s="1"/>
  <c r="K285" i="29"/>
  <c r="J285" i="26"/>
  <c r="H285" i="32"/>
  <c r="P285" i="26"/>
  <c r="O285" i="33"/>
  <c r="H285" i="26"/>
  <c r="M285" i="29"/>
  <c r="O285" i="31"/>
  <c r="Q285" i="35"/>
  <c r="N285" i="33"/>
  <c r="K266" i="37"/>
  <c r="K268" i="37" s="1"/>
  <c r="H268" i="36"/>
  <c r="H285" i="36" s="1"/>
  <c r="C321" i="36" s="1"/>
  <c r="F42" i="4" s="1"/>
  <c r="G42" i="4" s="1"/>
  <c r="G285" i="33"/>
  <c r="L266" i="34"/>
  <c r="L268" i="34" s="1"/>
  <c r="H285" i="12"/>
  <c r="J285" i="30"/>
  <c r="I285" i="36"/>
  <c r="I266" i="12"/>
  <c r="I268" i="12" s="1"/>
  <c r="I285" i="12"/>
  <c r="Q266" i="31"/>
  <c r="Q268" i="31" s="1"/>
  <c r="P268" i="12"/>
  <c r="P285" i="12" s="1"/>
  <c r="M285" i="33"/>
  <c r="H285" i="31"/>
  <c r="K285" i="33"/>
  <c r="J285" i="35"/>
  <c r="H285" i="27" l="1"/>
  <c r="L268" i="27"/>
  <c r="L285" i="27"/>
  <c r="K268" i="27"/>
  <c r="F57" i="23" s="1"/>
  <c r="J285" i="37"/>
  <c r="I285" i="35"/>
  <c r="Q285" i="33"/>
  <c r="C320" i="33" s="1"/>
  <c r="E37" i="4" s="1"/>
  <c r="J285" i="29"/>
  <c r="D62" i="23"/>
  <c r="D65" i="23" s="1"/>
  <c r="C320" i="36"/>
  <c r="E42" i="4" s="1"/>
  <c r="G285" i="35"/>
  <c r="C320" i="38"/>
  <c r="E44" i="4" s="1"/>
  <c r="H285" i="30"/>
  <c r="C321" i="30" s="1"/>
  <c r="F34" i="4" s="1"/>
  <c r="G34" i="4" s="1"/>
  <c r="P285" i="35"/>
  <c r="C321" i="26"/>
  <c r="F39" i="4" s="1"/>
  <c r="G39" i="4" s="1"/>
  <c r="L285" i="34"/>
  <c r="C320" i="34" s="1"/>
  <c r="E40" i="4" s="1"/>
  <c r="C320" i="35"/>
  <c r="E41" i="4" s="1"/>
  <c r="D63" i="23"/>
  <c r="P285" i="32"/>
  <c r="C321" i="38"/>
  <c r="F44" i="4" s="1"/>
  <c r="G44" i="4" s="1"/>
  <c r="Q285" i="31"/>
  <c r="J285" i="12"/>
  <c r="C321" i="12" s="1"/>
  <c r="F32" i="4" s="1"/>
  <c r="R285" i="32"/>
  <c r="F63" i="23"/>
  <c r="C320" i="26"/>
  <c r="E39" i="4" s="1"/>
  <c r="B13" i="23"/>
  <c r="I17" i="23"/>
  <c r="J17" i="23"/>
  <c r="F30" i="4" s="1"/>
  <c r="F62" i="23"/>
  <c r="F285" i="29"/>
  <c r="M285" i="31"/>
  <c r="K285" i="37"/>
  <c r="G285" i="32"/>
  <c r="C320" i="32" s="1"/>
  <c r="E36" i="4" s="1"/>
  <c r="K285" i="27" l="1"/>
  <c r="C321" i="32"/>
  <c r="F36" i="4" s="1"/>
  <c r="G36" i="4" s="1"/>
  <c r="C321" i="35"/>
  <c r="F41" i="4" s="1"/>
  <c r="G41" i="4" s="1"/>
  <c r="C321" i="33"/>
  <c r="F37" i="4" s="1"/>
  <c r="G37" i="4" s="1"/>
  <c r="C320" i="12"/>
  <c r="E32" i="4" s="1"/>
  <c r="C321" i="31"/>
  <c r="F35" i="4" s="1"/>
  <c r="G35" i="4" s="1"/>
  <c r="C320" i="30"/>
  <c r="E34" i="4" s="1"/>
  <c r="C321" i="34"/>
  <c r="F40" i="4" s="1"/>
  <c r="G40" i="4" s="1"/>
  <c r="G32" i="4"/>
  <c r="C320" i="29"/>
  <c r="E33" i="4" s="1"/>
  <c r="C321" i="29"/>
  <c r="F33" i="4" s="1"/>
  <c r="G33" i="4" s="1"/>
  <c r="C320" i="37"/>
  <c r="E43" i="4" s="1"/>
  <c r="C321" i="37"/>
  <c r="F43" i="4" s="1"/>
  <c r="G43" i="4" s="1"/>
  <c r="C320" i="31"/>
  <c r="E35" i="4" s="1"/>
  <c r="F65" i="23"/>
  <c r="C321" i="27" l="1"/>
  <c r="F45" i="4" s="1"/>
  <c r="G45" i="4" s="1"/>
  <c r="H50" i="4" s="1"/>
  <c r="C320" i="27"/>
  <c r="E45" i="4" s="1"/>
  <c r="E50" i="4" s="1"/>
  <c r="B50" i="4" s="1"/>
  <c r="F50" i="4" l="1"/>
</calcChain>
</file>

<file path=xl/comments1.xml><?xml version="1.0" encoding="utf-8"?>
<comments xmlns="http://schemas.openxmlformats.org/spreadsheetml/2006/main">
  <authors>
    <author>Roland Gruss</author>
  </authors>
  <commentList>
    <comment ref="H3" authorId="0" shapeId="0">
      <text>
        <r>
          <rPr>
            <b/>
            <sz val="8"/>
            <color indexed="81"/>
            <rFont val="Tahoma"/>
            <family val="2"/>
          </rPr>
          <t>Bitte hier Ihren SNB-Code einsetzen, wie im Brief genannt
Format: 123456</t>
        </r>
        <r>
          <rPr>
            <sz val="8"/>
            <color indexed="81"/>
            <rFont val="Tahoma"/>
            <family val="2"/>
          </rPr>
          <t xml:space="preserve">
</t>
        </r>
      </text>
    </comment>
    <comment ref="H4" authorId="0" shapeId="0">
      <text>
        <r>
          <rPr>
            <b/>
            <sz val="8"/>
            <color indexed="81"/>
            <rFont val="Tahoma"/>
            <family val="2"/>
          </rPr>
          <t>Bitte Datum im Format TT.MM.JJJJ angeben. Es gilt immer der letzte Tag (30. oder 31.) des Quartals (Jahres)</t>
        </r>
        <r>
          <rPr>
            <sz val="8"/>
            <color indexed="81"/>
            <rFont val="Tahoma"/>
            <family val="2"/>
          </rPr>
          <t xml:space="preserve">
</t>
        </r>
      </text>
    </comment>
    <comment ref="H5" authorId="0" shapeId="0">
      <text>
        <r>
          <rPr>
            <b/>
            <sz val="8"/>
            <color indexed="81"/>
            <rFont val="Tahoma"/>
            <family val="2"/>
          </rPr>
          <t>Dieses Feld ausfüllen, wenn Sie eine Korrekur liefern oder eine Testmeldung senden wollen</t>
        </r>
      </text>
    </comment>
  </commentList>
</comments>
</file>

<file path=xl/comments2.xml><?xml version="1.0" encoding="utf-8"?>
<comments xmlns="http://schemas.openxmlformats.org/spreadsheetml/2006/main">
  <authors>
    <author>Thomas Spycher</author>
    <author>Gruss Roland</author>
  </authors>
  <commentList>
    <comment ref="B11" authorId="0" shapeId="0">
      <text>
        <r>
          <rPr>
            <sz val="9"/>
            <color indexed="81"/>
            <rFont val="Tahoma"/>
            <family val="2"/>
          </rPr>
          <t xml:space="preserve">Unternehmens-Identifikationsnummer (UID) gemäss dem Bundesamt für Statistik (Klick auf Hyperlink für Online-Abfrage). </t>
        </r>
        <r>
          <rPr>
            <sz val="8"/>
            <color indexed="81"/>
            <rFont val="Tahoma"/>
            <family val="2"/>
          </rPr>
          <t xml:space="preserve">
</t>
        </r>
      </text>
    </comment>
    <comment ref="E22" authorId="1" shapeId="0">
      <text>
        <r>
          <rPr>
            <sz val="9"/>
            <color indexed="81"/>
            <rFont val="Tahoma"/>
            <family val="2"/>
          </rPr>
          <t xml:space="preserve">Wählen Sie den Rechnungslegungsstandard aus, der relevant für die in dieser Meldung gemachten Angaben ist. Benutzen Sie dabei wenn immer möglich einen Rechnungslegungsstandard mit "true and fair view"-Bewertung (z.B. IFRS oder US-GAAP).
</t>
        </r>
      </text>
    </comment>
  </commentList>
</comments>
</file>

<file path=xl/sharedStrings.xml><?xml version="1.0" encoding="utf-8"?>
<sst xmlns="http://schemas.openxmlformats.org/spreadsheetml/2006/main" count="11246" uniqueCount="1294">
  <si>
    <t>Schweizerische Nationalbank</t>
  </si>
  <si>
    <t>Formular</t>
  </si>
  <si>
    <t>Code</t>
  </si>
  <si>
    <t>Stichdatum</t>
  </si>
  <si>
    <t>Total</t>
  </si>
  <si>
    <t>$fid</t>
  </si>
  <si>
    <t>Erhebung</t>
  </si>
  <si>
    <t>Formular(e)</t>
  </si>
  <si>
    <t xml:space="preserve"> -&gt;weiter mit Tabulator</t>
  </si>
  <si>
    <t>Spezielle Lieferung</t>
  </si>
  <si>
    <t>Bitte ausfüllen</t>
  </si>
  <si>
    <t>Firma</t>
  </si>
  <si>
    <t>Tel.-Nr.</t>
  </si>
  <si>
    <t>E-Mail</t>
  </si>
  <si>
    <t>Fehler</t>
  </si>
  <si>
    <t>Warnungen</t>
  </si>
  <si>
    <t>Postfach</t>
  </si>
  <si>
    <t>CH-8022 Zürich</t>
  </si>
  <si>
    <t>Sämtliche Anforderungen an die geografische Gliederung richten sich nach den Richtlinien der EU (EUROSTAT).</t>
  </si>
  <si>
    <t>E1</t>
  </si>
  <si>
    <t>Belgien</t>
  </si>
  <si>
    <t>BE</t>
  </si>
  <si>
    <t>Bulgarien</t>
  </si>
  <si>
    <t>BG</t>
  </si>
  <si>
    <t>CZ</t>
  </si>
  <si>
    <t>Dänemark</t>
  </si>
  <si>
    <t>DK</t>
  </si>
  <si>
    <t>DE</t>
  </si>
  <si>
    <t>Estland</t>
  </si>
  <si>
    <t>EE</t>
  </si>
  <si>
    <t>Irland</t>
  </si>
  <si>
    <t>IE</t>
  </si>
  <si>
    <t>Griechenland</t>
  </si>
  <si>
    <t>GR</t>
  </si>
  <si>
    <t>ES</t>
  </si>
  <si>
    <t>FR</t>
  </si>
  <si>
    <t>IT</t>
  </si>
  <si>
    <t>CY</t>
  </si>
  <si>
    <t>Lettland</t>
  </si>
  <si>
    <t>LV</t>
  </si>
  <si>
    <t>Litauen</t>
  </si>
  <si>
    <t>LT</t>
  </si>
  <si>
    <t>Luxemburg</t>
  </si>
  <si>
    <t>LU</t>
  </si>
  <si>
    <t>Ungarn</t>
  </si>
  <si>
    <t>HU</t>
  </si>
  <si>
    <t>MT</t>
  </si>
  <si>
    <t>Niederlande</t>
  </si>
  <si>
    <t>NL</t>
  </si>
  <si>
    <t>Österreich</t>
  </si>
  <si>
    <t>AT</t>
  </si>
  <si>
    <t>Polen</t>
  </si>
  <si>
    <t>PL</t>
  </si>
  <si>
    <t>PT</t>
  </si>
  <si>
    <t>Rumänien</t>
  </si>
  <si>
    <t>RO</t>
  </si>
  <si>
    <t>SI</t>
  </si>
  <si>
    <t>SK</t>
  </si>
  <si>
    <t>FI</t>
  </si>
  <si>
    <t>Schweden</t>
  </si>
  <si>
    <t>SE</t>
  </si>
  <si>
    <t>GB</t>
  </si>
  <si>
    <t>Island</t>
  </si>
  <si>
    <t>IS</t>
  </si>
  <si>
    <t>NO</t>
  </si>
  <si>
    <t>Kroatien</t>
  </si>
  <si>
    <t>HR</t>
  </si>
  <si>
    <t>RU</t>
  </si>
  <si>
    <t>Türkei</t>
  </si>
  <si>
    <t>TR</t>
  </si>
  <si>
    <t>Ägypten</t>
  </si>
  <si>
    <t>EG</t>
  </si>
  <si>
    <t>Marokko</t>
  </si>
  <si>
    <t>MA</t>
  </si>
  <si>
    <t>Nigeria</t>
  </si>
  <si>
    <t>NG</t>
  </si>
  <si>
    <t>ZA</t>
  </si>
  <si>
    <t>Kanada</t>
  </si>
  <si>
    <t>CA</t>
  </si>
  <si>
    <t>US</t>
  </si>
  <si>
    <t>Grönland</t>
  </si>
  <si>
    <t>GL</t>
  </si>
  <si>
    <t>Mexiko</t>
  </si>
  <si>
    <t>MX</t>
  </si>
  <si>
    <t>F1</t>
  </si>
  <si>
    <t>Argentinien</t>
  </si>
  <si>
    <t>AR</t>
  </si>
  <si>
    <t>Brasilien</t>
  </si>
  <si>
    <t>BR</t>
  </si>
  <si>
    <t>Chile</t>
  </si>
  <si>
    <t>CL</t>
  </si>
  <si>
    <t>Uruguay</t>
  </si>
  <si>
    <t>UY</t>
  </si>
  <si>
    <t>Venezuela</t>
  </si>
  <si>
    <t>VE</t>
  </si>
  <si>
    <t>F2</t>
  </si>
  <si>
    <t>Israel</t>
  </si>
  <si>
    <t>IL</t>
  </si>
  <si>
    <t>IR</t>
  </si>
  <si>
    <t>China</t>
  </si>
  <si>
    <t>CN</t>
  </si>
  <si>
    <t>HK</t>
  </si>
  <si>
    <t>IN</t>
  </si>
  <si>
    <t>Indonesien</t>
  </si>
  <si>
    <t>ID</t>
  </si>
  <si>
    <t>Japan</t>
  </si>
  <si>
    <t>JP</t>
  </si>
  <si>
    <t>KR</t>
  </si>
  <si>
    <t>MY</t>
  </si>
  <si>
    <t>Philippinen</t>
  </si>
  <si>
    <t>PH</t>
  </si>
  <si>
    <t>Singapur</t>
  </si>
  <si>
    <t>SG</t>
  </si>
  <si>
    <t>TW</t>
  </si>
  <si>
    <t>Thailand</t>
  </si>
  <si>
    <t>TH</t>
  </si>
  <si>
    <t>Australien</t>
  </si>
  <si>
    <t>AU</t>
  </si>
  <si>
    <t>NZ</t>
  </si>
  <si>
    <t>A1</t>
  </si>
  <si>
    <t>Region/Land</t>
  </si>
  <si>
    <t>Bemerkung</t>
  </si>
  <si>
    <t>Deutschland</t>
  </si>
  <si>
    <t>inkl. Insel Helgoland, ohne das Gebiet Büsingen</t>
  </si>
  <si>
    <t>Spanien</t>
  </si>
  <si>
    <t>inkl. Ceuta, Melilla, Balearen, Kanarische Inseln</t>
  </si>
  <si>
    <t>Frankreich</t>
  </si>
  <si>
    <t>Italien</t>
  </si>
  <si>
    <t>Malta</t>
  </si>
  <si>
    <t>inkl. Gozo und Comino</t>
  </si>
  <si>
    <t>Portugal</t>
  </si>
  <si>
    <t>inkl. Azoren und Madeira</t>
  </si>
  <si>
    <t>Finnland</t>
  </si>
  <si>
    <t>inkl. Ålandinseln</t>
  </si>
  <si>
    <t>Vereinigtes Königreich</t>
  </si>
  <si>
    <t>England, Schottland, Wales und Nordirland</t>
  </si>
  <si>
    <t>Norwegen</t>
  </si>
  <si>
    <t>inkl. Svålbard und Jan Mayen</t>
  </si>
  <si>
    <t>AL</t>
  </si>
  <si>
    <t>AD</t>
  </si>
  <si>
    <t>BY</t>
  </si>
  <si>
    <t>BA</t>
  </si>
  <si>
    <t>FO</t>
  </si>
  <si>
    <t>GI</t>
  </si>
  <si>
    <t>GG</t>
  </si>
  <si>
    <t>VA</t>
  </si>
  <si>
    <t>IM</t>
  </si>
  <si>
    <t>JE</t>
  </si>
  <si>
    <t>MK</t>
  </si>
  <si>
    <t>MD</t>
  </si>
  <si>
    <t>ME</t>
  </si>
  <si>
    <t>RS</t>
  </si>
  <si>
    <t>SM</t>
  </si>
  <si>
    <t>UA</t>
  </si>
  <si>
    <t>DZ</t>
  </si>
  <si>
    <t>LY</t>
  </si>
  <si>
    <t>Tunesien</t>
  </si>
  <si>
    <t>TN</t>
  </si>
  <si>
    <t>AO</t>
  </si>
  <si>
    <t>BJ</t>
  </si>
  <si>
    <t>BW</t>
  </si>
  <si>
    <t>IO</t>
  </si>
  <si>
    <t>BF</t>
  </si>
  <si>
    <t>BI</t>
  </si>
  <si>
    <t>CM</t>
  </si>
  <si>
    <t>CV</t>
  </si>
  <si>
    <t>CF</t>
  </si>
  <si>
    <t>TD</t>
  </si>
  <si>
    <t>KM</t>
  </si>
  <si>
    <t>CG</t>
  </si>
  <si>
    <t>CI</t>
  </si>
  <si>
    <t>CD</t>
  </si>
  <si>
    <t>DJ</t>
  </si>
  <si>
    <t>GQ</t>
  </si>
  <si>
    <t>ER</t>
  </si>
  <si>
    <t>ET</t>
  </si>
  <si>
    <t>GA</t>
  </si>
  <si>
    <t>GM</t>
  </si>
  <si>
    <t>GH</t>
  </si>
  <si>
    <t>GN</t>
  </si>
  <si>
    <t>GW</t>
  </si>
  <si>
    <t>KE</t>
  </si>
  <si>
    <t>LS</t>
  </si>
  <si>
    <t>LR</t>
  </si>
  <si>
    <t>MG</t>
  </si>
  <si>
    <t>MW</t>
  </si>
  <si>
    <t>ML</t>
  </si>
  <si>
    <t>MR</t>
  </si>
  <si>
    <t>MU</t>
  </si>
  <si>
    <t>MZ</t>
  </si>
  <si>
    <t>NA</t>
  </si>
  <si>
    <t>NE</t>
  </si>
  <si>
    <t>RW</t>
  </si>
  <si>
    <t>ZM</t>
  </si>
  <si>
    <t>ST</t>
  </si>
  <si>
    <t>SN</t>
  </si>
  <si>
    <t>SC</t>
  </si>
  <si>
    <t>SL</t>
  </si>
  <si>
    <t>ZW</t>
  </si>
  <si>
    <t>SO</t>
  </si>
  <si>
    <t>SH</t>
  </si>
  <si>
    <t>SD</t>
  </si>
  <si>
    <t>SZ</t>
  </si>
  <si>
    <t>TZ</t>
  </si>
  <si>
    <t>TG</t>
  </si>
  <si>
    <t>UG</t>
  </si>
  <si>
    <t>Vereinigte Staaten</t>
  </si>
  <si>
    <t>inkl. Puerto Rico und Navassa</t>
  </si>
  <si>
    <t>AI</t>
  </si>
  <si>
    <t>AG</t>
  </si>
  <si>
    <t>AW</t>
  </si>
  <si>
    <t>BS</t>
  </si>
  <si>
    <t>BB</t>
  </si>
  <si>
    <t>BZ</t>
  </si>
  <si>
    <t>BM</t>
  </si>
  <si>
    <t>VG</t>
  </si>
  <si>
    <t>KY</t>
  </si>
  <si>
    <t>CR</t>
  </si>
  <si>
    <t>CU</t>
  </si>
  <si>
    <t>DM</t>
  </si>
  <si>
    <t>DO</t>
  </si>
  <si>
    <t>SV</t>
  </si>
  <si>
    <t>GD</t>
  </si>
  <si>
    <t>GT</t>
  </si>
  <si>
    <t>HT</t>
  </si>
  <si>
    <t>HN</t>
  </si>
  <si>
    <t>JM</t>
  </si>
  <si>
    <t>MS</t>
  </si>
  <si>
    <t>NI</t>
  </si>
  <si>
    <t>PA</t>
  </si>
  <si>
    <t>KN</t>
  </si>
  <si>
    <t>LC</t>
  </si>
  <si>
    <t>VC</t>
  </si>
  <si>
    <t>TT</t>
  </si>
  <si>
    <t>TC</t>
  </si>
  <si>
    <t>VI</t>
  </si>
  <si>
    <t>BO</t>
  </si>
  <si>
    <t>CO</t>
  </si>
  <si>
    <t>EC</t>
  </si>
  <si>
    <t>FK</t>
  </si>
  <si>
    <t>GY</t>
  </si>
  <si>
    <t>PY</t>
  </si>
  <si>
    <t>PE</t>
  </si>
  <si>
    <t>SR</t>
  </si>
  <si>
    <t>BH</t>
  </si>
  <si>
    <t>IQ</t>
  </si>
  <si>
    <t>KW</t>
  </si>
  <si>
    <t>OM</t>
  </si>
  <si>
    <t>QA</t>
  </si>
  <si>
    <t>SA</t>
  </si>
  <si>
    <t>AE</t>
  </si>
  <si>
    <t>YE</t>
  </si>
  <si>
    <t>AM</t>
  </si>
  <si>
    <t>AZ</t>
  </si>
  <si>
    <t>GE</t>
  </si>
  <si>
    <t>JO</t>
  </si>
  <si>
    <t>LB</t>
  </si>
  <si>
    <t>PS</t>
  </si>
  <si>
    <t>SY</t>
  </si>
  <si>
    <t>AF</t>
  </si>
  <si>
    <t>BD</t>
  </si>
  <si>
    <t>BT</t>
  </si>
  <si>
    <t>BN</t>
  </si>
  <si>
    <t>KH</t>
  </si>
  <si>
    <t>KZ</t>
  </si>
  <si>
    <t>KP</t>
  </si>
  <si>
    <t>KG</t>
  </si>
  <si>
    <t>LA</t>
  </si>
  <si>
    <t>MO</t>
  </si>
  <si>
    <t>MV</t>
  </si>
  <si>
    <t>MN</t>
  </si>
  <si>
    <t>MM</t>
  </si>
  <si>
    <t>NP</t>
  </si>
  <si>
    <t>PK</t>
  </si>
  <si>
    <t>LK</t>
  </si>
  <si>
    <t>TJ</t>
  </si>
  <si>
    <t>TL</t>
  </si>
  <si>
    <t>TM</t>
  </si>
  <si>
    <t>UZ</t>
  </si>
  <si>
    <t>VN</t>
  </si>
  <si>
    <t>Neuseeland</t>
  </si>
  <si>
    <t>inkl. der Inseln Chatham, Kermadec, Three Kings, Auckland, Campbell, Antipodes, Bounty und Snares. Ohne Ross-Nebengebiet (Antarktis)</t>
  </si>
  <si>
    <t>Amerikanisch-Samoa</t>
  </si>
  <si>
    <t>AS</t>
  </si>
  <si>
    <t>Guam</t>
  </si>
  <si>
    <t>GU</t>
  </si>
  <si>
    <t>UM</t>
  </si>
  <si>
    <t>Kokosinseln (Keelinginseln)</t>
  </si>
  <si>
    <t>CC</t>
  </si>
  <si>
    <t>Weihnachtsinsel</t>
  </si>
  <si>
    <t>CX</t>
  </si>
  <si>
    <t>HM</t>
  </si>
  <si>
    <t>Norfolkinsel</t>
  </si>
  <si>
    <t>NF</t>
  </si>
  <si>
    <t>Fidschi</t>
  </si>
  <si>
    <t>FJ</t>
  </si>
  <si>
    <t>PF</t>
  </si>
  <si>
    <t>Kiribati</t>
  </si>
  <si>
    <t>KI</t>
  </si>
  <si>
    <t>Marshallinseln</t>
  </si>
  <si>
    <t>MH</t>
  </si>
  <si>
    <t>FM</t>
  </si>
  <si>
    <t>Nauru</t>
  </si>
  <si>
    <t>NR</t>
  </si>
  <si>
    <t>NC</t>
  </si>
  <si>
    <t>CK</t>
  </si>
  <si>
    <t>Niue</t>
  </si>
  <si>
    <t>NU</t>
  </si>
  <si>
    <t>TK</t>
  </si>
  <si>
    <t>MP</t>
  </si>
  <si>
    <t>Palau</t>
  </si>
  <si>
    <t>PW</t>
  </si>
  <si>
    <t>PG</t>
  </si>
  <si>
    <t>PN</t>
  </si>
  <si>
    <t>Antarktis</t>
  </si>
  <si>
    <t>AQ</t>
  </si>
  <si>
    <t>Bouvetinsel</t>
  </si>
  <si>
    <t>BV</t>
  </si>
  <si>
    <t>Südgeorgien und die Südlichen Sandwichinseln</t>
  </si>
  <si>
    <t>GS</t>
  </si>
  <si>
    <t>TF</t>
  </si>
  <si>
    <t>SB</t>
  </si>
  <si>
    <t>Tonga</t>
  </si>
  <si>
    <t>TO</t>
  </si>
  <si>
    <t>Tuvalu</t>
  </si>
  <si>
    <t>TV</t>
  </si>
  <si>
    <t>Vanuatu</t>
  </si>
  <si>
    <t>VU</t>
  </si>
  <si>
    <t>Samoa</t>
  </si>
  <si>
    <t>WS</t>
  </si>
  <si>
    <t>WF</t>
  </si>
  <si>
    <t>Andorra</t>
  </si>
  <si>
    <t>Antigua und Barbuda</t>
  </si>
  <si>
    <t>Anguilla</t>
  </si>
  <si>
    <t>Barbados</t>
  </si>
  <si>
    <t>Bahrain</t>
  </si>
  <si>
    <t>Bermuda</t>
  </si>
  <si>
    <t>Bahamas</t>
  </si>
  <si>
    <t>Belize</t>
  </si>
  <si>
    <t>Dominica</t>
  </si>
  <si>
    <t>Guernsey</t>
  </si>
  <si>
    <t>Gibraltar</t>
  </si>
  <si>
    <t>Insel Man</t>
  </si>
  <si>
    <t>Jersey</t>
  </si>
  <si>
    <t>Libanon</t>
  </si>
  <si>
    <t>Liberia</t>
  </si>
  <si>
    <t>Montserrat</t>
  </si>
  <si>
    <t>Malediven</t>
  </si>
  <si>
    <t>Britische Jungferninseln</t>
  </si>
  <si>
    <t>Amerikanische Jungferninseln</t>
  </si>
  <si>
    <t>3.</t>
  </si>
  <si>
    <t>Hochbau</t>
  </si>
  <si>
    <t>Tiefbau</t>
  </si>
  <si>
    <t>8.</t>
  </si>
  <si>
    <t>9.</t>
  </si>
  <si>
    <t>Forschung und Entwicklung</t>
  </si>
  <si>
    <t>Total alle Länder</t>
  </si>
  <si>
    <t>Deutschland (1)</t>
  </si>
  <si>
    <t>Spanien (1)</t>
  </si>
  <si>
    <t>Frankreich (1)</t>
  </si>
  <si>
    <t>Italien (1)</t>
  </si>
  <si>
    <t>Malta (1)</t>
  </si>
  <si>
    <t>Portugal (1)</t>
  </si>
  <si>
    <t>Finnland (1)</t>
  </si>
  <si>
    <t>Norwegen (1)</t>
  </si>
  <si>
    <t>Länder-gruppen</t>
  </si>
  <si>
    <t>$eod</t>
  </si>
  <si>
    <t>Indien (1)</t>
  </si>
  <si>
    <t>Malaysia (1)</t>
  </si>
  <si>
    <t>Neuseeland (1)</t>
  </si>
  <si>
    <t>1.00.D0</t>
  </si>
  <si>
    <t>Anleitung</t>
  </si>
  <si>
    <t>Erläuterungen</t>
  </si>
  <si>
    <t>Länderdefinitionen</t>
  </si>
  <si>
    <t>Inhaltliche Fragen:</t>
  </si>
  <si>
    <t>Fragen zum Formular im Excel-Format:</t>
  </si>
  <si>
    <t>Erhebungszweck</t>
  </si>
  <si>
    <t>Rechtsgrundlage</t>
  </si>
  <si>
    <t>Berichtsperiode</t>
  </si>
  <si>
    <t>Einreichefrist</t>
  </si>
  <si>
    <t>kurzfristig</t>
  </si>
  <si>
    <t>Bitte lesen Sie zuerst die Anleitung</t>
  </si>
  <si>
    <t>Tabelle</t>
  </si>
  <si>
    <t>Inhalt</t>
  </si>
  <si>
    <t>Start</t>
  </si>
  <si>
    <t>Länderkatalog</t>
  </si>
  <si>
    <t>Erhebungszweck, Rechtsgrundlage, Auskunftspflichtige Personen, Berichtsperiode, Einreichefrist, Vertraulichkeit und Datenschutz</t>
  </si>
  <si>
    <t>Diese Excel-Datei enthält folgende Tabellen:</t>
  </si>
  <si>
    <t>Dieser Release hat die Nummer:</t>
  </si>
  <si>
    <t>4.1.1 Hochbau</t>
  </si>
  <si>
    <t>4.1.3 Übrige Baudienste</t>
  </si>
  <si>
    <t>Slowenien</t>
  </si>
  <si>
    <t>Marokko (1)</t>
  </si>
  <si>
    <t>Vereinigte Staaten (1)</t>
  </si>
  <si>
    <t>Taiwan (1)</t>
  </si>
  <si>
    <t>2.1 Nordafrika</t>
  </si>
  <si>
    <t>2.2 Übriges Afrika</t>
  </si>
  <si>
    <t>3.1 Nordamerika</t>
  </si>
  <si>
    <t>3.2 Zentralamerika</t>
  </si>
  <si>
    <t>3.3 Südamerika</t>
  </si>
  <si>
    <t>4.1 Naher Osten und Vorderasien</t>
  </si>
  <si>
    <t>1. Europa</t>
  </si>
  <si>
    <t>3. Amerika</t>
  </si>
  <si>
    <t>4. Asien</t>
  </si>
  <si>
    <t>5. Ozeanien und Polargebiet</t>
  </si>
  <si>
    <t>Auswahl von Ländern</t>
  </si>
  <si>
    <t>kontrolliert</t>
  </si>
  <si>
    <t>Konsistenzprüfungen</t>
  </si>
  <si>
    <t>4.2 Übriges Asien</t>
  </si>
  <si>
    <t>1.</t>
  </si>
  <si>
    <t>2.</t>
  </si>
  <si>
    <t>6.</t>
  </si>
  <si>
    <t>7.</t>
  </si>
  <si>
    <t>inkl. Westsahara</t>
  </si>
  <si>
    <t>1. Abgrenzung Länder</t>
  </si>
  <si>
    <t>2. Afrika</t>
  </si>
  <si>
    <t>Werte dürfen nicht negativ sein</t>
  </si>
  <si>
    <t>Feld für die Dateneingabe</t>
  </si>
  <si>
    <t>Berechnetes Feld</t>
  </si>
  <si>
    <t>Konsistenzprüfung</t>
  </si>
  <si>
    <t>Beispiel:</t>
  </si>
  <si>
    <t>für die Eingabe gesperrt</t>
  </si>
  <si>
    <t>für die Eingabe freigegeben</t>
  </si>
  <si>
    <t>ERROR</t>
  </si>
  <si>
    <t>1. Umgang mit dieser Datei</t>
  </si>
  <si>
    <t>Ort</t>
  </si>
  <si>
    <t>Albanien</t>
  </si>
  <si>
    <t>Bosnien und Herzegowina</t>
  </si>
  <si>
    <t>Heiliger Stuhl (Vatikanstadt)</t>
  </si>
  <si>
    <t>Moldau (Moldawien)</t>
  </si>
  <si>
    <t>Montenegro</t>
  </si>
  <si>
    <t>Serbien</t>
  </si>
  <si>
    <t>San Marino</t>
  </si>
  <si>
    <t>Ukraine</t>
  </si>
  <si>
    <t>Algerien</t>
  </si>
  <si>
    <t>Benin</t>
  </si>
  <si>
    <t>Burkina Faso</t>
  </si>
  <si>
    <t>Burundi</t>
  </si>
  <si>
    <t>Kamerun</t>
  </si>
  <si>
    <t>Kap Verde</t>
  </si>
  <si>
    <t>Zentralafrikanische Republik</t>
  </si>
  <si>
    <t>Tschad</t>
  </si>
  <si>
    <t>Kongo</t>
  </si>
  <si>
    <t>Dschibuti</t>
  </si>
  <si>
    <t>Äquatorialguinea</t>
  </si>
  <si>
    <t>Eritrea</t>
  </si>
  <si>
    <t>Äthiopien</t>
  </si>
  <si>
    <t>Gabun</t>
  </si>
  <si>
    <t>Gambia</t>
  </si>
  <si>
    <t>Ghana</t>
  </si>
  <si>
    <t>Guinea</t>
  </si>
  <si>
    <t>Guinea-Bissau</t>
  </si>
  <si>
    <t>Kenia</t>
  </si>
  <si>
    <t>Lesotho</t>
  </si>
  <si>
    <t>Madagaskar</t>
  </si>
  <si>
    <t>Malawi</t>
  </si>
  <si>
    <t>Mali</t>
  </si>
  <si>
    <t>Mauretanien</t>
  </si>
  <si>
    <t>Mosambik</t>
  </si>
  <si>
    <t>Namibia</t>
  </si>
  <si>
    <t>Niger</t>
  </si>
  <si>
    <t>Ruanda</t>
  </si>
  <si>
    <t>Sambia</t>
  </si>
  <si>
    <t>Sao Tomé und Principe</t>
  </si>
  <si>
    <t>Senegal</t>
  </si>
  <si>
    <t>Sierra Leone</t>
  </si>
  <si>
    <t>Simbabwe</t>
  </si>
  <si>
    <t>Somalia</t>
  </si>
  <si>
    <t>Sudan</t>
  </si>
  <si>
    <t>Togo</t>
  </si>
  <si>
    <t>Uganda</t>
  </si>
  <si>
    <t>Aruba</t>
  </si>
  <si>
    <t>Kaimaninseln</t>
  </si>
  <si>
    <t>Costa Rica</t>
  </si>
  <si>
    <t>Kuba</t>
  </si>
  <si>
    <t>Dominikanische Republik</t>
  </si>
  <si>
    <t>El Salvador</t>
  </si>
  <si>
    <t>Guatemala</t>
  </si>
  <si>
    <t>Haiti</t>
  </si>
  <si>
    <t>Jamaika</t>
  </si>
  <si>
    <t>St. Kitts und Nevis</t>
  </si>
  <si>
    <t>Trinidad und Tobago</t>
  </si>
  <si>
    <t>Bolivien</t>
  </si>
  <si>
    <t>Kolumbien</t>
  </si>
  <si>
    <t>Guyana</t>
  </si>
  <si>
    <t>Paraguay</t>
  </si>
  <si>
    <t>Peru</t>
  </si>
  <si>
    <t>Surinam</t>
  </si>
  <si>
    <t>Irak</t>
  </si>
  <si>
    <t>Kuwait</t>
  </si>
  <si>
    <t>Katar</t>
  </si>
  <si>
    <t>Saudi-Arabien</t>
  </si>
  <si>
    <t>Armenien</t>
  </si>
  <si>
    <t>Aserbaidschan</t>
  </si>
  <si>
    <t>Georgien</t>
  </si>
  <si>
    <t>Jordanien</t>
  </si>
  <si>
    <t>Afghanistan</t>
  </si>
  <si>
    <t>Bangladesch</t>
  </si>
  <si>
    <t>Bhutan</t>
  </si>
  <si>
    <t>Kambodscha</t>
  </si>
  <si>
    <t>Kasachstan</t>
  </si>
  <si>
    <t>Korea Dem. Volksrepublik (Nord-)</t>
  </si>
  <si>
    <t>Laos</t>
  </si>
  <si>
    <t>Macau</t>
  </si>
  <si>
    <t>Mongolei</t>
  </si>
  <si>
    <t>Myanmar</t>
  </si>
  <si>
    <t>Nepal</t>
  </si>
  <si>
    <t>Pakistan</t>
  </si>
  <si>
    <t>Sri Lanka</t>
  </si>
  <si>
    <t>Tadschikistan</t>
  </si>
  <si>
    <t>Turkmenistan</t>
  </si>
  <si>
    <t>Usbekistan</t>
  </si>
  <si>
    <t>Vietnam</t>
  </si>
  <si>
    <t>Für mehr Informationen siehe:</t>
  </si>
  <si>
    <t>Mit der Tabulatortaste gelangen Sie zum nächsten Eingabefeld. Es gibt geschützte Felder, z.B. berechnete Totale.</t>
  </si>
  <si>
    <t>3. Inhalt dieser Datei</t>
  </si>
  <si>
    <r>
      <t>4. Navigieren innerhalb d</t>
    </r>
    <r>
      <rPr>
        <sz val="14"/>
        <color indexed="8"/>
        <rFont val="Arial"/>
        <family val="2"/>
      </rPr>
      <t>er Datei</t>
    </r>
  </si>
  <si>
    <t>5. Ausfüllen der Formulare</t>
  </si>
  <si>
    <t>7. Übermittlung der Datei an die SNB</t>
  </si>
  <si>
    <t>Konsistenzprüfungen (rechnerische Prüfungen)</t>
  </si>
  <si>
    <t>Code eingegeben?</t>
  </si>
  <si>
    <t>TT.MM.JJJJ</t>
  </si>
  <si>
    <t>Um die Übersicht zu verbessern können Sie mit dem Filter die Länderansicht nach Ländergruppen oder/und einzelne Länder eingrenzen.</t>
  </si>
  <si>
    <t>4. Navigieren innerhalb der Datei</t>
  </si>
  <si>
    <t>6. Konsistenzprüfungen: Umgang mit Fehlern und Warnungen</t>
  </si>
  <si>
    <r>
      <t xml:space="preserve">Einnahmen sowie Ausgaben sind als </t>
    </r>
    <r>
      <rPr>
        <b/>
        <sz val="10"/>
        <color indexed="8"/>
        <rFont val="Arial"/>
        <family val="2"/>
      </rPr>
      <t>positive</t>
    </r>
    <r>
      <rPr>
        <sz val="10"/>
        <color theme="1"/>
        <rFont val="Arial"/>
        <family val="2"/>
      </rPr>
      <t xml:space="preserve"> Werte anzugeben. Wird ein negativer Wert eingetragen, resultiert eine Warnung (siehe auch Konsistenzprüfungen).</t>
    </r>
  </si>
  <si>
    <t xml:space="preserve">Hier finden Sie weiterführende Informationen zur Abgrenzung und Definition von Ländern (Ländergliederung), Finanzzentren und Internationalen Organisationen. </t>
  </si>
  <si>
    <t>4.2.1 Hochbau</t>
  </si>
  <si>
    <t>5. Ozeanien &amp; Polargebiet</t>
  </si>
  <si>
    <t>Formulare für
Dateneingabe</t>
  </si>
  <si>
    <t>SS</t>
  </si>
  <si>
    <t>Südsudan</t>
  </si>
  <si>
    <t>BQ</t>
  </si>
  <si>
    <t>Bonaire, St. Eustatius und Saba</t>
  </si>
  <si>
    <t>CW</t>
  </si>
  <si>
    <t>Curaçao</t>
  </si>
  <si>
    <t>SX</t>
  </si>
  <si>
    <t xml:space="preserve"> - Eingabe Ihres Codes, des Stichdatums und Ihrer Kontaktdaten.  
 - Angabe, ob es sich um eine spezielle Lieferung handelt.
     Korrektur: Es handelt sich um eine Korrekturmeldung. 
     Test: Es handelt sich um eine Testlieferung.
 - Übersicht über Resultate der Konsistenzprüfungen .
 - SNB-Kontaktdaten.
</t>
  </si>
  <si>
    <t>Name und Vorname</t>
  </si>
  <si>
    <t>Abteilung</t>
  </si>
  <si>
    <t>Strasse und Nummer</t>
  </si>
  <si>
    <t>PLZ</t>
  </si>
  <si>
    <t>Erhebungsteil</t>
  </si>
  <si>
    <t>Unternehmens-Identifikationsnummer (UID)</t>
  </si>
  <si>
    <t>Firmendomizil</t>
  </si>
  <si>
    <t>Aufgrund welches Rechnungslegungsstandards wurde diese Meldung erstellt?</t>
  </si>
  <si>
    <t>Swiss GAAP FER</t>
  </si>
  <si>
    <t>International Financial Reporting Standard (IFRS)</t>
  </si>
  <si>
    <t>Generally Accepted Accounting Principles (US GAAP)</t>
  </si>
  <si>
    <t>Andere</t>
  </si>
  <si>
    <t>B1</t>
  </si>
  <si>
    <t xml:space="preserve">JA  </t>
  </si>
  <si>
    <t>B2</t>
  </si>
  <si>
    <t xml:space="preserve">NEIN </t>
  </si>
  <si>
    <t>B3</t>
  </si>
  <si>
    <t>CHF</t>
  </si>
  <si>
    <t>B4</t>
  </si>
  <si>
    <t>USD</t>
  </si>
  <si>
    <t>EUR</t>
  </si>
  <si>
    <t>GBP</t>
  </si>
  <si>
    <t>JPY</t>
  </si>
  <si>
    <t>Übrige Währungen</t>
  </si>
  <si>
    <t>B5</t>
  </si>
  <si>
    <t>Keine übrigen Aktiven und/oder Passiven gegenüber einer Gegenpartei im Ausland</t>
  </si>
  <si>
    <t>B6</t>
  </si>
  <si>
    <t xml:space="preserve"> </t>
  </si>
  <si>
    <t>NOGA 2008 Branchencode</t>
  </si>
  <si>
    <t>Codes</t>
  </si>
  <si>
    <t>Titel 2008</t>
  </si>
  <si>
    <t>010000</t>
  </si>
  <si>
    <t>Landwirtschaft, Jagd und damit verbundene Tätigkeiten</t>
  </si>
  <si>
    <t>020000</t>
  </si>
  <si>
    <t>Forstwirtschaft und Holzeinschlag</t>
  </si>
  <si>
    <t>030000</t>
  </si>
  <si>
    <t>Fischerei und Aquakultur</t>
  </si>
  <si>
    <t>050000</t>
  </si>
  <si>
    <t>Kohlenbergbau</t>
  </si>
  <si>
    <t>060000</t>
  </si>
  <si>
    <t>Gewinnung von Erdöl und Erdgas</t>
  </si>
  <si>
    <t>070000</t>
  </si>
  <si>
    <t>Erzbergbau</t>
  </si>
  <si>
    <t>080000</t>
  </si>
  <si>
    <t>Gewinnung von Steinen und Erden, sonstiger Bergbau</t>
  </si>
  <si>
    <t>090000</t>
  </si>
  <si>
    <t>Erbringung von Dienstleistungen für den Bergbau und für die Gewinnung von Steinen und Erden</t>
  </si>
  <si>
    <t>Herstellung von Nahrungs- und Futtermitteln</t>
  </si>
  <si>
    <t>Getränkeherstellung</t>
  </si>
  <si>
    <t>Tabakverarbeitung</t>
  </si>
  <si>
    <t>Herstellung von Textilien</t>
  </si>
  <si>
    <t>Herstellung von Bekleidung</t>
  </si>
  <si>
    <t>Herstellung von Leder, Lederwaren und Schuhen</t>
  </si>
  <si>
    <t>Herstellung von Holz-, Flecht-, Korb- und Korkwaren (ohne Möbel)</t>
  </si>
  <si>
    <t>Herstellung von Papier, Pappe und Waren daraus</t>
  </si>
  <si>
    <t>Herstellung von Druckerzeugnissen; Vervielfältigung von bespielten Ton-, Bild- und Datenträgern</t>
  </si>
  <si>
    <t>Kokerei und Mineralölverarbeitung</t>
  </si>
  <si>
    <t>Herstellung von chemischen Erzeugnissen</t>
  </si>
  <si>
    <t>Herstellung von pharmazeutischen Erzeugnissen</t>
  </si>
  <si>
    <t>Herstellung von Gummi- und Kunststoffwaren</t>
  </si>
  <si>
    <t>Herstellung von Glas und Glaswaren, Keramik, Verarbeitung von Steinen und Erden</t>
  </si>
  <si>
    <t>Metallerzeugung und -bearbeitung</t>
  </si>
  <si>
    <t>Herstellung von Metallerzeugnissen</t>
  </si>
  <si>
    <t>Herstellung von Datenverarbeitungsgeräten, elektronischen und optischen Erzeugnissen</t>
  </si>
  <si>
    <t>Herstellung von elektrischen Ausrüstungen</t>
  </si>
  <si>
    <t>Maschinenbau</t>
  </si>
  <si>
    <t>Herstellung von Automobilen und Automobilteilen</t>
  </si>
  <si>
    <t>Sonstiger Fahrzeugbau</t>
  </si>
  <si>
    <t>Herstellung von Möbeln</t>
  </si>
  <si>
    <t>Herstellung von sonstigen Waren</t>
  </si>
  <si>
    <t>Reparatur und Installation von Maschinen und Ausrüstungen</t>
  </si>
  <si>
    <t>Energieversorgung</t>
  </si>
  <si>
    <t>Wasserversorgung</t>
  </si>
  <si>
    <t>Abwasserentsorgung</t>
  </si>
  <si>
    <t>Sammlung, Behandlung und Beseitigung von Abfällen; Rückgewinnung</t>
  </si>
  <si>
    <t>Beseitigung von Umweltverschmutzungen und sonstige Entsorgung</t>
  </si>
  <si>
    <t>Vorbereitende Baustellenarbeiten, Bauinstallation und sonstiges Ausbaugewerbe</t>
  </si>
  <si>
    <t>Handel mit Motorfahrzeugen; Instandhaltung und Reparatur von Motorfahrzeugen</t>
  </si>
  <si>
    <t>Grosshandel (ohne Handel mit Motorfahrzeugen)</t>
  </si>
  <si>
    <t>Detailhandel (ohne Handel mit Motorfahrzeugen)</t>
  </si>
  <si>
    <t>Landverkehr und Transport in Rohrfernleitungen</t>
  </si>
  <si>
    <t>Schifffahrt</t>
  </si>
  <si>
    <t>Luftfahrt</t>
  </si>
  <si>
    <t>Lagerei sowie Erbringung von sonstigen Dienstleistungen für den Verkehr</t>
  </si>
  <si>
    <t>Post-, Kurier- und Expressdienste</t>
  </si>
  <si>
    <t>Beherbergung</t>
  </si>
  <si>
    <t>Gastronomie</t>
  </si>
  <si>
    <t>Verlagswesen</t>
  </si>
  <si>
    <t>Herstellung, Verleih und Vertrieb von Filmen und Fernsehprogrammen; Kinos; Tonstudios und Verlegen von Musik</t>
  </si>
  <si>
    <t>Rundfunkveranstalter</t>
  </si>
  <si>
    <t>Telekommunikation</t>
  </si>
  <si>
    <t>Erbringung von Dienstleistungen der Informationstechnologie</t>
  </si>
  <si>
    <t>Informationsdienstleistungen</t>
  </si>
  <si>
    <t>Beteiligungsgesellschaften</t>
  </si>
  <si>
    <t>Treuhand- und sonstige Fonds und ähnliche Finanzinstitutionen</t>
  </si>
  <si>
    <t>Sonstige Finanzierungsinstitutionen (ohne Investmentgesellschaften 649901)</t>
  </si>
  <si>
    <t>Investmentgesellschaften</t>
  </si>
  <si>
    <t>Versicherungen, Rückversicherungen und Pensionskassen (ohne Sozialversicherung)</t>
  </si>
  <si>
    <t>Mit Finanz- und Versicherungsdienstleistungen verbundene Tätigkeiten</t>
  </si>
  <si>
    <t>Grundstücks- und Wohnungswesen</t>
  </si>
  <si>
    <t>Rechts- und Steuerberatung, Wirtschaftsprüfung</t>
  </si>
  <si>
    <t>Public-Relations- und Unternehmensberatung</t>
  </si>
  <si>
    <t>Architektur- und Ingenieurbüros; technische, physikalische und chemische Untersuchung</t>
  </si>
  <si>
    <t>Werbung und Marktforschung</t>
  </si>
  <si>
    <t>Sonstige freiberufliche, wissenschaftliche und technische Tätigkeiten</t>
  </si>
  <si>
    <t>Veterinärwesen</t>
  </si>
  <si>
    <t>Vermietung von beweglichen Sachen</t>
  </si>
  <si>
    <t>Vermittlung und Überlassung von Arbeitskräften</t>
  </si>
  <si>
    <t>Reisebüros, Reiseveranstalter und Erbringung sonstiger Reservierungsdienstleistungen</t>
  </si>
  <si>
    <t>Wach- und Sicherheitsdienste sowie Detekteien</t>
  </si>
  <si>
    <t>Gebäudebetreuung; Garten- und Landschaftsbau</t>
  </si>
  <si>
    <t>Erbringung von wirtschaftlichen Dienstleistungen für Unternehmen und Privatpersonen a. n. g.</t>
  </si>
  <si>
    <t>Öffentliche Verwaltung, Verteidigung; Sozialversicherung</t>
  </si>
  <si>
    <t>Erziehung und Unterricht</t>
  </si>
  <si>
    <t>Gesundheitswesen</t>
  </si>
  <si>
    <t>Heime (ohne Erholungs- und Ferienheime)</t>
  </si>
  <si>
    <t>Sozialwesen (ohne Heime)</t>
  </si>
  <si>
    <t>Kreative, künstlerische und unterhaltende Tätigkeiten</t>
  </si>
  <si>
    <t>Bibliotheken, Archive, Museen, botanische und zoologische Gärten</t>
  </si>
  <si>
    <t>Spiel-, Wett- und Lotteriewesen</t>
  </si>
  <si>
    <t>Erbringung von Dienstleistungen des Sports, der Unterhaltung und der Erholung</t>
  </si>
  <si>
    <t>Interessenvertretungen sowie kirchliche und sonstige religiöse Vereinigungen (ohne Sozialwesen und Sport)</t>
  </si>
  <si>
    <t>Reparatur von Datenverarbeitungsgeräten und Gebrauchsgütern</t>
  </si>
  <si>
    <t>Erbringung von sonstigen überwiegend persönlichen Dienstleistungen</t>
  </si>
  <si>
    <t>Private Haushalte mit Hauspersonal</t>
  </si>
  <si>
    <t>Herstellung von Waren und Erbringung von Dienstleistungen durch private Haushalte für den Eigenbedarf ohne ausgeprägten Schwerpunkt</t>
  </si>
  <si>
    <t>Exterritoriale Organisationen und Körperschaften</t>
  </si>
  <si>
    <t>Übersicht</t>
  </si>
  <si>
    <t>Titel</t>
  </si>
  <si>
    <t>Frage</t>
  </si>
  <si>
    <t>Auszufüllen</t>
  </si>
  <si>
    <t>Allgemein</t>
  </si>
  <si>
    <t>Kommentare zur Meldung</t>
  </si>
  <si>
    <t>Transaktionen mit dem Ausland (Mittelflüsse) in Mio. CHF</t>
  </si>
  <si>
    <t>In das Inland</t>
  </si>
  <si>
    <t>In das Ausland</t>
  </si>
  <si>
    <t>Zinsen</t>
  </si>
  <si>
    <t>Umsätze Derivate</t>
  </si>
  <si>
    <t>Bestände gegenüber dem Ausland in Mio. CHF</t>
  </si>
  <si>
    <t>Aktiven</t>
  </si>
  <si>
    <t>Passiven</t>
  </si>
  <si>
    <t>Übrige Aktiven</t>
  </si>
  <si>
    <t>Übrige Passiven</t>
  </si>
  <si>
    <t>Auskunftspflicht und Meldegrenze</t>
  </si>
  <si>
    <t>Währung und Rundung</t>
  </si>
  <si>
    <t>Beteiligungen im Inland</t>
  </si>
  <si>
    <t>Branche der Unternehmensgruppe im Inland</t>
  </si>
  <si>
    <t>Nicht als Investoren gelten nominierte Aktionäre (nominee shareholders), welche im Namen ihrer Kunden deren Aktien halten.</t>
  </si>
  <si>
    <t>Folgende Produkte fallen in die Kategorie der derivativen Finanzinstrumente: Forwards, Futures, Swaps und Optionen.</t>
  </si>
  <si>
    <t>Umrechnungsregeln für Bestände in fremden Währungen</t>
  </si>
  <si>
    <t>Kurz- und langfristige Kredite</t>
  </si>
  <si>
    <t>Kurzfristige Kredite: Restlaufzeit von einem Jahr und weniger.
Langfristige Kredite: Restlaufzeit von über einem Jahr.</t>
  </si>
  <si>
    <t>Dividendenpapiere</t>
  </si>
  <si>
    <r>
      <rPr>
        <u/>
        <sz val="10"/>
        <rFont val="Arial"/>
        <family val="2"/>
      </rPr>
      <t>Nicht anzugeben</t>
    </r>
    <r>
      <rPr>
        <sz val="10"/>
        <rFont val="Arial"/>
        <family val="2"/>
      </rPr>
      <t xml:space="preserve"> sind Dividendenpapiere, die sich in einem Wertpapierdepot bei einer Bank im Inland befinden.</t>
    </r>
  </si>
  <si>
    <t>Kurzfristige Schuldtitel</t>
  </si>
  <si>
    <r>
      <rPr>
        <u/>
        <sz val="10"/>
        <rFont val="Arial"/>
        <family val="2"/>
      </rPr>
      <t>Nicht anzugeben</t>
    </r>
    <r>
      <rPr>
        <sz val="10"/>
        <rFont val="Arial"/>
        <family val="2"/>
      </rPr>
      <t xml:space="preserve"> sind kurzfristige Schuldtitel, die sich in einem Wertpapierdepot bei einer Bank im Inland befinden.</t>
    </r>
  </si>
  <si>
    <r>
      <rPr>
        <u/>
        <sz val="10"/>
        <rFont val="Arial"/>
        <family val="2"/>
      </rPr>
      <t>Nicht anzugeben</t>
    </r>
    <r>
      <rPr>
        <sz val="10"/>
        <rFont val="Arial"/>
        <family val="2"/>
      </rPr>
      <t xml:space="preserve"> sind langfristige Schuldtitel, die sich in einem Wertpapierdepot bei einer Bank im Inland befinden.</t>
    </r>
  </si>
  <si>
    <t>Eigene im Ausland emittierte langfristige Schuldtitel (Anleihen, Notes, Zerobonds usw.) mit einer ursprünglichen Laufzeit von über einem Jahr</t>
  </si>
  <si>
    <t>Strukturierte Produkte (Zertifikate, Produkte mit Maximalrente; Kapitalschutzprodukte)</t>
  </si>
  <si>
    <t>Eigene im Ausland emittierte strukturierte Produkte</t>
  </si>
  <si>
    <t>Derivate</t>
  </si>
  <si>
    <t>Zinsberechnung</t>
  </si>
  <si>
    <t>Definition der Umsätze</t>
  </si>
  <si>
    <t>Kol. 01</t>
  </si>
  <si>
    <t>Kol. 02</t>
  </si>
  <si>
    <t>Kol. 03</t>
  </si>
  <si>
    <t>Kol. 04</t>
  </si>
  <si>
    <t>Forderungen gegenüber Dritten im Ausland</t>
  </si>
  <si>
    <t>Verpflichtungen gegenüber Dritten im Ausland</t>
  </si>
  <si>
    <t>langfristig</t>
  </si>
  <si>
    <t>Kol. 11</t>
  </si>
  <si>
    <t>Kol. 12</t>
  </si>
  <si>
    <t>Kol. 13</t>
  </si>
  <si>
    <t>Kol. 14</t>
  </si>
  <si>
    <t>Kol. 15</t>
  </si>
  <si>
    <t>Kol. 16</t>
  </si>
  <si>
    <t>Kol. 21</t>
  </si>
  <si>
    <t>Kol. 22</t>
  </si>
  <si>
    <t>Kol. 23</t>
  </si>
  <si>
    <t>Kol. 24</t>
  </si>
  <si>
    <t>Kol. 25</t>
  </si>
  <si>
    <t>Kol. 26</t>
  </si>
  <si>
    <t>Land der Gegenpartei</t>
  </si>
  <si>
    <t>Dividenden-papiere
(&lt;10% Anteil am Eigenkapital)</t>
  </si>
  <si>
    <t>Beteiligungen</t>
  </si>
  <si>
    <t>Investoren</t>
  </si>
  <si>
    <t>von verbundenen Unternehmen</t>
  </si>
  <si>
    <t>Strukturierte Produkte</t>
  </si>
  <si>
    <t>Langfristige Schuldtitel</t>
  </si>
  <si>
    <t>Kol. 05</t>
  </si>
  <si>
    <t>Kol. 06</t>
  </si>
  <si>
    <t>Kol. 07</t>
  </si>
  <si>
    <t>Kol. 08</t>
  </si>
  <si>
    <t>Kol. 09</t>
  </si>
  <si>
    <t>Kol. 10</t>
  </si>
  <si>
    <t>Zinsaufwände und Zinserträge mit Gegenparteien im Ausland</t>
  </si>
  <si>
    <t>Aufwände für Zinszahlungen an das Ausland</t>
  </si>
  <si>
    <t>Erträge aus Zinszahlungen aus dem Ausland</t>
  </si>
  <si>
    <t>an verbundene Unternehmen im Ausland</t>
  </si>
  <si>
    <t>von verbundenen Unternehmen im Ausland</t>
  </si>
  <si>
    <t>von Dritten im Ausland</t>
  </si>
  <si>
    <t>Kol.13</t>
  </si>
  <si>
    <t>an Dritte im 
Ausland</t>
  </si>
  <si>
    <t>Umsätze auf Derivaten mit Gegenparteien im Ausland</t>
  </si>
  <si>
    <t>Umsätze in fremder Währung sind entweder zum Wechselkurs im Zeitpunkt der Transaktion oder zum Durchschnittskurs des erhobenen Quartals in Franken umzurechnen.</t>
  </si>
  <si>
    <t>1.1</t>
  </si>
  <si>
    <t>1.2</t>
  </si>
  <si>
    <t>1.3</t>
  </si>
  <si>
    <t>1.4</t>
  </si>
  <si>
    <t>1.5</t>
  </si>
  <si>
    <t>1.6</t>
  </si>
  <si>
    <t>6.4</t>
  </si>
  <si>
    <t>6.5</t>
  </si>
  <si>
    <t>7.1</t>
  </si>
  <si>
    <t>7.2</t>
  </si>
  <si>
    <t>7.3</t>
  </si>
  <si>
    <t>7.4</t>
  </si>
  <si>
    <t>7.5</t>
  </si>
  <si>
    <t>- Übersicht der auszufüllenden Formulare
- Ihre Kommentare zur Meldung
- Zusammenfassung Ihrer Meldung</t>
  </si>
  <si>
    <t>1. Allgemeine Hinweise</t>
  </si>
  <si>
    <t>Kapitalverflechtungen mit dem Ausland</t>
  </si>
  <si>
    <t>Grunddaten</t>
  </si>
  <si>
    <t>1. Stammdaten</t>
  </si>
  <si>
    <t>1.1 Angaben zum Unternehmen</t>
  </si>
  <si>
    <t>1.2 Neugründung, Übernahme, Fusion, Liquidation</t>
  </si>
  <si>
    <t>2. Bestimmung der auszufüllenden Formulare</t>
  </si>
  <si>
    <t>Die in diesem Abschnitt gemachten Angaben bestimmen die für Sie relevanten Formulare.
Die Unternehmensgruppe im Inland umfasst Ihr Unternehmen und alle verbundenen Unternehmen im Inland.</t>
  </si>
  <si>
    <t>Ok</t>
  </si>
  <si>
    <t>Nein, keine Aussage trifft zu.</t>
  </si>
  <si>
    <t>Ihr Unternehmen wurde neu gegründet.</t>
  </si>
  <si>
    <t>Ihr Unternehmen fusionierte.</t>
  </si>
  <si>
    <t>Ihr Unternehmen wurde übernommen.</t>
  </si>
  <si>
    <t>Ihr Unternehmen wurde liquidiert.</t>
  </si>
  <si>
    <t>Mehrere Aussagen treffen zu.</t>
  </si>
  <si>
    <r>
      <t xml:space="preserve">Mehrheit des Eigenkapitals ist im Besitz von Investoren mit </t>
    </r>
    <r>
      <rPr>
        <b/>
        <sz val="10"/>
        <color indexed="8"/>
        <rFont val="Arial"/>
        <family val="2"/>
      </rPr>
      <t>Sitz im Ausland</t>
    </r>
  </si>
  <si>
    <r>
      <t xml:space="preserve">Mehrheit des Eigenkapitals ist im Besitz von Investoren mit </t>
    </r>
    <r>
      <rPr>
        <b/>
        <sz val="10"/>
        <color indexed="8"/>
        <rFont val="Arial"/>
        <family val="2"/>
      </rPr>
      <t>Sitz im Inland</t>
    </r>
  </si>
  <si>
    <t>Es wurden verschiedene Standards verwendet.</t>
  </si>
  <si>
    <t>Question_1.2</t>
  </si>
  <si>
    <t>Question_1.3</t>
  </si>
  <si>
    <t>Question_1.4</t>
  </si>
  <si>
    <t>Anzahl Antworten 2</t>
  </si>
  <si>
    <t>Anzahl Antworten 1</t>
  </si>
  <si>
    <t>A2</t>
  </si>
  <si>
    <t>A4</t>
  </si>
  <si>
    <t>A1 - A4</t>
  </si>
  <si>
    <t>B1 - B6</t>
  </si>
  <si>
    <t>Anzahl Werte Werte</t>
  </si>
  <si>
    <t>Anzahl Werte</t>
  </si>
  <si>
    <t>Betreffend Erhebungsteil</t>
  </si>
  <si>
    <t>Kommentar</t>
  </si>
  <si>
    <t>Meldung ausgefüllt?</t>
  </si>
  <si>
    <t>Zusammenfassung der Meldung</t>
  </si>
  <si>
    <t>- Stammdaten  (Angaben zum Unternehmen, Unternehmensstatus, Beherrschung und Rechnungslegungsstandard)
- Fragen zur Bestimmung der auszufüllenden Formulare</t>
  </si>
  <si>
    <t>Grunddaten zur Bestimmung der auszufüllenden Formulare</t>
  </si>
  <si>
    <t>Wert &gt; 100 Mrd CHF vorhanden?</t>
  </si>
  <si>
    <t>Prüfregeln</t>
  </si>
  <si>
    <t>2. Erläuterungen zu den Grunddaten</t>
  </si>
  <si>
    <t>Wert &gt; 100 Mrd vorhanden ?</t>
  </si>
  <si>
    <t>Warnung</t>
  </si>
  <si>
    <t>Aufwände für Zinszahlungen &gt; 10 % der Verpflichtungen</t>
  </si>
  <si>
    <t>Erträge aus Zinszahlungen &gt; 10 % der Forderungen</t>
  </si>
  <si>
    <t>Unternehmen hat Branche 641000</t>
  </si>
  <si>
    <t>Stammdaten und Bestimmung der auszufüllenden Formulare</t>
  </si>
  <si>
    <t>Antworten aus Grunddaten</t>
  </si>
  <si>
    <t>Antworten aus den Grunddaten</t>
  </si>
  <si>
    <t>nicht ausfüllen</t>
  </si>
  <si>
    <r>
      <t>Übrige Aktiven und Passiven gegenüber Gegenparteien im Ausland</t>
    </r>
    <r>
      <rPr>
        <b/>
        <sz val="14"/>
        <color indexed="8"/>
        <rFont val="Arial"/>
        <family val="2"/>
      </rPr>
      <t xml:space="preserve"> in Schweizer Franken</t>
    </r>
  </si>
  <si>
    <r>
      <t>Übrige Aktiven und Passiven gegenüber Gegenparteien im Ausland</t>
    </r>
    <r>
      <rPr>
        <b/>
        <sz val="14"/>
        <color indexed="8"/>
        <rFont val="Arial"/>
        <family val="2"/>
      </rPr>
      <t xml:space="preserve"> in US-Dollar</t>
    </r>
  </si>
  <si>
    <r>
      <t xml:space="preserve">Übrige Aktiven und Passiven gegenüber Gegenparteien im Ausland </t>
    </r>
    <r>
      <rPr>
        <b/>
        <sz val="14"/>
        <color indexed="8"/>
        <rFont val="Arial"/>
        <family val="2"/>
      </rPr>
      <t>in Euro</t>
    </r>
  </si>
  <si>
    <r>
      <t>Übrige Aktiven und Passiven gegenüber Gegenparteien im Ausland</t>
    </r>
    <r>
      <rPr>
        <b/>
        <sz val="14"/>
        <color indexed="8"/>
        <rFont val="Arial"/>
        <family val="2"/>
      </rPr>
      <t xml:space="preserve"> in Britischen Pfund</t>
    </r>
  </si>
  <si>
    <r>
      <t xml:space="preserve">Übrige Aktiven und Passiven gegenüber Gegenparteien im Ausland </t>
    </r>
    <r>
      <rPr>
        <b/>
        <sz val="14"/>
        <color indexed="8"/>
        <rFont val="Arial"/>
        <family val="2"/>
      </rPr>
      <t>in Japanischen Yen</t>
    </r>
  </si>
  <si>
    <r>
      <t>Übrige Aktiven und Passiven gegenüber Gegenparteien im Ausland</t>
    </r>
    <r>
      <rPr>
        <b/>
        <sz val="14"/>
        <color indexed="8"/>
        <rFont val="Arial"/>
        <family val="2"/>
      </rPr>
      <t xml:space="preserve"> in übrigen Währungen</t>
    </r>
  </si>
  <si>
    <t>nicht auszufüllen</t>
  </si>
  <si>
    <t>Zahlungsbilanz</t>
  </si>
  <si>
    <t>Belarus (Weissrussland)</t>
  </si>
  <si>
    <t>Libyen</t>
  </si>
  <si>
    <t>Angola (1)</t>
  </si>
  <si>
    <t>Brit. Territorium im indischen Ozean (1)</t>
  </si>
  <si>
    <t>Komoren (1)</t>
  </si>
  <si>
    <t>Kongo demokratische Republik (1)</t>
  </si>
  <si>
    <t>Mauritius (1)</t>
  </si>
  <si>
    <t>Seychellen (1)</t>
  </si>
  <si>
    <t>St. Helena (1)</t>
  </si>
  <si>
    <t>Tansania (1)</t>
  </si>
  <si>
    <t>Honduras (1)</t>
  </si>
  <si>
    <t>Nicaragua (1)</t>
  </si>
  <si>
    <t>Panama (1)</t>
  </si>
  <si>
    <t>Grenada (1)</t>
  </si>
  <si>
    <t>St. Lucia</t>
  </si>
  <si>
    <t>St. Martin (1)</t>
  </si>
  <si>
    <t>St. Vincent und die Grenadinen (1)</t>
  </si>
  <si>
    <t>Ecuador (1)</t>
  </si>
  <si>
    <t>Jemen (1)</t>
  </si>
  <si>
    <t>Oman (1)</t>
  </si>
  <si>
    <t>Syrien</t>
  </si>
  <si>
    <t>Vereinigte Arabische Emirate (1)</t>
  </si>
  <si>
    <t>Föderierte Staaten von Mikronesien (1)</t>
  </si>
  <si>
    <t>Französisch-Polynesien</t>
  </si>
  <si>
    <t>Heard und McDonaldinseln</t>
  </si>
  <si>
    <t>Neukaledonien</t>
  </si>
  <si>
    <t>Nördliche Marianen</t>
  </si>
  <si>
    <t>Papua-Neuguinea (1)</t>
  </si>
  <si>
    <t>Salomonen</t>
  </si>
  <si>
    <t>Tokelau</t>
  </si>
  <si>
    <t>Wallis und Futuna</t>
  </si>
  <si>
    <t>Timor-Leste (1)</t>
  </si>
  <si>
    <t>Wallis und Futuna (1)</t>
  </si>
  <si>
    <t>Salomonen (1)</t>
  </si>
  <si>
    <t>Pitcairninseln (1)</t>
  </si>
  <si>
    <t>Nördliche Marianen (1)</t>
  </si>
  <si>
    <t>Neukaledonien (1)</t>
  </si>
  <si>
    <t>Französisch-Polynesien (1)</t>
  </si>
  <si>
    <r>
      <t xml:space="preserve">Bitte übermitteln Sie die Excel-Datei über die Internetplattform </t>
    </r>
    <r>
      <rPr>
        <b/>
        <sz val="10"/>
        <rFont val="Arial"/>
        <family val="2"/>
      </rPr>
      <t>eSurvey.</t>
    </r>
    <r>
      <rPr>
        <sz val="10"/>
        <rFont val="Arial"/>
        <family val="2"/>
      </rPr>
      <t xml:space="preserve"> </t>
    </r>
  </si>
  <si>
    <t>Angola</t>
  </si>
  <si>
    <t>Brit. Territorium im indischen Ozean</t>
  </si>
  <si>
    <t>Komoren</t>
  </si>
  <si>
    <t>Kongo demokratische Republik</t>
  </si>
  <si>
    <t>Mauritius</t>
  </si>
  <si>
    <t>Seychellen</t>
  </si>
  <si>
    <t>St. Helena</t>
  </si>
  <si>
    <t>Tansania</t>
  </si>
  <si>
    <t>inkl. Cabinda</t>
  </si>
  <si>
    <t>Grande Comore, Anjouan und Mohéli</t>
  </si>
  <si>
    <t>Ehemals Republik Zaire</t>
  </si>
  <si>
    <t>inkl. Rodrigues, Agalegainseln und Cargados Carajos Shoals (St. Brandoninseln)</t>
  </si>
  <si>
    <t>inkl. Ascension und Tristan da Cunha</t>
  </si>
  <si>
    <t>inkl. südliche Grenadinen</t>
  </si>
  <si>
    <t>inkl. Schwaneninseln</t>
  </si>
  <si>
    <t>Tanganjika, Sansibar und Pemba</t>
  </si>
  <si>
    <t>inkl. Maisinseln</t>
  </si>
  <si>
    <t>inkl. der ehemaligen Kanal-Zone</t>
  </si>
  <si>
    <t>inkl. Nord-Grenadinen</t>
  </si>
  <si>
    <t>inkl. Galapagosinseln</t>
  </si>
  <si>
    <t>inkl. Kuria Muria Inseln</t>
  </si>
  <si>
    <t>Abu Dhabi, Dubai, Schardscha, Adschman, Umm al Kaiwain, Ras al Chaima und Fudschaira</t>
  </si>
  <si>
    <t>Ehemals Nordjemen und Südjemen; inkl. der Inseln Kamaran, Perim und Sokotra</t>
  </si>
  <si>
    <t>Westjordanland (inkl. Ost-Jerusalem) und Gazastreifen</t>
  </si>
  <si>
    <t>inkl. der Lakkadiven, Minicoy, Aminiven und der Andaman- und Nicobar-Inseln</t>
  </si>
  <si>
    <t>Halbinsel Malaysia und Ostmalaysia (Sarawak, Sabah und Labuan)</t>
  </si>
  <si>
    <t>Zollgebiet Taiwan, Penghu, Kinmen und Matsu; Früher Formosa</t>
  </si>
  <si>
    <t>inkl. Exklave Oecussi</t>
  </si>
  <si>
    <t>inkl. Baker, Howland, Johnston-Atoll, Kingmanriff, Palmyra-Atoll, Jarvis-, Midway- und Wake-Inseln</t>
  </si>
  <si>
    <t>inkl. Marquesas, Gesellschaftsinseln (inkl. Tahiti), Tuamotu-Archipel, Gambier- und Austral-Inseln. Auch Clipperton</t>
  </si>
  <si>
    <t>Ostteil der Insel Neuguinea, Bismarck-Archipel (darunter Neubritannien, Neuirland, Neuhannover und Admiralitätsinseln); nördliche Salomonen (Bougainville und Buka); Trobriand-, Woodlark-, Entrecasteauxinseln und Louisiade-Archipel</t>
  </si>
  <si>
    <t>inkl. Alofi</t>
  </si>
  <si>
    <t>Oman</t>
  </si>
  <si>
    <t>Vereinigte Arabische Emirate</t>
  </si>
  <si>
    <t>Jemen</t>
  </si>
  <si>
    <t>Indien</t>
  </si>
  <si>
    <t>Malaysia</t>
  </si>
  <si>
    <t>Taiwan</t>
  </si>
  <si>
    <t>Timor-Leste</t>
  </si>
  <si>
    <t>Kleinere amerikanische Überseeinseln</t>
  </si>
  <si>
    <t>Föderierte Staaten von Mikronesien</t>
  </si>
  <si>
    <t>Papua-Neuguinea</t>
  </si>
  <si>
    <t>https://surveys.snb.ch</t>
  </si>
  <si>
    <t>Die Übersicht zeigt Ihnen Ihre Auskunftspflichten und den Stand der Meldung an. Durch Anklicken des jeweiligen Formulars gelangen Sie zur Eingabe der Daten. 
Bitte schreiben Sie Kommentare zu den einzelnen Erhebungsteilen oder zur Erhebung allgemein in das vorgesehene Feld.</t>
  </si>
  <si>
    <r>
      <t xml:space="preserve">Strukturierte Produkte von Emittenten im Ausland. </t>
    </r>
    <r>
      <rPr>
        <u/>
        <sz val="10"/>
        <rFont val="Arial"/>
        <family val="2"/>
      </rPr>
      <t>Nicht anzugeben</t>
    </r>
    <r>
      <rPr>
        <sz val="10"/>
        <rFont val="Arial"/>
        <family val="2"/>
      </rPr>
      <t xml:space="preserve"> sind strukturierte Produkte, die sich in einem Wertpapierdepot bei einer Bank im Inland befinden.</t>
    </r>
  </si>
  <si>
    <t>Färöer</t>
  </si>
  <si>
    <t>Tschagoinseln</t>
  </si>
  <si>
    <t>St. Martin</t>
  </si>
  <si>
    <t>Südlicher Teil</t>
  </si>
  <si>
    <t>Grenada</t>
  </si>
  <si>
    <t>Honduras</t>
  </si>
  <si>
    <t>inkl. Monaco, Französisch Guyana, Guadeloupe, Martinique, Réunion, Saint Barthélémy, 
Saint Martin, Saint-Pierre und Miquelon, Mayotte</t>
  </si>
  <si>
    <t>Insel Mahé, Praslin, La Digue, Frégate und Silhouette; Amiranteinseln (darunter Des Roches, 
Alphonse, Plate und Coëtivy); Farquhar (darunter Providence); Aldabra und Cosmoledoinseln</t>
  </si>
  <si>
    <t>St. Vincent und die Grenadinen</t>
  </si>
  <si>
    <t>Ecuador</t>
  </si>
  <si>
    <t>Panama</t>
  </si>
  <si>
    <t>Nicaragua</t>
  </si>
  <si>
    <t>Palästinensische Gebiete</t>
  </si>
  <si>
    <t>inkl. Karolineninseln (ausser Palau), Yap, Chuuk, Pohnpei, Kosrae</t>
  </si>
  <si>
    <t>inkl. Loyalitätsinseln (Maré, Lifou und Ouvéa)</t>
  </si>
  <si>
    <t>Marianen ausser Guam</t>
  </si>
  <si>
    <t>inkl. Henderson, Ducie und Oeno</t>
  </si>
  <si>
    <t>inkl. Kerguelen, Amsterdam und Saint-Paul und Crozetinseln, Adelieland und die Verstreuten 
Inseln</t>
  </si>
  <si>
    <t>inkl. südliche Salamoneninseln, in erster Linie Guadalcanal, Malaita, San Christobal, Santa Isabel, 
Choiseul</t>
  </si>
  <si>
    <r>
      <t>Falklandinseln</t>
    </r>
    <r>
      <rPr>
        <strike/>
        <sz val="10"/>
        <rFont val="Arial"/>
        <family val="2"/>
      </rPr>
      <t/>
    </r>
  </si>
  <si>
    <t>Slowakei</t>
  </si>
  <si>
    <r>
      <t xml:space="preserve">Vereinigtes Königreich </t>
    </r>
    <r>
      <rPr>
        <sz val="10"/>
        <rFont val="Arial"/>
        <family val="2"/>
      </rPr>
      <t>(1)</t>
    </r>
  </si>
  <si>
    <t>Zypern</t>
  </si>
  <si>
    <t>Botsuana</t>
  </si>
  <si>
    <t>Côte d'Ivoire</t>
  </si>
  <si>
    <t>Südafrika</t>
  </si>
  <si>
    <t>Turks- und Caicosinseln</t>
  </si>
  <si>
    <t>Palästinensische Gebiete (1)</t>
  </si>
  <si>
    <t>Iran</t>
  </si>
  <si>
    <t>Brunei Darussalam</t>
  </si>
  <si>
    <t>Hongkong</t>
  </si>
  <si>
    <t>Korea Republik (Süd-)</t>
  </si>
  <si>
    <t>Kleinere amerikanische Überseeinseln (1)</t>
  </si>
  <si>
    <t>Pitcairninseln</t>
  </si>
  <si>
    <t>Cookinseln</t>
  </si>
  <si>
    <t>Französische Süd- und Antarktisgebiete (1)</t>
  </si>
  <si>
    <t>Kirgisistan</t>
  </si>
  <si>
    <t>Französische Süd- und Antarktisgebiete</t>
  </si>
  <si>
    <t>Definition des Inlandes/Auslandes</t>
  </si>
  <si>
    <t>Branchencodes</t>
  </si>
  <si>
    <t>gesperrtes Feld</t>
  </si>
  <si>
    <t xml:space="preserve">Ausgaben für Käufe und geleistete Nettozahlungen
</t>
  </si>
  <si>
    <t xml:space="preserve">Einnahmen aus Verkäufen (einschliesslich Rückzahlungen) und empfangenen Nettozahlungen
</t>
  </si>
  <si>
    <t xml:space="preserve"> Bestände</t>
  </si>
  <si>
    <t xml:space="preserve"> Derivate (Umsätze)</t>
  </si>
  <si>
    <t xml:space="preserve"> Wechselkurs am Stichdatum der Erhebung</t>
  </si>
  <si>
    <t xml:space="preserve"> Zinsaufwände und Zinserträge</t>
  </si>
  <si>
    <t>8.0</t>
  </si>
  <si>
    <t>9.0</t>
  </si>
  <si>
    <t>Instructions</t>
  </si>
  <si>
    <t>Anleitung: Diese Tabelle enthält Informationen zum Umgang mit dieser Datei.</t>
  </si>
  <si>
    <t>Metadata</t>
  </si>
  <si>
    <t>Overview</t>
  </si>
  <si>
    <t>Notes</t>
  </si>
  <si>
    <t>BRNCH_Codes</t>
  </si>
  <si>
    <t>CNTR_List</t>
  </si>
  <si>
    <r>
      <rPr>
        <sz val="10"/>
        <rFont val="Arial"/>
        <family val="2"/>
      </rPr>
      <t>Derivate</t>
    </r>
    <r>
      <rPr>
        <u/>
        <sz val="10"/>
        <color indexed="12"/>
        <rFont val="Arial"/>
        <family val="2"/>
      </rPr>
      <t xml:space="preserve">
(Nur Total 
alle Länder)</t>
    </r>
  </si>
  <si>
    <t>XXXXXX</t>
  </si>
  <si>
    <r>
      <t>(1) Abgrenzung siehe Tabellenblatt "</t>
    </r>
    <r>
      <rPr>
        <i/>
        <sz val="10"/>
        <color indexed="8"/>
        <rFont val="Arial"/>
        <family val="2"/>
      </rPr>
      <t>CNTR_List</t>
    </r>
    <r>
      <rPr>
        <sz val="10"/>
        <color theme="1"/>
        <rFont val="Arial"/>
        <family val="2"/>
      </rPr>
      <t>", Tabelle "</t>
    </r>
    <r>
      <rPr>
        <i/>
        <sz val="10"/>
        <color indexed="8"/>
        <rFont val="Arial"/>
        <family val="2"/>
      </rPr>
      <t>Länderdefinitionen"</t>
    </r>
  </si>
  <si>
    <t>Bitte vergewissern Sie sich auf unserer Webseite, ob Sie für die zu liefernde Periode den aktuellsten Release verwenden. Wenn die SNB einen neuen 
Release publiziert, werden Sie schriftlich darüber informiert. Wenn Sie Ihre Daten mit einem veralteten Release liefern, können diese in der SNB nicht 
verarbeitet werden.</t>
  </si>
  <si>
    <r>
      <t xml:space="preserve">Die vorliegende Excel-Datei enthält mehrere Tabellenblätter. Über die </t>
    </r>
    <r>
      <rPr>
        <b/>
        <sz val="10"/>
        <rFont val="Arial"/>
        <family val="2"/>
      </rPr>
      <t>Tabellenreiter</t>
    </r>
    <r>
      <rPr>
        <sz val="10"/>
        <rFont val="Arial"/>
        <family val="2"/>
      </rPr>
      <t xml:space="preserve"> können Sie zwischen den Tabellenblättern navigieren. Auf den 
Tabellenblättern finden Sie Hyperlinks (blau markiert), die Sie zu anderen Positionen innerhalb der Datei führen. </t>
    </r>
  </si>
  <si>
    <t>Land</t>
  </si>
  <si>
    <t>Angaben zur Ansprechsperson</t>
  </si>
  <si>
    <t>Vorgehen nach dem Ausfüllen der Erhebung:</t>
  </si>
  <si>
    <t>2. Internationale Organisationen</t>
  </si>
  <si>
    <t>2.1. Organisationen der Vereinten Nationen</t>
  </si>
  <si>
    <t>FAO (Food and Agriculture Organisation)</t>
  </si>
  <si>
    <t>IAEA (International Atomic Energy Agency)</t>
  </si>
  <si>
    <t>IBRD (International Bank for Reconstruction and Development)</t>
  </si>
  <si>
    <t>IDA (International Development Association)</t>
  </si>
  <si>
    <t>IFAD (International Fund for Agricultural Development)</t>
  </si>
  <si>
    <t>IFC (International Finance Corporation)</t>
  </si>
  <si>
    <t>ILO (International Labour Organisation)</t>
  </si>
  <si>
    <t>IMF (International Monetary Fund)</t>
  </si>
  <si>
    <t>ITU (International Telecommunication Union)</t>
  </si>
  <si>
    <t>MIGA (Multilateral Investment Guarantee Agency)</t>
  </si>
  <si>
    <t>UNESCO (United Nations Educational, Scientific and Cultural Organisation)</t>
  </si>
  <si>
    <t>UNHCR (United Nations High Commissioner for Refugees)</t>
  </si>
  <si>
    <t>UNICEF (United Nations Children’s Fund)</t>
  </si>
  <si>
    <t>UNRWA (United Nations Relief and Works Agency for Palestine)</t>
  </si>
  <si>
    <t>Rest der UN Organisationen</t>
  </si>
  <si>
    <t>2.2. Institutionen der Europäischen Union, Organe und Organismen (ausgenommen EZB)</t>
  </si>
  <si>
    <t>EIB (Europäische Investitionsbank)</t>
  </si>
  <si>
    <t>Nachbarschaftsinvestitionsfazilität</t>
  </si>
  <si>
    <t>Europäischer Rat</t>
  </si>
  <si>
    <t>Europäisches Parlament</t>
  </si>
  <si>
    <t>Gerichtshof</t>
  </si>
  <si>
    <t>Rat der Europäischen Union</t>
  </si>
  <si>
    <t>Rechnungshof</t>
  </si>
  <si>
    <t>Andere kleine Institutionen der Europäischen Union (Ombudsmann, Datenschutzbeauftragter usw.)</t>
  </si>
  <si>
    <t>2.3. Europäische Zentralbank</t>
  </si>
  <si>
    <t>2.4. Andere internationale Organisationen (Finanzinstitute)</t>
  </si>
  <si>
    <t>AfDB (African Development Bank)</t>
  </si>
  <si>
    <t>AMF (Arab Monetary Fund)</t>
  </si>
  <si>
    <t>BIS (Bank for International Settlements)</t>
  </si>
  <si>
    <t>CABEI (Central American Bank for Economic Integration)</t>
  </si>
  <si>
    <t>CDB (Caribbean Development Bank)</t>
  </si>
  <si>
    <t>CEB (Council of Europe Development Bank)</t>
  </si>
  <si>
    <t>ECCB (Eastern Caribbean Central Bank)</t>
  </si>
  <si>
    <t>EDB (Eurasian Development Bank)</t>
  </si>
  <si>
    <t>IADB (Inter-American Development Bank)</t>
  </si>
  <si>
    <t>IBEC (International Bank for Economic Co-operation)</t>
  </si>
  <si>
    <t>IIB (International Investment Bank)</t>
  </si>
  <si>
    <t>NIB (Nordic Investment Bank)</t>
  </si>
  <si>
    <t>Andere Internationale Finanzorganisationen</t>
  </si>
  <si>
    <t xml:space="preserve">2.5. Andere internationale Organisationen (Nicht-Finanzinstitute) </t>
  </si>
  <si>
    <t>ECMWF (European Centre for Medium-Range Weather Forecasts)</t>
  </si>
  <si>
    <t>EMBL (European Molecular Biology Laboratory)</t>
  </si>
  <si>
    <t>EPA (Europäisches Patentamt)</t>
  </si>
  <si>
    <t>ESA (European Space Agency)</t>
  </si>
  <si>
    <t>ESO (European Southern Observatory)</t>
  </si>
  <si>
    <t>EUMETSAT (European Organisation for the Exploitation of  Meteorological Satellites)</t>
  </si>
  <si>
    <t>EUROCONTROL (European Organisation for the Safety of Air Navigation)</t>
  </si>
  <si>
    <t>ICRC (International Committee of the Red Cross)</t>
  </si>
  <si>
    <t xml:space="preserve">OECD (Organisation for Economic Co-Operation and Development) </t>
  </si>
  <si>
    <t xml:space="preserve">2.6. Internationale Organisationen ohne Institutionen der Europäischen Union </t>
  </si>
  <si>
    <r>
      <t xml:space="preserve">Trifft in der Berichtsperiode auf ihr Unternehmen eine der folgenden Aussagen zu?
</t>
    </r>
    <r>
      <rPr>
        <sz val="10"/>
        <color indexed="10"/>
        <rFont val="Arial"/>
        <family val="2"/>
      </rPr>
      <t>(Auswahl aus dem Drop-Down Menu im Antwortfeld rechts)</t>
    </r>
  </si>
  <si>
    <r>
      <rPr>
        <sz val="10"/>
        <rFont val="Arial"/>
        <family val="2"/>
      </rPr>
      <t xml:space="preserve">Welches ist die Branche (Haupttätigkeit) Ihrer Unternehmensgruppe im Inland gemäss 
NOGA 2008? </t>
    </r>
    <r>
      <rPr>
        <u/>
        <sz val="10"/>
        <color indexed="12"/>
        <rFont val="Arial"/>
        <family val="2"/>
      </rPr>
      <t>(Link zu den Branchencodes)</t>
    </r>
  </si>
  <si>
    <t>1.3 Angaben zur Meldung</t>
  </si>
  <si>
    <t>2.8 Umsätze auf Derivaten</t>
  </si>
  <si>
    <t>2.5 Beteiligungen im Ausland</t>
  </si>
  <si>
    <t>2.4 Investoren mit Sitz im Ausland</t>
  </si>
  <si>
    <t>2.3 Branche</t>
  </si>
  <si>
    <t>In welchen Währungen verfügt Ihre Unternehmensgruppe im Inland am Ende der Berichtsperiode 
über übrige Aktiven und/oder Passiven gegenüber einer oder mehreren Gegenparteien mit Sitz im 
Ausland?</t>
  </si>
  <si>
    <t>Wurden von der Unternehmensgruppe im Inland in der Berichtsperiode Käufe und Verkäufe 
(Umsätze) von Derivaten mit einer oder mehreren Gegenparteien im Ausland getätigt?</t>
  </si>
  <si>
    <t>S1</t>
  </si>
  <si>
    <t>O1</t>
  </si>
  <si>
    <t>5. Ozeanien &amp; Polarregionen</t>
  </si>
  <si>
    <t>Internationale Organisationen (1)</t>
  </si>
  <si>
    <t>Gesamttotal</t>
  </si>
  <si>
    <t>W1</t>
  </si>
  <si>
    <t>1A</t>
  </si>
  <si>
    <t>Investoren (&gt;10%) z.B. Mutter-
gesellschaft</t>
  </si>
  <si>
    <t>Beteiligungen (&gt;10%)
 z.B. Tochter-
gesellschaften</t>
  </si>
  <si>
    <t>Andere verbundene Unternehmen
z.B. Schwester-
gesellschaften</t>
  </si>
  <si>
    <t>Beteiligungen (&gt;10%)
z.B. Tochter-
gesellschaften</t>
  </si>
  <si>
    <t>Investoren (&gt;10%) 
z.B.  Mutter-
gesellschaft</t>
  </si>
  <si>
    <t>von Dritten
(nicht ver-
bundenen 
Unternehmen)</t>
  </si>
  <si>
    <t>Unternehmensgruppe im Inland</t>
  </si>
  <si>
    <t>Abgrenzung der Gegenparteien im Ausland:</t>
  </si>
  <si>
    <t>(a) Investoren im Ausland</t>
  </si>
  <si>
    <t>(b) Beteiligungen im Ausland</t>
  </si>
  <si>
    <t>(c) Dritte im Ausland</t>
  </si>
  <si>
    <t>(d) Andere verbundene Unternehmen</t>
  </si>
  <si>
    <t>Abgrenzung der Kapitalarten:</t>
  </si>
  <si>
    <t>(b) Übrige Aktiven und Passiven gegenüber Gegenparteien mit Sitz im Ausland</t>
  </si>
  <si>
    <t>(c) Umsätze auf Derivaten mit Gegenparteien im Ausland</t>
  </si>
  <si>
    <t>Sonderbestimmungen für ausgewählte Branchen</t>
  </si>
  <si>
    <t>Sonderbestimmungen für Versicherungen:</t>
  </si>
  <si>
    <t>Bewertung von Krediten</t>
  </si>
  <si>
    <t>Kredite sind zum Nominalwert zuzüglich Marchzinsen zu bewerten.</t>
  </si>
  <si>
    <r>
      <rPr>
        <u/>
        <sz val="10"/>
        <color indexed="8"/>
        <rFont val="Arial"/>
        <family val="2"/>
      </rPr>
      <t>Nicht anzugeben</t>
    </r>
    <r>
      <rPr>
        <sz val="10"/>
        <color indexed="8"/>
        <rFont val="Arial"/>
        <family val="2"/>
      </rPr>
      <t xml:space="preserve"> sind Kapitalanlagen, die für Filialen im Ausland gehalten werden.</t>
    </r>
  </si>
  <si>
    <t>Von den Versicherungsgesellschaften zu melden sind:
– Kapitalanlagen und Verpflichtungen aus dem grenzüberschreitenden Versicherungsgeschäft, insbesondere aus dem Rückversicherungsgeschäft
– «freie» Kapitalanlagen im Ausland (Kapitalanlagen, denen keine versicherungstechnischen Passiven gegenüberstehen)
– Kapitalanlagen im Ausland zur Deckung inländischer Risiken</t>
  </si>
  <si>
    <t>Grunddaten – Kapitalverflechtungen mit dem Ausland</t>
  </si>
  <si>
    <t>– Muttergesellschaften im Ausland
– Zwischengesellschaften im Ausland
– Privatpersonen im Ausland
– Öffentliche Institutionen im Ausland</t>
  </si>
  <si>
    <t xml:space="preserve">– Anzahlungen: Zwischen dem Abschluss der Kaufvereinbarung und der Lieferung bzw. Teillieferung geleistete Voraus- oder Abschlagszahlungen durch Ihre 
   Unternehmensgruppe an den Leistungserbringer </t>
  </si>
  <si>
    <t>– Anzahlungen: Zwischen dem Abschluss der Kaufvereinbarung und der Lieferung bzw. Teillieferung erhaltene Voraus- oder Abschlagszahlungen des Leistungs-
   empfängers an Ihre Unternehmensgruppe</t>
  </si>
  <si>
    <r>
      <t xml:space="preserve">Bitte überprüfen Sie untenstehende Tabelle </t>
    </r>
    <r>
      <rPr>
        <b/>
        <sz val="10"/>
        <color indexed="8"/>
        <rFont val="Arial"/>
        <family val="2"/>
      </rPr>
      <t>nach</t>
    </r>
    <r>
      <rPr>
        <sz val="10"/>
        <color theme="1"/>
        <rFont val="Arial"/>
        <family val="2"/>
      </rPr>
      <t xml:space="preserve"> dem Ausfüllen der Erhebung. </t>
    </r>
    <r>
      <rPr>
        <b/>
        <sz val="10"/>
        <color indexed="8"/>
        <rFont val="Arial"/>
        <family val="2"/>
      </rPr>
      <t>Während</t>
    </r>
    <r>
      <rPr>
        <sz val="10"/>
        <color theme="1"/>
        <rFont val="Arial"/>
        <family val="2"/>
      </rPr>
      <t xml:space="preserve"> dem Ausfüllen der Erhebung können Sie sich am 
Register 'Overview' orientieren. Das Register 'Overview' ist bereit, sobald Sie das Register 'Metadata' ausgefüllt haben.</t>
    </r>
  </si>
  <si>
    <t>- Falls Fehler angezeigt werden, korrigieren Sie bitte die Werte in der betreffenden Tabelle.
- Falls Warnungen angezeigt werden, überprüfen Sie bitte die Angaben in der betreffenden Tabelle. Sind diese korrekt, bestätigen Sie dies, 
  indem Sie das Kästchen "kontrolliert" anklicken.</t>
  </si>
  <si>
    <t>Bitte füllen Sie die Erhebungsteile aus, die in der Spalte "Auszufüllen" markiert sind. Durch anklicken der Links in der Spalte "Titel" gelangen Sie direkt zum entsprechenden Tabellenblatt.</t>
  </si>
  <si>
    <t>in Mio. CHF, mit mindestens einer Kommastelle</t>
  </si>
  <si>
    <t>F4</t>
  </si>
  <si>
    <t>A5</t>
  </si>
  <si>
    <t>A7</t>
  </si>
  <si>
    <t>S3</t>
  </si>
  <si>
    <t>S6</t>
  </si>
  <si>
    <t>Melden Sie bitte den Bestand an übrigen Aktiven und Passiven gegenüber Gegenparteien im Ausland (am Stichdatum).</t>
  </si>
  <si>
    <t xml:space="preserve">Mit Hilfe der beiden Filter 'Ländergruppe' bzw. 'Land' können Sie die Länderliste auf einzelne oder mehrere Ländergruppen sowie Länder bzw. Regionen 
einschränken.
</t>
  </si>
  <si>
    <t>Einige Länder sind mit Fussnoten (1) versehen. Zu diesen Ländern finden Sie in der Tabelle 'Länderdefinitionen' weitere Informationen zur Abgrenzung. 
Der Ländercode ist mit einem Hyperlink versehen, über den Sie direkt zur entsprechenden Stelle im Tabellenblatt 'CNTR_List' gelangen.</t>
  </si>
  <si>
    <r>
      <rPr>
        <b/>
        <sz val="10"/>
        <color indexed="8"/>
        <rFont val="Arial"/>
        <family val="2"/>
      </rPr>
      <t>Erleichterung Dateneingabe</t>
    </r>
    <r>
      <rPr>
        <sz val="10"/>
        <color theme="1"/>
        <rFont val="Arial"/>
        <family val="2"/>
      </rPr>
      <t xml:space="preserve">: Über die beiden Filter 'Ländergruppe' und 
'Land der Gegenpartei' kann die Länderliste auf einzelne oder mehrere 
Ländergruppen sowie Länder eingeschränkt werden. </t>
    </r>
  </si>
  <si>
    <r>
      <rPr>
        <b/>
        <sz val="10"/>
        <color indexed="8"/>
        <rFont val="Arial"/>
        <family val="2"/>
      </rPr>
      <t>Erleichterung Dateneingabe</t>
    </r>
    <r>
      <rPr>
        <sz val="10"/>
        <color theme="1"/>
        <rFont val="Arial"/>
        <family val="2"/>
      </rPr>
      <t xml:space="preserve">: </t>
    </r>
    <r>
      <rPr>
        <sz val="10"/>
        <rFont val="Arial"/>
        <family val="2"/>
      </rPr>
      <t xml:space="preserve">Über die beiden Filter 'Ländergruppe' und 
'Land der Gegenpartei' kann die Länderliste auf einzelne oder mehrere 
Ländergruppen sowie Länder eingeschränkt werden. </t>
    </r>
  </si>
  <si>
    <r>
      <t>Erleichterung Dateneingabe</t>
    </r>
    <r>
      <rPr>
        <sz val="10"/>
        <color indexed="8"/>
        <rFont val="Arial"/>
        <family val="2"/>
      </rPr>
      <t xml:space="preserve">: </t>
    </r>
    <r>
      <rPr>
        <sz val="10"/>
        <rFont val="Arial"/>
        <family val="2"/>
      </rPr>
      <t xml:space="preserve">Über die beiden Filter 'Ländergruppe' und 
'Land der Gegenpartei' kann die Länderliste auf einzelne oder mehrere 
Ländergruppen sowie Länder eingeschränkt werden. </t>
    </r>
  </si>
  <si>
    <t>Kapitalverflechtungen mit dem Ausland: Jahreserhebung</t>
  </si>
  <si>
    <t>Jahreserhebung</t>
  </si>
  <si>
    <t>INA</t>
  </si>
  <si>
    <t>INA30</t>
  </si>
  <si>
    <t>INA31</t>
  </si>
  <si>
    <t>INA32</t>
  </si>
  <si>
    <t>INA33</t>
  </si>
  <si>
    <t>INA34</t>
  </si>
  <si>
    <t>INA35</t>
  </si>
  <si>
    <t>INA40</t>
  </si>
  <si>
    <t>INA41</t>
  </si>
  <si>
    <t>INA42</t>
  </si>
  <si>
    <t>INA43</t>
  </si>
  <si>
    <t>INA44</t>
  </si>
  <si>
    <t>INA45</t>
  </si>
  <si>
    <t>INA50</t>
  </si>
  <si>
    <t>INA60</t>
  </si>
  <si>
    <t>INA50 – Zinsaufwände und Zinserträge mit Gegenparteien im Ausland</t>
  </si>
  <si>
    <t>INA60 – Umsätze auf Derivaten mit Gegenparteien im Ausland</t>
  </si>
  <si>
    <t>Allgemeine Hinweise zur Jahreserhebung Kapitalverflechtungen mit dem Ausland – INA</t>
  </si>
  <si>
    <t xml:space="preserve">In den Formularen INA30 bis INA60 erfolgt die eigentliche Dateneingabe. </t>
  </si>
  <si>
    <t xml:space="preserve">Die Formulare verteilen sich auf die Tabellen INQ-A30.MELD bis INQ-A60.MELD. </t>
  </si>
  <si>
    <r>
      <t xml:space="preserve">Bei den Konsistenzprüfungen handelt es sich um rechnerische Prüfungen. Konsistenzprüfungen sind auf allen Tabellenblättern </t>
    </r>
    <r>
      <rPr>
        <b/>
        <sz val="10"/>
        <rFont val="Arial"/>
        <family val="2"/>
      </rPr>
      <t>INQ-A30.MELD bis 
INQ-A60.MELD</t>
    </r>
    <r>
      <rPr>
        <sz val="10"/>
        <rFont val="Arial"/>
        <family val="2"/>
      </rPr>
      <t xml:space="preserve"> definiert und werden automatisch durchgeführt. 
Werden die Konsistenzregeln verletzt, resultiert entweder eine Warnung oder eine Fehlermeldung (ERROR). 
Auf dem Tabellenblatt 'Start' finden Sie eine Übersicht über die Fehler und Warnungen.
Falls </t>
    </r>
    <r>
      <rPr>
        <b/>
        <sz val="10"/>
        <rFont val="Arial"/>
        <family val="2"/>
      </rPr>
      <t>Warnungen</t>
    </r>
    <r>
      <rPr>
        <sz val="10"/>
        <rFont val="Arial"/>
        <family val="2"/>
      </rPr>
      <t xml:space="preserve"> oder </t>
    </r>
    <r>
      <rPr>
        <b/>
        <sz val="10"/>
        <rFont val="Arial"/>
        <family val="2"/>
      </rPr>
      <t>Fehlermeldungen</t>
    </r>
    <r>
      <rPr>
        <sz val="10"/>
        <rFont val="Arial"/>
        <family val="2"/>
      </rPr>
      <t xml:space="preserve"> in den Tabellenblättern angezeigt werden, prüfen und korrigieren Sie bitte die Meldung vor der 
Übermittlung an die SNB.
Es kann Fälle geben, in welchen ein korrekt eingetragener Wert eine Warnung auslöst. 
In diesem Fall klicken Sie bitte vor der Übermittlung der Meldung an die SNB das Kästchen 'kontrolliert' an.</t>
    </r>
  </si>
  <si>
    <t>INA30-INA60</t>
  </si>
  <si>
    <r>
      <rPr>
        <b/>
        <sz val="10"/>
        <rFont val="Arial"/>
        <family val="2"/>
      </rPr>
      <t>Einreichefrist: 4 Monate</t>
    </r>
    <r>
      <rPr>
        <sz val="10"/>
        <rFont val="Arial"/>
        <family val="2"/>
      </rPr>
      <t xml:space="preserve"> nach Ende des Berichtsjahres
</t>
    </r>
    <r>
      <rPr>
        <b/>
        <sz val="10"/>
        <rFont val="Arial"/>
        <family val="2"/>
      </rPr>
      <t/>
    </r>
  </si>
  <si>
    <t>Werte in Fremdwährungen sind wie folgt in CHF umzurechnen:</t>
  </si>
  <si>
    <t>Beginnen Sie mit der Start-Tabelle und füllen Sie anschliessend die Grunddaten-Tabelle (Metadata) aus. In der Tabelle Übersicht (Overview) sind dann diejenigen Formulare gekennzeichnet, welche Sie ausfüllen müssen. Überprüfen Sie am Schluss wieder die Starttabelle (Start), ob Ihre Meldung fehlerfrei ist.</t>
  </si>
  <si>
    <t>Bitte machen Sie alle Angaben in Millionen Schweizer Franken (CHF), mit mindestens einer Kommastelle.</t>
  </si>
  <si>
    <t>Die Angaben beziehen sich auf ein Kalenderjahr.</t>
  </si>
  <si>
    <t>Kredite, Einlagen und sonstige Forderungen/Verbindlichkeiten</t>
  </si>
  <si>
    <t>in Schweizer Franken</t>
  </si>
  <si>
    <t>in US-Dollar</t>
  </si>
  <si>
    <t>in Euro</t>
  </si>
  <si>
    <t>in Britischen Pfund</t>
  </si>
  <si>
    <t>in Japanischen Yen</t>
  </si>
  <si>
    <t>in übrigen Währungen</t>
  </si>
  <si>
    <t>Übrige Aktiven und Passiven</t>
  </si>
  <si>
    <t>Firmensitzaktivitäten von Finanzgesellschaften</t>
  </si>
  <si>
    <t>Firmensitzaktivitäten von anderen Gesellschaften</t>
  </si>
  <si>
    <t>2.6 Kredite, Einlagen und sonstige Forderungen/Verbindlichkeiten gegenüber Gegenparteien mit Sitz im Ausland</t>
  </si>
  <si>
    <t>2.7 Übrige Aktiven und Passiven (Schuldtitel, Dividendenpapiere, strukturierte Produkte, Derivate) gegenüber Gegenparteien mit Sitz im Ausland</t>
  </si>
  <si>
    <t>Keine Kredite, Einlagen und sonstige Forderungen/Verbindlichkeiten gegenüber einer Gegenpartei im Ausland</t>
  </si>
  <si>
    <t>Kredite, Einlagen und sonstige Forderungen/
Verbindlichkeiten</t>
  </si>
  <si>
    <t>Zinsaufwände und Zinserträge auf Krediten, Einlagen und sonstigen Forderungen/Verbindlichkeiten mit Gegenparteien im Ausland</t>
  </si>
  <si>
    <t>W12</t>
  </si>
  <si>
    <t>Hält Ihre Unternehmensgruppe im Inland Beteiligungen im Ausland? (Nur berücksichtigen, falls 
Summe des Eigenkapitals aller Beteiligungen im Ausland über 10 Mio. CHF)</t>
  </si>
  <si>
    <t>Übrige Aktiven und Passiven gegenüber Gegenparteien im Ausland in Schweizer Franken</t>
  </si>
  <si>
    <t>Übrige Aktiven und Passiven gegenüber Gegenparteien im Ausland in US-Dollar</t>
  </si>
  <si>
    <t>Übrige Aktiven und Passiven gegenüber Gegenparteien im Ausland in Euro</t>
  </si>
  <si>
    <t>Übrige Aktiven und Passiven gegenüber Gegenparteien im Ausland in Britischen Pfund</t>
  </si>
  <si>
    <t>Übrige Aktiven und Passiven gegenüber Gegenparteien im Ausland in Japanischen Yen</t>
  </si>
  <si>
    <t>Übrige Aktiven und Passiven gegenüber Gegenparteien im Ausland in übrigen Währungen</t>
  </si>
  <si>
    <t>Kredite, Einlagen und sonstige Forderungen/Verbindlichkeiten der inländischen Unternehmensgruppe gegenüber Gegenparteien im Ausland in Schweizer Franken</t>
  </si>
  <si>
    <t>Kredite, Einlagen und sonstige Forderungen/Verbindlichkeiten der inländischen Unternehmensgruppe gegenüber Gegenparteien im Ausland in US-Dollar</t>
  </si>
  <si>
    <t>Kredite, Einlagen und sonstige Forderungen/Verbindlichkeiten der inländischen Unternehmensgruppe gegenüber Gegenparteien im Ausland in Euro</t>
  </si>
  <si>
    <t>Kredite, Einlagen und sonstige Forderungen/Verbindlichkeiten der inländischen Unternehmensgruppe gegenüber Gegenparteien im Ausland in Britischen Pfund</t>
  </si>
  <si>
    <t>Kredite, Einlagen und sonstige Forderungen/Verbindlichkeiten der inländischen Unternehmensgruppe gegenüber Gegenparteien im Ausland in Japanischen Yen</t>
  </si>
  <si>
    <t>Kredite, Einlagen und sonstige Forderungen/Verbindlichkeiten der inländischen Unternehmensgruppe gegenüber Gegenparteien im Ausland in übrigen Währungen</t>
  </si>
  <si>
    <t>(a) Kredite, Einlagen und sonstige Forderungen/Verbindlichkeiten gegenüber Gegenparteien mit Sitz im Ausland</t>
  </si>
  <si>
    <t>INA30 - INA35 – Kredite, Einlagen und sonstige Forderungen/Verbindlichkeiten in CHF, EUR, USD, GBP, JPY, Übrigen Währungen</t>
  </si>
  <si>
    <r>
      <t xml:space="preserve">Geben Sie Ihre Kredite, Einlagen und sonstige Forderungen/Verbindlichkeiten gegenüber Gegenparteien mit Sitz im Ausland an. Die folgende Grafik erläutert kurz mögliche Fälle. Es sind nicht alle möglichen Fälle dargestellt.
</t>
    </r>
    <r>
      <rPr>
        <b/>
        <sz val="10"/>
        <rFont val="Arial"/>
        <family val="2"/>
      </rPr>
      <t>Wichtig:</t>
    </r>
    <r>
      <rPr>
        <sz val="10"/>
        <rFont val="Arial"/>
        <family val="2"/>
      </rPr>
      <t xml:space="preserve"> Nur Kredite, Einlagen und sonstige Forderungen/Verbindlichkeiten gegenüber </t>
    </r>
    <r>
      <rPr>
        <b/>
        <sz val="10"/>
        <rFont val="Arial"/>
        <family val="2"/>
      </rPr>
      <t>Gegenparteien im Ausland</t>
    </r>
    <r>
      <rPr>
        <sz val="10"/>
        <rFont val="Arial"/>
        <family val="2"/>
      </rPr>
      <t xml:space="preserve"> sind zu berücksichtigen.</t>
    </r>
  </si>
  <si>
    <t>Kredite, Einlagen und sonstige Forderungen/Verbindlichkeiten gegenüber nicht konsolidierten Tochtergesellschaften im Ausland</t>
  </si>
  <si>
    <t>Kredite, Einlagen und sonstige Forderungen/Verbindlichkeiten gegenüber nicht konsolidierten Tochtergesellschaften im Ausland (in der Regel Minderheitsbeteiligungen) sind gegenüber Beteiligungen im Ausland zu melden. Falls sich die Kredite, Einlagen und sonstige Forderungen/Verbindlichkeiten gegenüber nicht konsolidierten Tochtergesellschaften im Ausland nicht von denjenigen gegenüber Dritten abgrenzen lassen, können diese gegenüber Dritten im Ausland gemeldet werden.</t>
  </si>
  <si>
    <t>Abgrenzung der Kredite, Einlagen und sonstige Forderungen/Verbindlichkeiten</t>
  </si>
  <si>
    <t>Bitte rechnen Sie Bestände in fremder Währung zum Wechselkurs am Erhebungsstichdatum in Schweizer Franken um. Falls eine Aufschlüsselung der Kredite, Einlagen und sonstigen Forderungen/Verbindlichkeiten nach Währungen nicht möglich ist, sind die Bestände unter Schweizer Franken zu melden.</t>
  </si>
  <si>
    <t>Bewertung von Derivaten</t>
  </si>
  <si>
    <t>Zinsen auf Krediten, Einlagen und sonstigen Forderungen/Verbindlichkeiten. Bitte rechnen Sie alle Zinsen in CHF um und melden Sie diese bei der korrekten Gegenpartei.</t>
  </si>
  <si>
    <t>Periodengerecht abgegrenzter Zinsaufwand und Zinsertrag auf den in INQ3X gemeldeten Krediten, Einlagen und sonstigen Forderungen/Verbindlichkeiten abzüglich der nicht rückforderbaren Quellensteuer.</t>
  </si>
  <si>
    <t>Bitte lesen Sie diese Anleitung. Sie erleichtert Ihnen das korrekte Ausfüllen dieser Erhebung und informiert Sie darüber, wie Sie diese Excel-Datei an die 
SNB übermitteln können.</t>
  </si>
  <si>
    <t>Übersicht (Overview)</t>
  </si>
  <si>
    <t>Forderungen gegenüber verbundenen Unternehmen im Ausland (kurz- und langfristig)</t>
  </si>
  <si>
    <t>In welchen Währungen verfügt Ihre Unternehmensgruppe im Inland am Ende der Berichtsperiode 
über Aktiven und/oder Passiven in Form von Krediten, Einlagen und sonstigen Forderungen/Verbindlichkeiten gegenüber einer oder mehreren Gegenparteien mit Sitz im Ausland?</t>
  </si>
  <si>
    <t>Melden Sie bitte den Bestand an Krediten, Einlagen und sonstigen Forderungen/Verbindlichkeiten gegenüber Gegenparteien im Ausland (am Stichdatum).</t>
  </si>
  <si>
    <t>Verpflichtungen gegenüber verbundenen Unternehmen im Ausland (kurz- und langfristig)</t>
  </si>
  <si>
    <t>Tel: +41 58 631 00 00</t>
  </si>
  <si>
    <t>SNB-Code</t>
  </si>
  <si>
    <t>Rechnungslegungsvorschriften Banken (RVB-FINMA)</t>
  </si>
  <si>
    <t xml:space="preserve">Versicherungsaufsichtsverordnung-FINMA, AVO-FINMA
</t>
  </si>
  <si>
    <t>https://emi.snb.ch/de/emi/INV</t>
  </si>
  <si>
    <t>Lieferanten-kredite (Waren- und Handels-kredite), sowie geleistete Anzahlungen</t>
  </si>
  <si>
    <t>Negative Werte</t>
  </si>
  <si>
    <t>https://www.snb.ch/de/iabout/pub/id/statpub_overview_1#t7</t>
  </si>
  <si>
    <t>Nicht zu den Krediten, Einlagen und sonstigen Forderungen/Verbindlichkeiten zählen Schuldtitel, Dividendenpapiere, Derivate und Strukturierte Produkte. Nicht zu berücksichtigen sind ferner Treuhandgelder, die durch die Vermittlung inländischer Banken auf dem ausländischen Geldmarkt angelegt wurden. Nicht anzugeben sind überdies Eventualforderungen und -Verpflichtungen.</t>
  </si>
  <si>
    <t>Kredite, Einlagen und sonstige Forderungen/Verbindlichkeiten beinhalten sowohl Aktiv- als auch Passiv-Positionen gegenüber einer Gegenpartei mit Sitz im Ausland.
Kredite, Einlagen und sonstige Forderungen/Verbindlichkeiten beinhalten: Lieferantenkredite (Waren- und Handelskredite), Kontokorrentkredite, Wechsel, Anzahlungen, Darlehen, Kredite und Einlagen bei Banken im Ausland, Kredite aus Repo-Geschäften, Zinsforderungen und -verpflichtungen sowie ähnliche Forderungen und Verpflichtungen.</t>
  </si>
  <si>
    <r>
      <rPr>
        <b/>
        <sz val="10"/>
        <rFont val="Arial"/>
        <family val="2"/>
      </rPr>
      <t>Zu Krediten, Einlagen und sonstigen Forderungen/Verbindlichkeiten gehören:</t>
    </r>
    <r>
      <rPr>
        <sz val="10"/>
        <rFont val="Arial"/>
        <family val="2"/>
      </rPr>
      <t xml:space="preserve"> Wechsel, Darlehen, Kredite und Einlagen bei Banken im Ausland, Kredite aus Repogeschäften, Zinsforderungen und -verpflichtungen, Kontokorrentkredite sowie Lieferantenkredite (Waren- und Handelskredite) und Anzahlungen.</t>
    </r>
  </si>
  <si>
    <t>Lieferantenkredite (Waren- und Handelskredite) und Anzahlungen</t>
  </si>
  <si>
    <t>– Lieferantenkredite (Waren- und Handelskredite): Verbindlichkeiten im Waren- und Dienstleistungsverkehr aus der Gewährung eines Zahlungsziels bzw. einer 
   Valutafrist durch den Leistungserbringer an Ihre Unternehmensgruppe (Verbindlichkeiten aus Lieferung und Leistung bzw. Kreditoren)</t>
  </si>
  <si>
    <t>– Lieferantenkredite (Waren- und Handelskredite): Forderungen im Waren- und Dienstleistungsverkehr aus der Gewährung eines Zahlungsziels bzw. einer Valutafrist 
   durch Ihre Unternehmensgruppe an den Leistungsempfänger (Forderungen aus Lieferung und Leistung bzw. Debitoren)</t>
  </si>
  <si>
    <t xml:space="preserve">Handelbare langfristige Schuldtitel (Anleihen, Notes, Zerobonds usw.), sowie Structured-Finance-Produkte (Asset-backed Securities, Collateralized Debt Obligations und Ähnliche) von Emittenten im Ausland mit einer ursprünglichen Laufzeit von über einem Jahr. </t>
  </si>
  <si>
    <t>Bewertung von Anleihen</t>
  </si>
  <si>
    <t>https://www.snb.ch/de/iabout/stat/collect/id/statpub_coll_format#t3</t>
  </si>
  <si>
    <r>
      <rPr>
        <b/>
        <sz val="10"/>
        <rFont val="Arial"/>
        <family val="2"/>
      </rPr>
      <t>Zu Krediten, Einlagen und sonstigen Forderungen/Verbindlichkeiten gehören nicht:</t>
    </r>
    <r>
      <rPr>
        <sz val="10"/>
        <rFont val="Arial"/>
        <family val="2"/>
      </rPr>
      <t xml:space="preserve"> Treuhandgelder, die durch Vermittlung inländischer Banken auf dem ausländischen Geldmarkt angelegt wurden, sowie Schuldtitel, Dividendenpapiere, Derivate und Strukturierte Produkte. Nicht anzugeben sind überdies Eventualforderungen und -verpflichtungen.</t>
    </r>
  </si>
  <si>
    <t>ICSID (International Centre for Settlement of Investment Disputes)</t>
  </si>
  <si>
    <t>UNECE (United Nations Economic Commission for Europe)</t>
  </si>
  <si>
    <t>UPU (Universal Postal Union)</t>
  </si>
  <si>
    <t>WHO (World Health Organization)</t>
  </si>
  <si>
    <t>WTO (World Trade Organization)</t>
  </si>
  <si>
    <t>ASR (Ausschuss der Regionen)</t>
  </si>
  <si>
    <t>EBA (Europäische Bankenaufsichtsbehörde)</t>
  </si>
  <si>
    <t>EEF (Europäischer Entwicklungsfonds)</t>
  </si>
  <si>
    <t>EGKS (Europäische Gemeinschaft für Kohle und Stahl)</t>
  </si>
  <si>
    <t>EIF (Europäischer Investitionsfonds)</t>
  </si>
  <si>
    <t>EIOPA (Europäische Aufsichtsbehörde für das Versicherungswesen und die betriebliche Altersversorgung)</t>
  </si>
  <si>
    <t>EK (Europäische Kommission)</t>
  </si>
  <si>
    <t>ESM (Europäischer Stabilitätsmechanismus)</t>
  </si>
  <si>
    <t>ESMA (Europäische Wertpapier- und Marktaufsichtsbehörde)</t>
  </si>
  <si>
    <t>EU-AITF (Treuhandfonds für die Infrastrukturpartnerschaft EU-Afrika)</t>
  </si>
  <si>
    <t>EURATOM</t>
  </si>
  <si>
    <t>EWS (Europäisches Währungssystem)</t>
  </si>
  <si>
    <t>EWSA (Wirtschafts-und Sozialausschuss)</t>
  </si>
  <si>
    <t>FEMIP (Investitionsfazilität und Partnerschaft Europa-Mittelmeer)</t>
  </si>
  <si>
    <t>SRB (Einheitliches Abwicklungsgremium)</t>
  </si>
  <si>
    <t>ADB (Asian Development Bank)</t>
  </si>
  <si>
    <t>ADF (African Development Fund)</t>
  </si>
  <si>
    <t>ADF (Asian Development Fund)</t>
  </si>
  <si>
    <t>AFREXIMBANK (African Export-Import Bank)</t>
  </si>
  <si>
    <t>AIIB (Asian Infrastructure Investment Bank)</t>
  </si>
  <si>
    <t>BADEA (Arab Bank for Economic Development in Africa)</t>
  </si>
  <si>
    <t>BCEAO (Central Bank of West African States)</t>
  </si>
  <si>
    <t>BDEAC (Development Bank of Central African States)</t>
  </si>
  <si>
    <t>BEAC (Bank of Central African States)</t>
  </si>
  <si>
    <t>BLADEX (Foreign Trade Bank of Latin America)</t>
  </si>
  <si>
    <t>BSTDB (Black Sea Trade and Development Bank)</t>
  </si>
  <si>
    <t>CAF (Development Bank of Latin America)</t>
  </si>
  <si>
    <t>EBRD (European Bank for Reconstruction and Development)</t>
  </si>
  <si>
    <t>EUROFIMA (European Company for the Financing of Railroad Rolling Stock)</t>
  </si>
  <si>
    <t>FLAR (Fondo Latinoamericano de Reservas)</t>
  </si>
  <si>
    <t>Fonds Belgo-Congolais d'Amortissement et de Gestion</t>
  </si>
  <si>
    <t xml:space="preserve">IIC (Inter-American Investment Corporation, now IDB Invest (Inter-American Development Bank, IDB Group) </t>
  </si>
  <si>
    <t>International Union of Credit &amp; Investment Insurers (Berne Union)</t>
  </si>
  <si>
    <t>IsDB (Islamic Development Bank)</t>
  </si>
  <si>
    <t>Paris Club creditor institutions</t>
  </si>
  <si>
    <t>UEMOA (West African Economic and Monetary Union)</t>
  </si>
  <si>
    <t>CERN (European Organization for Nuclear Research)</t>
  </si>
  <si>
    <t>CoE (Europarat)</t>
  </si>
  <si>
    <t>EBU (European Broadcasting Union)</t>
  </si>
  <si>
    <t>EUTELSAT IGO (European Telecommunications Satellite Organization)</t>
  </si>
  <si>
    <t>IOM (International Organization for Migration)</t>
  </si>
  <si>
    <t>ITSO (International Telecommunications Satellite Organization)</t>
  </si>
  <si>
    <t>NATO (North Atlantic Treaty Organization)</t>
  </si>
  <si>
    <t>Andere InternationaleOrganisationen (nicht-Finanzinstitutionen)</t>
  </si>
  <si>
    <t>Anleihen sind zum Stichtag zu Marktpreisen inklusive Marchzinsen zu bewerten. Dies gilt auch für ex Coupon gehandelte Anleihen.</t>
  </si>
  <si>
    <t>Nordmazedonien</t>
  </si>
  <si>
    <t>Russland</t>
  </si>
  <si>
    <t>Tschechien</t>
  </si>
  <si>
    <t>Eswatini</t>
  </si>
  <si>
    <t>UNFCCC (United Nations Framework Convention for Climate Change)</t>
  </si>
  <si>
    <t>EFSF (Europäische Finanzstabilisierungsfazilität)</t>
  </si>
  <si>
    <t>ICES (International Council for the Exploration of the Sea)</t>
  </si>
  <si>
    <t>IEA (International Energy Agency)</t>
  </si>
  <si>
    <t xml:space="preserve">The Global Fund to Fight AIDS, Tuberculosis and Malaria </t>
  </si>
  <si>
    <t>inkl. Livigno</t>
  </si>
  <si>
    <t xml:space="preserve"> Wechselkurs zum Zeitpunkt der Transaktion oder, falls dies nicht möglich ist, zum Jahresdurchschnittskurs </t>
  </si>
  <si>
    <t>Die Umsätze beinhalten Transaktionen im Zusammenhang mit Derivaten gemäss folgender Tabelle:</t>
  </si>
  <si>
    <t>zu meldende Transaktionen:</t>
  </si>
  <si>
    <t>bei Kauf/Eröffnung:</t>
  </si>
  <si>
    <t>während Laufzeit:</t>
  </si>
  <si>
    <t>bei Verkauf/Verfall:</t>
  </si>
  <si>
    <t>Swaps</t>
  </si>
  <si>
    <t>Käufer</t>
  </si>
  <si>
    <t>Bruttoeinnahmen und -ausgaben der periodischen Ausgleichszahlungen</t>
  </si>
  <si>
    <t>Verkäufer</t>
  </si>
  <si>
    <t>Optionen</t>
  </si>
  <si>
    <t>Ausgaben für Kauf oder bezahlte Prämien</t>
  </si>
  <si>
    <t>keine</t>
  </si>
  <si>
    <t>Termingeschäfte</t>
  </si>
  <si>
    <t>übrige Derivate</t>
  </si>
  <si>
    <t>Ausgaben für Kauf oder Upfront-Zahlung</t>
  </si>
  <si>
    <t>evtl. Bruttoeinnahmen und -ausgaben der periodischen Ausgleichszahlungen</t>
  </si>
  <si>
    <t>Einnahmen oder Ausgaben aus Verkauf oder Barausgleich</t>
  </si>
  <si>
    <t>Einnahmen aus Verkauf oder Upfront-Zahlung</t>
  </si>
  <si>
    <t>Einnahmen oder Ausgaben aus Kauf oder Barausgleich</t>
  </si>
  <si>
    <t>Ausgleichszahlungen sollten wenn möglich brutto gemeldet werden. Ist dies nicht möglich, können die Nettowerte berücksichtigt werden.</t>
  </si>
  <si>
    <r>
      <t xml:space="preserve">(*) Erfolgt bei Verfall die Lieferung des Basiswerts anstatt eines Barausgleichs, so ist die Differenz zwischen Markt- und Ausübungspreis als Ausgleichszahlung anzugeben. </t>
    </r>
    <r>
      <rPr>
        <u/>
        <sz val="10"/>
        <rFont val="Arial"/>
        <family val="2"/>
      </rPr>
      <t>Nicht anzugeben</t>
    </r>
    <r>
      <rPr>
        <sz val="10"/>
        <rFont val="Arial"/>
        <family val="2"/>
      </rPr>
      <t xml:space="preserve"> ist die Lieferung des Basiswerts.</t>
    </r>
  </si>
  <si>
    <t xml:space="preserve">Zweck der Erhebung ist die Ermittlung der grenzüberschreitenden Kapitalverflechtungen von im Inland domizilierten Unternehmen. Die Angaben fliessen in die Zahlungsbilanz, in das Auslandvermögen und in die Publikation der Direktinvestitionen ein. Diese Publikationen sind unter folgendem Link verfügbar: </t>
  </si>
  <si>
    <t>Zum Inland zählen Unternehmen und Personen mit Sitz bzw. Wohnsitz in der Schweiz oder im Fürstentum Liechtenstein. Zum Ausland zählen Unternehmen und Personen mit Sitz bzw. Wohnsitz in allen übrigen Ländern.</t>
  </si>
  <si>
    <t>Juristische Personen und Gesellschaften, wenn der Transaktionswert 1 Million Franken je Erhebungsgegenstand überschreitet bzw. wenn die Auslandaktiven oder 
-passiven zum Erhebungszeitpunkt 10 Millionen Franken je Erhebungsgegenstand übersteigen.</t>
  </si>
  <si>
    <t>Jahreserhebung: Vier Monate nach Ende des Berichtsjahres (Beispiel: Berichtsjahr 2014 → Einreichefrist 30. April 2015). Bitte senden Sie das Formular auch dann zurück, wenn Sie nicht auskunftspflichtig sind.</t>
  </si>
  <si>
    <r>
      <t xml:space="preserve">Die in diesem Arbeitsblatt gegebenen Antworten legen den weiteren Ablauf der Erhebung fest. Die folgende Grafik zeigt in einem Beispiel die zu berücksichtigenden Transaktionen und Bilanzpositionen mit </t>
    </r>
    <r>
      <rPr>
        <b/>
        <sz val="10"/>
        <rFont val="Arial"/>
        <family val="2"/>
      </rPr>
      <t>Gegenparteien im Ausland.</t>
    </r>
    <r>
      <rPr>
        <sz val="10"/>
        <color indexed="8"/>
        <rFont val="Arial"/>
        <family val="2"/>
      </rPr>
      <t xml:space="preserve"> Zum Inland zählen die Schweiz und das Fürstentum Liechtenstein. Es werden nicht alle möglichen Transaktionen und Bestände gezeigt.</t>
    </r>
  </si>
  <si>
    <t>Beteiligungen im Inland sind alle rechtlich selbständigen Unternehmen im Inland, an deren stimmberechtigtem Eigenkapital Ihr Unternehmen mit mindestens 10% beteiligt ist.</t>
  </si>
  <si>
    <t>Die Unternehmensgruppe im Inland beinhaltet alle in die Meldung eingeschlossenen Unternehmen im Inland. In der Regel ist dies das auskunftspflichtige Unternehmen sowie alle rechtlich selbständigen Unternehmen im Inland, an deren stimmberechtigtem Eigenkapital ersteres mit mindestens 10% beteiligt ist (Beteiligungen im Inland).</t>
  </si>
  <si>
    <r>
      <t xml:space="preserve">Wählen Sie die Branche der Unternehmensgruppe im Inland gemäss NOGA 2008 aus dem Dropdown-Menü aus. Falls Ihre Unternehmensgruppe im Inland in mehreren Branchen tätig ist, geben Sie bitte die </t>
    </r>
    <r>
      <rPr>
        <b/>
        <sz val="10"/>
        <color indexed="8"/>
        <rFont val="Arial"/>
        <family val="2"/>
      </rPr>
      <t>Branche mit dem höchsten Personalbestand im Inland</t>
    </r>
    <r>
      <rPr>
        <sz val="10"/>
        <color indexed="8"/>
        <rFont val="Arial"/>
        <family val="2"/>
      </rPr>
      <t xml:space="preserve"> an.</t>
    </r>
  </si>
  <si>
    <t>Investoren mit Sitz im Ausland sind alle juristischen und privaten Personen, die einen Anteil von mindestens 10% am stimmberechtigten Eigenkapital Ihres Unternehmens halten (z.B. Mutterkonzern).
Beispielsweise:</t>
  </si>
  <si>
    <t>Beteiligungen im Ausland sind alle Unternehmen im Ausland, an deren stimmberechtigtem Eigenkapital Ihre Unternehmensgruppe im Inland mindestens einen Anteil von 10% hält (z.B. Tochtergesellschaften). Filialen im Ausland werden wie Beteiligungen behandelt.</t>
  </si>
  <si>
    <t>Als Dritte im Ausland gelten Unternehmen, öffentliche Körperschaften und andere Geschäftspartner im Ausland, zu denen keine Direktinvestitionsbeziehung (direkte oder indirekte Beteiligung von 10% am stimmberechtigten Eigenkapital oder mehr) besteht.</t>
  </si>
  <si>
    <r>
      <t xml:space="preserve">Andere verbundene Unternehmen sind alle Unternehmen, die sich im gleichen Konzern befinden, jedoch nicht zu den direkten oder indirekten Investoren oder Beteiligungen zählen (siehe Grafik für die Unterscheidung zwischen </t>
    </r>
    <r>
      <rPr>
        <i/>
        <sz val="10"/>
        <rFont val="Arial"/>
        <family val="2"/>
      </rPr>
      <t>Investoren</t>
    </r>
    <r>
      <rPr>
        <sz val="10"/>
        <rFont val="Arial"/>
        <family val="2"/>
      </rPr>
      <t xml:space="preserve">, </t>
    </r>
    <r>
      <rPr>
        <i/>
        <sz val="10"/>
        <rFont val="Arial"/>
        <family val="2"/>
      </rPr>
      <t>Beteiligungen</t>
    </r>
    <r>
      <rPr>
        <sz val="10"/>
        <rFont val="Arial"/>
        <family val="2"/>
      </rPr>
      <t xml:space="preserve"> und </t>
    </r>
    <r>
      <rPr>
        <i/>
        <sz val="10"/>
        <rFont val="Arial"/>
        <family val="2"/>
      </rPr>
      <t>anderen verbundenen Unternehmen</t>
    </r>
    <r>
      <rPr>
        <sz val="10"/>
        <rFont val="Arial"/>
        <family val="2"/>
      </rPr>
      <t>).</t>
    </r>
  </si>
  <si>
    <t>Übrige Aktiven und Passiven beinhalten: Dividendenpapiere, kurz- und langfristige Schuldtitel sowie Derivate und strukturierte Produkte 
(Für eine genauere Beschreibung siehe Abschnitt INA4X).
Nicht zu berücksichtigen sind Dividendenpapiere, Strukturierte Produkte sowie kurz- und langfristige Schuldverschreibungen, die sich in einem Wertpapierdepot bei einer Bank im Inland befinden. Derivate sind in jedem Fall zu berücksichtigen. Derivative Finanzinstrumente, die sich auf mehr als eine Währung beziehen, sind in jener Währung anzugeben, in der das Geschäft abgerechnet werden wird.</t>
  </si>
  <si>
    <t>Dividendenpapiere (Aktien, Partizipationsscheine und ähnliche Wertpapiere) von Emittenten im Ausland, die nicht von verbundenen Unternehmen (Muttergesellschaft, Tochter- und Schwestergesellschaften) stammen sowie Anteile an Kollektivanlagen mit Sitz im Ausland.</t>
  </si>
  <si>
    <t>Handelbare kurzfristige Schuldverschreibungen auf Diskontbasis sowie alle anderen festverzinslichen Wertpapiere von Emittenten im Ausland mit einer ursprünglichen Laufzeit von einem Jahr und weniger.</t>
  </si>
  <si>
    <t>Eigene im Ausland emittierte Schuldverschreibungen auf Diskontbasis sowie alle anderen, eigenen im Ausland emittierten festverzinslichen Wertpapiere mit einer ursprünglichen Laufzeit von einem Jahr und weniger.</t>
  </si>
  <si>
    <t>Wertschriften, welche durch die Kombination verschiedener Finanzinstrumente zu einem neuen Produkt verknüpft werden. Neben Basisanlagen wie Aktien oder Obligationen können Derivate einen Bestandteil von strukturierten Produkten bilden. Zudem zählen standardisierte Schuldverschreibungen, welche einen Basiswert 1:1 abbilden (reine Zertifikate) zu den strukturierten Produkten.</t>
  </si>
  <si>
    <t>INA40 - INA45 – Übrige Aktiven und Passiven in CHF, EUR, USD, GBP, JPY, übrige Währungen</t>
  </si>
  <si>
    <t>Ein derivatives Finanzinstrument ist ein Finanzprodukt, dessen Preis und Preisentwicklung vom Preis eines anderen Basiswerts abhängt. Basiswerte können Wertpapiere (beispielsweise Aktien, Anleihen etc.), Finanzkennzahlen (Bonitätsratings, Indizes, Zinssätze etc.), Devisen oder Rohstoffe sein.</t>
  </si>
  <si>
    <r>
      <rPr>
        <u/>
        <sz val="10"/>
        <color indexed="8"/>
        <rFont val="Arial"/>
        <family val="2"/>
      </rPr>
      <t>Anzugeben</t>
    </r>
    <r>
      <rPr>
        <sz val="10"/>
        <color indexed="8"/>
        <rFont val="Arial"/>
        <family val="2"/>
      </rPr>
      <t xml:space="preserve"> sind Derivate mit Gegenparteien im Ausland:</t>
    </r>
  </si>
  <si>
    <t>– gekaufte und geschriebene Optionen (Optionsscheine und Warrants)
– Termingeschäfte, entweder an Börsen gehandelte (Futures) oder ausserbörsliche (Forwards, Devisentermingeschäfte oder Forward Rate Agreements)
– Swapgeschäfte (Devisen- und Währungsswaps sowie Zinsswaps, Aktienswaps oder Total Return Swaps)                                                                                                                                                                                                                                                            – sonstige Derivate (wie Swaptions, Contracts for Difference oder Credit Default Swaps)</t>
  </si>
  <si>
    <r>
      <rPr>
        <u/>
        <sz val="10"/>
        <rFont val="Arial"/>
        <family val="2"/>
      </rPr>
      <t>Anzugeben</t>
    </r>
    <r>
      <rPr>
        <sz val="10"/>
        <rFont val="Arial"/>
        <family val="2"/>
      </rPr>
      <t xml:space="preserve"> sind auch derivative Finanzinstrumente mit ausländischen Gegenparteien, die sich in einem Wertpapierdepot bei einer Bank im Inland befinden.</t>
    </r>
  </si>
  <si>
    <r>
      <rPr>
        <u/>
        <sz val="10"/>
        <rFont val="Arial"/>
        <family val="2"/>
      </rPr>
      <t>Nicht anzugeben</t>
    </r>
    <r>
      <rPr>
        <sz val="10"/>
        <rFont val="Arial"/>
        <family val="2"/>
      </rPr>
      <t xml:space="preserve"> sind die durch derivative Finanzinstrumente abgedeckten Basiswerte (Underlyings).</t>
    </r>
  </si>
  <si>
    <t>Forderungen aus derivativen Finanzinstrumenten (positiver Wiederbeschaffungswert).</t>
  </si>
  <si>
    <t>Verpflichtungen aus derivativen Finanzinstrumenten (negativer Wiederbeschaffungswert).</t>
  </si>
  <si>
    <t xml:space="preserve">Derivate sind zum Wiederbeschaffungswert (Fair Value) am Stichtag zu bewerten. Falls Marktpreise vorhanden sind, sind diese per Stichtag zu melden. </t>
  </si>
  <si>
    <t>Bitte rechnen Sie Bestände in fremder Währung zum Wechselkurs am Erhebungsstichdatum in Schweizer Franken um. Falls eine Aufschlüsselung der übrigen Aktiven und Passiven nach Währungen nicht möglich ist, sind die Bestände unter Schweizer Franken zu melden.</t>
  </si>
  <si>
    <t>Payer (Käufer)</t>
  </si>
  <si>
    <t>Receiver (Verkäufer)</t>
  </si>
  <si>
    <t>Einnahmen und Ausgaben der finalen Ausgleichszahlung*</t>
  </si>
  <si>
    <t>Ausgaben für Barausgleich*</t>
  </si>
  <si>
    <t>Einnahmen aus Verkauf oder Barausgleich*</t>
  </si>
  <si>
    <t>keine (eventuelle Ausgaben für Upfront-Zahlung)</t>
  </si>
  <si>
    <t>keine (eventuelle Einnahmen aus Upfront-Zahlung)</t>
  </si>
  <si>
    <t>Vereinnahmte Prämien</t>
  </si>
  <si>
    <t>Strukturierte Produkte und derivative Finanzinstrumente, die sich auf mehr als eine Währung beziehen, sind in jener Währung anzugeben, in der das Geschäft abgerechnet werden wird.</t>
  </si>
  <si>
    <t>6. - 9. Erläuterungen zu den Formularen</t>
  </si>
  <si>
    <t>gültig ab 31.12.2021</t>
  </si>
  <si>
    <t>Release 1.4</t>
  </si>
  <si>
    <t>Rechnen Sie bitte Zinsen in Fremdwährungen zum Wechselkurs zum Zeitpunkt der Transaktion oder zum Durchschnittskurs der Berichtsperiode 
in Schweizer Franken um.</t>
  </si>
  <si>
    <t>Die Schweizerische Nationalbank ist durch das Bundesgesetz über die Schweizerische Nationalbank (Nationalbankgesetz) vom 3. Oktober 2003 und die Verordnung zum Nationalbankgesetz vom 18. März 2004 und die Anlage zum Währungsvertrag zwischen der Schweizerischen Eidgenossenschaft und dem Fürstentum Liechtenstein vom 3. November 1998 ermächtigt, die erforderlichen statistischen Erhebungen für die Erstellung der Zahlungsbilanz und der Statistik über das Auslandvermögen durchzuführen. Das Gesetz verpflichtet die Nationalbank, die erhobenen Daten vertraulich zu behandeln und nur in aggregierter Form zu publizieren.</t>
  </si>
  <si>
    <t>JA</t>
  </si>
  <si>
    <t>NEIN</t>
  </si>
  <si>
    <t>mit über 10 Mio. CHF</t>
  </si>
  <si>
    <t>mit weniger als 10  Mio. CHF</t>
  </si>
  <si>
    <r>
      <t xml:space="preserve">Sind am Eigenkapital Ihres Unternehmens Investoren mit Sitz im Ausland </t>
    </r>
    <r>
      <rPr>
        <b/>
        <sz val="10"/>
        <color theme="1"/>
        <rFont val="Arial"/>
        <family val="2"/>
      </rPr>
      <t>mit 10% oder mehr</t>
    </r>
    <r>
      <rPr>
        <sz val="10"/>
        <color theme="1"/>
        <rFont val="Arial"/>
        <family val="2"/>
      </rPr>
      <t xml:space="preserve"> am 
stimmberechtigten Eigenkapital beteiligt? </t>
    </r>
  </si>
  <si>
    <t>Kredite, Einlagen und sonstige Forderungen/Verbindlichkeiten der inländischen Unternehmensgruppe gegenüber Gegenparteien im Ausland</t>
  </si>
  <si>
    <t xml:space="preserve">Zinsaufwände und Zinserträge auf Krediten, Einlagen und sonstigen Forderungen/Verbindlichkeiten </t>
  </si>
  <si>
    <t>mit Gegenparteien im Ausland</t>
  </si>
  <si>
    <t>Länderzuteilung bei Handelskrediten mit Gegenparteien in mehreren Ländern: Es ist stets das Land der Gegenpartei anzugeben, über welche die Zahlung abgewickelt wird. Aktive Lieferantenkredite (Waren- und Handelskredite) sind unter dem Land der Gegenpartei zu melden, von der die Zahlung erwartet wird. Passive Lieferantenkredite (Waren- und Handelskredite) sind unter dem Land der Gegenpartei zu melden, an welche die Zahlung geleistet werden soll.</t>
  </si>
  <si>
    <t>2. Aktueller Release</t>
  </si>
  <si>
    <t>Diese Excel-Datei dient der Erfassung der Daten zur oben genannten Erhebung. Nach der Erfassung und Kontrolle der Daten übermitteln Sie diese Datei an 
die SNB (siehe auch Punkt 7.). 
Bitte nehmen Sie an der Datei keine Veränderung vor, da diese ansonsten in der SNB nicht verarbeitet werden kann. 
Wollen Sie die Excel-Formulare in einen Automatisierungsprozess einbinden, beachten Sie bitte dazu die Informationen auf unserer Webseite: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</si>
</sst>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
    <numFmt numFmtId="165" formatCode="#,##0_);[Red]\-#,##0_);;@"/>
    <numFmt numFmtId="166" formatCode="#,##0.0_);[Red]\-#,##0.0_);;@"/>
    <numFmt numFmtId="167" formatCode="000000"/>
    <numFmt numFmtId="168" formatCode=";;;"/>
    <numFmt numFmtId="169" formatCode="General_)"/>
    <numFmt numFmtId="170" formatCode="0\ &quot;ERROR&quot;"/>
    <numFmt numFmtId="171" formatCode="0\ &quot;WARNUNG&quot;"/>
  </numFmts>
  <fonts count="75" x14ac:knownFonts="1">
    <font>
      <sz val="10"/>
      <color theme="1"/>
      <name val="Arial"/>
      <family val="2"/>
    </font>
    <font>
      <sz val="11"/>
      <color theme="1"/>
      <name val="Arial"/>
      <family val="2"/>
    </font>
    <font>
      <sz val="10"/>
      <name val="Arial"/>
      <family val="2"/>
    </font>
    <font>
      <b/>
      <sz val="10"/>
      <name val="Arial"/>
      <family val="2"/>
    </font>
    <font>
      <sz val="12"/>
      <name val="Arial"/>
      <family val="2"/>
    </font>
    <font>
      <sz val="11"/>
      <name val="Arial"/>
      <family val="2"/>
    </font>
    <font>
      <b/>
      <sz val="14"/>
      <name val="Arial"/>
      <family val="2"/>
    </font>
    <font>
      <b/>
      <sz val="12"/>
      <name val="Arial"/>
      <family val="2"/>
    </font>
    <font>
      <b/>
      <sz val="10"/>
      <color indexed="8"/>
      <name val="Arial"/>
      <family val="2"/>
    </font>
    <font>
      <b/>
      <sz val="11"/>
      <name val="Arial"/>
      <family val="2"/>
    </font>
    <font>
      <b/>
      <u/>
      <sz val="12"/>
      <name val="Arial"/>
      <family val="2"/>
    </font>
    <font>
      <sz val="14"/>
      <name val="Arial"/>
      <family val="2"/>
    </font>
    <font>
      <i/>
      <sz val="10"/>
      <color indexed="8"/>
      <name val="Arial"/>
      <family val="2"/>
    </font>
    <font>
      <b/>
      <u/>
      <sz val="11"/>
      <name val="Arial"/>
      <family val="2"/>
    </font>
    <font>
      <sz val="14"/>
      <color indexed="8"/>
      <name val="Arial"/>
      <family val="2"/>
    </font>
    <font>
      <u/>
      <sz val="11"/>
      <name val="Arial"/>
      <family val="2"/>
    </font>
    <font>
      <sz val="8"/>
      <color indexed="81"/>
      <name val="Tahoma"/>
      <family val="2"/>
    </font>
    <font>
      <b/>
      <sz val="8"/>
      <color indexed="81"/>
      <name val="Tahoma"/>
      <family val="2"/>
    </font>
    <font>
      <sz val="10"/>
      <color indexed="8"/>
      <name val="Arial"/>
      <family val="2"/>
    </font>
    <font>
      <u/>
      <sz val="10"/>
      <name val="Arial"/>
      <family val="2"/>
    </font>
    <font>
      <u/>
      <sz val="10"/>
      <color indexed="8"/>
      <name val="Arial"/>
      <family val="2"/>
    </font>
    <font>
      <sz val="9"/>
      <color indexed="81"/>
      <name val="Tahoma"/>
      <family val="2"/>
    </font>
    <font>
      <b/>
      <u/>
      <sz val="10"/>
      <name val="Arial"/>
      <family val="2"/>
    </font>
    <font>
      <b/>
      <sz val="14"/>
      <color indexed="8"/>
      <name val="Arial"/>
      <family val="2"/>
    </font>
    <font>
      <strike/>
      <sz val="10"/>
      <name val="Arial"/>
      <family val="2"/>
    </font>
    <font>
      <u/>
      <sz val="10"/>
      <color indexed="12"/>
      <name val="Arial"/>
      <family val="2"/>
    </font>
    <font>
      <sz val="10"/>
      <color indexed="10"/>
      <name val="Arial"/>
      <family val="2"/>
    </font>
    <font>
      <i/>
      <sz val="10"/>
      <name val="Arial"/>
      <family val="2"/>
    </font>
    <font>
      <b/>
      <i/>
      <sz val="10"/>
      <name val="Arial"/>
      <family val="2"/>
    </font>
    <font>
      <sz val="10"/>
      <color theme="1"/>
      <name val="Arial"/>
      <family val="2"/>
    </font>
    <font>
      <u/>
      <sz val="10"/>
      <color theme="10"/>
      <name val="Arial"/>
      <family val="2"/>
    </font>
    <font>
      <u/>
      <sz val="11"/>
      <color theme="10"/>
      <name val="Arial"/>
      <family val="2"/>
    </font>
    <font>
      <b/>
      <sz val="14"/>
      <color theme="1"/>
      <name val="Arial"/>
      <family val="2"/>
    </font>
    <font>
      <b/>
      <sz val="10"/>
      <color rgb="FFFF0000"/>
      <name val="Arial"/>
      <family val="2"/>
    </font>
    <font>
      <sz val="14"/>
      <color theme="1"/>
      <name val="Arial"/>
      <family val="2"/>
    </font>
    <font>
      <sz val="8"/>
      <color theme="1"/>
      <name val="Arial"/>
      <family val="2"/>
    </font>
    <font>
      <b/>
      <sz val="12"/>
      <color theme="1"/>
      <name val="Arial"/>
      <family val="2"/>
    </font>
    <font>
      <sz val="11"/>
      <color theme="1"/>
      <name val="Arial"/>
      <family val="2"/>
    </font>
    <font>
      <b/>
      <sz val="11"/>
      <color theme="1"/>
      <name val="Arial"/>
      <family val="2"/>
    </font>
    <font>
      <b/>
      <sz val="9"/>
      <color rgb="FFFF0000"/>
      <name val="Arial"/>
      <family val="2"/>
    </font>
    <font>
      <b/>
      <sz val="10"/>
      <color theme="1"/>
      <name val="Arial"/>
      <family val="2"/>
    </font>
    <font>
      <u/>
      <sz val="8"/>
      <color theme="10"/>
      <name val="Arial"/>
      <family val="2"/>
    </font>
    <font>
      <sz val="10"/>
      <color theme="0" tint="-0.14999847407452621"/>
      <name val="Arial"/>
      <family val="2"/>
    </font>
    <font>
      <sz val="10"/>
      <color theme="0"/>
      <name val="Arial"/>
      <family val="2"/>
    </font>
    <font>
      <sz val="11"/>
      <color rgb="FFFF0000"/>
      <name val="Arial"/>
      <family val="2"/>
    </font>
    <font>
      <sz val="10"/>
      <color rgb="FF000000"/>
      <name val="Arial"/>
      <family val="2"/>
    </font>
    <font>
      <sz val="8"/>
      <color theme="0" tint="-4.9989318521683403E-2"/>
      <name val="Arial"/>
      <family val="2"/>
    </font>
    <font>
      <i/>
      <sz val="11"/>
      <color theme="1"/>
      <name val="Arial"/>
      <family val="2"/>
    </font>
    <font>
      <i/>
      <sz val="10"/>
      <color theme="1"/>
      <name val="Arial"/>
      <family val="2"/>
    </font>
    <font>
      <sz val="10"/>
      <color rgb="FF00FF00"/>
      <name val="Arial"/>
      <family val="2"/>
    </font>
    <font>
      <sz val="10"/>
      <color rgb="FF0070C0"/>
      <name val="Arial"/>
      <family val="2"/>
    </font>
    <font>
      <sz val="10"/>
      <color rgb="FFFFFFFF"/>
      <name val="Arial"/>
      <family val="2"/>
    </font>
    <font>
      <sz val="8"/>
      <color theme="0"/>
      <name val="Arial"/>
      <family val="2"/>
    </font>
    <font>
      <b/>
      <sz val="11"/>
      <color theme="10"/>
      <name val="Arial"/>
      <family val="2"/>
    </font>
    <font>
      <u/>
      <sz val="10"/>
      <color rgb="FF0000FF"/>
      <name val="Arial"/>
      <family val="2"/>
    </font>
    <font>
      <b/>
      <sz val="12"/>
      <color theme="0"/>
      <name val="Arial"/>
      <family val="2"/>
    </font>
    <font>
      <b/>
      <sz val="10"/>
      <color rgb="FF0070C0"/>
      <name val="Arial"/>
      <family val="2"/>
    </font>
    <font>
      <b/>
      <sz val="11"/>
      <color rgb="FF00B050"/>
      <name val="Arial"/>
      <family val="2"/>
    </font>
    <font>
      <b/>
      <i/>
      <sz val="10"/>
      <color rgb="FF00B050"/>
      <name val="Arial"/>
      <family val="2"/>
    </font>
    <font>
      <b/>
      <sz val="10"/>
      <color rgb="FF00B050"/>
      <name val="Arial"/>
      <family val="2"/>
    </font>
    <font>
      <b/>
      <sz val="20"/>
      <color theme="0"/>
      <name val="Arial"/>
      <family val="2"/>
    </font>
    <font>
      <sz val="24"/>
      <color theme="0"/>
      <name val="Arial"/>
      <family val="2"/>
    </font>
    <font>
      <b/>
      <u/>
      <sz val="10"/>
      <color theme="10"/>
      <name val="Arial"/>
      <family val="2"/>
    </font>
    <font>
      <sz val="11"/>
      <color theme="0"/>
      <name val="Arial"/>
      <family val="2"/>
    </font>
    <font>
      <sz val="10"/>
      <color rgb="FFFF0000"/>
      <name val="Arial"/>
      <family val="2"/>
    </font>
    <font>
      <sz val="12"/>
      <color theme="1"/>
      <name val="Arial"/>
      <family val="2"/>
    </font>
    <font>
      <b/>
      <sz val="11"/>
      <color theme="1"/>
      <name val="Calibri"/>
      <family val="2"/>
      <scheme val="minor"/>
    </font>
    <font>
      <sz val="10"/>
      <color theme="1"/>
      <name val="Calibri"/>
      <family val="2"/>
      <scheme val="minor"/>
    </font>
    <font>
      <b/>
      <sz val="11"/>
      <color rgb="FFFF0000"/>
      <name val="Arial"/>
      <family val="2"/>
    </font>
    <font>
      <b/>
      <u/>
      <sz val="12"/>
      <color theme="10"/>
      <name val="Arial"/>
      <family val="2"/>
    </font>
    <font>
      <b/>
      <sz val="11"/>
      <color theme="3" tint="0.39997558519241921"/>
      <name val="Arial"/>
      <family val="2"/>
    </font>
    <font>
      <b/>
      <u/>
      <sz val="11"/>
      <color theme="10"/>
      <name val="Arial"/>
      <family val="2"/>
    </font>
    <font>
      <b/>
      <i/>
      <sz val="10"/>
      <color theme="1"/>
      <name val="Arial"/>
      <family val="2"/>
    </font>
    <font>
      <u/>
      <sz val="10"/>
      <color theme="0" tint="-0.34998626667073579"/>
      <name val="Arial"/>
      <family val="2"/>
    </font>
    <font>
      <b/>
      <sz val="10"/>
      <color theme="0"/>
      <name val="Arial"/>
      <family val="2"/>
    </font>
  </fonts>
  <fills count="15">
    <fill>
      <patternFill patternType="none"/>
    </fill>
    <fill>
      <patternFill patternType="gray125"/>
    </fill>
    <fill>
      <patternFill patternType="solid">
        <fgColor rgb="FFF0EFD7"/>
        <bgColor indexed="64"/>
      </patternFill>
    </fill>
    <fill>
      <patternFill patternType="solid">
        <fgColor rgb="FFDCEFB4"/>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theme="5" tint="0.59999389629810485"/>
        <bgColor indexed="64"/>
      </patternFill>
    </fill>
    <fill>
      <patternFill patternType="solid">
        <fgColor theme="5" tint="0.39997558519241921"/>
        <bgColor indexed="64"/>
      </patternFill>
    </fill>
  </fills>
  <borders count="6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style="thin">
        <color indexed="64"/>
      </left>
      <right/>
      <top/>
      <bottom/>
      <diagonal/>
    </border>
    <border>
      <left/>
      <right/>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style="thin">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right style="thin">
        <color theme="0"/>
      </right>
      <top/>
      <bottom/>
      <diagonal/>
    </border>
    <border>
      <left style="thin">
        <color theme="0"/>
      </left>
      <right style="thin">
        <color theme="0"/>
      </right>
      <top style="thin">
        <color theme="0"/>
      </top>
      <bottom style="thin">
        <color theme="0"/>
      </bottom>
      <diagonal/>
    </border>
    <border>
      <left/>
      <right/>
      <top/>
      <bottom style="thin">
        <color theme="0"/>
      </bottom>
      <diagonal/>
    </border>
    <border>
      <left/>
      <right/>
      <top style="thin">
        <color theme="0"/>
      </top>
      <bottom/>
      <diagonal/>
    </border>
    <border>
      <left style="thin">
        <color theme="0"/>
      </left>
      <right style="thin">
        <color theme="0"/>
      </right>
      <top/>
      <bottom style="thin">
        <color theme="0"/>
      </bottom>
      <diagonal/>
    </border>
    <border>
      <left/>
      <right/>
      <top style="thin">
        <color theme="0" tint="-0.24994659260841701"/>
      </top>
      <bottom style="thin">
        <color theme="0" tint="-0.24994659260841701"/>
      </bottom>
      <diagonal/>
    </border>
    <border>
      <left style="thick">
        <color theme="0"/>
      </left>
      <right style="thick">
        <color theme="0"/>
      </right>
      <top/>
      <bottom/>
      <diagonal/>
    </border>
    <border>
      <left style="thick">
        <color theme="0"/>
      </left>
      <right style="thin">
        <color indexed="64"/>
      </right>
      <top/>
      <bottom/>
      <diagonal/>
    </border>
    <border>
      <left style="thick">
        <color theme="0"/>
      </left>
      <right style="thick">
        <color theme="0"/>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s>
  <cellStyleXfs count="12">
    <xf numFmtId="0" fontId="0" fillId="0" borderId="0"/>
    <xf numFmtId="166" fontId="29" fillId="0" borderId="1" applyFill="0">
      <protection locked="0"/>
    </xf>
    <xf numFmtId="0" fontId="29" fillId="2" borderId="2" applyNumberFormat="0">
      <alignment vertical="center"/>
    </xf>
    <xf numFmtId="166" fontId="29" fillId="0" borderId="3"/>
    <xf numFmtId="0" fontId="29" fillId="0" borderId="4" applyNumberFormat="0">
      <alignment horizontal="center" vertical="center"/>
    </xf>
    <xf numFmtId="165" fontId="29" fillId="0" borderId="2" applyNumberFormat="0" applyFont="0" applyAlignment="0">
      <alignment vertical="center"/>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164" fontId="29" fillId="3" borderId="2">
      <alignment horizontal="center"/>
    </xf>
    <xf numFmtId="166" fontId="29" fillId="0" borderId="3"/>
    <xf numFmtId="0" fontId="32" fillId="0" borderId="0" applyNumberFormat="0" applyFill="0" applyBorder="0" applyAlignment="0" applyProtection="0"/>
    <xf numFmtId="0" fontId="33" fillId="4" borderId="5">
      <alignment horizontal="center" vertical="center"/>
    </xf>
  </cellStyleXfs>
  <cellXfs count="904">
    <xf numFmtId="0" fontId="0" fillId="0" borderId="0" xfId="0"/>
    <xf numFmtId="0" fontId="0" fillId="0" borderId="0" xfId="0"/>
    <xf numFmtId="0" fontId="34" fillId="0" borderId="0" xfId="0" applyFont="1"/>
    <xf numFmtId="0" fontId="29" fillId="0" borderId="4" xfId="4">
      <alignment horizontal="center" vertical="center"/>
    </xf>
    <xf numFmtId="164" fontId="29" fillId="3" borderId="2" xfId="8">
      <alignment horizontal="center"/>
    </xf>
    <xf numFmtId="0" fontId="0" fillId="0" borderId="6" xfId="0" applyBorder="1"/>
    <xf numFmtId="0" fontId="0" fillId="0" borderId="2" xfId="0" applyBorder="1"/>
    <xf numFmtId="0" fontId="0" fillId="0" borderId="4" xfId="0" applyBorder="1"/>
    <xf numFmtId="164" fontId="29" fillId="3" borderId="2" xfId="8" applyBorder="1">
      <alignment horizontal="center"/>
    </xf>
    <xf numFmtId="166" fontId="29" fillId="0" borderId="1" xfId="1">
      <protection locked="0"/>
    </xf>
    <xf numFmtId="0" fontId="0" fillId="0" borderId="0" xfId="0" applyAlignment="1">
      <alignment horizontal="left"/>
    </xf>
    <xf numFmtId="14" fontId="0" fillId="0" borderId="0" xfId="0" applyNumberFormat="1" applyAlignment="1">
      <alignment horizontal="left"/>
    </xf>
    <xf numFmtId="0" fontId="0" fillId="0" borderId="0" xfId="0" quotePrefix="1" applyAlignment="1">
      <alignment horizontal="left"/>
    </xf>
    <xf numFmtId="0" fontId="0" fillId="0" borderId="0" xfId="0" applyAlignment="1">
      <alignment horizontal="right"/>
    </xf>
    <xf numFmtId="0" fontId="0" fillId="0" borderId="0" xfId="0" applyBorder="1"/>
    <xf numFmtId="0" fontId="0" fillId="0" borderId="7" xfId="0" applyBorder="1"/>
    <xf numFmtId="0" fontId="35" fillId="0" borderId="0" xfId="0" applyFont="1"/>
    <xf numFmtId="0" fontId="0" fillId="0" borderId="0" xfId="0" applyFont="1"/>
    <xf numFmtId="0" fontId="36" fillId="0" borderId="0" xfId="0" applyFont="1"/>
    <xf numFmtId="0" fontId="37" fillId="0" borderId="0" xfId="0" applyFont="1"/>
    <xf numFmtId="0" fontId="35" fillId="0" borderId="0" xfId="0" applyFont="1" applyAlignment="1">
      <alignment horizontal="right" vertical="center"/>
    </xf>
    <xf numFmtId="0" fontId="38" fillId="0" borderId="0" xfId="0" applyFont="1" applyAlignment="1">
      <alignment horizontal="center" vertical="center"/>
    </xf>
    <xf numFmtId="0" fontId="35" fillId="0" borderId="52" xfId="0" applyFont="1" applyBorder="1" applyAlignment="1">
      <alignment horizontal="right" vertical="center"/>
    </xf>
    <xf numFmtId="167" fontId="38" fillId="5" borderId="53" xfId="0" applyNumberFormat="1" applyFont="1" applyFill="1" applyBorder="1" applyAlignment="1" applyProtection="1">
      <alignment horizontal="center" vertical="center"/>
      <protection locked="0"/>
    </xf>
    <xf numFmtId="0" fontId="39" fillId="0" borderId="0" xfId="0" applyFont="1" applyAlignment="1">
      <alignment vertical="center"/>
    </xf>
    <xf numFmtId="0" fontId="38" fillId="5" borderId="53" xfId="0" applyFont="1" applyFill="1" applyBorder="1" applyAlignment="1" applyProtection="1">
      <alignment horizontal="center" vertical="center"/>
      <protection locked="0"/>
    </xf>
    <xf numFmtId="0" fontId="38" fillId="0" borderId="0" xfId="0" applyFont="1" applyFill="1" applyAlignment="1">
      <alignment vertical="center" textRotation="90"/>
    </xf>
    <xf numFmtId="0" fontId="37" fillId="0" borderId="0" xfId="0" applyFont="1" applyFill="1"/>
    <xf numFmtId="0" fontId="0" fillId="0" borderId="0" xfId="0" applyFont="1" applyFill="1" applyAlignment="1">
      <alignment vertical="center"/>
    </xf>
    <xf numFmtId="0" fontId="37" fillId="0" borderId="0" xfId="0" applyFont="1" applyFill="1" applyAlignment="1">
      <alignment vertical="center"/>
    </xf>
    <xf numFmtId="0" fontId="0" fillId="0" borderId="0" xfId="0" applyFont="1" applyFill="1"/>
    <xf numFmtId="0" fontId="0" fillId="0" borderId="0" xfId="0" applyFont="1" applyFill="1" applyBorder="1" applyProtection="1"/>
    <xf numFmtId="0" fontId="40" fillId="4" borderId="54" xfId="0" applyFont="1" applyFill="1" applyBorder="1" applyAlignment="1">
      <alignment vertical="center"/>
    </xf>
    <xf numFmtId="0" fontId="37" fillId="4" borderId="54" xfId="0" applyFont="1" applyFill="1" applyBorder="1" applyAlignment="1">
      <alignment vertical="center"/>
    </xf>
    <xf numFmtId="0" fontId="3" fillId="4" borderId="54" xfId="0" applyFont="1" applyFill="1" applyBorder="1" applyAlignment="1">
      <alignment horizontal="center" vertical="center"/>
    </xf>
    <xf numFmtId="0" fontId="3" fillId="4" borderId="54" xfId="0" applyFont="1" applyFill="1" applyBorder="1" applyAlignment="1">
      <alignment vertical="center"/>
    </xf>
    <xf numFmtId="0" fontId="0" fillId="4" borderId="0" xfId="0" applyFont="1" applyFill="1"/>
    <xf numFmtId="0" fontId="0" fillId="4" borderId="0" xfId="0" applyFont="1" applyFill="1" applyAlignment="1">
      <alignment horizontal="center" vertical="center"/>
    </xf>
    <xf numFmtId="0" fontId="0" fillId="4" borderId="0" xfId="0" applyFont="1" applyFill="1" applyAlignment="1">
      <alignment vertical="center"/>
    </xf>
    <xf numFmtId="0" fontId="0" fillId="4" borderId="0" xfId="0" applyFont="1" applyFill="1" applyAlignment="1">
      <alignment horizontal="center"/>
    </xf>
    <xf numFmtId="0" fontId="33" fillId="4" borderId="55" xfId="0" applyFont="1" applyFill="1" applyBorder="1" applyAlignment="1">
      <alignment vertical="center"/>
    </xf>
    <xf numFmtId="0" fontId="0" fillId="4" borderId="55" xfId="0" applyFont="1" applyFill="1" applyBorder="1" applyAlignment="1">
      <alignment vertical="center"/>
    </xf>
    <xf numFmtId="0" fontId="40" fillId="4" borderId="55" xfId="0" applyFont="1" applyFill="1" applyBorder="1" applyAlignment="1">
      <alignment horizontal="center" vertical="center"/>
    </xf>
    <xf numFmtId="0" fontId="33" fillId="4" borderId="55" xfId="0" applyFont="1" applyFill="1" applyBorder="1" applyAlignment="1">
      <alignment horizontal="right" vertical="center"/>
    </xf>
    <xf numFmtId="0" fontId="37" fillId="0" borderId="0" xfId="0" applyFont="1" applyAlignment="1">
      <alignment vertical="center"/>
    </xf>
    <xf numFmtId="0" fontId="41" fillId="0" borderId="7" xfId="6" applyFont="1" applyBorder="1" applyAlignment="1" applyProtection="1">
      <alignment horizontal="left" readingOrder="1"/>
    </xf>
    <xf numFmtId="0" fontId="35" fillId="0" borderId="7" xfId="0" applyFont="1" applyBorder="1"/>
    <xf numFmtId="0" fontId="35" fillId="0" borderId="0" xfId="0" applyFont="1" applyAlignment="1"/>
    <xf numFmtId="0" fontId="41" fillId="0" borderId="0" xfId="6" applyFont="1" applyAlignment="1" applyProtection="1">
      <alignment horizontal="right"/>
    </xf>
    <xf numFmtId="0" fontId="35" fillId="0" borderId="0" xfId="0" applyFont="1" applyAlignment="1">
      <alignment horizontal="right"/>
    </xf>
    <xf numFmtId="0" fontId="0" fillId="0" borderId="0" xfId="0"/>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5" fillId="0" borderId="0" xfId="0" applyFont="1"/>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5" fillId="0" borderId="0" xfId="0" applyFont="1" applyFill="1" applyBorder="1"/>
    <xf numFmtId="49" fontId="6" fillId="0" borderId="0" xfId="0" applyNumberFormat="1" applyFont="1" applyFill="1" applyAlignment="1">
      <alignment vertical="top"/>
    </xf>
    <xf numFmtId="166" fontId="29" fillId="0" borderId="3" xfId="3"/>
    <xf numFmtId="0" fontId="29" fillId="0" borderId="8" xfId="4" applyBorder="1">
      <alignment horizontal="center" vertical="center"/>
    </xf>
    <xf numFmtId="0" fontId="40" fillId="0" borderId="9" xfId="0" applyFont="1" applyBorder="1" applyAlignment="1">
      <alignment vertical="top" wrapText="1"/>
    </xf>
    <xf numFmtId="0" fontId="40" fillId="0" borderId="10" xfId="0" applyFont="1" applyBorder="1" applyAlignment="1"/>
    <xf numFmtId="0" fontId="40" fillId="0" borderId="6" xfId="0" applyNumberFormat="1" applyFont="1" applyBorder="1" applyAlignment="1">
      <alignment horizontal="center"/>
    </xf>
    <xf numFmtId="166" fontId="29" fillId="0" borderId="11" xfId="1" applyBorder="1">
      <protection locked="0"/>
    </xf>
    <xf numFmtId="0" fontId="2" fillId="0" borderId="2" xfId="0" applyFont="1" applyFill="1" applyBorder="1" applyAlignment="1">
      <alignment horizontal="center"/>
    </xf>
    <xf numFmtId="0" fontId="42" fillId="0" borderId="0" xfId="0" applyFont="1" applyFill="1"/>
    <xf numFmtId="0" fontId="7"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7" fillId="0" borderId="0" xfId="0" applyFont="1" applyFill="1" applyBorder="1" applyAlignment="1">
      <alignment horizontal="center" vertical="top" wrapText="1"/>
    </xf>
    <xf numFmtId="0" fontId="9" fillId="0" borderId="0" xfId="0" applyFont="1"/>
    <xf numFmtId="0" fontId="5" fillId="0" borderId="0" xfId="0" applyFont="1" applyFill="1" applyBorder="1" applyAlignment="1">
      <alignment horizontal="left"/>
    </xf>
    <xf numFmtId="0" fontId="29" fillId="0" borderId="12" xfId="4" applyBorder="1">
      <alignment horizontal="center" vertical="center"/>
    </xf>
    <xf numFmtId="0" fontId="2" fillId="0" borderId="2" xfId="0" applyFont="1" applyFill="1" applyBorder="1" applyAlignment="1" applyProtection="1">
      <alignment horizontal="center" wrapText="1"/>
    </xf>
    <xf numFmtId="164" fontId="29" fillId="3" borderId="2" xfId="8" applyAlignment="1">
      <alignment horizontal="center"/>
    </xf>
    <xf numFmtId="0" fontId="0" fillId="0" borderId="0" xfId="0" applyFont="1" applyAlignment="1"/>
    <xf numFmtId="169" fontId="2" fillId="0" borderId="2" xfId="0" applyNumberFormat="1" applyFont="1" applyFill="1" applyBorder="1" applyAlignment="1" applyProtection="1">
      <alignment horizontal="center" wrapText="1"/>
    </xf>
    <xf numFmtId="0" fontId="2" fillId="0" borderId="2" xfId="0" applyFont="1" applyFill="1" applyBorder="1" applyAlignment="1">
      <alignment horizontal="center" wrapText="1"/>
    </xf>
    <xf numFmtId="0" fontId="43" fillId="0" borderId="0" xfId="0" applyFont="1"/>
    <xf numFmtId="0" fontId="38" fillId="0" borderId="0" xfId="0" applyFont="1" applyAlignment="1">
      <alignment vertical="center"/>
    </xf>
    <xf numFmtId="0" fontId="37" fillId="0" borderId="0" xfId="0" applyNumberFormat="1" applyFont="1"/>
    <xf numFmtId="0" fontId="44" fillId="0" borderId="0" xfId="0" applyFont="1" applyAlignment="1">
      <alignment horizontal="left"/>
    </xf>
    <xf numFmtId="0" fontId="2" fillId="0" borderId="0" xfId="0" applyFont="1"/>
    <xf numFmtId="0" fontId="0" fillId="0" borderId="0" xfId="0" applyFont="1" applyAlignment="1">
      <alignment horizontal="right"/>
    </xf>
    <xf numFmtId="0" fontId="30" fillId="0" borderId="0" xfId="6" applyFont="1" applyAlignment="1" applyProtection="1">
      <alignment horizontal="right"/>
    </xf>
    <xf numFmtId="0" fontId="0" fillId="0" borderId="0" xfId="0" applyAlignment="1">
      <alignment horizontal="left" vertical="top"/>
    </xf>
    <xf numFmtId="0" fontId="0" fillId="0" borderId="13" xfId="0" applyBorder="1"/>
    <xf numFmtId="0" fontId="45" fillId="0" borderId="0" xfId="0" applyFont="1" applyAlignment="1">
      <alignment horizontal="left" readingOrder="1"/>
    </xf>
    <xf numFmtId="0" fontId="33" fillId="4" borderId="0" xfId="0" applyFont="1" applyFill="1" applyBorder="1" applyAlignment="1">
      <alignment vertical="center"/>
    </xf>
    <xf numFmtId="0" fontId="0" fillId="4" borderId="0" xfId="0" applyFont="1" applyFill="1" applyBorder="1" applyAlignment="1">
      <alignment vertical="center"/>
    </xf>
    <xf numFmtId="0" fontId="40" fillId="4" borderId="0" xfId="0" applyFont="1" applyFill="1" applyBorder="1" applyAlignment="1">
      <alignment horizontal="center" vertical="center"/>
    </xf>
    <xf numFmtId="0" fontId="46" fillId="4" borderId="0" xfId="0" applyFont="1" applyFill="1"/>
    <xf numFmtId="0" fontId="0" fillId="0" borderId="14" xfId="0" applyBorder="1"/>
    <xf numFmtId="0" fontId="29" fillId="0" borderId="7" xfId="4" applyBorder="1">
      <alignment horizontal="center" vertical="center"/>
    </xf>
    <xf numFmtId="0" fontId="13" fillId="0" borderId="0" xfId="0" applyFont="1" applyFill="1" applyBorder="1" applyAlignment="1">
      <alignment horizontal="left" vertical="top" wrapText="1"/>
    </xf>
    <xf numFmtId="0" fontId="5" fillId="0" borderId="0" xfId="0" applyFont="1" applyBorder="1"/>
    <xf numFmtId="0" fontId="30" fillId="0" borderId="2" xfId="6" applyFont="1" applyFill="1" applyBorder="1" applyAlignment="1" applyProtection="1">
      <alignment horizontal="center" wrapText="1"/>
    </xf>
    <xf numFmtId="0" fontId="30" fillId="0" borderId="2" xfId="6" applyFont="1" applyFill="1" applyBorder="1" applyAlignment="1" applyProtection="1">
      <alignment horizontal="center"/>
    </xf>
    <xf numFmtId="169" fontId="30" fillId="0" borderId="2" xfId="6" applyNumberFormat="1" applyFont="1" applyFill="1" applyBorder="1" applyAlignment="1" applyProtection="1">
      <alignment horizontal="center" wrapText="1"/>
    </xf>
    <xf numFmtId="0" fontId="0" fillId="4" borderId="0" xfId="0" applyFill="1"/>
    <xf numFmtId="169" fontId="2" fillId="0" borderId="15" xfId="0" applyNumberFormat="1" applyFont="1" applyFill="1" applyBorder="1" applyAlignment="1" applyProtection="1">
      <alignment horizontal="left"/>
    </xf>
    <xf numFmtId="0" fontId="2" fillId="0" borderId="15" xfId="0" quotePrefix="1" applyFont="1" applyFill="1" applyBorder="1" applyAlignment="1" applyProtection="1">
      <alignment horizontal="left"/>
    </xf>
    <xf numFmtId="0" fontId="2" fillId="0" borderId="15" xfId="0" applyFont="1" applyFill="1" applyBorder="1" applyAlignment="1" applyProtection="1">
      <alignment horizontal="left"/>
    </xf>
    <xf numFmtId="169" fontId="2" fillId="0" borderId="16" xfId="0" applyNumberFormat="1" applyFont="1" applyFill="1" applyBorder="1" applyAlignment="1" applyProtection="1">
      <alignment horizontal="left"/>
    </xf>
    <xf numFmtId="0" fontId="40" fillId="6" borderId="17" xfId="0" applyFont="1" applyFill="1" applyBorder="1" applyAlignment="1">
      <alignment wrapText="1"/>
    </xf>
    <xf numFmtId="169" fontId="3" fillId="6" borderId="17" xfId="0" applyNumberFormat="1" applyFont="1" applyFill="1" applyBorder="1" applyAlignment="1" applyProtection="1">
      <alignment horizontal="left" vertical="top" wrapText="1"/>
    </xf>
    <xf numFmtId="0" fontId="2" fillId="6" borderId="10" xfId="0" applyFont="1" applyFill="1" applyBorder="1" applyAlignment="1" applyProtection="1">
      <alignment horizontal="center" wrapText="1"/>
    </xf>
    <xf numFmtId="0" fontId="0" fillId="4" borderId="14" xfId="0" applyFill="1" applyBorder="1"/>
    <xf numFmtId="0" fontId="3" fillId="6" borderId="14" xfId="0" applyFont="1" applyFill="1" applyBorder="1" applyAlignment="1">
      <alignment wrapText="1"/>
    </xf>
    <xf numFmtId="169" fontId="3" fillId="6" borderId="14" xfId="0" applyNumberFormat="1" applyFont="1" applyFill="1" applyBorder="1" applyAlignment="1" applyProtection="1">
      <alignment horizontal="left" vertical="top" wrapText="1"/>
    </xf>
    <xf numFmtId="0" fontId="2" fillId="6" borderId="11" xfId="0" applyFont="1" applyFill="1" applyBorder="1" applyAlignment="1" applyProtection="1">
      <alignment horizontal="center" wrapText="1"/>
    </xf>
    <xf numFmtId="0" fontId="3" fillId="4" borderId="18" xfId="0" applyFont="1" applyFill="1" applyBorder="1" applyAlignment="1">
      <alignment horizontal="left"/>
    </xf>
    <xf numFmtId="0" fontId="0" fillId="4" borderId="15" xfId="0" applyFill="1" applyBorder="1"/>
    <xf numFmtId="169" fontId="2" fillId="4" borderId="1" xfId="0" applyNumberFormat="1" applyFont="1" applyFill="1" applyBorder="1" applyAlignment="1" applyProtection="1">
      <alignment horizontal="center" wrapText="1"/>
    </xf>
    <xf numFmtId="0" fontId="40" fillId="6" borderId="14" xfId="0" applyFont="1" applyFill="1" applyBorder="1" applyAlignment="1"/>
    <xf numFmtId="169" fontId="3" fillId="6" borderId="19" xfId="0" applyNumberFormat="1" applyFont="1" applyFill="1" applyBorder="1" applyAlignment="1" applyProtection="1">
      <alignment horizontal="left" vertical="top" wrapText="1"/>
    </xf>
    <xf numFmtId="0" fontId="0" fillId="4" borderId="18" xfId="0" applyFill="1" applyBorder="1"/>
    <xf numFmtId="0" fontId="2" fillId="4" borderId="1" xfId="0" applyFont="1" applyFill="1" applyBorder="1" applyAlignment="1">
      <alignment horizontal="center" wrapText="1"/>
    </xf>
    <xf numFmtId="0" fontId="2" fillId="4" borderId="11" xfId="0" applyFont="1" applyFill="1" applyBorder="1" applyAlignment="1">
      <alignment horizontal="center" wrapText="1"/>
    </xf>
    <xf numFmtId="0" fontId="3" fillId="4" borderId="14" xfId="0" applyFont="1" applyFill="1" applyBorder="1" applyAlignment="1">
      <alignment horizontal="left"/>
    </xf>
    <xf numFmtId="0" fontId="2" fillId="4" borderId="14" xfId="0" applyFont="1" applyFill="1" applyBorder="1"/>
    <xf numFmtId="0" fontId="10" fillId="0" borderId="0" xfId="0" applyFont="1" applyFill="1" applyBorder="1" applyAlignment="1">
      <alignment horizontal="left" wrapText="1"/>
    </xf>
    <xf numFmtId="0" fontId="5" fillId="0" borderId="0" xfId="0" applyFont="1" applyFill="1" applyBorder="1" applyAlignment="1">
      <alignment vertical="center"/>
    </xf>
    <xf numFmtId="0" fontId="5" fillId="0" borderId="14"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0" xfId="0" applyFont="1" applyFill="1" applyBorder="1" applyAlignment="1">
      <alignment vertical="top"/>
    </xf>
    <xf numFmtId="0" fontId="5" fillId="0" borderId="0" xfId="0" applyFont="1" applyBorder="1" applyAlignment="1">
      <alignment horizontal="left" vertical="top" wrapText="1"/>
    </xf>
    <xf numFmtId="0" fontId="5" fillId="0" borderId="18" xfId="0" applyFont="1" applyFill="1" applyBorder="1" applyAlignment="1">
      <alignment horizontal="left" vertical="top"/>
    </xf>
    <xf numFmtId="0" fontId="5" fillId="0" borderId="0" xfId="0" applyFont="1" applyBorder="1" applyAlignment="1">
      <alignment vertical="top" wrapText="1"/>
    </xf>
    <xf numFmtId="0" fontId="5" fillId="0" borderId="18" xfId="0" applyFont="1" applyFill="1" applyBorder="1" applyAlignment="1">
      <alignment vertical="top"/>
    </xf>
    <xf numFmtId="0" fontId="9" fillId="6" borderId="0" xfId="0" applyFont="1" applyFill="1"/>
    <xf numFmtId="0" fontId="9" fillId="6" borderId="0" xfId="0" applyFont="1" applyFill="1" applyBorder="1" applyAlignment="1">
      <alignment horizontal="left" vertical="top" wrapText="1"/>
    </xf>
    <xf numFmtId="0" fontId="5" fillId="0" borderId="18" xfId="0" applyFont="1" applyFill="1" applyBorder="1" applyAlignment="1">
      <alignment vertical="top" wrapText="1"/>
    </xf>
    <xf numFmtId="0" fontId="5" fillId="0" borderId="0" xfId="0" applyFont="1" applyFill="1" applyBorder="1" applyAlignment="1">
      <alignment horizontal="center" vertical="center" wrapText="1"/>
    </xf>
    <xf numFmtId="0" fontId="5" fillId="0" borderId="14" xfId="0" applyFont="1" applyFill="1" applyBorder="1" applyAlignment="1">
      <alignment horizontal="left" vertical="top"/>
    </xf>
    <xf numFmtId="0" fontId="9" fillId="6" borderId="0" xfId="0" applyFont="1" applyFill="1" applyBorder="1"/>
    <xf numFmtId="0" fontId="47" fillId="0" borderId="0" xfId="0" applyFont="1"/>
    <xf numFmtId="0" fontId="30" fillId="0" borderId="11" xfId="6" applyFont="1" applyFill="1" applyBorder="1" applyAlignment="1" applyProtection="1">
      <alignment horizontal="center" wrapText="1"/>
    </xf>
    <xf numFmtId="0" fontId="40" fillId="0" borderId="20" xfId="0" applyFont="1" applyBorder="1" applyAlignment="1">
      <alignment vertical="top" wrapText="1"/>
    </xf>
    <xf numFmtId="0" fontId="5" fillId="0" borderId="0" xfId="0" applyFont="1" applyFill="1" applyBorder="1" applyAlignment="1">
      <alignment vertical="top" wrapText="1"/>
    </xf>
    <xf numFmtId="0" fontId="33" fillId="4" borderId="5" xfId="11">
      <alignment horizontal="center" vertical="center"/>
    </xf>
    <xf numFmtId="0" fontId="48" fillId="0" borderId="0" xfId="0" applyFont="1"/>
    <xf numFmtId="0" fontId="12" fillId="0" borderId="0" xfId="0" applyFont="1"/>
    <xf numFmtId="0" fontId="0" fillId="0" borderId="21" xfId="0" applyBorder="1"/>
    <xf numFmtId="0" fontId="0" fillId="0" borderId="18" xfId="0" applyBorder="1"/>
    <xf numFmtId="0" fontId="11" fillId="0" borderId="0" xfId="0" applyFont="1" applyFill="1"/>
    <xf numFmtId="0" fontId="2" fillId="0" borderId="0" xfId="0" applyFont="1" applyFill="1"/>
    <xf numFmtId="0" fontId="15" fillId="0" borderId="0" xfId="6" applyFont="1" applyFill="1" applyAlignment="1" applyProtection="1"/>
    <xf numFmtId="0" fontId="49" fillId="0" borderId="0" xfId="0" applyFont="1"/>
    <xf numFmtId="0" fontId="2" fillId="0" borderId="0" xfId="0" applyFont="1" applyAlignment="1">
      <alignment horizontal="left" vertical="top" wrapText="1"/>
    </xf>
    <xf numFmtId="0" fontId="33" fillId="4" borderId="22" xfId="11" applyBorder="1">
      <alignment horizontal="center" vertical="center"/>
    </xf>
    <xf numFmtId="0" fontId="0" fillId="0" borderId="7" xfId="0" applyFont="1" applyBorder="1"/>
    <xf numFmtId="0" fontId="0" fillId="0" borderId="8" xfId="0" applyFont="1" applyBorder="1"/>
    <xf numFmtId="0" fontId="50" fillId="0" borderId="0" xfId="0" applyFont="1" applyFill="1"/>
    <xf numFmtId="0" fontId="0" fillId="0" borderId="0" xfId="0"/>
    <xf numFmtId="0" fontId="0" fillId="0" borderId="22" xfId="0" applyBorder="1"/>
    <xf numFmtId="0" fontId="0" fillId="0" borderId="0" xfId="0"/>
    <xf numFmtId="0" fontId="0" fillId="0" borderId="0" xfId="0" quotePrefix="1"/>
    <xf numFmtId="0" fontId="0" fillId="0" borderId="0" xfId="0"/>
    <xf numFmtId="0" fontId="37" fillId="4" borderId="0"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vertical="center"/>
    </xf>
    <xf numFmtId="0" fontId="0" fillId="4" borderId="0" xfId="0" applyFont="1" applyFill="1" applyAlignment="1">
      <alignment horizontal="left"/>
    </xf>
    <xf numFmtId="0" fontId="30" fillId="4" borderId="0" xfId="6" applyFont="1" applyFill="1" applyAlignment="1" applyProtection="1">
      <alignment horizontal="left" vertical="center"/>
    </xf>
    <xf numFmtId="14" fontId="38" fillId="5" borderId="56" xfId="0" applyNumberFormat="1" applyFont="1" applyFill="1" applyBorder="1" applyAlignment="1" applyProtection="1">
      <alignment horizontal="center" vertical="center"/>
      <protection locked="0"/>
    </xf>
    <xf numFmtId="0" fontId="2" fillId="4" borderId="0" xfId="0" applyFont="1" applyFill="1" applyBorder="1" applyAlignment="1">
      <alignment horizontal="center" vertical="center"/>
    </xf>
    <xf numFmtId="168" fontId="51" fillId="4" borderId="0" xfId="0" applyNumberFormat="1" applyFont="1" applyFill="1" applyAlignment="1" applyProtection="1">
      <alignment horizontal="right" vertical="center"/>
      <protection locked="0" hidden="1"/>
    </xf>
    <xf numFmtId="0" fontId="0" fillId="7" borderId="0" xfId="0" applyFill="1"/>
    <xf numFmtId="0" fontId="52" fillId="0" borderId="0" xfId="0" applyFont="1" applyAlignment="1">
      <alignment horizontal="right"/>
    </xf>
    <xf numFmtId="0" fontId="2" fillId="0" borderId="16" xfId="0" applyFont="1" applyFill="1" applyBorder="1" applyAlignment="1" applyProtection="1">
      <alignment horizontal="left"/>
    </xf>
    <xf numFmtId="0" fontId="2" fillId="4" borderId="1" xfId="0" applyFont="1" applyFill="1" applyBorder="1" applyAlignment="1" applyProtection="1">
      <alignment horizontal="center" wrapText="1"/>
    </xf>
    <xf numFmtId="168" fontId="51" fillId="4" borderId="0" xfId="0" applyNumberFormat="1" applyFont="1" applyFill="1" applyAlignment="1" applyProtection="1">
      <alignment horizontal="right" vertical="center"/>
      <protection hidden="1"/>
    </xf>
    <xf numFmtId="0" fontId="0" fillId="0" borderId="0" xfId="0" applyFont="1" applyAlignment="1">
      <alignment vertical="top"/>
    </xf>
    <xf numFmtId="0" fontId="33" fillId="4" borderId="5" xfId="11">
      <alignment horizontal="center" vertical="center"/>
    </xf>
    <xf numFmtId="0" fontId="0" fillId="4" borderId="57" xfId="0" applyFont="1" applyFill="1" applyBorder="1" applyAlignment="1">
      <alignment vertical="center"/>
    </xf>
    <xf numFmtId="0" fontId="0" fillId="4" borderId="57" xfId="0" applyFont="1" applyFill="1" applyBorder="1" applyAlignment="1">
      <alignment horizontal="center" vertical="center"/>
    </xf>
    <xf numFmtId="168" fontId="51" fillId="4" borderId="57" xfId="0" applyNumberFormat="1" applyFont="1" applyFill="1" applyBorder="1" applyAlignment="1" applyProtection="1">
      <alignment horizontal="right" vertical="center"/>
      <protection locked="0" hidden="1"/>
    </xf>
    <xf numFmtId="0" fontId="0" fillId="0" borderId="0" xfId="0"/>
    <xf numFmtId="0" fontId="33" fillId="4" borderId="5" xfId="11">
      <alignment horizontal="center" vertical="center"/>
    </xf>
    <xf numFmtId="0" fontId="33" fillId="0" borderId="0" xfId="0" applyFont="1"/>
    <xf numFmtId="0" fontId="0" fillId="0" borderId="12" xfId="0" applyBorder="1"/>
    <xf numFmtId="0" fontId="53" fillId="0" borderId="0" xfId="6" quotePrefix="1" applyFont="1" applyBorder="1" applyAlignment="1" applyProtection="1">
      <alignment horizontal="center"/>
    </xf>
    <xf numFmtId="0" fontId="33" fillId="0" borderId="0" xfId="0" applyFont="1" applyFill="1"/>
    <xf numFmtId="0" fontId="0" fillId="0" borderId="0" xfId="0" applyAlignment="1">
      <alignment horizontal="left" vertical="top" wrapText="1"/>
    </xf>
    <xf numFmtId="0" fontId="0" fillId="0" borderId="0" xfId="0"/>
    <xf numFmtId="0" fontId="0" fillId="0" borderId="0" xfId="0"/>
    <xf numFmtId="14" fontId="36" fillId="0" borderId="9" xfId="0" applyNumberFormat="1" applyFont="1" applyBorder="1" applyAlignment="1">
      <alignment horizontal="center" vertical="center"/>
    </xf>
    <xf numFmtId="0" fontId="0" fillId="0" borderId="0" xfId="0" applyAlignment="1">
      <alignment horizontal="left"/>
    </xf>
    <xf numFmtId="0" fontId="30" fillId="0" borderId="0" xfId="6" applyAlignment="1" applyProtection="1">
      <alignment vertical="center"/>
    </xf>
    <xf numFmtId="0" fontId="30" fillId="0" borderId="0" xfId="6" applyAlignment="1" applyProtection="1">
      <alignment vertical="top" wrapText="1"/>
    </xf>
    <xf numFmtId="0" fontId="37" fillId="0" borderId="0" xfId="0" applyFont="1" applyProtection="1"/>
    <xf numFmtId="0" fontId="0" fillId="0" borderId="0" xfId="0" applyFont="1" applyAlignment="1" applyProtection="1">
      <alignment horizontal="right"/>
    </xf>
    <xf numFmtId="0" fontId="0" fillId="0" borderId="0" xfId="0" applyFont="1" applyProtection="1"/>
    <xf numFmtId="0" fontId="2" fillId="0" borderId="0" xfId="0" applyFont="1" applyProtection="1"/>
    <xf numFmtId="0" fontId="0" fillId="8" borderId="0" xfId="0" applyFont="1" applyFill="1"/>
    <xf numFmtId="0" fontId="5" fillId="0" borderId="0" xfId="0" applyFont="1" applyProtection="1"/>
    <xf numFmtId="0" fontId="0" fillId="0" borderId="0" xfId="0" applyFont="1"/>
    <xf numFmtId="0" fontId="3" fillId="0" borderId="0" xfId="0" applyFont="1"/>
    <xf numFmtId="0" fontId="0" fillId="0" borderId="17" xfId="0" applyFont="1" applyBorder="1"/>
    <xf numFmtId="168" fontId="43" fillId="0" borderId="17" xfId="0" applyNumberFormat="1" applyFont="1" applyBorder="1" applyProtection="1">
      <protection locked="0" hidden="1"/>
    </xf>
    <xf numFmtId="0" fontId="0" fillId="0" borderId="23" xfId="0" applyFont="1" applyBorder="1"/>
    <xf numFmtId="168" fontId="43" fillId="0" borderId="23" xfId="0" applyNumberFormat="1" applyFont="1" applyBorder="1" applyProtection="1">
      <protection locked="0" hidden="1"/>
    </xf>
    <xf numFmtId="0" fontId="40" fillId="0" borderId="0" xfId="0" applyFont="1"/>
    <xf numFmtId="168" fontId="37" fillId="0" borderId="0" xfId="0" applyNumberFormat="1" applyFont="1"/>
    <xf numFmtId="0" fontId="37" fillId="0" borderId="17" xfId="0" applyFont="1" applyBorder="1"/>
    <xf numFmtId="0" fontId="37" fillId="0" borderId="18" xfId="0" applyFont="1" applyBorder="1"/>
    <xf numFmtId="168" fontId="43" fillId="0" borderId="18" xfId="0" applyNumberFormat="1" applyFont="1" applyBorder="1" applyProtection="1">
      <protection locked="0" hidden="1"/>
    </xf>
    <xf numFmtId="0" fontId="37" fillId="0" borderId="0" xfId="0" applyFont="1" applyBorder="1" applyAlignment="1">
      <alignment vertical="center"/>
    </xf>
    <xf numFmtId="0" fontId="45" fillId="0" borderId="0" xfId="0" applyFont="1" applyBorder="1" applyAlignment="1">
      <alignment horizontal="center" vertical="center"/>
    </xf>
    <xf numFmtId="14" fontId="0" fillId="8" borderId="0" xfId="0" applyNumberFormat="1" applyFont="1" applyFill="1" applyBorder="1" applyAlignment="1" applyProtection="1"/>
    <xf numFmtId="0" fontId="0" fillId="8" borderId="0" xfId="0" applyFill="1"/>
    <xf numFmtId="0" fontId="0" fillId="0" borderId="0" xfId="0" applyFont="1" applyAlignment="1">
      <alignment horizontal="right"/>
    </xf>
    <xf numFmtId="0" fontId="0" fillId="4" borderId="18" xfId="0" applyFont="1" applyFill="1" applyBorder="1" applyAlignment="1" applyProtection="1">
      <alignment horizontal="center"/>
    </xf>
    <xf numFmtId="0" fontId="38" fillId="0" borderId="0" xfId="0" applyFont="1"/>
    <xf numFmtId="0" fontId="0" fillId="0" borderId="0" xfId="0" applyFont="1" applyBorder="1"/>
    <xf numFmtId="0" fontId="0" fillId="0" borderId="20" xfId="0" applyFont="1" applyBorder="1"/>
    <xf numFmtId="0" fontId="0" fillId="0" borderId="13" xfId="0" applyFont="1" applyBorder="1" applyAlignment="1">
      <alignment horizontal="left" indent="1"/>
    </xf>
    <xf numFmtId="0" fontId="0" fillId="0" borderId="0" xfId="0"/>
    <xf numFmtId="0" fontId="29" fillId="0" borderId="9" xfId="4" applyBorder="1">
      <alignment horizontal="center" vertical="center"/>
    </xf>
    <xf numFmtId="0" fontId="0" fillId="0" borderId="24" xfId="0" applyBorder="1" applyAlignment="1">
      <alignment horizontal="right"/>
    </xf>
    <xf numFmtId="0" fontId="0" fillId="0" borderId="25" xfId="0" applyBorder="1" applyAlignment="1">
      <alignment horizontal="left"/>
    </xf>
    <xf numFmtId="0" fontId="0" fillId="0" borderId="20" xfId="0" applyBorder="1" applyAlignment="1">
      <alignment horizontal="left"/>
    </xf>
    <xf numFmtId="14" fontId="0" fillId="0" borderId="20" xfId="0" applyNumberFormat="1" applyBorder="1" applyAlignment="1">
      <alignment horizontal="left"/>
    </xf>
    <xf numFmtId="0" fontId="0" fillId="0" borderId="20" xfId="0" quotePrefix="1" applyBorder="1" applyAlignment="1">
      <alignment horizontal="left"/>
    </xf>
    <xf numFmtId="170" fontId="33" fillId="0" borderId="20" xfId="0" applyNumberFormat="1" applyFont="1" applyBorder="1" applyAlignment="1">
      <alignment horizontal="left"/>
    </xf>
    <xf numFmtId="171" fontId="56" fillId="0" borderId="8" xfId="0" applyNumberFormat="1" applyFont="1" applyBorder="1" applyAlignment="1">
      <alignment horizontal="left"/>
    </xf>
    <xf numFmtId="0" fontId="0" fillId="8" borderId="0" xfId="0" applyFont="1" applyFill="1" applyAlignment="1">
      <alignment wrapText="1"/>
    </xf>
    <xf numFmtId="0" fontId="0" fillId="0" borderId="26" xfId="0" applyBorder="1" applyAlignment="1">
      <alignment horizontal="left" vertical="top" wrapText="1" indent="1"/>
    </xf>
    <xf numFmtId="0" fontId="2" fillId="0" borderId="13" xfId="0" applyFont="1" applyBorder="1" applyAlignment="1">
      <alignment horizontal="left" vertical="center" indent="1"/>
    </xf>
    <xf numFmtId="0" fontId="2" fillId="0" borderId="0" xfId="0" applyFont="1" applyBorder="1" applyAlignment="1">
      <alignment horizontal="left" vertical="center" wrapText="1" indent="1"/>
    </xf>
    <xf numFmtId="0" fontId="2" fillId="0" borderId="20" xfId="0" applyFont="1" applyBorder="1" applyAlignment="1">
      <alignment horizontal="left" vertical="center" wrapText="1" indent="1"/>
    </xf>
    <xf numFmtId="0" fontId="0" fillId="0" borderId="20" xfId="0" applyFont="1" applyBorder="1" applyAlignment="1">
      <alignment horizontal="left" indent="1"/>
    </xf>
    <xf numFmtId="0" fontId="30" fillId="0" borderId="20" xfId="6" applyFont="1" applyBorder="1" applyAlignment="1" applyProtection="1">
      <alignment horizontal="left" vertical="center" wrapText="1" indent="1"/>
    </xf>
    <xf numFmtId="0" fontId="0" fillId="0" borderId="12" xfId="0" applyFont="1" applyBorder="1" applyAlignment="1">
      <alignment horizontal="left" indent="1"/>
    </xf>
    <xf numFmtId="0" fontId="0" fillId="0" borderId="8" xfId="0" applyFont="1" applyBorder="1" applyAlignment="1">
      <alignment horizontal="left" indent="1"/>
    </xf>
    <xf numFmtId="0" fontId="0" fillId="0" borderId="0" xfId="0"/>
    <xf numFmtId="0" fontId="36" fillId="0" borderId="9" xfId="0" applyFont="1" applyBorder="1" applyAlignment="1">
      <alignment horizontal="center" vertical="center"/>
    </xf>
    <xf numFmtId="0" fontId="36" fillId="0" borderId="0" xfId="0" applyFont="1" applyAlignment="1">
      <alignment horizontal="right" vertical="top" wrapText="1"/>
    </xf>
    <xf numFmtId="0" fontId="0" fillId="0" borderId="7" xfId="0" applyBorder="1" applyAlignment="1">
      <alignment horizontal="left" vertical="top" wrapText="1" indent="1"/>
    </xf>
    <xf numFmtId="0" fontId="0" fillId="0" borderId="12" xfId="0" applyBorder="1" applyAlignment="1">
      <alignment horizontal="left" vertical="top" wrapText="1" indent="1"/>
    </xf>
    <xf numFmtId="0" fontId="0" fillId="0" borderId="9" xfId="0" applyBorder="1" applyAlignment="1">
      <alignment horizontal="left" vertical="top" wrapText="1" indent="1"/>
    </xf>
    <xf numFmtId="0" fontId="0" fillId="0" borderId="0" xfId="0" applyAlignment="1">
      <alignment horizontal="left" vertical="top" wrapText="1" indent="1"/>
    </xf>
    <xf numFmtId="0" fontId="0" fillId="0" borderId="0" xfId="0" applyFont="1" applyAlignment="1">
      <alignment horizontal="left" vertical="top" wrapText="1" indent="1"/>
    </xf>
    <xf numFmtId="0" fontId="0" fillId="0" borderId="20" xfId="0" applyBorder="1" applyAlignment="1">
      <alignment horizontal="left" vertical="top" wrapText="1" indent="1"/>
    </xf>
    <xf numFmtId="0" fontId="0" fillId="0" borderId="2" xfId="0" applyBorder="1" applyAlignment="1">
      <alignment horizontal="left" vertical="top" wrapText="1" indent="1"/>
    </xf>
    <xf numFmtId="0" fontId="0" fillId="0" borderId="0" xfId="0" applyAlignment="1">
      <alignment horizontal="left" vertical="top" indent="1"/>
    </xf>
    <xf numFmtId="0" fontId="0" fillId="0" borderId="0" xfId="0" applyAlignment="1">
      <alignment horizontal="left" indent="1"/>
    </xf>
    <xf numFmtId="0" fontId="0" fillId="0" borderId="26" xfId="0" applyBorder="1" applyAlignment="1">
      <alignment horizontal="left" vertical="top" indent="1"/>
    </xf>
    <xf numFmtId="0" fontId="0" fillId="0" borderId="9" xfId="0" applyBorder="1" applyAlignment="1">
      <alignment horizontal="left" vertical="top" indent="1"/>
    </xf>
    <xf numFmtId="0" fontId="38" fillId="0" borderId="27" xfId="0" applyFont="1" applyBorder="1" applyAlignment="1">
      <alignment horizontal="left" vertical="top" indent="1"/>
    </xf>
    <xf numFmtId="0" fontId="38" fillId="0" borderId="28" xfId="0" applyFont="1" applyBorder="1" applyAlignment="1">
      <alignment horizontal="left" vertical="top" indent="1"/>
    </xf>
    <xf numFmtId="0" fontId="38" fillId="0" borderId="26" xfId="0" applyFont="1" applyBorder="1" applyAlignment="1">
      <alignment horizontal="left" vertical="top" indent="1"/>
    </xf>
    <xf numFmtId="0" fontId="0" fillId="0" borderId="27" xfId="0" applyBorder="1" applyAlignment="1">
      <alignment horizontal="left" vertical="top" indent="1"/>
    </xf>
    <xf numFmtId="0" fontId="0" fillId="0" borderId="28" xfId="0" applyBorder="1" applyAlignment="1">
      <alignment horizontal="left" vertical="top" indent="1"/>
    </xf>
    <xf numFmtId="0" fontId="40" fillId="6" borderId="13" xfId="0" applyFont="1" applyFill="1" applyBorder="1" applyAlignment="1" applyProtection="1">
      <alignment horizontal="left" indent="1"/>
    </xf>
    <xf numFmtId="0" fontId="32" fillId="0" borderId="0" xfId="0" applyFont="1" applyAlignment="1" applyProtection="1">
      <alignment horizontal="left" vertical="top"/>
    </xf>
    <xf numFmtId="0" fontId="0" fillId="0" borderId="29" xfId="0" applyFont="1" applyBorder="1" applyAlignment="1">
      <alignment horizontal="left" indent="1"/>
    </xf>
    <xf numFmtId="0" fontId="0" fillId="0" borderId="30" xfId="0" applyFont="1" applyBorder="1" applyAlignment="1">
      <alignment horizontal="left" indent="1"/>
    </xf>
    <xf numFmtId="0" fontId="0" fillId="0" borderId="0" xfId="0"/>
    <xf numFmtId="0" fontId="57" fillId="0" borderId="0" xfId="0" applyFont="1" applyAlignment="1">
      <alignment vertical="center"/>
    </xf>
    <xf numFmtId="0" fontId="58" fillId="0" borderId="0" xfId="0" applyFont="1"/>
    <xf numFmtId="0" fontId="57" fillId="0" borderId="0" xfId="0" applyFont="1"/>
    <xf numFmtId="0" fontId="59" fillId="0" borderId="0" xfId="0" applyFont="1"/>
    <xf numFmtId="0" fontId="60" fillId="0" borderId="0" xfId="0" applyFont="1" applyAlignment="1" applyProtection="1">
      <alignment vertical="center" textRotation="90"/>
    </xf>
    <xf numFmtId="0" fontId="34" fillId="0" borderId="0" xfId="0" applyFont="1" applyAlignment="1" applyProtection="1">
      <alignment horizontal="left" vertical="top"/>
    </xf>
    <xf numFmtId="0" fontId="36" fillId="0" borderId="0" xfId="0" applyFont="1" applyAlignment="1" applyProtection="1">
      <alignment horizontal="left"/>
    </xf>
    <xf numFmtId="0" fontId="0" fillId="6" borderId="13" xfId="0" applyFont="1" applyFill="1" applyBorder="1" applyAlignment="1" applyProtection="1">
      <alignment horizontal="left" indent="1"/>
    </xf>
    <xf numFmtId="0" fontId="0" fillId="6" borderId="12" xfId="0" applyFont="1" applyFill="1" applyBorder="1" applyAlignment="1" applyProtection="1">
      <alignment horizontal="left" indent="1"/>
    </xf>
    <xf numFmtId="0" fontId="0" fillId="0" borderId="0" xfId="0" applyFont="1" applyAlignment="1" applyProtection="1">
      <alignment horizontal="left" indent="1"/>
    </xf>
    <xf numFmtId="168" fontId="45" fillId="0" borderId="0" xfId="0" applyNumberFormat="1" applyFont="1" applyBorder="1" applyAlignment="1">
      <alignment horizontal="center" vertical="center"/>
    </xf>
    <xf numFmtId="168" fontId="0" fillId="0" borderId="0" xfId="0" applyNumberFormat="1" applyFont="1"/>
    <xf numFmtId="0" fontId="3" fillId="0" borderId="0" xfId="10" applyFont="1" applyAlignment="1" applyProtection="1">
      <alignment vertical="center"/>
    </xf>
    <xf numFmtId="14" fontId="0" fillId="0" borderId="0" xfId="0" applyNumberFormat="1" applyFont="1" applyBorder="1" applyAlignment="1">
      <alignment horizontal="center"/>
    </xf>
    <xf numFmtId="0" fontId="2" fillId="0" borderId="0" xfId="0" applyFont="1" applyAlignment="1">
      <alignment horizontal="center"/>
    </xf>
    <xf numFmtId="0" fontId="40" fillId="8" borderId="0" xfId="0" applyFont="1" applyFill="1" applyBorder="1" applyProtection="1"/>
    <xf numFmtId="0" fontId="0" fillId="0" borderId="24" xfId="0" applyFont="1" applyBorder="1" applyProtection="1"/>
    <xf numFmtId="0" fontId="0" fillId="0" borderId="25" xfId="0" applyFont="1" applyBorder="1"/>
    <xf numFmtId="0" fontId="0" fillId="8" borderId="13" xfId="0" applyFont="1" applyFill="1" applyBorder="1" applyProtection="1"/>
    <xf numFmtId="0" fontId="0" fillId="8" borderId="12" xfId="0" applyFont="1" applyFill="1" applyBorder="1" applyProtection="1"/>
    <xf numFmtId="0" fontId="0" fillId="8" borderId="24" xfId="0" applyFont="1" applyFill="1" applyBorder="1" applyProtection="1"/>
    <xf numFmtId="0" fontId="0" fillId="0" borderId="13" xfId="0" applyFont="1" applyBorder="1" applyProtection="1"/>
    <xf numFmtId="0" fontId="0" fillId="0" borderId="12" xfId="0" applyFont="1" applyBorder="1" applyProtection="1"/>
    <xf numFmtId="0" fontId="0" fillId="0" borderId="0" xfId="0" applyAlignment="1">
      <alignment horizontal="center"/>
    </xf>
    <xf numFmtId="0" fontId="0" fillId="0" borderId="21" xfId="0" applyFont="1" applyBorder="1" applyAlignment="1" applyProtection="1">
      <alignment horizontal="center"/>
    </xf>
    <xf numFmtId="0" fontId="0" fillId="4" borderId="31" xfId="0" applyFont="1" applyFill="1" applyBorder="1" applyAlignment="1" applyProtection="1">
      <alignment horizontal="center"/>
    </xf>
    <xf numFmtId="0" fontId="43" fillId="0" borderId="23" xfId="0" applyFont="1" applyBorder="1"/>
    <xf numFmtId="0" fontId="0" fillId="4" borderId="13" xfId="0" applyFont="1" applyFill="1" applyBorder="1" applyAlignment="1">
      <alignment horizontal="left" indent="1"/>
    </xf>
    <xf numFmtId="0" fontId="0" fillId="4" borderId="0" xfId="0" applyFont="1" applyFill="1" applyBorder="1" applyAlignment="1">
      <alignment horizontal="left" indent="1"/>
    </xf>
    <xf numFmtId="0" fontId="40" fillId="0" borderId="9" xfId="0" applyFont="1" applyBorder="1" applyAlignment="1">
      <alignment horizontal="right" vertical="top" indent="1"/>
    </xf>
    <xf numFmtId="0" fontId="0" fillId="4" borderId="58" xfId="0" applyFont="1" applyFill="1" applyBorder="1" applyAlignment="1">
      <alignment horizontal="right" indent="1"/>
    </xf>
    <xf numFmtId="0" fontId="0" fillId="4" borderId="20" xfId="0" applyFont="1" applyFill="1" applyBorder="1" applyAlignment="1">
      <alignment horizontal="right" indent="1"/>
    </xf>
    <xf numFmtId="0" fontId="0" fillId="0" borderId="58" xfId="0" applyFont="1" applyBorder="1" applyAlignment="1">
      <alignment horizontal="right" indent="1"/>
    </xf>
    <xf numFmtId="0" fontId="0" fillId="0" borderId="20" xfId="0" applyFont="1" applyBorder="1" applyAlignment="1">
      <alignment horizontal="right" indent="1"/>
    </xf>
    <xf numFmtId="0" fontId="0" fillId="4" borderId="59" xfId="0" applyFont="1" applyFill="1" applyBorder="1" applyAlignment="1">
      <alignment horizontal="right" indent="1"/>
    </xf>
    <xf numFmtId="0" fontId="0" fillId="4" borderId="60" xfId="0" applyFont="1" applyFill="1" applyBorder="1" applyAlignment="1">
      <alignment horizontal="right" indent="1"/>
    </xf>
    <xf numFmtId="0" fontId="0" fillId="4" borderId="8" xfId="0" applyFont="1" applyFill="1" applyBorder="1" applyAlignment="1">
      <alignment horizontal="right" indent="1"/>
    </xf>
    <xf numFmtId="0" fontId="0" fillId="4" borderId="32" xfId="0" applyFont="1" applyFill="1" applyBorder="1" applyAlignment="1"/>
    <xf numFmtId="0" fontId="0" fillId="0" borderId="0" xfId="0" applyFont="1" applyBorder="1" applyAlignment="1"/>
    <xf numFmtId="0" fontId="0" fillId="4" borderId="0" xfId="0" applyFont="1" applyFill="1" applyBorder="1" applyAlignment="1"/>
    <xf numFmtId="0" fontId="0" fillId="0" borderId="7" xfId="0" applyFont="1" applyBorder="1" applyAlignment="1"/>
    <xf numFmtId="0" fontId="0" fillId="4" borderId="25" xfId="0" applyFont="1" applyFill="1" applyBorder="1" applyAlignment="1"/>
    <xf numFmtId="0" fontId="0" fillId="0" borderId="20" xfId="0" applyFont="1" applyBorder="1" applyAlignment="1"/>
    <xf numFmtId="0" fontId="0" fillId="4" borderId="20" xfId="0" applyFont="1" applyFill="1" applyBorder="1" applyAlignment="1"/>
    <xf numFmtId="0" fontId="0" fillId="0" borderId="8" xfId="0" applyFont="1" applyBorder="1" applyAlignment="1"/>
    <xf numFmtId="0" fontId="19" fillId="4" borderId="18" xfId="0" applyFont="1" applyFill="1" applyBorder="1" applyAlignment="1" applyProtection="1">
      <alignment horizontal="left" indent="1"/>
    </xf>
    <xf numFmtId="0" fontId="0" fillId="0" borderId="28" xfId="0" applyFont="1" applyBorder="1"/>
    <xf numFmtId="0" fontId="0" fillId="0" borderId="26" xfId="0" applyFont="1" applyBorder="1"/>
    <xf numFmtId="0" fontId="0" fillId="0" borderId="26" xfId="0" applyFont="1" applyBorder="1" applyAlignment="1">
      <alignment horizontal="right"/>
    </xf>
    <xf numFmtId="0" fontId="40" fillId="0" borderId="27" xfId="0" applyFont="1" applyBorder="1" applyAlignment="1">
      <alignment horizontal="left" indent="1"/>
    </xf>
    <xf numFmtId="0" fontId="0" fillId="0" borderId="27" xfId="0" applyFont="1" applyBorder="1" applyAlignment="1">
      <alignment horizontal="left" indent="1"/>
    </xf>
    <xf numFmtId="0" fontId="0" fillId="9" borderId="0" xfId="0" applyFont="1" applyFill="1"/>
    <xf numFmtId="0" fontId="0" fillId="9" borderId="0" xfId="0" applyFill="1"/>
    <xf numFmtId="0" fontId="0" fillId="10" borderId="0" xfId="0" applyFill="1" applyBorder="1" applyAlignment="1">
      <alignment vertical="top" wrapText="1"/>
    </xf>
    <xf numFmtId="0" fontId="62" fillId="0" borderId="0" xfId="6" applyFont="1" applyAlignment="1" applyProtection="1"/>
    <xf numFmtId="0" fontId="62" fillId="0" borderId="0" xfId="6" quotePrefix="1" applyFont="1" applyBorder="1" applyAlignment="1" applyProtection="1">
      <alignment horizontal="left" vertical="center"/>
    </xf>
    <xf numFmtId="0" fontId="62" fillId="0" borderId="0" xfId="6" applyFont="1" applyAlignment="1" applyProtection="1">
      <alignment vertical="top"/>
    </xf>
    <xf numFmtId="166" fontId="29" fillId="0" borderId="3" xfId="9"/>
    <xf numFmtId="0" fontId="62" fillId="4" borderId="9" xfId="6" quotePrefix="1" applyFont="1" applyFill="1" applyBorder="1" applyAlignment="1" applyProtection="1">
      <alignment horizontal="center" vertical="top"/>
    </xf>
    <xf numFmtId="0" fontId="62" fillId="0" borderId="0" xfId="6" quotePrefix="1" applyFont="1" applyBorder="1" applyAlignment="1" applyProtection="1">
      <alignment horizontal="left"/>
    </xf>
    <xf numFmtId="0" fontId="62" fillId="0" borderId="0" xfId="6" applyFont="1" applyAlignment="1" applyProtection="1">
      <alignment vertical="center"/>
    </xf>
    <xf numFmtId="0" fontId="0" fillId="0" borderId="26" xfId="0" applyBorder="1" applyAlignment="1">
      <alignment horizontal="left" vertical="top" wrapText="1" indent="1"/>
    </xf>
    <xf numFmtId="0" fontId="0" fillId="0" borderId="0" xfId="0"/>
    <xf numFmtId="0" fontId="0" fillId="0" borderId="2" xfId="0" applyBorder="1" applyAlignment="1">
      <alignment horizontal="left" vertical="top" wrapText="1" indent="1"/>
    </xf>
    <xf numFmtId="0" fontId="0" fillId="0" borderId="26" xfId="0" applyBorder="1" applyAlignment="1">
      <alignment horizontal="left" vertical="top" indent="1"/>
    </xf>
    <xf numFmtId="0" fontId="0" fillId="0" borderId="12" xfId="0" applyBorder="1" applyAlignment="1">
      <alignment horizontal="left" vertical="top" wrapText="1" indent="1"/>
    </xf>
    <xf numFmtId="0" fontId="0" fillId="0" borderId="0" xfId="0" applyAlignment="1">
      <alignment horizontal="left"/>
    </xf>
    <xf numFmtId="0" fontId="62" fillId="0" borderId="0" xfId="6" applyFont="1" applyAlignment="1" applyProtection="1">
      <alignment horizontal="left"/>
    </xf>
    <xf numFmtId="0" fontId="62" fillId="0" borderId="0" xfId="6" applyFont="1" applyAlignment="1" applyProtection="1">
      <alignment horizontal="center"/>
    </xf>
    <xf numFmtId="0" fontId="0" fillId="0" borderId="9" xfId="0" applyBorder="1" applyAlignment="1">
      <alignment horizontal="center" vertical="center"/>
    </xf>
    <xf numFmtId="0" fontId="0" fillId="0" borderId="0" xfId="0" applyAlignment="1">
      <alignment vertical="top"/>
    </xf>
    <xf numFmtId="0" fontId="33" fillId="0" borderId="35" xfId="0" applyFont="1" applyBorder="1" applyAlignment="1" applyProtection="1">
      <alignment horizontal="center"/>
    </xf>
    <xf numFmtId="0" fontId="33" fillId="4" borderId="15" xfId="0" applyFont="1" applyFill="1" applyBorder="1" applyAlignment="1" applyProtection="1">
      <alignment horizontal="center"/>
    </xf>
    <xf numFmtId="0" fontId="33" fillId="4" borderId="15" xfId="0" applyFont="1" applyFill="1" applyBorder="1" applyAlignment="1" applyProtection="1">
      <alignment horizontal="left"/>
    </xf>
    <xf numFmtId="0" fontId="33" fillId="4" borderId="36" xfId="0" applyFont="1" applyFill="1" applyBorder="1" applyAlignment="1" applyProtection="1">
      <alignment horizontal="left"/>
    </xf>
    <xf numFmtId="0" fontId="0" fillId="0" borderId="0" xfId="0"/>
    <xf numFmtId="0" fontId="0" fillId="4" borderId="0" xfId="0" applyFont="1" applyFill="1" applyAlignment="1">
      <alignment horizontal="left" vertical="center"/>
    </xf>
    <xf numFmtId="0" fontId="43" fillId="0" borderId="0" xfId="0" applyFont="1" applyAlignment="1">
      <alignment horizontal="center" vertical="center"/>
    </xf>
    <xf numFmtId="0" fontId="0" fillId="0" borderId="0" xfId="0"/>
    <xf numFmtId="0" fontId="29" fillId="11" borderId="2" xfId="2" applyFill="1">
      <alignment vertical="center"/>
    </xf>
    <xf numFmtId="0" fontId="63" fillId="0" borderId="0" xfId="10" applyFont="1" applyAlignment="1" applyProtection="1">
      <alignment vertical="center"/>
    </xf>
    <xf numFmtId="0" fontId="2" fillId="0" borderId="16" xfId="0" quotePrefix="1" applyFont="1" applyFill="1" applyBorder="1" applyAlignment="1" applyProtection="1">
      <alignment horizontal="left"/>
    </xf>
    <xf numFmtId="0" fontId="0" fillId="0" borderId="0" xfId="0"/>
    <xf numFmtId="0" fontId="0" fillId="0" borderId="0" xfId="0"/>
    <xf numFmtId="169" fontId="30" fillId="0" borderId="11" xfId="6" applyNumberFormat="1" applyFont="1" applyFill="1" applyBorder="1" applyAlignment="1" applyProtection="1">
      <alignment horizontal="center" wrapText="1"/>
    </xf>
    <xf numFmtId="0" fontId="64" fillId="0" borderId="0" xfId="0" applyFont="1" applyFill="1" applyBorder="1"/>
    <xf numFmtId="0" fontId="0" fillId="0" borderId="0" xfId="0" applyFont="1" applyFill="1" applyBorder="1"/>
    <xf numFmtId="0" fontId="36" fillId="0" borderId="0" xfId="0" applyFont="1" applyFill="1" applyBorder="1" applyAlignment="1">
      <alignment horizontal="right"/>
    </xf>
    <xf numFmtId="0" fontId="0" fillId="0" borderId="0" xfId="0" applyFill="1" applyBorder="1"/>
    <xf numFmtId="0" fontId="32" fillId="0" borderId="0" xfId="0" applyFont="1" applyFill="1" applyBorder="1" applyProtection="1"/>
    <xf numFmtId="0" fontId="34" fillId="0" borderId="0" xfId="0" applyFont="1" applyFill="1" applyBorder="1"/>
    <xf numFmtId="0" fontId="62" fillId="0" borderId="0" xfId="6" applyFont="1" applyFill="1" applyBorder="1" applyAlignment="1" applyProtection="1"/>
    <xf numFmtId="0" fontId="62" fillId="0" borderId="0" xfId="6" quotePrefix="1" applyFont="1" applyFill="1" applyBorder="1" applyAlignment="1" applyProtection="1">
      <alignment horizontal="left" vertical="center"/>
    </xf>
    <xf numFmtId="0" fontId="7" fillId="0" borderId="0" xfId="0" quotePrefix="1" applyFont="1" applyFill="1" applyBorder="1" applyAlignment="1">
      <alignment horizontal="left" vertical="center"/>
    </xf>
    <xf numFmtId="0" fontId="62" fillId="0" borderId="0" xfId="6" applyFont="1" applyFill="1" applyBorder="1" applyAlignment="1" applyProtection="1">
      <alignment vertical="top"/>
    </xf>
    <xf numFmtId="0" fontId="40" fillId="0" borderId="0" xfId="0" applyFont="1" applyFill="1" applyBorder="1"/>
    <xf numFmtId="0" fontId="38" fillId="0" borderId="0" xfId="0" quotePrefix="1" applyFont="1" applyFill="1" applyBorder="1"/>
    <xf numFmtId="0" fontId="38" fillId="0" borderId="0" xfId="0" applyFont="1" applyFill="1" applyBorder="1"/>
    <xf numFmtId="0" fontId="64" fillId="0" borderId="0" xfId="0" applyFont="1"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65" fillId="0" borderId="0" xfId="0" applyFont="1" applyFill="1" applyBorder="1"/>
    <xf numFmtId="0" fontId="66" fillId="0" borderId="0" xfId="0" applyFont="1" applyFill="1" applyBorder="1"/>
    <xf numFmtId="0" fontId="67" fillId="0" borderId="0" xfId="0" applyFont="1" applyFill="1" applyBorder="1"/>
    <xf numFmtId="0" fontId="68" fillId="0" borderId="0" xfId="0" applyFont="1" applyFill="1" applyBorder="1" applyAlignment="1"/>
    <xf numFmtId="0" fontId="64" fillId="0" borderId="0" xfId="0" applyFont="1" applyFill="1" applyBorder="1" applyAlignment="1"/>
    <xf numFmtId="0" fontId="0" fillId="0" borderId="0" xfId="0" applyFont="1" applyFill="1" applyBorder="1" applyAlignment="1">
      <alignment vertical="top"/>
    </xf>
    <xf numFmtId="0" fontId="40" fillId="0" borderId="0" xfId="0" applyFont="1" applyFill="1" applyBorder="1" applyAlignment="1">
      <alignment horizontal="left"/>
    </xf>
    <xf numFmtId="0" fontId="69" fillId="0" borderId="0" xfId="6" quotePrefix="1" applyFont="1" applyFill="1" applyBorder="1" applyAlignment="1" applyProtection="1">
      <alignment horizontal="left" vertical="center"/>
    </xf>
    <xf numFmtId="0" fontId="0" fillId="0" borderId="0" xfId="0" applyFont="1" applyFill="1" applyBorder="1" applyAlignment="1"/>
    <xf numFmtId="0" fontId="0" fillId="0" borderId="0" xfId="0" applyFill="1" applyBorder="1" applyAlignment="1"/>
    <xf numFmtId="0" fontId="38" fillId="0" borderId="0" xfId="0" quotePrefix="1" applyFont="1" applyFill="1" applyBorder="1" applyAlignment="1">
      <alignment horizontal="left"/>
    </xf>
    <xf numFmtId="169" fontId="2" fillId="0" borderId="15" xfId="0" applyNumberFormat="1" applyFont="1" applyFill="1" applyBorder="1" applyAlignment="1" applyProtection="1">
      <alignment horizontal="left" wrapText="1"/>
    </xf>
    <xf numFmtId="0" fontId="0" fillId="0" borderId="0" xfId="0"/>
    <xf numFmtId="0" fontId="64" fillId="0" borderId="0" xfId="0" applyFont="1" applyFill="1" applyBorder="1" applyAlignment="1">
      <alignment vertical="top"/>
    </xf>
    <xf numFmtId="0" fontId="0" fillId="0" borderId="0" xfId="0" applyFill="1" applyBorder="1" applyAlignment="1">
      <alignment vertical="top"/>
    </xf>
    <xf numFmtId="0" fontId="64" fillId="0" borderId="0" xfId="0" applyFont="1" applyFill="1" applyBorder="1" applyAlignment="1">
      <alignment horizontal="left" vertical="center"/>
    </xf>
    <xf numFmtId="0" fontId="0" fillId="0" borderId="0" xfId="0" applyFill="1" applyBorder="1" applyAlignment="1">
      <alignment horizontal="left" vertical="center"/>
    </xf>
    <xf numFmtId="169" fontId="30" fillId="0" borderId="2" xfId="6" applyNumberFormat="1" applyFill="1" applyBorder="1" applyAlignment="1" applyProtection="1">
      <alignment horizontal="center" wrapText="1"/>
    </xf>
    <xf numFmtId="164" fontId="2" fillId="3" borderId="2" xfId="8" applyFont="1">
      <alignment horizontal="center"/>
    </xf>
    <xf numFmtId="0" fontId="9" fillId="6" borderId="0" xfId="0" applyFont="1" applyFill="1" applyBorder="1" applyAlignment="1">
      <alignment vertical="top" wrapText="1"/>
    </xf>
    <xf numFmtId="0" fontId="0" fillId="0" borderId="0" xfId="0"/>
    <xf numFmtId="0" fontId="9" fillId="0" borderId="0" xfId="0" quotePrefix="1" applyFont="1" applyFill="1" applyBorder="1" applyAlignment="1">
      <alignment horizontal="left"/>
    </xf>
    <xf numFmtId="0" fontId="3" fillId="0" borderId="0" xfId="0" applyFont="1" applyFill="1" applyBorder="1" applyAlignment="1">
      <alignment horizontal="left"/>
    </xf>
    <xf numFmtId="0" fontId="29" fillId="2" borderId="2" xfId="2">
      <alignment vertical="center"/>
    </xf>
    <xf numFmtId="0" fontId="0" fillId="0" borderId="0" xfId="0"/>
    <xf numFmtId="0" fontId="40" fillId="0" borderId="8" xfId="0" applyNumberFormat="1" applyFont="1" applyBorder="1" applyAlignment="1">
      <alignment horizontal="center"/>
    </xf>
    <xf numFmtId="0" fontId="40" fillId="0" borderId="29" xfId="0" applyFont="1" applyBorder="1" applyAlignment="1"/>
    <xf numFmtId="0" fontId="40" fillId="0" borderId="37" xfId="0" applyFont="1" applyBorder="1" applyAlignment="1"/>
    <xf numFmtId="0" fontId="40" fillId="0" borderId="7" xfId="0" applyFont="1" applyBorder="1" applyAlignment="1"/>
    <xf numFmtId="0" fontId="0" fillId="0" borderId="0" xfId="0" applyFont="1" applyFill="1" applyBorder="1" applyAlignment="1">
      <alignment vertical="top" wrapText="1"/>
    </xf>
    <xf numFmtId="166" fontId="29" fillId="2" borderId="2" xfId="2" applyNumberFormat="1">
      <alignment vertical="center"/>
    </xf>
    <xf numFmtId="166" fontId="29" fillId="0" borderId="2" xfId="5" applyNumberFormat="1">
      <alignment vertical="center"/>
    </xf>
    <xf numFmtId="0" fontId="30" fillId="0" borderId="0" xfId="6" applyFont="1" applyBorder="1" applyAlignment="1" applyProtection="1">
      <alignment horizontal="left" vertical="top"/>
    </xf>
    <xf numFmtId="0" fontId="0" fillId="0" borderId="0" xfId="0"/>
    <xf numFmtId="0" fontId="0" fillId="0" borderId="13" xfId="0" applyFont="1" applyBorder="1" applyAlignment="1">
      <alignment horizontal="left" indent="1"/>
    </xf>
    <xf numFmtId="0" fontId="0" fillId="0" borderId="32" xfId="0" applyBorder="1" applyAlignment="1">
      <alignment horizontal="left" vertical="top" indent="1"/>
    </xf>
    <xf numFmtId="0" fontId="30" fillId="0" borderId="0" xfId="6" applyAlignment="1" applyProtection="1"/>
    <xf numFmtId="0" fontId="30" fillId="0" borderId="13" xfId="6" applyBorder="1" applyAlignment="1" applyProtection="1">
      <alignment horizontal="left" vertical="center" wrapText="1" indent="1"/>
    </xf>
    <xf numFmtId="0" fontId="0" fillId="0" borderId="32" xfId="0" applyBorder="1"/>
    <xf numFmtId="0" fontId="0" fillId="0" borderId="25" xfId="0" applyBorder="1"/>
    <xf numFmtId="0" fontId="0" fillId="0" borderId="20" xfId="0" applyBorder="1"/>
    <xf numFmtId="0" fontId="0" fillId="0" borderId="12" xfId="0" applyFont="1" applyBorder="1"/>
    <xf numFmtId="0" fontId="0" fillId="0" borderId="0" xfId="0" applyFont="1" applyBorder="1" applyAlignment="1">
      <alignment vertical="top" wrapText="1"/>
    </xf>
    <xf numFmtId="0" fontId="0" fillId="0" borderId="20" xfId="0" applyFont="1" applyBorder="1" applyAlignment="1">
      <alignment vertical="top" wrapText="1"/>
    </xf>
    <xf numFmtId="0" fontId="62" fillId="4" borderId="27" xfId="6" quotePrefix="1" applyFont="1" applyFill="1" applyBorder="1" applyAlignment="1" applyProtection="1">
      <alignment horizontal="center" vertical="top"/>
    </xf>
    <xf numFmtId="0" fontId="30" fillId="4" borderId="0" xfId="6" applyFill="1" applyAlignment="1" applyProtection="1">
      <alignment horizontal="left" vertical="center"/>
    </xf>
    <xf numFmtId="0" fontId="7" fillId="0" borderId="0" xfId="0" applyFont="1" applyFill="1" applyBorder="1" applyAlignment="1">
      <alignment horizontal="right"/>
    </xf>
    <xf numFmtId="0" fontId="0" fillId="0" borderId="0" xfId="0" applyAlignment="1">
      <alignment horizontal="left" vertical="center"/>
    </xf>
    <xf numFmtId="0" fontId="34" fillId="0" borderId="0" xfId="0" applyFont="1" applyAlignment="1"/>
    <xf numFmtId="0" fontId="30" fillId="0" borderId="0" xfId="6" applyAlignment="1" applyProtection="1"/>
    <xf numFmtId="0" fontId="0" fillId="0" borderId="0" xfId="0"/>
    <xf numFmtId="0" fontId="0" fillId="0" borderId="0" xfId="0" applyFont="1" applyFill="1" applyBorder="1" applyAlignment="1">
      <alignment horizontal="left" vertical="center"/>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31" fillId="0" borderId="0" xfId="6" applyFont="1" applyFill="1" applyBorder="1" applyAlignment="1" applyProtection="1">
      <alignment horizontal="left"/>
    </xf>
    <xf numFmtId="0" fontId="0" fillId="0" borderId="0" xfId="0" applyFill="1"/>
    <xf numFmtId="0" fontId="0" fillId="0" borderId="0" xfId="0" applyFill="1" applyAlignment="1">
      <alignment horizontal="left" vertical="center"/>
    </xf>
    <xf numFmtId="0" fontId="0" fillId="0" borderId="0" xfId="0" applyFill="1" applyAlignment="1">
      <alignment horizontal="left" vertical="top"/>
    </xf>
    <xf numFmtId="0" fontId="64" fillId="0" borderId="0" xfId="0" applyFont="1" applyFill="1" applyAlignment="1">
      <alignment horizontal="left" vertical="top"/>
    </xf>
    <xf numFmtId="0" fontId="37" fillId="0" borderId="0" xfId="0" applyFont="1" applyFill="1" applyProtection="1"/>
    <xf numFmtId="0" fontId="40" fillId="0" borderId="2" xfId="0" applyNumberFormat="1" applyFont="1" applyBorder="1" applyAlignment="1">
      <alignment horizontal="center"/>
    </xf>
    <xf numFmtId="0" fontId="0" fillId="0" borderId="2" xfId="0" applyNumberFormat="1" applyFont="1" applyBorder="1" applyAlignment="1">
      <alignment horizontal="center"/>
    </xf>
    <xf numFmtId="0" fontId="18" fillId="0" borderId="2" xfId="0" applyNumberFormat="1" applyFont="1" applyBorder="1" applyAlignment="1">
      <alignment horizontal="center"/>
    </xf>
    <xf numFmtId="0" fontId="0" fillId="0" borderId="38" xfId="0" applyBorder="1"/>
    <xf numFmtId="0" fontId="30" fillId="8" borderId="0" xfId="6" applyFill="1" applyAlignment="1" applyProtection="1"/>
    <xf numFmtId="0" fontId="62" fillId="4" borderId="27" xfId="6" quotePrefix="1" applyFont="1" applyFill="1" applyBorder="1" applyAlignment="1" applyProtection="1">
      <alignment horizontal="center" vertical="top"/>
    </xf>
    <xf numFmtId="0" fontId="70" fillId="0" borderId="0" xfId="0" applyFont="1" applyFill="1" applyBorder="1" applyAlignment="1">
      <alignment horizontal="left"/>
    </xf>
    <xf numFmtId="0" fontId="71" fillId="0" borderId="0" xfId="6" quotePrefix="1" applyFont="1" applyFill="1" applyBorder="1" applyAlignment="1" applyProtection="1">
      <alignment horizontal="left" vertical="center"/>
    </xf>
    <xf numFmtId="0" fontId="2" fillId="0" borderId="0" xfId="0" applyFont="1" applyFill="1" applyBorder="1" applyAlignment="1"/>
    <xf numFmtId="0" fontId="2" fillId="0" borderId="0" xfId="0" applyFont="1" applyFill="1" applyBorder="1" applyAlignment="1">
      <alignment horizontal="left"/>
    </xf>
    <xf numFmtId="0" fontId="4" fillId="0" borderId="0" xfId="0" applyFont="1" applyFill="1" applyAlignment="1"/>
    <xf numFmtId="0" fontId="64" fillId="0" borderId="0" xfId="0" applyFont="1" applyFill="1" applyBorder="1" applyAlignment="1">
      <alignment wrapText="1"/>
    </xf>
    <xf numFmtId="0" fontId="28" fillId="0" borderId="0" xfId="0" applyFont="1" applyFill="1" applyBorder="1" applyAlignment="1">
      <alignment wrapText="1"/>
    </xf>
    <xf numFmtId="49" fontId="2" fillId="0" borderId="0" xfId="0" applyNumberFormat="1" applyFont="1" applyFill="1" applyBorder="1" applyAlignment="1">
      <alignment wrapText="1"/>
    </xf>
    <xf numFmtId="0" fontId="2" fillId="0" borderId="0" xfId="0" applyFont="1" applyFill="1" applyBorder="1" applyAlignment="1">
      <alignment vertical="top" wrapText="1"/>
    </xf>
    <xf numFmtId="0" fontId="72" fillId="0" borderId="0" xfId="0" applyFont="1" applyFill="1" applyBorder="1" applyAlignment="1">
      <alignment wrapText="1"/>
    </xf>
    <xf numFmtId="0" fontId="40" fillId="0" borderId="0" xfId="0" applyFont="1" applyFill="1" applyBorder="1" applyAlignment="1">
      <alignment horizontal="left" vertical="top"/>
    </xf>
    <xf numFmtId="0" fontId="3" fillId="0" borderId="0" xfId="0" applyFont="1" applyFill="1" applyBorder="1" applyAlignment="1">
      <alignment horizontal="left" vertical="top"/>
    </xf>
    <xf numFmtId="0" fontId="66" fillId="0" borderId="0" xfId="0" applyFont="1" applyFill="1" applyBorder="1" applyAlignment="1">
      <alignment vertical="top"/>
    </xf>
    <xf numFmtId="0" fontId="67" fillId="0" borderId="0" xfId="0" applyFont="1" applyFill="1" applyBorder="1" applyAlignment="1">
      <alignment vertical="top"/>
    </xf>
    <xf numFmtId="0" fontId="38" fillId="0" borderId="0" xfId="0" applyFont="1" applyFill="1" applyBorder="1" applyAlignment="1">
      <alignment vertical="top"/>
    </xf>
    <xf numFmtId="0" fontId="69" fillId="0" borderId="0" xfId="6" applyFont="1" applyFill="1" applyBorder="1" applyAlignment="1" applyProtection="1">
      <alignment horizontal="left" vertical="center"/>
    </xf>
    <xf numFmtId="0" fontId="0" fillId="0" borderId="0" xfId="0"/>
    <xf numFmtId="0" fontId="0" fillId="0" borderId="0" xfId="0"/>
    <xf numFmtId="0" fontId="73" fillId="4" borderId="18" xfId="0" applyFont="1" applyFill="1" applyBorder="1" applyAlignment="1" applyProtection="1">
      <alignment horizontal="left" indent="1"/>
    </xf>
    <xf numFmtId="0" fontId="73" fillId="4" borderId="31" xfId="0" applyFont="1" applyFill="1" applyBorder="1" applyAlignment="1" applyProtection="1">
      <alignment horizontal="left" indent="1"/>
    </xf>
    <xf numFmtId="0" fontId="0" fillId="0" borderId="0" xfId="0"/>
    <xf numFmtId="0" fontId="0" fillId="0" borderId="0" xfId="0"/>
    <xf numFmtId="0" fontId="37" fillId="0" borderId="0" xfId="0" applyFont="1" applyAlignment="1"/>
    <xf numFmtId="168" fontId="43" fillId="0" borderId="23" xfId="0" applyNumberFormat="1" applyFont="1" applyBorder="1" applyAlignment="1" applyProtection="1">
      <protection locked="0" hidden="1"/>
    </xf>
    <xf numFmtId="0" fontId="58" fillId="0" borderId="0" xfId="0" applyFont="1" applyAlignment="1"/>
    <xf numFmtId="0" fontId="59" fillId="0" borderId="0" xfId="0" applyFont="1" applyAlignment="1"/>
    <xf numFmtId="0" fontId="37" fillId="0" borderId="0" xfId="0" applyFont="1" applyAlignment="1" applyProtection="1"/>
    <xf numFmtId="0" fontId="5" fillId="0" borderId="0" xfId="0" applyFont="1" applyAlignment="1" applyProtection="1"/>
    <xf numFmtId="0" fontId="2" fillId="0" borderId="0" xfId="0" applyFont="1" applyAlignment="1" applyProtection="1"/>
    <xf numFmtId="0" fontId="5" fillId="0" borderId="0" xfId="0" applyFont="1" applyAlignment="1"/>
    <xf numFmtId="0" fontId="0" fillId="0" borderId="27" xfId="0" applyNumberFormat="1" applyFont="1" applyBorder="1" applyAlignment="1">
      <alignment horizontal="center" vertical="center"/>
    </xf>
    <xf numFmtId="0" fontId="0" fillId="0" borderId="0" xfId="0" applyFill="1" applyAlignment="1">
      <alignment horizontal="left"/>
    </xf>
    <xf numFmtId="169" fontId="3" fillId="0" borderId="9" xfId="0" applyNumberFormat="1" applyFont="1" applyFill="1" applyBorder="1" applyAlignment="1" applyProtection="1">
      <alignment horizontal="left" vertical="top" wrapText="1"/>
    </xf>
    <xf numFmtId="49" fontId="10" fillId="0" borderId="0" xfId="0" applyNumberFormat="1" applyFont="1" applyFill="1" applyBorder="1" applyAlignment="1">
      <alignment horizontal="left" vertical="center" wrapText="1"/>
    </xf>
    <xf numFmtId="49" fontId="0" fillId="8" borderId="14" xfId="0" applyNumberFormat="1" applyFont="1" applyFill="1" applyBorder="1" applyAlignment="1">
      <alignment horizontal="left" vertical="top" wrapText="1"/>
    </xf>
    <xf numFmtId="0" fontId="0" fillId="8" borderId="14" xfId="0" applyNumberFormat="1" applyFont="1" applyFill="1" applyBorder="1" applyAlignment="1">
      <alignment horizontal="left" vertical="top" wrapText="1"/>
    </xf>
    <xf numFmtId="0" fontId="62" fillId="0" borderId="0" xfId="6" applyFont="1" applyAlignment="1" applyProtection="1">
      <alignment horizontal="left" vertical="top"/>
    </xf>
    <xf numFmtId="49" fontId="0" fillId="8" borderId="18" xfId="0" applyNumberFormat="1" applyFont="1" applyFill="1" applyBorder="1" applyAlignment="1">
      <alignment horizontal="left" vertical="top" wrapText="1"/>
    </xf>
    <xf numFmtId="0" fontId="0" fillId="8" borderId="18" xfId="0" applyNumberFormat="1" applyFont="1" applyFill="1" applyBorder="1" applyAlignment="1">
      <alignment horizontal="left" vertical="top" wrapText="1"/>
    </xf>
    <xf numFmtId="0" fontId="0" fillId="8" borderId="0" xfId="0" applyFont="1" applyFill="1" applyAlignment="1">
      <alignment horizontal="left" vertical="top"/>
    </xf>
    <xf numFmtId="0" fontId="0" fillId="8" borderId="0" xfId="0" applyFill="1" applyAlignment="1">
      <alignment horizontal="left" vertical="top"/>
    </xf>
    <xf numFmtId="0" fontId="0" fillId="0" borderId="0" xfId="0"/>
    <xf numFmtId="168" fontId="43" fillId="0" borderId="39" xfId="0" applyNumberFormat="1" applyFont="1" applyBorder="1" applyProtection="1">
      <protection locked="0" hidden="1"/>
    </xf>
    <xf numFmtId="168" fontId="43" fillId="0" borderId="16" xfId="0" applyNumberFormat="1" applyFont="1" applyBorder="1" applyProtection="1">
      <protection locked="0" hidden="1"/>
    </xf>
    <xf numFmtId="168" fontId="43" fillId="0" borderId="14" xfId="0" applyNumberFormat="1" applyFont="1" applyBorder="1" applyProtection="1">
      <protection locked="0" hidden="1"/>
    </xf>
    <xf numFmtId="0" fontId="0" fillId="0" borderId="0" xfId="0" applyFont="1" applyAlignment="1" applyProtection="1"/>
    <xf numFmtId="0" fontId="0" fillId="0" borderId="0" xfId="0"/>
    <xf numFmtId="0" fontId="0" fillId="0" borderId="0" xfId="0" applyFont="1" applyFill="1" applyProtection="1"/>
    <xf numFmtId="0" fontId="0" fillId="0" borderId="0" xfId="0" applyAlignment="1"/>
    <xf numFmtId="0" fontId="0" fillId="0" borderId="0" xfId="0"/>
    <xf numFmtId="0" fontId="0" fillId="0" borderId="0" xfId="0"/>
    <xf numFmtId="0" fontId="0" fillId="4" borderId="57" xfId="0" applyFont="1" applyFill="1" applyBorder="1" applyAlignment="1"/>
    <xf numFmtId="0" fontId="0" fillId="4" borderId="57" xfId="0" applyFont="1" applyFill="1" applyBorder="1" applyAlignment="1">
      <alignment horizontal="left" vertical="center" indent="1"/>
    </xf>
    <xf numFmtId="0" fontId="30" fillId="4" borderId="0" xfId="6" applyFill="1" applyAlignment="1" applyProtection="1">
      <alignment horizontal="left"/>
    </xf>
    <xf numFmtId="0" fontId="0" fillId="4" borderId="57" xfId="0" applyFont="1" applyFill="1" applyBorder="1" applyAlignment="1">
      <alignment horizontal="center"/>
    </xf>
    <xf numFmtId="168" fontId="51" fillId="4" borderId="57" xfId="0" applyNumberFormat="1" applyFont="1" applyFill="1" applyBorder="1" applyAlignment="1" applyProtection="1">
      <alignment horizontal="right"/>
      <protection locked="0" hidden="1"/>
    </xf>
    <xf numFmtId="0" fontId="0" fillId="4" borderId="57" xfId="0" applyFont="1" applyFill="1" applyBorder="1" applyAlignment="1">
      <alignment horizontal="left"/>
    </xf>
    <xf numFmtId="0" fontId="0" fillId="0" borderId="0" xfId="0" applyFont="1" applyBorder="1" applyAlignment="1">
      <alignment vertical="center"/>
    </xf>
    <xf numFmtId="168" fontId="43" fillId="0" borderId="0" xfId="0" applyNumberFormat="1" applyFont="1" applyBorder="1" applyProtection="1">
      <protection locked="0" hidden="1"/>
    </xf>
    <xf numFmtId="0" fontId="30" fillId="0" borderId="13" xfId="6" applyBorder="1" applyAlignment="1" applyProtection="1">
      <alignment horizontal="left" vertical="top" wrapText="1" indent="1"/>
    </xf>
    <xf numFmtId="0" fontId="73" fillId="4" borderId="31" xfId="0" applyFont="1" applyFill="1" applyBorder="1" applyAlignment="1" applyProtection="1">
      <alignment horizontal="left" vertical="top" indent="1"/>
    </xf>
    <xf numFmtId="0" fontId="73" fillId="4" borderId="18" xfId="0" applyFont="1" applyFill="1" applyBorder="1" applyAlignment="1" applyProtection="1">
      <alignment horizontal="left" vertical="top" indent="1"/>
    </xf>
    <xf numFmtId="0" fontId="40" fillId="0" borderId="5" xfId="0" applyFont="1" applyBorder="1" applyAlignment="1">
      <alignment horizontal="left" vertical="center"/>
    </xf>
    <xf numFmtId="0" fontId="0" fillId="0" borderId="5" xfId="0" applyFont="1" applyBorder="1" applyAlignment="1" applyProtection="1">
      <alignment horizontal="center" vertical="center"/>
    </xf>
    <xf numFmtId="0" fontId="33" fillId="0" borderId="40" xfId="0" applyFont="1" applyBorder="1" applyAlignment="1" applyProtection="1">
      <alignment horizontal="center" vertical="center"/>
    </xf>
    <xf numFmtId="0" fontId="0" fillId="0" borderId="21" xfId="0" applyFont="1" applyBorder="1" applyAlignment="1" applyProtection="1">
      <alignment horizontal="center" vertical="center"/>
    </xf>
    <xf numFmtId="0" fontId="33" fillId="0" borderId="35" xfId="0" applyFont="1" applyBorder="1" applyAlignment="1" applyProtection="1">
      <alignment horizontal="center" vertical="center"/>
    </xf>
    <xf numFmtId="0" fontId="3" fillId="12" borderId="21" xfId="0" applyFont="1" applyFill="1" applyBorder="1" applyAlignment="1" applyProtection="1">
      <alignment horizontal="center" vertical="center"/>
    </xf>
    <xf numFmtId="0" fontId="3" fillId="12" borderId="22" xfId="0" applyFont="1" applyFill="1" applyBorder="1" applyAlignment="1" applyProtection="1">
      <alignment horizontal="center" vertical="center"/>
    </xf>
    <xf numFmtId="0" fontId="22" fillId="4" borderId="18" xfId="0" applyFont="1" applyFill="1" applyBorder="1" applyAlignment="1" applyProtection="1">
      <alignment horizontal="left" vertical="center" indent="1"/>
    </xf>
    <xf numFmtId="0" fontId="40" fillId="0" borderId="5" xfId="0" applyFont="1" applyBorder="1" applyAlignment="1">
      <alignment horizontal="left" vertical="center" indent="1"/>
    </xf>
    <xf numFmtId="0" fontId="40" fillId="0" borderId="41" xfId="0" applyFont="1" applyBorder="1" applyAlignment="1">
      <alignment horizontal="left" vertical="center" indent="1"/>
    </xf>
    <xf numFmtId="0" fontId="22" fillId="4" borderId="31" xfId="0" applyFont="1" applyFill="1" applyBorder="1" applyAlignment="1" applyProtection="1">
      <alignment horizontal="left" vertical="center" indent="1"/>
    </xf>
    <xf numFmtId="0" fontId="30" fillId="4" borderId="13" xfId="6" applyFill="1" applyBorder="1" applyAlignment="1" applyProtection="1">
      <alignment horizontal="left" vertical="top" wrapText="1" indent="1"/>
    </xf>
    <xf numFmtId="0" fontId="0" fillId="0" borderId="27" xfId="0" applyFont="1" applyBorder="1" applyAlignment="1">
      <alignment horizontal="left" vertical="top" indent="1"/>
    </xf>
    <xf numFmtId="0" fontId="0" fillId="0" borderId="28" xfId="0" applyFont="1" applyBorder="1" applyAlignment="1">
      <alignment horizontal="left" indent="1"/>
    </xf>
    <xf numFmtId="0" fontId="30" fillId="4" borderId="20" xfId="6" applyFont="1" applyFill="1" applyBorder="1" applyAlignment="1" applyProtection="1">
      <alignment horizontal="left" vertical="top" wrapText="1" indent="1"/>
    </xf>
    <xf numFmtId="0" fontId="30" fillId="0" borderId="20" xfId="6" applyFont="1" applyBorder="1" applyAlignment="1" applyProtection="1">
      <alignment horizontal="left" vertical="top" wrapText="1" indent="1"/>
    </xf>
    <xf numFmtId="0" fontId="0" fillId="0" borderId="0" xfId="0"/>
    <xf numFmtId="0" fontId="0" fillId="0" borderId="0" xfId="0"/>
    <xf numFmtId="0" fontId="0" fillId="0" borderId="13" xfId="0" applyFont="1" applyBorder="1" applyAlignment="1" applyProtection="1"/>
    <xf numFmtId="0" fontId="0" fillId="0" borderId="9" xfId="0" applyFill="1" applyBorder="1" applyAlignment="1">
      <alignment horizontal="left" vertical="top" wrapText="1" indent="1"/>
    </xf>
    <xf numFmtId="0" fontId="0" fillId="0" borderId="27" xfId="0" applyFill="1" applyBorder="1" applyAlignment="1">
      <alignment horizontal="left" vertical="top" wrapText="1" indent="1"/>
    </xf>
    <xf numFmtId="0" fontId="2" fillId="0" borderId="14" xfId="0" applyFont="1" applyFill="1" applyBorder="1"/>
    <xf numFmtId="0" fontId="38" fillId="0" borderId="0" xfId="0" applyFont="1" applyFill="1" applyBorder="1" applyAlignment="1">
      <alignment horizontal="left" vertical="center"/>
    </xf>
    <xf numFmtId="0" fontId="40" fillId="0" borderId="0" xfId="0" quotePrefix="1" applyFont="1" applyFill="1" applyBorder="1" applyAlignment="1">
      <alignment horizontal="left" vertical="top"/>
    </xf>
    <xf numFmtId="0" fontId="37" fillId="0" borderId="14" xfId="0" applyFont="1" applyFill="1" applyBorder="1" applyAlignment="1">
      <alignment horizontal="left"/>
    </xf>
    <xf numFmtId="0" fontId="37" fillId="0" borderId="14" xfId="0" applyFont="1" applyFill="1" applyBorder="1" applyAlignment="1"/>
    <xf numFmtId="0" fontId="0" fillId="0" borderId="0" xfId="0" applyFont="1" applyFill="1" applyBorder="1" applyAlignment="1">
      <alignment horizontal="left"/>
    </xf>
    <xf numFmtId="0" fontId="1" fillId="0" borderId="14" xfId="0" applyFont="1" applyFill="1" applyBorder="1" applyAlignment="1"/>
    <xf numFmtId="0" fontId="9" fillId="0" borderId="0" xfId="0" applyFont="1" applyFill="1" applyBorder="1" applyAlignment="1">
      <alignment horizontal="left"/>
    </xf>
    <xf numFmtId="0" fontId="0" fillId="0" borderId="0" xfId="0" applyFont="1" applyFill="1" applyBorder="1" applyAlignment="1">
      <alignment horizontal="left" vertical="top" wrapText="1"/>
    </xf>
    <xf numFmtId="0" fontId="38" fillId="0" borderId="0" xfId="0" applyFont="1" applyFill="1" applyBorder="1" applyAlignment="1">
      <alignment horizontal="left"/>
    </xf>
    <xf numFmtId="0" fontId="2" fillId="0" borderId="0" xfId="6" applyFont="1" applyFill="1" applyAlignment="1" applyProtection="1">
      <alignment horizontal="left" wrapText="1"/>
    </xf>
    <xf numFmtId="0" fontId="2" fillId="0" borderId="0" xfId="6" applyFont="1" applyFill="1" applyAlignment="1" applyProtection="1">
      <alignment horizontal="left" vertical="top" wrapText="1"/>
    </xf>
    <xf numFmtId="0" fontId="0" fillId="0" borderId="0" xfId="0" applyFont="1" applyFill="1" applyBorder="1" applyAlignment="1">
      <alignment horizontal="left"/>
    </xf>
    <xf numFmtId="0" fontId="2" fillId="0" borderId="0" xfId="0" applyFont="1" applyFill="1" applyBorder="1" applyAlignment="1">
      <alignment horizontal="left" vertical="top" wrapText="1"/>
    </xf>
    <xf numFmtId="0" fontId="2" fillId="0" borderId="0" xfId="0" quotePrefix="1" applyFont="1" applyFill="1" applyBorder="1" applyAlignment="1">
      <alignment horizontal="left" vertical="center" indent="1"/>
    </xf>
    <xf numFmtId="0" fontId="2" fillId="0" borderId="0" xfId="0" applyFont="1" applyFill="1" applyBorder="1" applyAlignment="1">
      <alignment wrapText="1"/>
    </xf>
    <xf numFmtId="0" fontId="65" fillId="0" borderId="0" xfId="0" applyFont="1" applyFill="1"/>
    <xf numFmtId="0" fontId="0" fillId="0" borderId="0" xfId="0" applyFont="1" applyFill="1" applyAlignment="1">
      <alignment horizontal="left" wrapText="1"/>
    </xf>
    <xf numFmtId="0" fontId="0" fillId="0" borderId="0" xfId="0" applyFill="1"/>
    <xf numFmtId="0" fontId="2" fillId="0" borderId="0" xfId="0" applyFont="1" applyFill="1" applyBorder="1" applyAlignment="1">
      <alignment vertical="center" wrapText="1"/>
    </xf>
    <xf numFmtId="0" fontId="2" fillId="0" borderId="0" xfId="0" applyFont="1" applyFill="1" applyAlignment="1">
      <alignment horizontal="left" wrapText="1"/>
    </xf>
    <xf numFmtId="0" fontId="64" fillId="0" borderId="0" xfId="0" applyFont="1" applyFill="1" applyAlignment="1">
      <alignment horizontal="left" wrapText="1"/>
    </xf>
    <xf numFmtId="0" fontId="64" fillId="0" borderId="0" xfId="0" applyFont="1" applyFill="1" applyBorder="1" applyAlignment="1">
      <alignment horizontal="left" wrapText="1"/>
    </xf>
    <xf numFmtId="0" fontId="2" fillId="0" borderId="0" xfId="0" quotePrefix="1" applyFont="1" applyFill="1" applyBorder="1" applyAlignment="1">
      <alignment horizontal="left" wrapText="1" indent="1"/>
    </xf>
    <xf numFmtId="0" fontId="2" fillId="0" borderId="0" xfId="0" applyFont="1" applyFill="1" applyBorder="1" applyAlignment="1">
      <alignment horizontal="left" indent="1"/>
    </xf>
    <xf numFmtId="0" fontId="2" fillId="0" borderId="0" xfId="0" applyFont="1" applyFill="1" applyBorder="1" applyAlignment="1">
      <alignment horizontal="left" wrapText="1"/>
    </xf>
    <xf numFmtId="0" fontId="2" fillId="0" borderId="0" xfId="0" applyFont="1" applyFill="1" applyBorder="1"/>
    <xf numFmtId="0" fontId="0" fillId="0" borderId="0" xfId="0" applyFont="1" applyFill="1" applyAlignment="1">
      <alignment vertical="top"/>
    </xf>
    <xf numFmtId="0" fontId="64" fillId="0" borderId="0" xfId="0" applyFont="1" applyFill="1" applyAlignment="1">
      <alignment wrapText="1"/>
    </xf>
    <xf numFmtId="0" fontId="2" fillId="0" borderId="0" xfId="6" applyFont="1" applyFill="1" applyAlignment="1" applyProtection="1">
      <alignment vertical="top" wrapText="1"/>
    </xf>
    <xf numFmtId="0" fontId="71" fillId="0" borderId="0" xfId="6" quotePrefix="1" applyFont="1" applyFill="1" applyBorder="1" applyAlignment="1" applyProtection="1">
      <alignment horizontal="left" vertical="top"/>
    </xf>
    <xf numFmtId="0" fontId="0" fillId="0" borderId="0" xfId="0" applyFill="1" applyAlignment="1">
      <alignment vertical="top"/>
    </xf>
    <xf numFmtId="0" fontId="64" fillId="6" borderId="0" xfId="0" applyFont="1" applyFill="1" applyBorder="1" applyAlignment="1">
      <alignment horizontal="left" wrapText="1" indent="1"/>
    </xf>
    <xf numFmtId="0" fontId="0" fillId="0" borderId="0" xfId="0" quotePrefix="1" applyFont="1" applyFill="1" applyBorder="1" applyAlignment="1"/>
    <xf numFmtId="0" fontId="64" fillId="0" borderId="0" xfId="0" applyFont="1" applyFill="1" applyBorder="1" applyAlignment="1">
      <alignment horizontal="left" vertical="top" indent="1"/>
    </xf>
    <xf numFmtId="0" fontId="40" fillId="0" borderId="0" xfId="0" applyFont="1" applyFill="1" applyBorder="1" applyAlignment="1">
      <alignment horizontal="left" vertical="top" indent="1"/>
    </xf>
    <xf numFmtId="0" fontId="0" fillId="0" borderId="0" xfId="0" applyFont="1" applyFill="1" applyBorder="1" applyAlignment="1">
      <alignment horizontal="left" vertical="top" indent="1"/>
    </xf>
    <xf numFmtId="0" fontId="0" fillId="0" borderId="0" xfId="0" applyFill="1" applyBorder="1" applyAlignment="1">
      <alignment horizontal="left" vertical="top" indent="1"/>
    </xf>
    <xf numFmtId="0" fontId="0" fillId="0" borderId="0" xfId="0" quotePrefix="1" applyFont="1" applyFill="1" applyAlignment="1">
      <alignment wrapText="1"/>
    </xf>
    <xf numFmtId="0" fontId="54" fillId="0" borderId="0" xfId="6" applyFont="1" applyFill="1" applyAlignment="1" applyProtection="1"/>
    <xf numFmtId="0" fontId="40" fillId="0" borderId="0" xfId="0" applyFont="1" applyAlignment="1">
      <alignment vertical="center"/>
    </xf>
    <xf numFmtId="0" fontId="59" fillId="0" borderId="0" xfId="0" applyFont="1" applyAlignment="1">
      <alignment vertical="center"/>
    </xf>
    <xf numFmtId="0" fontId="74" fillId="0" borderId="0" xfId="0" applyFont="1" applyAlignment="1" applyProtection="1">
      <alignment vertical="center" textRotation="90"/>
    </xf>
    <xf numFmtId="0" fontId="32" fillId="0" borderId="0" xfId="0" applyFont="1" applyFill="1" applyAlignment="1" applyProtection="1">
      <alignment horizontal="left" vertical="top"/>
    </xf>
    <xf numFmtId="14" fontId="0" fillId="0" borderId="0" xfId="0" applyNumberFormat="1" applyFont="1" applyFill="1" applyBorder="1" applyAlignment="1" applyProtection="1"/>
    <xf numFmtId="0" fontId="0" fillId="0" borderId="0" xfId="0" applyFont="1" applyFill="1" applyBorder="1" applyAlignment="1" applyProtection="1"/>
    <xf numFmtId="0" fontId="5" fillId="0" borderId="0" xfId="0" applyFont="1" applyFill="1" applyProtection="1"/>
    <xf numFmtId="0" fontId="0" fillId="0" borderId="0" xfId="0" applyFont="1" applyFill="1" applyAlignment="1">
      <alignment wrapText="1"/>
    </xf>
    <xf numFmtId="0" fontId="38" fillId="0" borderId="0" xfId="0" applyFont="1" applyFill="1" applyAlignment="1">
      <alignment vertical="center"/>
    </xf>
    <xf numFmtId="0" fontId="40" fillId="0" borderId="0" xfId="0" applyFont="1" applyFill="1" applyAlignment="1">
      <alignment vertical="center"/>
    </xf>
    <xf numFmtId="0" fontId="55" fillId="0" borderId="0" xfId="0" applyFont="1" applyFill="1" applyBorder="1" applyAlignment="1">
      <alignment horizontal="center" vertical="center"/>
    </xf>
    <xf numFmtId="0" fontId="58" fillId="0" borderId="0" xfId="0" applyFont="1" applyFill="1"/>
    <xf numFmtId="0" fontId="57" fillId="0" borderId="0" xfId="0" applyFont="1" applyFill="1" applyAlignment="1">
      <alignment vertical="center"/>
    </xf>
    <xf numFmtId="0" fontId="61" fillId="0" borderId="0" xfId="0" applyFont="1" applyFill="1" applyAlignment="1" applyProtection="1">
      <alignment vertical="center" textRotation="90"/>
    </xf>
    <xf numFmtId="0" fontId="61" fillId="0" borderId="0" xfId="0" applyFont="1" applyFill="1" applyAlignment="1" applyProtection="1">
      <alignment textRotation="90"/>
    </xf>
    <xf numFmtId="0" fontId="43" fillId="0" borderId="0" xfId="0" applyFont="1" applyFill="1" applyAlignment="1" applyProtection="1">
      <alignment vertical="center" textRotation="90"/>
    </xf>
    <xf numFmtId="0" fontId="61" fillId="0" borderId="0" xfId="0" applyFont="1" applyFill="1" applyAlignment="1">
      <alignment vertical="center" textRotation="90"/>
    </xf>
    <xf numFmtId="0" fontId="0" fillId="6" borderId="24" xfId="0" applyFont="1" applyFill="1" applyBorder="1" applyAlignment="1" applyProtection="1">
      <alignment horizontal="left" indent="1"/>
    </xf>
    <xf numFmtId="0" fontId="0" fillId="0" borderId="12" xfId="0" applyFont="1" applyBorder="1" applyAlignment="1">
      <alignment horizontal="left" vertical="center" indent="1"/>
    </xf>
    <xf numFmtId="0" fontId="36" fillId="0" borderId="0" xfId="0" applyFont="1" applyFill="1"/>
    <xf numFmtId="0" fontId="34" fillId="0" borderId="0" xfId="0" applyFont="1" applyFill="1" applyAlignment="1">
      <alignment wrapText="1"/>
    </xf>
    <xf numFmtId="0" fontId="34" fillId="0" borderId="0" xfId="0" applyFont="1" applyFill="1" applyAlignment="1"/>
    <xf numFmtId="0" fontId="32" fillId="0" borderId="0" xfId="0" applyFont="1" applyFill="1" applyAlignment="1"/>
    <xf numFmtId="0" fontId="23" fillId="0" borderId="0" xfId="0" applyFont="1" applyFill="1" applyAlignment="1"/>
    <xf numFmtId="0" fontId="32" fillId="0" borderId="0" xfId="0" applyFont="1" applyFill="1" applyAlignment="1">
      <alignment horizontal="left"/>
    </xf>
    <xf numFmtId="0" fontId="34" fillId="0" borderId="0" xfId="0" applyFont="1" applyFill="1"/>
    <xf numFmtId="0" fontId="0" fillId="0" borderId="0" xfId="0" applyFill="1" applyAlignment="1"/>
    <xf numFmtId="0" fontId="0" fillId="0" borderId="0" xfId="0" applyFill="1" applyAlignment="1">
      <alignment horizontal="right"/>
    </xf>
    <xf numFmtId="0" fontId="36" fillId="0" borderId="9" xfId="0" applyFont="1" applyFill="1" applyBorder="1" applyAlignment="1">
      <alignment horizontal="center" vertical="center"/>
    </xf>
    <xf numFmtId="14" fontId="36" fillId="0" borderId="9" xfId="0" applyNumberFormat="1" applyFont="1" applyFill="1" applyBorder="1" applyAlignment="1">
      <alignment horizontal="center" vertical="center"/>
    </xf>
    <xf numFmtId="0" fontId="11" fillId="0" borderId="0" xfId="0" applyFont="1" applyFill="1" applyAlignment="1">
      <alignment wrapText="1"/>
    </xf>
    <xf numFmtId="0" fontId="11" fillId="0" borderId="0" xfId="0" applyFont="1" applyFill="1" applyAlignment="1"/>
    <xf numFmtId="0" fontId="30" fillId="8" borderId="19" xfId="6" applyFont="1" applyFill="1" applyBorder="1" applyAlignment="1" applyProtection="1">
      <alignment horizontal="left" vertical="center" indent="1"/>
    </xf>
    <xf numFmtId="0" fontId="30" fillId="8" borderId="30" xfId="6" applyFont="1" applyFill="1" applyBorder="1" applyAlignment="1" applyProtection="1">
      <alignment horizontal="left" vertical="center" indent="1"/>
    </xf>
    <xf numFmtId="0" fontId="2" fillId="4" borderId="30" xfId="6" applyFont="1" applyFill="1" applyBorder="1" applyAlignment="1" applyProtection="1">
      <alignment horizontal="left" vertical="center" indent="1"/>
    </xf>
    <xf numFmtId="0" fontId="30" fillId="0" borderId="33" xfId="6" applyFont="1" applyFill="1" applyBorder="1" applyAlignment="1" applyProtection="1">
      <alignment horizontal="left" vertical="center" indent="1"/>
    </xf>
    <xf numFmtId="0" fontId="30" fillId="0" borderId="34" xfId="6" applyFont="1" applyFill="1" applyBorder="1" applyAlignment="1" applyProtection="1">
      <alignment horizontal="left" vertical="center" indent="1"/>
    </xf>
    <xf numFmtId="0" fontId="40" fillId="6" borderId="9" xfId="0" applyFont="1" applyFill="1" applyBorder="1" applyAlignment="1">
      <alignment horizontal="center" vertical="center"/>
    </xf>
    <xf numFmtId="0" fontId="0" fillId="4" borderId="24" xfId="0" applyFont="1" applyFill="1" applyBorder="1" applyAlignment="1">
      <alignment horizontal="left" wrapText="1" indent="1"/>
    </xf>
    <xf numFmtId="0" fontId="34" fillId="0" borderId="0" xfId="10" applyFont="1" applyFill="1" applyAlignment="1">
      <alignment vertical="top"/>
    </xf>
    <xf numFmtId="0" fontId="19" fillId="6" borderId="13" xfId="6" applyFont="1" applyFill="1" applyBorder="1" applyAlignment="1" applyProtection="1">
      <alignment horizontal="left" indent="1"/>
    </xf>
    <xf numFmtId="0" fontId="0" fillId="0" borderId="0" xfId="0" applyFont="1" applyAlignment="1">
      <alignment horizontal="left" vertical="center" indent="1"/>
    </xf>
    <xf numFmtId="0" fontId="40" fillId="0" borderId="27" xfId="0" applyFont="1" applyBorder="1" applyAlignment="1">
      <alignment horizontal="left" vertical="top" wrapText="1" indent="1"/>
    </xf>
    <xf numFmtId="0" fontId="40" fillId="0" borderId="26" xfId="0" applyFont="1" applyBorder="1" applyAlignment="1">
      <alignment horizontal="left" vertical="top" wrapText="1" indent="1"/>
    </xf>
    <xf numFmtId="0" fontId="30" fillId="0" borderId="27" xfId="6" applyBorder="1" applyAlignment="1" applyProtection="1">
      <alignment horizontal="left" vertical="top" wrapText="1" indent="1"/>
    </xf>
    <xf numFmtId="0" fontId="30" fillId="0" borderId="26" xfId="6" applyBorder="1" applyAlignment="1" applyProtection="1">
      <alignment horizontal="left" vertical="top" wrapText="1" indent="1"/>
    </xf>
    <xf numFmtId="0" fontId="40" fillId="0" borderId="27" xfId="0" applyFont="1" applyBorder="1" applyAlignment="1">
      <alignment horizontal="center"/>
    </xf>
    <xf numFmtId="0" fontId="40" fillId="0" borderId="28" xfId="0" applyFont="1" applyBorder="1" applyAlignment="1">
      <alignment horizontal="center"/>
    </xf>
    <xf numFmtId="0" fontId="40" fillId="0" borderId="26" xfId="0" applyFont="1" applyBorder="1" applyAlignment="1">
      <alignment horizontal="center"/>
    </xf>
    <xf numFmtId="0" fontId="0" fillId="0" borderId="27" xfId="0" applyBorder="1" applyAlignment="1">
      <alignment horizontal="left" vertical="top" wrapText="1" indent="1"/>
    </xf>
    <xf numFmtId="0" fontId="0" fillId="0" borderId="28" xfId="0" applyFont="1" applyBorder="1" applyAlignment="1">
      <alignment horizontal="left" vertical="top" wrapText="1" indent="1"/>
    </xf>
    <xf numFmtId="0" fontId="0" fillId="0" borderId="26" xfId="0" applyFont="1" applyBorder="1" applyAlignment="1">
      <alignment horizontal="left" vertical="top" wrapText="1" indent="1"/>
    </xf>
    <xf numFmtId="0" fontId="0" fillId="0" borderId="27" xfId="0" applyFont="1" applyBorder="1" applyAlignment="1">
      <alignment horizontal="left" vertical="top" wrapText="1" indent="1"/>
    </xf>
    <xf numFmtId="0" fontId="0" fillId="0" borderId="27" xfId="0" quotePrefix="1" applyBorder="1" applyAlignment="1">
      <alignment horizontal="left" vertical="top" wrapText="1" indent="1"/>
    </xf>
    <xf numFmtId="0" fontId="0" fillId="0" borderId="28" xfId="0" applyBorder="1" applyAlignment="1">
      <alignment horizontal="left" vertical="top" wrapText="1" indent="1"/>
    </xf>
    <xf numFmtId="0" fontId="0" fillId="0" borderId="26" xfId="0" applyBorder="1" applyAlignment="1">
      <alignment horizontal="left" vertical="top" wrapText="1" indent="1"/>
    </xf>
    <xf numFmtId="0" fontId="2" fillId="0" borderId="13" xfId="0" applyFont="1" applyBorder="1" applyAlignment="1">
      <alignment horizontal="left" vertical="top" wrapText="1" indent="1"/>
    </xf>
    <xf numFmtId="0" fontId="2" fillId="0" borderId="0" xfId="0" applyFont="1" applyBorder="1" applyAlignment="1">
      <alignment horizontal="left" vertical="top" wrapText="1" indent="1"/>
    </xf>
    <xf numFmtId="0" fontId="2" fillId="0" borderId="20" xfId="0" applyFont="1" applyBorder="1" applyAlignment="1">
      <alignment horizontal="left" vertical="top" wrapText="1" indent="1"/>
    </xf>
    <xf numFmtId="0" fontId="2" fillId="4" borderId="13" xfId="0" applyFont="1" applyFill="1" applyBorder="1" applyAlignment="1">
      <alignment horizontal="left" vertical="top" wrapText="1" indent="1"/>
    </xf>
    <xf numFmtId="0" fontId="2" fillId="4" borderId="0" xfId="0" applyFont="1" applyFill="1" applyBorder="1" applyAlignment="1">
      <alignment horizontal="left" vertical="top" wrapText="1" indent="1"/>
    </xf>
    <xf numFmtId="0" fontId="2" fillId="4" borderId="20" xfId="0" applyFont="1" applyFill="1" applyBorder="1" applyAlignment="1">
      <alignment horizontal="left" vertical="top" wrapText="1" indent="1"/>
    </xf>
    <xf numFmtId="0" fontId="2" fillId="0" borderId="13" xfId="0" applyFont="1" applyBorder="1" applyAlignment="1">
      <alignment horizontal="left" vertical="top" indent="1"/>
    </xf>
    <xf numFmtId="0" fontId="2" fillId="0" borderId="0" xfId="0" applyFont="1" applyBorder="1" applyAlignment="1">
      <alignment horizontal="left" vertical="top" indent="1"/>
    </xf>
    <xf numFmtId="0" fontId="2" fillId="0" borderId="20" xfId="0" applyFont="1" applyBorder="1" applyAlignment="1">
      <alignment horizontal="left" vertical="top" indent="1"/>
    </xf>
    <xf numFmtId="0" fontId="0" fillId="0" borderId="24" xfId="0" applyFont="1" applyBorder="1" applyAlignment="1">
      <alignment horizontal="left" vertical="top" wrapText="1" indent="1"/>
    </xf>
    <xf numFmtId="0" fontId="0" fillId="0" borderId="25" xfId="0" applyFont="1" applyBorder="1" applyAlignment="1">
      <alignment horizontal="left" vertical="top" wrapText="1" indent="1"/>
    </xf>
    <xf numFmtId="0" fontId="30" fillId="0" borderId="27" xfId="6" applyFont="1" applyBorder="1" applyAlignment="1" applyProtection="1">
      <alignment horizontal="left" vertical="top" wrapText="1" indent="1"/>
    </xf>
    <xf numFmtId="0" fontId="30" fillId="0" borderId="26" xfId="6" applyFont="1" applyBorder="1" applyAlignment="1" applyProtection="1">
      <alignment horizontal="left" vertical="top" wrapText="1" indent="1"/>
    </xf>
    <xf numFmtId="0" fontId="0" fillId="0" borderId="0" xfId="0" applyFont="1" applyBorder="1" applyAlignment="1">
      <alignment horizontal="left" vertical="top" wrapText="1"/>
    </xf>
    <xf numFmtId="0" fontId="0" fillId="0" borderId="0" xfId="0" applyAlignment="1">
      <alignment horizontal="left" vertical="top" wrapText="1"/>
    </xf>
    <xf numFmtId="0" fontId="30" fillId="0" borderId="13" xfId="6" applyBorder="1" applyAlignment="1" applyProtection="1">
      <alignment horizontal="left" vertical="top" indent="1"/>
    </xf>
    <xf numFmtId="0" fontId="30" fillId="0" borderId="0" xfId="6" applyBorder="1" applyAlignment="1" applyProtection="1">
      <alignment horizontal="left" vertical="top" indent="1"/>
    </xf>
    <xf numFmtId="0" fontId="40" fillId="0" borderId="24" xfId="0" applyFont="1" applyBorder="1" applyAlignment="1">
      <alignment horizontal="left" vertical="top" wrapText="1" indent="1"/>
    </xf>
    <xf numFmtId="0" fontId="40" fillId="0" borderId="32" xfId="0" applyFont="1" applyBorder="1" applyAlignment="1">
      <alignment horizontal="left" vertical="top" wrapText="1" indent="1"/>
    </xf>
    <xf numFmtId="0" fontId="40" fillId="0" borderId="25" xfId="0" applyFont="1" applyBorder="1" applyAlignment="1">
      <alignment horizontal="left" vertical="top" wrapText="1" indent="1"/>
    </xf>
    <xf numFmtId="0" fontId="2" fillId="4" borderId="13" xfId="0" applyFont="1" applyFill="1" applyBorder="1" applyAlignment="1">
      <alignment horizontal="left" vertical="top" indent="1"/>
    </xf>
    <xf numFmtId="0" fontId="2" fillId="4" borderId="0" xfId="0" applyFont="1" applyFill="1" applyBorder="1" applyAlignment="1">
      <alignment horizontal="left" vertical="top" indent="1"/>
    </xf>
    <xf numFmtId="0" fontId="2" fillId="4" borderId="20" xfId="0" applyFont="1" applyFill="1" applyBorder="1" applyAlignment="1">
      <alignment horizontal="left" vertical="top" indent="1"/>
    </xf>
    <xf numFmtId="0" fontId="32" fillId="8" borderId="0" xfId="0" applyFont="1" applyFill="1" applyBorder="1" applyAlignment="1" applyProtection="1">
      <alignment horizontal="left"/>
    </xf>
    <xf numFmtId="0" fontId="34" fillId="0" borderId="0" xfId="0" applyFont="1" applyAlignment="1">
      <alignment horizontal="left"/>
    </xf>
    <xf numFmtId="0" fontId="0" fillId="0" borderId="0" xfId="0" applyAlignment="1">
      <alignment horizontal="left" vertical="center"/>
    </xf>
    <xf numFmtId="0" fontId="30" fillId="0" borderId="0" xfId="6" applyFont="1" applyAlignment="1" applyProtection="1">
      <alignment horizontal="left"/>
    </xf>
    <xf numFmtId="0" fontId="30" fillId="0" borderId="0" xfId="6" applyFill="1" applyAlignment="1" applyProtection="1">
      <alignment horizontal="left" vertical="top"/>
    </xf>
    <xf numFmtId="0" fontId="30" fillId="0" borderId="0" xfId="6" applyFont="1" applyFill="1" applyAlignment="1" applyProtection="1">
      <alignment horizontal="left" vertical="top"/>
    </xf>
    <xf numFmtId="0" fontId="2" fillId="0" borderId="0" xfId="0" applyFont="1" applyFill="1" applyAlignment="1">
      <alignment horizontal="left" vertical="top" wrapText="1"/>
    </xf>
    <xf numFmtId="0" fontId="40" fillId="13" borderId="0" xfId="0" applyFont="1" applyFill="1" applyAlignment="1">
      <alignment horizontal="left" vertical="top" wrapText="1"/>
    </xf>
    <xf numFmtId="0" fontId="0" fillId="0" borderId="20" xfId="0" applyFont="1" applyBorder="1" applyAlignment="1">
      <alignment horizontal="left" vertical="top" wrapText="1"/>
    </xf>
    <xf numFmtId="0" fontId="30" fillId="0" borderId="0" xfId="6" applyFill="1" applyAlignment="1" applyProtection="1">
      <alignment horizontal="left"/>
    </xf>
    <xf numFmtId="0" fontId="30" fillId="0" borderId="27" xfId="6" applyBorder="1" applyAlignment="1" applyProtection="1">
      <alignment horizontal="left" vertical="top" indent="1"/>
    </xf>
    <xf numFmtId="0" fontId="30" fillId="0" borderId="26" xfId="6" applyBorder="1" applyAlignment="1" applyProtection="1">
      <alignment horizontal="left" vertical="top" indent="1"/>
    </xf>
    <xf numFmtId="0" fontId="37" fillId="0" borderId="32" xfId="0" applyFont="1" applyBorder="1" applyAlignment="1">
      <alignment horizontal="center"/>
    </xf>
    <xf numFmtId="0" fontId="30" fillId="0" borderId="13" xfId="6" applyBorder="1" applyAlignment="1" applyProtection="1">
      <alignment horizontal="left" indent="1"/>
    </xf>
    <xf numFmtId="0" fontId="30" fillId="0" borderId="0" xfId="6" applyAlignment="1" applyProtection="1">
      <alignment horizontal="left" indent="1"/>
    </xf>
    <xf numFmtId="0" fontId="2" fillId="0" borderId="0" xfId="0" applyFont="1" applyAlignment="1">
      <alignment horizontal="left" vertical="top" wrapText="1"/>
    </xf>
    <xf numFmtId="0" fontId="30" fillId="0" borderId="24" xfId="6" applyBorder="1" applyAlignment="1" applyProtection="1">
      <alignment horizontal="left" vertical="top" indent="1"/>
    </xf>
    <xf numFmtId="0" fontId="30" fillId="0" borderId="25" xfId="6" applyBorder="1" applyAlignment="1" applyProtection="1">
      <alignment horizontal="left" vertical="top" indent="1"/>
    </xf>
    <xf numFmtId="0" fontId="30" fillId="0" borderId="0" xfId="6" applyAlignment="1" applyProtection="1"/>
    <xf numFmtId="0" fontId="0" fillId="0" borderId="0" xfId="0" applyAlignment="1"/>
    <xf numFmtId="0" fontId="30" fillId="0" borderId="0" xfId="6" applyAlignment="1" applyProtection="1">
      <alignment horizontal="left" vertical="top"/>
    </xf>
    <xf numFmtId="0" fontId="0" fillId="0" borderId="0" xfId="0" applyFont="1" applyAlignment="1">
      <alignment horizontal="left" vertical="top" wrapText="1"/>
    </xf>
    <xf numFmtId="169" fontId="3" fillId="6" borderId="0" xfId="0" applyNumberFormat="1" applyFont="1" applyFill="1" applyBorder="1" applyAlignment="1" applyProtection="1">
      <alignment horizontal="center" vertical="top" wrapText="1"/>
    </xf>
    <xf numFmtId="0" fontId="2" fillId="0" borderId="14" xfId="0" quotePrefix="1" applyFont="1" applyFill="1" applyBorder="1" applyAlignment="1" applyProtection="1">
      <alignment horizontal="left"/>
    </xf>
    <xf numFmtId="0" fontId="2" fillId="0" borderId="16" xfId="0" quotePrefix="1" applyFont="1" applyFill="1" applyBorder="1" applyAlignment="1" applyProtection="1">
      <alignment horizontal="left"/>
    </xf>
    <xf numFmtId="169" fontId="3" fillId="0" borderId="27" xfId="0" applyNumberFormat="1" applyFont="1" applyFill="1" applyBorder="1" applyAlignment="1" applyProtection="1">
      <alignment horizontal="left" vertical="top" wrapText="1"/>
    </xf>
    <xf numFmtId="169" fontId="3" fillId="0" borderId="28" xfId="0" applyNumberFormat="1" applyFont="1" applyFill="1" applyBorder="1" applyAlignment="1" applyProtection="1">
      <alignment horizontal="left" vertical="top" wrapText="1"/>
    </xf>
    <xf numFmtId="169" fontId="3" fillId="0" borderId="26" xfId="0" applyNumberFormat="1" applyFont="1" applyFill="1" applyBorder="1" applyAlignment="1" applyProtection="1">
      <alignment horizontal="left" vertical="top" wrapText="1"/>
    </xf>
    <xf numFmtId="0" fontId="0" fillId="4" borderId="57" xfId="0" applyFont="1" applyFill="1" applyBorder="1" applyAlignment="1">
      <alignment horizontal="left" vertical="center" wrapText="1"/>
    </xf>
    <xf numFmtId="0" fontId="2" fillId="4" borderId="0" xfId="6" applyFont="1" applyFill="1" applyAlignment="1" applyProtection="1">
      <alignment horizontal="left" vertical="center"/>
    </xf>
    <xf numFmtId="0" fontId="0" fillId="4" borderId="57" xfId="0" applyFont="1" applyFill="1" applyBorder="1" applyAlignment="1">
      <alignment horizontal="left" vertical="center" wrapText="1" indent="1"/>
    </xf>
    <xf numFmtId="0" fontId="0" fillId="4" borderId="57" xfId="0" applyFont="1" applyFill="1" applyBorder="1" applyAlignment="1">
      <alignment horizontal="left" wrapText="1"/>
    </xf>
    <xf numFmtId="0" fontId="0" fillId="4" borderId="0" xfId="0" applyFont="1" applyFill="1" applyAlignment="1">
      <alignment horizontal="left" wrapText="1"/>
    </xf>
    <xf numFmtId="0" fontId="0" fillId="4" borderId="0" xfId="0" applyFont="1" applyFill="1" applyAlignment="1">
      <alignment horizontal="left"/>
    </xf>
    <xf numFmtId="0" fontId="0" fillId="4" borderId="0" xfId="0" applyFill="1" applyAlignment="1">
      <alignment horizontal="left"/>
    </xf>
    <xf numFmtId="0" fontId="0" fillId="0" borderId="0" xfId="0"/>
    <xf numFmtId="0" fontId="2" fillId="0" borderId="0" xfId="0" applyFont="1" applyAlignment="1">
      <alignment horizontal="left" vertical="center" wrapText="1"/>
    </xf>
    <xf numFmtId="0" fontId="0" fillId="5" borderId="0" xfId="0" applyFont="1" applyFill="1" applyBorder="1" applyAlignment="1" applyProtection="1">
      <alignment horizontal="left"/>
      <protection locked="0"/>
    </xf>
    <xf numFmtId="0" fontId="30" fillId="7" borderId="0" xfId="6" applyFill="1" applyAlignment="1" applyProtection="1">
      <alignment horizontal="left"/>
    </xf>
    <xf numFmtId="49" fontId="0" fillId="5" borderId="0" xfId="0" applyNumberFormat="1" applyFont="1" applyFill="1" applyBorder="1" applyAlignment="1" applyProtection="1">
      <alignment horizontal="left"/>
      <protection locked="0"/>
    </xf>
    <xf numFmtId="0" fontId="0" fillId="4" borderId="0" xfId="0" quotePrefix="1" applyFill="1" applyAlignment="1">
      <alignment horizontal="left" vertical="top" wrapText="1"/>
    </xf>
    <xf numFmtId="0" fontId="62" fillId="0" borderId="7" xfId="6" applyFont="1" applyBorder="1" applyAlignment="1" applyProtection="1">
      <alignment horizontal="left"/>
    </xf>
    <xf numFmtId="0" fontId="0" fillId="0" borderId="0" xfId="0" applyFont="1" applyFill="1" applyAlignment="1">
      <alignment horizontal="left" vertical="top" wrapText="1"/>
    </xf>
    <xf numFmtId="0" fontId="0" fillId="0" borderId="29" xfId="0" applyFont="1" applyBorder="1" applyAlignment="1">
      <alignment vertical="center"/>
    </xf>
    <xf numFmtId="0" fontId="0" fillId="0" borderId="44" xfId="0" applyFont="1" applyBorder="1" applyAlignment="1">
      <alignment vertical="center"/>
    </xf>
    <xf numFmtId="0" fontId="0" fillId="0" borderId="44" xfId="0" applyFont="1" applyBorder="1" applyAlignment="1">
      <alignment horizontal="left" wrapText="1" indent="1"/>
    </xf>
    <xf numFmtId="0" fontId="0" fillId="0" borderId="23" xfId="0" applyFont="1" applyBorder="1" applyAlignment="1">
      <alignment horizontal="left" wrapText="1" indent="1"/>
    </xf>
    <xf numFmtId="0" fontId="3" fillId="0" borderId="7" xfId="0" applyFont="1" applyBorder="1" applyAlignment="1">
      <alignment horizontal="left"/>
    </xf>
    <xf numFmtId="0" fontId="0" fillId="0" borderId="6"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6" borderId="27" xfId="0" applyFont="1" applyFill="1" applyBorder="1" applyAlignment="1" applyProtection="1">
      <alignment horizontal="left" vertical="center" wrapText="1" indent="1"/>
    </xf>
    <xf numFmtId="0" fontId="0" fillId="6" borderId="28" xfId="0" applyFont="1" applyFill="1" applyBorder="1" applyAlignment="1" applyProtection="1">
      <alignment horizontal="left" vertical="center" wrapText="1" indent="1"/>
    </xf>
    <xf numFmtId="0" fontId="0" fillId="6" borderId="26" xfId="0" applyFont="1" applyFill="1" applyBorder="1" applyAlignment="1" applyProtection="1">
      <alignment horizontal="left" vertical="center" wrapText="1" indent="1"/>
    </xf>
    <xf numFmtId="0" fontId="45" fillId="0" borderId="6" xfId="0" applyFont="1" applyBorder="1" applyAlignment="1">
      <alignment horizontal="center" vertical="center"/>
    </xf>
    <xf numFmtId="0" fontId="45" fillId="0" borderId="2" xfId="0" applyFont="1" applyBorder="1" applyAlignment="1">
      <alignment horizontal="center" vertical="center"/>
    </xf>
    <xf numFmtId="0" fontId="45" fillId="0" borderId="4" xfId="0" applyFont="1" applyBorder="1" applyAlignment="1">
      <alignment horizontal="center" vertical="center"/>
    </xf>
    <xf numFmtId="0" fontId="0" fillId="0" borderId="45" xfId="0" applyFont="1" applyBorder="1" applyAlignment="1" applyProtection="1">
      <alignment horizontal="left" indent="1"/>
      <protection locked="0"/>
    </xf>
    <xf numFmtId="0" fontId="0" fillId="0" borderId="39" xfId="0" applyFont="1" applyBorder="1" applyAlignment="1" applyProtection="1">
      <alignment horizontal="left" indent="1"/>
      <protection locked="0"/>
    </xf>
    <xf numFmtId="0" fontId="0" fillId="0" borderId="27" xfId="0" applyFont="1" applyBorder="1" applyAlignment="1" applyProtection="1">
      <alignment horizontal="left" vertical="center" indent="1"/>
      <protection locked="0"/>
    </xf>
    <xf numFmtId="0" fontId="0" fillId="0" borderId="28" xfId="0" applyFont="1" applyBorder="1" applyAlignment="1" applyProtection="1">
      <alignment horizontal="left" vertical="center" indent="1"/>
      <protection locked="0"/>
    </xf>
    <xf numFmtId="0" fontId="0" fillId="0" borderId="26" xfId="0" applyFont="1" applyBorder="1" applyAlignment="1" applyProtection="1">
      <alignment horizontal="left" vertical="center" indent="1"/>
      <protection locked="0"/>
    </xf>
    <xf numFmtId="0" fontId="0" fillId="6" borderId="27" xfId="0" applyFont="1" applyFill="1" applyBorder="1" applyAlignment="1" applyProtection="1">
      <alignment horizontal="left" vertical="center" indent="1"/>
    </xf>
    <xf numFmtId="0" fontId="0" fillId="6" borderId="28" xfId="0" applyFont="1" applyFill="1" applyBorder="1" applyAlignment="1" applyProtection="1">
      <alignment horizontal="left" vertical="center" indent="1"/>
    </xf>
    <xf numFmtId="0" fontId="0" fillId="6" borderId="26" xfId="0" applyFont="1" applyFill="1" applyBorder="1" applyAlignment="1" applyProtection="1">
      <alignment horizontal="left" vertical="center" indent="1"/>
    </xf>
    <xf numFmtId="0" fontId="0" fillId="0" borderId="42" xfId="0" applyFont="1" applyBorder="1" applyAlignment="1" applyProtection="1">
      <alignment horizontal="left" indent="1"/>
      <protection locked="0"/>
    </xf>
    <xf numFmtId="0" fontId="0" fillId="0" borderId="14" xfId="0" applyFont="1" applyBorder="1" applyAlignment="1" applyProtection="1">
      <alignment horizontal="left" indent="1"/>
      <protection locked="0"/>
    </xf>
    <xf numFmtId="0" fontId="40" fillId="0" borderId="27" xfId="0" applyFont="1" applyBorder="1" applyAlignment="1" applyProtection="1">
      <alignment horizontal="center"/>
    </xf>
    <xf numFmtId="0" fontId="40" fillId="0" borderId="26" xfId="0" applyFont="1" applyBorder="1" applyAlignment="1" applyProtection="1">
      <alignment horizontal="center"/>
    </xf>
    <xf numFmtId="0" fontId="40" fillId="0" borderId="27" xfId="0" applyNumberFormat="1" applyFont="1" applyBorder="1" applyAlignment="1" applyProtection="1">
      <alignment horizontal="center"/>
    </xf>
    <xf numFmtId="0" fontId="40" fillId="0" borderId="26" xfId="0" applyNumberFormat="1" applyFont="1" applyBorder="1" applyAlignment="1" applyProtection="1">
      <alignment horizontal="center"/>
    </xf>
    <xf numFmtId="14" fontId="40" fillId="8" borderId="27" xfId="0" applyNumberFormat="1" applyFont="1" applyFill="1" applyBorder="1" applyAlignment="1" applyProtection="1">
      <alignment horizontal="center"/>
    </xf>
    <xf numFmtId="14" fontId="40" fillId="8" borderId="26" xfId="0" applyNumberFormat="1" applyFont="1" applyFill="1" applyBorder="1" applyAlignment="1" applyProtection="1">
      <alignment horizontal="center"/>
    </xf>
    <xf numFmtId="0" fontId="0" fillId="0" borderId="2" xfId="0" applyFont="1" applyBorder="1" applyAlignment="1" applyProtection="1">
      <alignment horizontal="center" vertical="center"/>
    </xf>
    <xf numFmtId="0" fontId="32" fillId="0" borderId="0" xfId="0" applyFont="1" applyAlignment="1" applyProtection="1">
      <alignment horizontal="left" vertical="top"/>
    </xf>
    <xf numFmtId="0" fontId="0" fillId="0" borderId="43" xfId="0" applyFont="1" applyBorder="1" applyAlignment="1" applyProtection="1">
      <alignment horizontal="left" vertical="center" wrapText="1" indent="1"/>
      <protection locked="0"/>
    </xf>
    <xf numFmtId="0" fontId="0" fillId="0" borderId="37" xfId="0" applyFont="1" applyBorder="1" applyAlignment="1" applyProtection="1">
      <alignment horizontal="left" vertical="center" wrapText="1" indent="1"/>
      <protection locked="0"/>
    </xf>
    <xf numFmtId="0" fontId="0" fillId="0" borderId="46" xfId="0" applyFont="1" applyBorder="1" applyAlignment="1" applyProtection="1">
      <alignment horizontal="left" indent="1"/>
    </xf>
    <xf numFmtId="0" fontId="0" fillId="0" borderId="36" xfId="0" applyFont="1" applyBorder="1" applyAlignment="1" applyProtection="1">
      <alignment horizontal="left" indent="1"/>
    </xf>
    <xf numFmtId="0" fontId="57" fillId="0" borderId="0" xfId="0" applyFont="1" applyAlignment="1">
      <alignment horizontal="left"/>
    </xf>
    <xf numFmtId="0" fontId="62" fillId="0" borderId="7" xfId="6" applyFont="1" applyFill="1" applyBorder="1" applyAlignment="1" applyProtection="1">
      <alignment horizontal="left"/>
    </xf>
    <xf numFmtId="0" fontId="0" fillId="0" borderId="27" xfId="0" applyFont="1" applyBorder="1" applyAlignment="1" applyProtection="1">
      <alignment horizontal="left" vertical="center" wrapText="1" indent="1"/>
      <protection locked="0"/>
    </xf>
    <xf numFmtId="0" fontId="0" fillId="0" borderId="28" xfId="0" applyFont="1" applyBorder="1" applyAlignment="1" applyProtection="1">
      <alignment horizontal="left" vertical="center" wrapText="1" indent="1"/>
      <protection locked="0"/>
    </xf>
    <xf numFmtId="0" fontId="0" fillId="0" borderId="26" xfId="0" applyFont="1" applyBorder="1" applyAlignment="1" applyProtection="1">
      <alignment horizontal="left" vertical="center" wrapText="1" indent="1"/>
      <protection locked="0"/>
    </xf>
    <xf numFmtId="0" fontId="62" fillId="0" borderId="0" xfId="6" applyFont="1" applyBorder="1" applyAlignment="1" applyProtection="1">
      <alignment horizontal="left"/>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62" fillId="0" borderId="7" xfId="6" applyFont="1" applyBorder="1" applyAlignment="1" applyProtection="1">
      <alignment horizontal="left" wrapText="1"/>
    </xf>
    <xf numFmtId="0" fontId="30" fillId="6" borderId="27" xfId="6" applyFill="1" applyBorder="1" applyAlignment="1" applyProtection="1">
      <alignment horizontal="left" vertical="center" wrapText="1" indent="1"/>
    </xf>
    <xf numFmtId="0" fontId="19" fillId="6" borderId="28" xfId="6" applyFont="1" applyFill="1" applyBorder="1" applyAlignment="1" applyProtection="1">
      <alignment horizontal="left" vertical="center" wrapText="1" indent="1"/>
    </xf>
    <xf numFmtId="0" fontId="19" fillId="6" borderId="26" xfId="6" applyFont="1" applyFill="1" applyBorder="1" applyAlignment="1" applyProtection="1">
      <alignment horizontal="left" vertical="center" wrapText="1" indent="1"/>
    </xf>
    <xf numFmtId="0" fontId="0" fillId="6" borderId="24" xfId="0" applyFont="1" applyFill="1" applyBorder="1" applyAlignment="1">
      <alignment horizontal="left" vertical="center" wrapText="1" indent="1"/>
    </xf>
    <xf numFmtId="0" fontId="0" fillId="6" borderId="32" xfId="0" applyFont="1" applyFill="1" applyBorder="1" applyAlignment="1">
      <alignment horizontal="left" vertical="center" wrapText="1" indent="1"/>
    </xf>
    <xf numFmtId="0" fontId="37" fillId="6" borderId="32" xfId="0" applyFont="1" applyFill="1" applyBorder="1" applyAlignment="1">
      <alignment horizontal="left" vertical="center" indent="1"/>
    </xf>
    <xf numFmtId="0" fontId="0" fillId="6" borderId="13" xfId="0" applyFont="1" applyFill="1" applyBorder="1" applyAlignment="1">
      <alignment horizontal="left" vertical="center" indent="1"/>
    </xf>
    <xf numFmtId="0" fontId="0" fillId="6" borderId="0" xfId="0" applyFont="1" applyFill="1" applyBorder="1" applyAlignment="1">
      <alignment horizontal="left" vertical="center" indent="1"/>
    </xf>
    <xf numFmtId="0" fontId="0" fillId="0" borderId="24" xfId="0" applyFont="1" applyBorder="1" applyAlignment="1">
      <alignment horizontal="left" vertical="center" indent="1"/>
    </xf>
    <xf numFmtId="0" fontId="0" fillId="0" borderId="12" xfId="0" applyFont="1" applyBorder="1" applyAlignment="1">
      <alignment horizontal="left" vertical="center" indent="1"/>
    </xf>
    <xf numFmtId="0" fontId="37" fillId="6" borderId="25" xfId="0" applyFont="1" applyFill="1" applyBorder="1" applyAlignment="1">
      <alignment horizontal="left" vertical="center" indent="1"/>
    </xf>
    <xf numFmtId="0" fontId="0" fillId="6" borderId="12" xfId="0" applyFont="1" applyFill="1" applyBorder="1" applyAlignment="1">
      <alignment horizontal="left" vertical="center" indent="1"/>
    </xf>
    <xf numFmtId="0" fontId="0" fillId="6" borderId="7" xfId="0" applyFont="1" applyFill="1" applyBorder="1" applyAlignment="1">
      <alignment horizontal="left" vertical="center" indent="1"/>
    </xf>
    <xf numFmtId="0" fontId="0" fillId="6" borderId="8" xfId="0" applyFont="1" applyFill="1" applyBorder="1" applyAlignment="1">
      <alignment horizontal="left" vertical="center" indent="1"/>
    </xf>
    <xf numFmtId="0" fontId="0" fillId="0" borderId="24" xfId="0" applyFont="1" applyBorder="1" applyAlignment="1">
      <alignment horizontal="center" vertical="center"/>
    </xf>
    <xf numFmtId="0" fontId="0" fillId="0" borderId="12" xfId="0" applyFont="1" applyBorder="1" applyAlignment="1">
      <alignment horizontal="center" vertical="center"/>
    </xf>
    <xf numFmtId="0" fontId="45" fillId="0" borderId="6"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4" xfId="0" applyFont="1" applyBorder="1" applyAlignment="1">
      <alignment horizontal="center" vertical="center" wrapText="1"/>
    </xf>
    <xf numFmtId="0" fontId="0" fillId="0" borderId="23" xfId="0" applyFont="1" applyBorder="1" applyAlignment="1">
      <alignment horizontal="left" indent="1"/>
    </xf>
    <xf numFmtId="0" fontId="0" fillId="8" borderId="9" xfId="0" applyFont="1" applyFill="1" applyBorder="1" applyAlignment="1" applyProtection="1">
      <alignment horizontal="left" vertical="center" indent="1"/>
      <protection locked="0"/>
    </xf>
    <xf numFmtId="0" fontId="0" fillId="4" borderId="24" xfId="0" applyFont="1" applyFill="1" applyBorder="1" applyAlignment="1">
      <alignment horizontal="left" wrapText="1" indent="1"/>
    </xf>
    <xf numFmtId="0" fontId="0" fillId="4" borderId="32" xfId="0" applyFont="1" applyFill="1" applyBorder="1" applyAlignment="1">
      <alignment horizontal="left" wrapText="1" indent="1"/>
    </xf>
    <xf numFmtId="0" fontId="0" fillId="0" borderId="13" xfId="0" applyFont="1" applyBorder="1" applyAlignment="1">
      <alignment horizontal="left" indent="1"/>
    </xf>
    <xf numFmtId="0" fontId="0" fillId="0" borderId="0" xfId="0" applyFont="1" applyBorder="1" applyAlignment="1">
      <alignment horizontal="left" indent="1"/>
    </xf>
    <xf numFmtId="0" fontId="0" fillId="4" borderId="13" xfId="0" applyFont="1" applyFill="1" applyBorder="1" applyAlignment="1">
      <alignment horizontal="left" indent="1"/>
    </xf>
    <xf numFmtId="0" fontId="0" fillId="4" borderId="0" xfId="0" applyFont="1" applyFill="1" applyBorder="1" applyAlignment="1">
      <alignment horizontal="left" indent="1"/>
    </xf>
    <xf numFmtId="0" fontId="0" fillId="8" borderId="27" xfId="0" applyFont="1" applyFill="1" applyBorder="1" applyAlignment="1" applyProtection="1">
      <alignment horizontal="left" vertical="top" wrapText="1" indent="1"/>
      <protection locked="0"/>
    </xf>
    <xf numFmtId="0" fontId="0" fillId="8" borderId="28" xfId="0" applyFont="1" applyFill="1" applyBorder="1" applyAlignment="1" applyProtection="1">
      <alignment horizontal="left" vertical="top" wrapText="1" indent="1"/>
      <protection locked="0"/>
    </xf>
    <xf numFmtId="0" fontId="0" fillId="8" borderId="26" xfId="0" applyFont="1" applyFill="1" applyBorder="1" applyAlignment="1" applyProtection="1">
      <alignment horizontal="left" vertical="top" wrapText="1" indent="1"/>
      <protection locked="0"/>
    </xf>
    <xf numFmtId="0" fontId="40" fillId="0" borderId="27" xfId="0" applyFont="1" applyBorder="1" applyAlignment="1">
      <alignment horizontal="left" vertical="top" indent="1"/>
    </xf>
    <xf numFmtId="0" fontId="40" fillId="0" borderId="28" xfId="0" applyFont="1" applyBorder="1" applyAlignment="1">
      <alignment horizontal="left" vertical="top" indent="1"/>
    </xf>
    <xf numFmtId="0" fontId="40" fillId="0" borderId="26" xfId="0" applyFont="1" applyBorder="1" applyAlignment="1">
      <alignment horizontal="left" vertical="top" indent="1"/>
    </xf>
    <xf numFmtId="0" fontId="22" fillId="12" borderId="43" xfId="6" applyFont="1" applyFill="1" applyBorder="1" applyAlignment="1" applyProtection="1">
      <alignment horizontal="left" vertical="center" indent="1"/>
    </xf>
    <xf numFmtId="0" fontId="22" fillId="12" borderId="17" xfId="6" applyFont="1" applyFill="1" applyBorder="1" applyAlignment="1" applyProtection="1">
      <alignment horizontal="left" vertical="center" indent="1"/>
    </xf>
    <xf numFmtId="0" fontId="22" fillId="12" borderId="49" xfId="6" applyFont="1" applyFill="1" applyBorder="1" applyAlignment="1" applyProtection="1">
      <alignment horizontal="left" vertical="center" indent="1"/>
    </xf>
    <xf numFmtId="0" fontId="22" fillId="12" borderId="47" xfId="6" applyFont="1" applyFill="1" applyBorder="1" applyAlignment="1" applyProtection="1">
      <alignment horizontal="left" vertical="center" indent="1"/>
    </xf>
    <xf numFmtId="0" fontId="22" fillId="12" borderId="18" xfId="6" applyFont="1" applyFill="1" applyBorder="1" applyAlignment="1" applyProtection="1">
      <alignment horizontal="left" vertical="center" indent="1"/>
    </xf>
    <xf numFmtId="0" fontId="22" fillId="12" borderId="22" xfId="6" applyFont="1" applyFill="1" applyBorder="1" applyAlignment="1" applyProtection="1">
      <alignment horizontal="left" vertical="center" indent="1"/>
    </xf>
    <xf numFmtId="0" fontId="73" fillId="0" borderId="5" xfId="6" applyFont="1" applyBorder="1" applyAlignment="1" applyProtection="1">
      <alignment horizontal="left" indent="1"/>
    </xf>
    <xf numFmtId="0" fontId="0" fillId="0" borderId="12" xfId="0" applyFont="1" applyBorder="1" applyAlignment="1">
      <alignment horizontal="left" indent="1"/>
    </xf>
    <xf numFmtId="0" fontId="0" fillId="0" borderId="7" xfId="0" applyFont="1" applyBorder="1" applyAlignment="1">
      <alignment horizontal="left" indent="1"/>
    </xf>
    <xf numFmtId="0" fontId="0" fillId="4" borderId="12" xfId="0" applyFont="1" applyFill="1" applyBorder="1" applyAlignment="1">
      <alignment horizontal="left" indent="1"/>
    </xf>
    <xf numFmtId="0" fontId="0" fillId="4" borderId="7" xfId="0" applyFont="1" applyFill="1" applyBorder="1" applyAlignment="1">
      <alignment horizontal="left" indent="1"/>
    </xf>
    <xf numFmtId="0" fontId="33" fillId="0" borderId="0" xfId="0" applyFont="1" applyAlignment="1">
      <alignment horizontal="left" vertical="top"/>
    </xf>
    <xf numFmtId="0" fontId="73" fillId="0" borderId="47" xfId="6" applyFont="1" applyBorder="1" applyAlignment="1" applyProtection="1">
      <alignment horizontal="left" wrapText="1" indent="1"/>
    </xf>
    <xf numFmtId="0" fontId="73" fillId="0" borderId="18" xfId="6" applyFont="1" applyBorder="1" applyAlignment="1" applyProtection="1">
      <alignment horizontal="left" wrapText="1" indent="1"/>
    </xf>
    <xf numFmtId="0" fontId="73" fillId="0" borderId="22" xfId="6" applyFont="1" applyBorder="1" applyAlignment="1" applyProtection="1">
      <alignment horizontal="left" wrapText="1" indent="1"/>
    </xf>
    <xf numFmtId="0" fontId="2" fillId="0" borderId="0" xfId="6" applyFont="1" applyBorder="1" applyAlignment="1" applyProtection="1">
      <alignment horizontal="left" vertical="top" wrapText="1"/>
    </xf>
    <xf numFmtId="0" fontId="40" fillId="6" borderId="9" xfId="0" applyFont="1" applyFill="1" applyBorder="1" applyAlignment="1">
      <alignment horizontal="left" vertical="center" indent="1"/>
    </xf>
    <xf numFmtId="0" fontId="73" fillId="0" borderId="47" xfId="6" applyFont="1" applyBorder="1" applyAlignment="1" applyProtection="1">
      <alignment horizontal="left" vertical="center" indent="1"/>
    </xf>
    <xf numFmtId="0" fontId="73" fillId="0" borderId="18" xfId="6" applyFont="1" applyBorder="1" applyAlignment="1" applyProtection="1">
      <alignment horizontal="left" vertical="center" indent="1"/>
    </xf>
    <xf numFmtId="0" fontId="73" fillId="0" borderId="22" xfId="6" applyFont="1" applyBorder="1" applyAlignment="1" applyProtection="1">
      <alignment horizontal="left" vertical="center" indent="1"/>
    </xf>
    <xf numFmtId="0" fontId="30" fillId="0" borderId="50" xfId="6" applyFont="1" applyFill="1" applyBorder="1" applyAlignment="1" applyProtection="1">
      <alignment horizontal="left" vertical="center" indent="1"/>
    </xf>
    <xf numFmtId="0" fontId="30" fillId="0" borderId="51" xfId="6" applyFont="1" applyFill="1" applyBorder="1" applyAlignment="1" applyProtection="1">
      <alignment horizontal="left" vertical="center" indent="1"/>
    </xf>
    <xf numFmtId="0" fontId="30" fillId="0" borderId="33" xfId="6" applyFont="1" applyFill="1" applyBorder="1" applyAlignment="1" applyProtection="1">
      <alignment horizontal="left" vertical="center" indent="1"/>
    </xf>
    <xf numFmtId="0" fontId="40" fillId="6" borderId="27" xfId="0" applyFont="1" applyFill="1" applyBorder="1" applyAlignment="1">
      <alignment horizontal="left" vertical="center" indent="1"/>
    </xf>
    <xf numFmtId="0" fontId="40" fillId="6" borderId="28" xfId="0" applyFont="1" applyFill="1" applyBorder="1" applyAlignment="1">
      <alignment horizontal="left" vertical="center" indent="1"/>
    </xf>
    <xf numFmtId="0" fontId="40" fillId="6" borderId="26" xfId="0" applyFont="1" applyFill="1" applyBorder="1" applyAlignment="1">
      <alignment horizontal="left" vertical="center" indent="1"/>
    </xf>
    <xf numFmtId="0" fontId="40" fillId="12" borderId="48" xfId="0" applyFont="1" applyFill="1" applyBorder="1" applyAlignment="1">
      <alignment horizontal="left" vertical="center" indent="1"/>
    </xf>
    <xf numFmtId="0" fontId="40" fillId="12" borderId="41" xfId="0" applyFont="1" applyFill="1" applyBorder="1" applyAlignment="1">
      <alignment horizontal="left" vertical="center" indent="1"/>
    </xf>
    <xf numFmtId="0" fontId="73" fillId="0" borderId="47" xfId="6" applyFont="1" applyBorder="1" applyAlignment="1" applyProtection="1">
      <alignment horizontal="left" vertical="center" wrapText="1" indent="1"/>
    </xf>
    <xf numFmtId="0" fontId="73" fillId="0" borderId="18" xfId="6" applyFont="1" applyBorder="1" applyAlignment="1" applyProtection="1">
      <alignment horizontal="left" vertical="center" wrapText="1" indent="1"/>
    </xf>
    <xf numFmtId="0" fontId="73" fillId="0" borderId="22" xfId="6" applyFont="1" applyBorder="1" applyAlignment="1" applyProtection="1">
      <alignment horizontal="left" vertical="center" wrapText="1" indent="1"/>
    </xf>
    <xf numFmtId="0" fontId="0" fillId="0" borderId="9" xfId="0" applyFont="1" applyBorder="1" applyAlignment="1">
      <alignment horizontal="left" vertical="top" wrapText="1" indent="1"/>
    </xf>
    <xf numFmtId="0" fontId="38" fillId="0" borderId="28" xfId="0" applyFont="1" applyBorder="1" applyAlignment="1">
      <alignment horizontal="left" vertical="top" wrapText="1" indent="1"/>
    </xf>
    <xf numFmtId="0" fontId="38" fillId="0" borderId="26" xfId="0" applyFont="1" applyBorder="1" applyAlignment="1">
      <alignment horizontal="left" vertical="top" wrapText="1" indent="1"/>
    </xf>
    <xf numFmtId="0" fontId="38" fillId="0" borderId="27" xfId="0" applyFont="1" applyBorder="1" applyAlignment="1">
      <alignment horizontal="left" vertical="top" wrapText="1" indent="1"/>
    </xf>
    <xf numFmtId="0" fontId="0" fillId="0" borderId="32" xfId="0" applyFont="1" applyBorder="1" applyAlignment="1">
      <alignment horizontal="left" vertical="top" wrapText="1" indent="1"/>
    </xf>
    <xf numFmtId="0" fontId="0" fillId="0" borderId="7" xfId="0" applyFont="1" applyBorder="1" applyAlignment="1">
      <alignment horizontal="left" vertical="top" wrapText="1" indent="1"/>
    </xf>
    <xf numFmtId="0" fontId="0" fillId="0" borderId="8" xfId="0" applyFont="1" applyBorder="1" applyAlignment="1">
      <alignment horizontal="left" vertical="top" wrapText="1" indent="1"/>
    </xf>
    <xf numFmtId="0" fontId="0" fillId="0" borderId="12" xfId="0" applyFont="1" applyBorder="1" applyAlignment="1">
      <alignment horizontal="left" vertical="top" wrapText="1" indent="1"/>
    </xf>
    <xf numFmtId="0" fontId="0" fillId="10" borderId="0" xfId="0" applyFill="1" applyBorder="1" applyAlignment="1">
      <alignment horizontal="left" vertical="top" wrapText="1"/>
    </xf>
    <xf numFmtId="0" fontId="36" fillId="0" borderId="9" xfId="0" applyFont="1" applyBorder="1" applyAlignment="1">
      <alignment horizontal="center" vertical="center"/>
    </xf>
    <xf numFmtId="0" fontId="36" fillId="0" borderId="27" xfId="0" applyFont="1" applyBorder="1" applyAlignment="1">
      <alignment horizontal="center" vertical="center"/>
    </xf>
    <xf numFmtId="0" fontId="36" fillId="0" borderId="26" xfId="0" applyFont="1" applyBorder="1" applyAlignment="1">
      <alignment horizontal="center" vertical="center"/>
    </xf>
    <xf numFmtId="14" fontId="36" fillId="0" borderId="27" xfId="0" applyNumberFormat="1" applyFont="1" applyBorder="1" applyAlignment="1">
      <alignment horizontal="center" vertical="center"/>
    </xf>
    <xf numFmtId="14" fontId="36" fillId="0" borderId="26" xfId="0" applyNumberFormat="1" applyFont="1" applyBorder="1" applyAlignment="1">
      <alignment horizontal="center" vertical="center"/>
    </xf>
    <xf numFmtId="0" fontId="62" fillId="4" borderId="27" xfId="6" quotePrefix="1" applyFont="1" applyFill="1" applyBorder="1" applyAlignment="1" applyProtection="1">
      <alignment horizontal="center" vertical="top"/>
    </xf>
    <xf numFmtId="0" fontId="62" fillId="4" borderId="26" xfId="6" quotePrefix="1" applyFont="1" applyFill="1" applyBorder="1" applyAlignment="1" applyProtection="1">
      <alignment horizontal="center" vertical="top"/>
    </xf>
    <xf numFmtId="0" fontId="62" fillId="4" borderId="28" xfId="6" quotePrefix="1" applyFont="1" applyFill="1" applyBorder="1" applyAlignment="1" applyProtection="1">
      <alignment horizontal="center" vertical="top"/>
    </xf>
    <xf numFmtId="0" fontId="65" fillId="0" borderId="0" xfId="0" applyFont="1" applyFill="1" applyAlignment="1">
      <alignment horizontal="left" vertical="top"/>
    </xf>
    <xf numFmtId="0" fontId="0" fillId="0" borderId="6" xfId="0" applyBorder="1" applyAlignment="1">
      <alignment horizontal="left" vertical="top" wrapText="1" indent="1"/>
    </xf>
    <xf numFmtId="0" fontId="0" fillId="0" borderId="2" xfId="0" applyBorder="1" applyAlignment="1">
      <alignment horizontal="left" vertical="top" wrapText="1" indent="1"/>
    </xf>
    <xf numFmtId="0" fontId="0" fillId="0" borderId="4" xfId="0" applyBorder="1" applyAlignment="1">
      <alignment horizontal="left" vertical="top" wrapText="1" indent="1"/>
    </xf>
    <xf numFmtId="0" fontId="30" fillId="0" borderId="6" xfId="6" applyBorder="1" applyAlignment="1" applyProtection="1">
      <alignment horizontal="left" vertical="top" wrapText="1" indent="1"/>
    </xf>
    <xf numFmtId="0" fontId="30" fillId="0" borderId="2" xfId="6" applyBorder="1" applyAlignment="1" applyProtection="1">
      <alignment horizontal="left" vertical="top" wrapText="1" indent="1"/>
    </xf>
    <xf numFmtId="0" fontId="30" fillId="0" borderId="4" xfId="6" applyBorder="1" applyAlignment="1" applyProtection="1">
      <alignment horizontal="left" vertical="top" wrapText="1" indent="1"/>
    </xf>
    <xf numFmtId="0" fontId="0" fillId="0" borderId="27" xfId="0" applyBorder="1" applyAlignment="1">
      <alignment horizontal="left" vertical="top" indent="1"/>
    </xf>
    <xf numFmtId="0" fontId="0" fillId="0" borderId="26" xfId="0" applyBorder="1" applyAlignment="1">
      <alignment horizontal="left" vertical="top" indent="1"/>
    </xf>
    <xf numFmtId="0" fontId="0" fillId="0" borderId="24" xfId="0" applyBorder="1" applyAlignment="1">
      <alignment horizontal="left" vertical="top" indent="1"/>
    </xf>
    <xf numFmtId="0" fontId="0" fillId="0" borderId="32" xfId="0" applyBorder="1" applyAlignment="1">
      <alignment horizontal="left" vertical="top" indent="1"/>
    </xf>
    <xf numFmtId="0" fontId="0" fillId="0" borderId="25" xfId="0" applyBorder="1" applyAlignment="1">
      <alignment horizontal="left" vertical="top" indent="1"/>
    </xf>
    <xf numFmtId="0" fontId="0" fillId="0" borderId="12" xfId="0" applyBorder="1" applyAlignment="1">
      <alignment horizontal="left" vertical="top" indent="1"/>
    </xf>
    <xf numFmtId="0" fontId="0" fillId="0" borderId="7" xfId="0" applyBorder="1" applyAlignment="1">
      <alignment horizontal="left" vertical="top" indent="1"/>
    </xf>
    <xf numFmtId="0" fontId="0" fillId="0" borderId="8" xfId="0" applyBorder="1" applyAlignment="1">
      <alignment horizontal="left" vertical="top" indent="1"/>
    </xf>
    <xf numFmtId="0" fontId="38" fillId="0" borderId="28" xfId="0" applyFont="1" applyBorder="1" applyAlignment="1">
      <alignment horizontal="left" vertical="top" indent="1"/>
    </xf>
    <xf numFmtId="0" fontId="38" fillId="0" borderId="26" xfId="0" applyFont="1" applyBorder="1" applyAlignment="1">
      <alignment horizontal="left" vertical="top" indent="1"/>
    </xf>
    <xf numFmtId="0" fontId="0" fillId="0" borderId="4" xfId="0" applyBorder="1" applyAlignment="1">
      <alignment horizontal="left" vertical="top" indent="1"/>
    </xf>
    <xf numFmtId="0" fontId="38" fillId="0" borderId="27" xfId="0" applyFont="1" applyBorder="1" applyAlignment="1">
      <alignment horizontal="left" vertical="top" indent="1"/>
    </xf>
    <xf numFmtId="0" fontId="30" fillId="0" borderId="2" xfId="6" applyBorder="1" applyAlignment="1" applyProtection="1">
      <alignment horizontal="left" vertical="top" indent="1"/>
    </xf>
    <xf numFmtId="0" fontId="30" fillId="0" borderId="4" xfId="6" applyBorder="1" applyAlignment="1" applyProtection="1">
      <alignment horizontal="left" vertical="top" indent="1"/>
    </xf>
    <xf numFmtId="0" fontId="8" fillId="10" borderId="0" xfId="0" applyFont="1" applyFill="1" applyBorder="1" applyAlignment="1">
      <alignment horizontal="left" vertical="top" wrapText="1"/>
    </xf>
    <xf numFmtId="0" fontId="36" fillId="0" borderId="9" xfId="0" applyFont="1" applyFill="1" applyBorder="1" applyAlignment="1">
      <alignment horizontal="center" vertical="center"/>
    </xf>
    <xf numFmtId="0" fontId="0" fillId="0" borderId="0" xfId="0" applyFill="1"/>
    <xf numFmtId="0" fontId="65" fillId="0" borderId="0" xfId="0" applyFont="1" applyFill="1" applyAlignment="1">
      <alignment horizontal="left" wrapText="1"/>
    </xf>
    <xf numFmtId="0" fontId="36" fillId="0" borderId="27" xfId="0" applyFont="1" applyFill="1" applyBorder="1" applyAlignment="1">
      <alignment horizontal="center" vertical="center"/>
    </xf>
    <xf numFmtId="0" fontId="36" fillId="0" borderId="26" xfId="0" applyFont="1" applyFill="1" applyBorder="1" applyAlignment="1">
      <alignment horizontal="center" vertical="center"/>
    </xf>
    <xf numFmtId="14" fontId="36" fillId="0" borderId="27" xfId="0" applyNumberFormat="1" applyFont="1" applyFill="1" applyBorder="1" applyAlignment="1">
      <alignment horizontal="center" vertical="center"/>
    </xf>
    <xf numFmtId="14" fontId="36" fillId="0" borderId="26" xfId="0" applyNumberFormat="1" applyFont="1" applyFill="1" applyBorder="1" applyAlignment="1">
      <alignment horizontal="center" vertical="center"/>
    </xf>
    <xf numFmtId="0" fontId="0" fillId="0" borderId="0" xfId="0" applyAlignment="1">
      <alignment horizontal="center" vertical="top" wrapText="1"/>
    </xf>
    <xf numFmtId="0" fontId="0" fillId="0" borderId="24" xfId="0" applyBorder="1" applyAlignment="1">
      <alignment horizontal="left" vertical="top" wrapText="1" indent="1"/>
    </xf>
    <xf numFmtId="0" fontId="0" fillId="0" borderId="13" xfId="0" applyBorder="1" applyAlignment="1">
      <alignment horizontal="left" vertical="top" wrapText="1" indent="1"/>
    </xf>
    <xf numFmtId="0" fontId="0" fillId="0" borderId="12" xfId="0" applyBorder="1" applyAlignment="1">
      <alignment horizontal="left" vertical="top" wrapText="1" indent="1"/>
    </xf>
    <xf numFmtId="0" fontId="0" fillId="0" borderId="28" xfId="0" applyBorder="1" applyAlignment="1">
      <alignment horizontal="left" vertical="top" indent="1"/>
    </xf>
    <xf numFmtId="0" fontId="65" fillId="0" borderId="0" xfId="0" applyFont="1" applyAlignment="1">
      <alignment horizontal="left" wrapText="1"/>
    </xf>
    <xf numFmtId="0" fontId="65" fillId="0" borderId="0" xfId="0" applyFont="1" applyAlignment="1">
      <alignment horizontal="left"/>
    </xf>
    <xf numFmtId="0" fontId="65" fillId="0" borderId="0" xfId="0" applyFont="1" applyFill="1" applyAlignment="1">
      <alignment horizontal="left" vertical="top" wrapText="1"/>
    </xf>
    <xf numFmtId="0" fontId="2" fillId="0" borderId="0" xfId="0" applyFont="1" applyFill="1" applyBorder="1" applyAlignment="1">
      <alignment horizontal="left" vertical="top" wrapText="1"/>
    </xf>
    <xf numFmtId="0" fontId="9" fillId="0" borderId="0" xfId="0" applyFont="1" applyFill="1" applyBorder="1" applyAlignment="1">
      <alignment horizontal="left"/>
    </xf>
    <xf numFmtId="0" fontId="2" fillId="0" borderId="0" xfId="0" quotePrefix="1" applyFont="1" applyFill="1" applyBorder="1" applyAlignment="1">
      <alignment horizontal="left" vertical="center" indent="1"/>
    </xf>
    <xf numFmtId="0" fontId="2" fillId="0" borderId="0" xfId="0" quotePrefix="1" applyFont="1" applyFill="1" applyBorder="1" applyAlignment="1">
      <alignment horizontal="left" vertical="top" wrapText="1"/>
    </xf>
    <xf numFmtId="0" fontId="0" fillId="0" borderId="0" xfId="0" quotePrefix="1" applyFill="1" applyBorder="1" applyAlignment="1">
      <alignment horizontal="left" vertical="top" wrapText="1"/>
    </xf>
    <xf numFmtId="0" fontId="0" fillId="0" borderId="0" xfId="0" applyFont="1" applyFill="1" applyBorder="1" applyAlignment="1">
      <alignment horizontal="left" vertical="top" wrapText="1"/>
    </xf>
    <xf numFmtId="0" fontId="38" fillId="0" borderId="0" xfId="0" applyFont="1" applyFill="1" applyBorder="1" applyAlignment="1">
      <alignment horizontal="left"/>
    </xf>
    <xf numFmtId="0" fontId="4" fillId="14" borderId="0" xfId="0" applyFont="1" applyFill="1" applyAlignment="1">
      <alignment horizontal="left" vertical="center" indent="1"/>
    </xf>
    <xf numFmtId="0" fontId="0" fillId="6" borderId="0" xfId="0" applyFont="1" applyFill="1" applyBorder="1" applyAlignment="1">
      <alignment horizontal="left" vertical="top" wrapText="1" indent="1"/>
    </xf>
    <xf numFmtId="0" fontId="28" fillId="6" borderId="0" xfId="0" applyFont="1" applyFill="1" applyBorder="1" applyAlignment="1">
      <alignment horizontal="left" wrapText="1" indent="1"/>
    </xf>
    <xf numFmtId="49" fontId="2" fillId="6" borderId="0" xfId="0" applyNumberFormat="1" applyFont="1" applyFill="1" applyBorder="1" applyAlignment="1">
      <alignment horizontal="left" wrapText="1" indent="1"/>
    </xf>
    <xf numFmtId="0" fontId="2" fillId="0" borderId="0" xfId="6" applyFont="1" applyFill="1" applyAlignment="1" applyProtection="1">
      <alignment horizontal="left" vertical="top" wrapText="1"/>
    </xf>
    <xf numFmtId="0" fontId="2" fillId="0" borderId="0" xfId="0" quotePrefix="1" applyFont="1" applyFill="1" applyAlignment="1">
      <alignment horizontal="left" vertical="top" wrapText="1" indent="1"/>
    </xf>
    <xf numFmtId="0" fontId="0" fillId="0" borderId="61" xfId="0" applyFill="1" applyBorder="1" applyAlignment="1">
      <alignment horizontal="left" vertical="center"/>
    </xf>
    <xf numFmtId="0" fontId="0" fillId="0" borderId="62" xfId="0" applyFill="1" applyBorder="1" applyAlignment="1">
      <alignment horizontal="left" vertical="center"/>
    </xf>
    <xf numFmtId="0" fontId="0" fillId="0" borderId="63" xfId="0" applyFill="1" applyBorder="1" applyAlignment="1">
      <alignment horizontal="left" vertical="center"/>
    </xf>
    <xf numFmtId="0" fontId="7" fillId="6" borderId="0" xfId="0" applyFont="1" applyFill="1" applyBorder="1" applyAlignment="1">
      <alignment horizontal="left" vertical="center"/>
    </xf>
    <xf numFmtId="0" fontId="2" fillId="0" borderId="0" xfId="6" applyFont="1" applyFill="1" applyAlignment="1" applyProtection="1">
      <alignment horizontal="left" wrapText="1"/>
    </xf>
    <xf numFmtId="0" fontId="30" fillId="0" borderId="0" xfId="6" applyFill="1" applyBorder="1" applyAlignment="1" applyProtection="1">
      <alignment horizontal="left" vertical="center" readingOrder="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0" xfId="0" applyFont="1" applyFill="1" applyBorder="1" applyAlignment="1">
      <alignment horizontal="left"/>
    </xf>
    <xf numFmtId="0" fontId="2" fillId="0" borderId="1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0" fillId="0" borderId="0" xfId="0" quotePrefix="1" applyFont="1" applyFill="1" applyBorder="1" applyAlignment="1">
      <alignment horizontal="left" vertical="top" wrapText="1"/>
    </xf>
    <xf numFmtId="0" fontId="2" fillId="6" borderId="0" xfId="0" applyFont="1" applyFill="1" applyBorder="1" applyAlignment="1">
      <alignment horizontal="left" vertical="top" wrapText="1" indent="1"/>
    </xf>
    <xf numFmtId="0" fontId="72" fillId="6" borderId="0" xfId="0" applyFont="1" applyFill="1" applyBorder="1" applyAlignment="1">
      <alignment horizontal="left" wrapText="1" indent="1"/>
    </xf>
    <xf numFmtId="0" fontId="18" fillId="6" borderId="0" xfId="0" applyFont="1" applyFill="1" applyBorder="1" applyAlignment="1">
      <alignment horizontal="left" vertical="top" wrapText="1" indent="1"/>
    </xf>
    <xf numFmtId="0" fontId="28" fillId="0" borderId="0" xfId="0" applyFont="1" applyFill="1" applyBorder="1" applyAlignment="1">
      <alignment horizontal="left" wrapText="1"/>
    </xf>
    <xf numFmtId="0" fontId="2" fillId="0" borderId="0" xfId="0" quotePrefix="1" applyFont="1" applyFill="1" applyBorder="1" applyAlignment="1">
      <alignment horizontal="left" vertical="top" wrapText="1" indent="1"/>
    </xf>
    <xf numFmtId="0" fontId="18" fillId="0" borderId="0" xfId="0" applyFont="1" applyFill="1" applyAlignment="1">
      <alignment horizontal="left" vertical="top"/>
    </xf>
    <xf numFmtId="0" fontId="0" fillId="0" borderId="0" xfId="0" applyFont="1" applyFill="1" applyAlignment="1">
      <alignment horizontal="left" vertical="top"/>
    </xf>
    <xf numFmtId="0" fontId="2" fillId="0" borderId="0" xfId="0" applyFont="1" applyFill="1" applyBorder="1" applyAlignment="1">
      <alignment horizontal="left" wrapText="1"/>
    </xf>
    <xf numFmtId="0" fontId="2" fillId="0" borderId="0" xfId="0" applyFont="1" applyFill="1" applyBorder="1" applyAlignment="1">
      <alignment vertical="top" wrapText="1"/>
    </xf>
    <xf numFmtId="0" fontId="18" fillId="0" borderId="0" xfId="0" applyFont="1" applyFill="1" applyAlignment="1">
      <alignment horizontal="left"/>
    </xf>
    <xf numFmtId="0" fontId="2" fillId="8" borderId="24" xfId="0" applyFont="1" applyFill="1" applyBorder="1" applyAlignment="1">
      <alignment horizontal="left" vertical="center" wrapText="1" indent="1" shrinkToFit="1"/>
    </xf>
    <xf numFmtId="0" fontId="2" fillId="8" borderId="32" xfId="0" applyFont="1" applyFill="1" applyBorder="1" applyAlignment="1">
      <alignment horizontal="left" vertical="center" wrapText="1" indent="1" shrinkToFit="1"/>
    </xf>
    <xf numFmtId="0" fontId="2" fillId="8" borderId="25" xfId="0" applyFont="1" applyFill="1" applyBorder="1" applyAlignment="1">
      <alignment horizontal="left" vertical="center" wrapText="1" indent="1" shrinkToFit="1"/>
    </xf>
    <xf numFmtId="0" fontId="9" fillId="6" borderId="27" xfId="0" applyFont="1" applyFill="1" applyBorder="1" applyAlignment="1">
      <alignment horizontal="left" vertical="center" indent="1"/>
    </xf>
    <xf numFmtId="0" fontId="9" fillId="6" borderId="28" xfId="0" applyFont="1" applyFill="1" applyBorder="1" applyAlignment="1">
      <alignment horizontal="left" vertical="center" indent="1"/>
    </xf>
    <xf numFmtId="0" fontId="9" fillId="6" borderId="26" xfId="0" applyFont="1" applyFill="1" applyBorder="1" applyAlignment="1">
      <alignment horizontal="left" vertical="center" indent="1"/>
    </xf>
    <xf numFmtId="0" fontId="3" fillId="6" borderId="24" xfId="0" applyFont="1" applyFill="1" applyBorder="1" applyAlignment="1">
      <alignment horizontal="left" vertical="top"/>
    </xf>
    <xf numFmtId="0" fontId="3" fillId="6" borderId="32" xfId="0" applyFont="1" applyFill="1" applyBorder="1" applyAlignment="1">
      <alignment horizontal="left" vertical="top"/>
    </xf>
    <xf numFmtId="0" fontId="3" fillId="6" borderId="12" xfId="0" applyFont="1" applyFill="1" applyBorder="1" applyAlignment="1">
      <alignment horizontal="left" vertical="top"/>
    </xf>
    <xf numFmtId="0" fontId="3" fillId="6" borderId="7" xfId="0" applyFont="1" applyFill="1" applyBorder="1" applyAlignment="1">
      <alignment horizontal="left" vertical="top"/>
    </xf>
    <xf numFmtId="0" fontId="7" fillId="6" borderId="32" xfId="0" applyFont="1" applyFill="1" applyBorder="1" applyAlignment="1">
      <alignment horizontal="left" vertical="center" indent="1"/>
    </xf>
    <xf numFmtId="0" fontId="7" fillId="6" borderId="25" xfId="0" applyFont="1" applyFill="1" applyBorder="1" applyAlignment="1">
      <alignment horizontal="left" vertical="center" indent="1"/>
    </xf>
    <xf numFmtId="0" fontId="9" fillId="6" borderId="9" xfId="0" applyFont="1" applyFill="1" applyBorder="1" applyAlignment="1">
      <alignment horizontal="center"/>
    </xf>
    <xf numFmtId="0" fontId="7" fillId="6" borderId="24" xfId="0" applyFont="1" applyFill="1" applyBorder="1" applyAlignment="1">
      <alignment horizontal="left" vertical="top" indent="1"/>
    </xf>
    <xf numFmtId="0" fontId="7" fillId="6" borderId="32" xfId="0" applyFont="1" applyFill="1" applyBorder="1" applyAlignment="1">
      <alignment horizontal="left" vertical="top" indent="1"/>
    </xf>
    <xf numFmtId="0" fontId="7" fillId="6" borderId="13" xfId="0" applyFont="1" applyFill="1" applyBorder="1" applyAlignment="1">
      <alignment horizontal="left" vertical="top" indent="1"/>
    </xf>
    <xf numFmtId="0" fontId="7" fillId="6" borderId="0" xfId="0" applyFont="1" applyFill="1" applyBorder="1" applyAlignment="1">
      <alignment horizontal="left" vertical="top" indent="1"/>
    </xf>
    <xf numFmtId="0" fontId="32" fillId="0" borderId="0" xfId="0" applyFont="1" applyFill="1" applyBorder="1" applyAlignment="1" applyProtection="1">
      <alignment horizontal="left"/>
    </xf>
    <xf numFmtId="0" fontId="34" fillId="0" borderId="0" xfId="0" applyFont="1" applyFill="1" applyBorder="1" applyAlignment="1">
      <alignment horizontal="left"/>
    </xf>
    <xf numFmtId="0" fontId="7" fillId="6" borderId="12" xfId="0" applyFont="1" applyFill="1" applyBorder="1" applyAlignment="1">
      <alignment horizontal="left" vertical="top" indent="1"/>
    </xf>
    <xf numFmtId="0" fontId="7" fillId="6" borderId="7" xfId="0" applyFont="1" applyFill="1" applyBorder="1" applyAlignment="1">
      <alignment horizontal="left" vertical="top" indent="1"/>
    </xf>
    <xf numFmtId="0" fontId="2" fillId="8" borderId="27" xfId="0" applyFont="1" applyFill="1" applyBorder="1" applyAlignment="1">
      <alignment horizontal="left" vertical="center" wrapText="1" indent="1" shrinkToFit="1"/>
    </xf>
    <xf numFmtId="0" fontId="2" fillId="8" borderId="28" xfId="0" applyFont="1" applyFill="1" applyBorder="1" applyAlignment="1">
      <alignment horizontal="left" vertical="center" wrapText="1" indent="1" shrinkToFit="1"/>
    </xf>
    <xf numFmtId="0" fontId="2" fillId="8" borderId="26" xfId="0" applyFont="1" applyFill="1" applyBorder="1" applyAlignment="1">
      <alignment horizontal="left" vertical="center" wrapText="1" indent="1" shrinkToFit="1"/>
    </xf>
    <xf numFmtId="0" fontId="31" fillId="0" borderId="0" xfId="6" applyFont="1" applyFill="1" applyBorder="1" applyAlignment="1" applyProtection="1">
      <alignment horizontal="left"/>
    </xf>
    <xf numFmtId="0" fontId="9" fillId="0" borderId="0" xfId="0" applyFont="1" applyFill="1" applyBorder="1" applyAlignment="1">
      <alignment horizontal="left" vertical="top" wrapText="1"/>
    </xf>
    <xf numFmtId="0" fontId="9" fillId="6"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6" fillId="0" borderId="0" xfId="0" applyFont="1" applyFill="1" applyBorder="1" applyAlignment="1">
      <alignment horizontal="left" readingOrder="1"/>
    </xf>
    <xf numFmtId="0" fontId="11" fillId="0" borderId="0" xfId="0" applyFont="1" applyFill="1" applyBorder="1" applyAlignment="1">
      <alignment horizontal="left" vertical="top" wrapText="1"/>
    </xf>
    <xf numFmtId="0" fontId="32" fillId="8" borderId="0" xfId="0" applyFont="1" applyFill="1" applyAlignment="1">
      <alignment horizontal="left"/>
    </xf>
    <xf numFmtId="0" fontId="34" fillId="8" borderId="0" xfId="0" applyFont="1" applyFill="1" applyAlignment="1">
      <alignment horizontal="left"/>
    </xf>
  </cellXfs>
  <cellStyles count="12">
    <cellStyle name="Beobachtung" xfId="1"/>
    <cellStyle name="Beobachtung (gesperrt)" xfId="2"/>
    <cellStyle name="Beobachtung (Total)" xfId="3"/>
    <cellStyle name="ColPos" xfId="4"/>
    <cellStyle name="EmptyField" xfId="5"/>
    <cellStyle name="Hyperlink 2" xfId="7"/>
    <cellStyle name="LinePos" xfId="8"/>
    <cellStyle name="Link" xfId="6" builtinId="8" customBuiltin="1"/>
    <cellStyle name="NoObs" xfId="9"/>
    <cellStyle name="Standard" xfId="0" builtinId="0"/>
    <cellStyle name="Überschrift 5" xfId="10"/>
    <cellStyle name="ValMessage" xfId="11"/>
  </cellStyles>
  <dxfs count="92">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ont>
        <b/>
        <i val="0"/>
        <strike val="0"/>
        <color theme="0"/>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ont>
        <b/>
        <i val="0"/>
        <color rgb="FF00B050"/>
      </font>
      <fill>
        <patternFill patternType="none">
          <bgColor indexed="65"/>
        </patternFill>
      </fill>
    </dxf>
    <dxf>
      <font>
        <b/>
        <i val="0"/>
        <color rgb="FF002060"/>
      </font>
      <fill>
        <patternFill>
          <bgColor rgb="FFFFC000"/>
        </patternFill>
      </fill>
    </dxf>
    <dxf>
      <font>
        <b/>
        <i val="0"/>
        <color rgb="FF00B050"/>
      </font>
    </dxf>
    <dxf>
      <font>
        <b/>
        <i val="0"/>
        <color rgb="FF00B050"/>
      </font>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B050"/>
      </font>
      <fill>
        <patternFill patternType="none">
          <bgColor indexed="65"/>
        </patternFill>
      </fill>
    </dxf>
    <dxf>
      <font>
        <b/>
        <i val="0"/>
        <color rgb="FF00B050"/>
      </font>
      <fill>
        <patternFill patternType="none">
          <bgColor indexed="65"/>
        </patternFill>
      </fill>
    </dxf>
    <dxf>
      <font>
        <b/>
        <i val="0"/>
        <color rgb="FF00B050"/>
      </font>
      <fill>
        <patternFill patternType="none">
          <bgColor indexed="65"/>
        </patternFill>
      </fill>
    </dxf>
    <dxf>
      <font>
        <b/>
        <i val="0"/>
        <color rgb="FF00B050"/>
      </font>
      <fill>
        <patternFill patternType="none">
          <bgColor indexed="65"/>
        </patternFill>
      </fill>
    </dxf>
    <dxf>
      <font>
        <b/>
        <i val="0"/>
        <color rgb="FF00B050"/>
      </font>
      <fill>
        <patternFill patternType="none">
          <bgColor indexed="65"/>
        </patternFill>
      </fill>
    </dxf>
    <dxf>
      <font>
        <b/>
        <i val="0"/>
        <color rgb="FF00B050"/>
      </font>
      <fill>
        <patternFill patternType="none">
          <bgColor indexed="65"/>
        </patternFill>
      </fill>
    </dxf>
    <dxf>
      <font>
        <b/>
        <i val="0"/>
        <color rgb="FF00B050"/>
      </font>
      <fill>
        <patternFill patternType="none">
          <bgColor indexed="65"/>
        </patternFill>
      </fill>
    </dxf>
    <dxf>
      <font>
        <b/>
        <i val="0"/>
        <color rgb="FF00B050"/>
      </font>
      <fill>
        <patternFill patternType="none">
          <bgColor indexed="65"/>
        </patternFill>
      </fill>
    </dxf>
    <dxf>
      <font>
        <b/>
        <i val="0"/>
        <color rgb="FF00B050"/>
      </font>
      <fill>
        <patternFill patternType="none">
          <bgColor indexed="65"/>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strike val="0"/>
        <color theme="0"/>
        <name val="Cambria"/>
        <scheme val="none"/>
      </font>
      <fill>
        <patternFill>
          <bgColor theme="0" tint="-0.14996795556505021"/>
        </patternFill>
      </fill>
    </dxf>
    <dxf>
      <font>
        <strike val="0"/>
        <color theme="0"/>
        <name val="Cambria"/>
        <scheme val="none"/>
      </font>
      <fill>
        <patternFill>
          <bgColor theme="0" tint="-0.14996795556505021"/>
        </patternFill>
      </fill>
    </dxf>
    <dxf>
      <font>
        <b/>
        <i val="0"/>
        <strike val="0"/>
        <color rgb="FFFF0000"/>
      </font>
    </dxf>
    <dxf>
      <font>
        <b/>
        <i val="0"/>
        <strike val="0"/>
        <color rgb="FFFF0000"/>
      </font>
    </dxf>
    <dxf>
      <font>
        <b/>
        <i val="0"/>
        <strike val="0"/>
        <color rgb="FFFF0000"/>
      </font>
    </dxf>
    <dxf>
      <font>
        <strike val="0"/>
        <color theme="0"/>
        <name val="Cambria"/>
        <scheme val="none"/>
      </font>
      <fill>
        <patternFill>
          <bgColor theme="0" tint="-0.14996795556505021"/>
        </patternFill>
      </fill>
    </dxf>
    <dxf>
      <fill>
        <patternFill>
          <bgColor rgb="FFFFC000"/>
        </patternFill>
      </fill>
    </dxf>
    <dxf>
      <font>
        <b/>
        <i val="0"/>
        <color rgb="FFFF0000"/>
      </font>
    </dxf>
    <dxf>
      <font>
        <b/>
        <i val="0"/>
        <color rgb="FFFF0000"/>
      </font>
    </dxf>
    <dxf>
      <fill>
        <patternFill>
          <bgColor rgb="FFFFC000"/>
        </patternFill>
      </fill>
    </dxf>
    <dxf>
      <fill>
        <patternFill>
          <bgColor rgb="FFFFC000"/>
        </patternFill>
      </fill>
    </dxf>
    <dxf>
      <fill>
        <patternFill>
          <bgColor rgb="FFFFFF00"/>
        </patternFill>
      </fill>
    </dxf>
    <dxf>
      <fill>
        <patternFill>
          <bgColor rgb="FFFF0000"/>
        </patternFill>
      </fill>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trlProps/ctrlProp1.xml><?xml version="1.0" encoding="utf-8"?>
<formControlPr xmlns="http://schemas.microsoft.com/office/spreadsheetml/2009/9/main" objectType="CheckBox" fmlaLink="$H$33" lockText="1"/>
</file>

<file path=xl/ctrlProps/ctrlProp10.xml><?xml version="1.0" encoding="utf-8"?>
<formControlPr xmlns="http://schemas.microsoft.com/office/spreadsheetml/2009/9/main" objectType="CheckBox" fmlaLink="$H$42" lockText="1"/>
</file>

<file path=xl/ctrlProps/ctrlProp11.xml><?xml version="1.0" encoding="utf-8"?>
<formControlPr xmlns="http://schemas.microsoft.com/office/spreadsheetml/2009/9/main" objectType="CheckBox" fmlaLink="$H$43" lockText="1"/>
</file>

<file path=xl/ctrlProps/ctrlProp12.xml><?xml version="1.0" encoding="utf-8"?>
<formControlPr xmlns="http://schemas.microsoft.com/office/spreadsheetml/2009/9/main" objectType="CheckBox" fmlaLink="$H$44" lockText="1"/>
</file>

<file path=xl/ctrlProps/ctrlProp13.xml><?xml version="1.0" encoding="utf-8"?>
<formControlPr xmlns="http://schemas.microsoft.com/office/spreadsheetml/2009/9/main" objectType="CheckBox" fmlaLink="$H$45" lockText="1"/>
</file>

<file path=xl/ctrlProps/ctrlProp14.xml><?xml version="1.0" encoding="utf-8"?>
<formControlPr xmlns="http://schemas.microsoft.com/office/spreadsheetml/2009/9/main" objectType="CheckBox" fmlaLink="$H$37" lockText="1"/>
</file>

<file path=xl/ctrlProps/ctrlProp15.xml><?xml version="1.0" encoding="utf-8"?>
<formControlPr xmlns="http://schemas.microsoft.com/office/spreadsheetml/2009/9/main" objectType="CheckBox" fmlaLink="$D$36" noThreeD="1"/>
</file>

<file path=xl/ctrlProps/ctrlProp16.xml><?xml version="1.0" encoding="utf-8"?>
<formControlPr xmlns="http://schemas.microsoft.com/office/spreadsheetml/2009/9/main" objectType="CheckBox" fmlaLink="$D$37" noThreeD="1"/>
</file>

<file path=xl/ctrlProps/ctrlProp17.xml><?xml version="1.0" encoding="utf-8"?>
<formControlPr xmlns="http://schemas.microsoft.com/office/spreadsheetml/2009/9/main" objectType="CheckBox" fmlaLink="$D$50" lockText="1" noThreeD="1"/>
</file>

<file path=xl/ctrlProps/ctrlProp18.xml><?xml version="1.0" encoding="utf-8"?>
<formControlPr xmlns="http://schemas.microsoft.com/office/spreadsheetml/2009/9/main" objectType="CheckBox" fmlaLink="$D$52" lockText="1" noThreeD="1"/>
</file>

<file path=xl/ctrlProps/ctrlProp19.xml><?xml version="1.0" encoding="utf-8"?>
<formControlPr xmlns="http://schemas.microsoft.com/office/spreadsheetml/2009/9/main" objectType="CheckBox" fmlaLink="$D$51" lockText="1" noThreeD="1"/>
</file>

<file path=xl/ctrlProps/ctrlProp2.xml><?xml version="1.0" encoding="utf-8"?>
<formControlPr xmlns="http://schemas.microsoft.com/office/spreadsheetml/2009/9/main" objectType="CheckBox" fmlaLink="$H$34" lockText="1"/>
</file>

<file path=xl/ctrlProps/ctrlProp20.xml><?xml version="1.0" encoding="utf-8"?>
<formControlPr xmlns="http://schemas.microsoft.com/office/spreadsheetml/2009/9/main" objectType="CheckBox" fmlaLink="$D$54" lockText="1" noThreeD="1"/>
</file>

<file path=xl/ctrlProps/ctrlProp21.xml><?xml version="1.0" encoding="utf-8"?>
<formControlPr xmlns="http://schemas.microsoft.com/office/spreadsheetml/2009/9/main" objectType="CheckBox" fmlaLink="$D$53" lockText="1" noThreeD="1"/>
</file>

<file path=xl/ctrlProps/ctrlProp22.xml><?xml version="1.0" encoding="utf-8"?>
<formControlPr xmlns="http://schemas.microsoft.com/office/spreadsheetml/2009/9/main" objectType="CheckBox" fmlaLink="$D$55" lockText="1" noThreeD="1"/>
</file>

<file path=xl/ctrlProps/ctrlProp23.xml><?xml version="1.0" encoding="utf-8"?>
<formControlPr xmlns="http://schemas.microsoft.com/office/spreadsheetml/2009/9/main" objectType="CheckBox" fmlaLink="$D$56" lockText="1" noThreeD="1"/>
</file>

<file path=xl/ctrlProps/ctrlProp24.xml><?xml version="1.0" encoding="utf-8"?>
<formControlPr xmlns="http://schemas.microsoft.com/office/spreadsheetml/2009/9/main" objectType="CheckBox" fmlaLink="$D$61" lockText="1" noThreeD="1"/>
</file>

<file path=xl/ctrlProps/ctrlProp25.xml><?xml version="1.0" encoding="utf-8"?>
<formControlPr xmlns="http://schemas.microsoft.com/office/spreadsheetml/2009/9/main" objectType="CheckBox" fmlaLink="$D$62" lockText="1" noThreeD="1"/>
</file>

<file path=xl/ctrlProps/ctrlProp26.xml><?xml version="1.0" encoding="utf-8"?>
<formControlPr xmlns="http://schemas.microsoft.com/office/spreadsheetml/2009/9/main" objectType="CheckBox" fmlaLink="$D$65" lockText="1" noThreeD="1"/>
</file>

<file path=xl/ctrlProps/ctrlProp27.xml><?xml version="1.0" encoding="utf-8"?>
<formControlPr xmlns="http://schemas.microsoft.com/office/spreadsheetml/2009/9/main" objectType="CheckBox" fmlaLink="$D$64" lockText="1" noThreeD="1"/>
</file>

<file path=xl/ctrlProps/ctrlProp28.xml><?xml version="1.0" encoding="utf-8"?>
<formControlPr xmlns="http://schemas.microsoft.com/office/spreadsheetml/2009/9/main" objectType="CheckBox" fmlaLink="$D$67" lockText="1" noThreeD="1"/>
</file>

<file path=xl/ctrlProps/ctrlProp29.xml><?xml version="1.0" encoding="utf-8"?>
<formControlPr xmlns="http://schemas.microsoft.com/office/spreadsheetml/2009/9/main" objectType="CheckBox" fmlaLink="$D$66" lockText="1" noThreeD="1"/>
</file>

<file path=xl/ctrlProps/ctrlProp3.xml><?xml version="1.0" encoding="utf-8"?>
<formControlPr xmlns="http://schemas.microsoft.com/office/spreadsheetml/2009/9/main" objectType="CheckBox" fmlaLink="$H$35" lockText="1"/>
</file>

<file path=xl/ctrlProps/ctrlProp30.xml><?xml version="1.0" encoding="utf-8"?>
<formControlPr xmlns="http://schemas.microsoft.com/office/spreadsheetml/2009/9/main" objectType="CheckBox" fmlaLink="$D$72" lockText="1" noThreeD="1"/>
</file>

<file path=xl/ctrlProps/ctrlProp31.xml><?xml version="1.0" encoding="utf-8"?>
<formControlPr xmlns="http://schemas.microsoft.com/office/spreadsheetml/2009/9/main" objectType="CheckBox" fmlaLink="$D$73" lockText="1" noThreeD="1"/>
</file>

<file path=xl/ctrlProps/ctrlProp32.xml><?xml version="1.0" encoding="utf-8"?>
<formControlPr xmlns="http://schemas.microsoft.com/office/spreadsheetml/2009/9/main" objectType="CheckBox" fmlaLink="$D$63" lockText="1" noThreeD="1"/>
</file>

<file path=xl/ctrlProps/ctrlProp33.xml><?xml version="1.0" encoding="utf-8"?>
<formControlPr xmlns="http://schemas.microsoft.com/office/spreadsheetml/2009/9/main" objectType="CheckBox" fmlaLink="$D$38" noThreeD="1"/>
</file>

<file path=xl/ctrlProps/ctrlProp34.xml><?xml version="1.0" encoding="utf-8"?>
<formControlPr xmlns="http://schemas.microsoft.com/office/spreadsheetml/2009/9/main" objectType="CheckBox" fmlaLink="$D$43" lockText="1" noThreeD="1"/>
</file>

<file path=xl/ctrlProps/ctrlProp35.xml><?xml version="1.0" encoding="utf-8"?>
<formControlPr xmlns="http://schemas.microsoft.com/office/spreadsheetml/2009/9/main" objectType="CheckBox" fmlaLink="$D$44" lockText="1" noThreeD="1"/>
</file>

<file path=xl/ctrlProps/ctrlProp4.xml><?xml version="1.0" encoding="utf-8"?>
<formControlPr xmlns="http://schemas.microsoft.com/office/spreadsheetml/2009/9/main" objectType="CheckBox" fmlaLink="$H$36" lockText="1"/>
</file>

<file path=xl/ctrlProps/ctrlProp5.xml><?xml version="1.0" encoding="utf-8"?>
<formControlPr xmlns="http://schemas.microsoft.com/office/spreadsheetml/2009/9/main" objectType="CheckBox" fmlaLink="$H$39" lockText="1"/>
</file>

<file path=xl/ctrlProps/ctrlProp6.xml><?xml version="1.0" encoding="utf-8"?>
<formControlPr xmlns="http://schemas.microsoft.com/office/spreadsheetml/2009/9/main" objectType="CheckBox" fmlaLink="$H$46" lockText="1"/>
</file>

<file path=xl/ctrlProps/ctrlProp7.xml><?xml version="1.0" encoding="utf-8"?>
<formControlPr xmlns="http://schemas.microsoft.com/office/spreadsheetml/2009/9/main" objectType="CheckBox" fmlaLink="$H$32" lockText="1"/>
</file>

<file path=xl/ctrlProps/ctrlProp8.xml><?xml version="1.0" encoding="utf-8"?>
<formControlPr xmlns="http://schemas.microsoft.com/office/spreadsheetml/2009/9/main" objectType="CheckBox" fmlaLink="$H$40" lockText="1"/>
</file>

<file path=xl/ctrlProps/ctrlProp9.xml><?xml version="1.0" encoding="utf-8"?>
<formControlPr xmlns="http://schemas.microsoft.com/office/spreadsheetml/2009/9/main" objectType="CheckBox" fmlaLink="$H$41" lockText="1"/>
</file>

<file path=xl/drawings/_rels/drawing1.xml.rels><?xml version="1.0" encoding="UTF-8" standalone="yes"?>
<Relationships xmlns="http://schemas.openxmlformats.org/package/2006/relationships"><Relationship Id="rId3" Type="http://schemas.openxmlformats.org/officeDocument/2006/relationships/hyperlink" Target="#Overview!A1"/><Relationship Id="rId2" Type="http://schemas.openxmlformats.org/officeDocument/2006/relationships/hyperlink" Target="#Start!A1"/><Relationship Id="rId1" Type="http://schemas.openxmlformats.org/officeDocument/2006/relationships/image" Target="../media/image1.jpeg"/><Relationship Id="rId4" Type="http://schemas.openxmlformats.org/officeDocument/2006/relationships/hyperlink" Target="#Notes!A1"/></Relationships>
</file>

<file path=xl/drawings/_rels/drawing10.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_rels/drawing11.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_rels/drawing12.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_rels/drawing13.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_rels/drawing14.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_rels/drawing15.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_rels/drawing16.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_rels/drawing17.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_rels/drawing18.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_rels/drawing19.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image" Target="../media/image5.emf"/><Relationship Id="rId1" Type="http://schemas.openxmlformats.org/officeDocument/2006/relationships/image" Target="../media/image4.jpeg"/><Relationship Id="rId5" Type="http://schemas.openxmlformats.org/officeDocument/2006/relationships/hyperlink" Target="#Overview!A1"/><Relationship Id="rId4" Type="http://schemas.openxmlformats.org/officeDocument/2006/relationships/hyperlink" Target="#Start!A1"/></Relationships>
</file>

<file path=xl/drawings/_rels/drawing2.xml.rels><?xml version="1.0" encoding="UTF-8" standalone="yes"?>
<Relationships xmlns="http://schemas.openxmlformats.org/package/2006/relationships"><Relationship Id="rId3" Type="http://schemas.openxmlformats.org/officeDocument/2006/relationships/hyperlink" Target="#Overview!A1"/><Relationship Id="rId2" Type="http://schemas.openxmlformats.org/officeDocument/2006/relationships/hyperlink" Target="#Instructions!A1"/><Relationship Id="rId1" Type="http://schemas.openxmlformats.org/officeDocument/2006/relationships/image" Target="../media/image2.jpeg"/><Relationship Id="rId4" Type="http://schemas.openxmlformats.org/officeDocument/2006/relationships/hyperlink" Target="#Notes!A1"/></Relationships>
</file>

<file path=xl/drawings/_rels/drawing20.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6.jpeg"/><Relationship Id="rId5" Type="http://schemas.openxmlformats.org/officeDocument/2006/relationships/hyperlink" Target="#Notes!A1"/><Relationship Id="rId4" Type="http://schemas.openxmlformats.org/officeDocument/2006/relationships/hyperlink" Target="#Overview!A1"/></Relationships>
</file>

<file path=xl/drawings/_rels/drawing21.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7.jpeg"/><Relationship Id="rId5" Type="http://schemas.openxmlformats.org/officeDocument/2006/relationships/hyperlink" Target="#Notes!A1"/><Relationship Id="rId4" Type="http://schemas.openxmlformats.org/officeDocument/2006/relationships/hyperlink" Target="#Overview!A1"/></Relationships>
</file>

<file path=xl/drawings/_rels/drawing3.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2.jpeg"/><Relationship Id="rId5" Type="http://schemas.openxmlformats.org/officeDocument/2006/relationships/hyperlink" Target="#Notes!A1"/><Relationship Id="rId4" Type="http://schemas.openxmlformats.org/officeDocument/2006/relationships/hyperlink" Target="#Overview!A1"/></Relationships>
</file>

<file path=xl/drawings/_rels/drawing4.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2.jpeg"/><Relationship Id="rId4" Type="http://schemas.openxmlformats.org/officeDocument/2006/relationships/hyperlink" Target="#Notes!A1"/></Relationships>
</file>

<file path=xl/drawings/_rels/drawing5.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_rels/drawing6.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_rels/drawing7.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_rels/drawing8.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_rels/drawing9.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38100</xdr:rowOff>
    </xdr:from>
    <xdr:to>
      <xdr:col>3</xdr:col>
      <xdr:colOff>85725</xdr:colOff>
      <xdr:row>3</xdr:row>
      <xdr:rowOff>104775</xdr:rowOff>
    </xdr:to>
    <xdr:pic>
      <xdr:nvPicPr>
        <xdr:cNvPr id="1035"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71475" y="38100"/>
          <a:ext cx="1552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371479</xdr:colOff>
      <xdr:row>2</xdr:row>
      <xdr:rowOff>28573</xdr:rowOff>
    </xdr:from>
    <xdr:to>
      <xdr:col>11</xdr:col>
      <xdr:colOff>894679</xdr:colOff>
      <xdr:row>6</xdr:row>
      <xdr:rowOff>2361</xdr:rowOff>
    </xdr:to>
    <xdr:grpSp>
      <xdr:nvGrpSpPr>
        <xdr:cNvPr id="1036" name="Gruppieren 1"/>
        <xdr:cNvGrpSpPr>
          <a:grpSpLocks/>
        </xdr:cNvGrpSpPr>
      </xdr:nvGrpSpPr>
      <xdr:grpSpPr bwMode="auto">
        <a:xfrm>
          <a:off x="7646198" y="397667"/>
          <a:ext cx="1285200" cy="759600"/>
          <a:chOff x="7831932" y="620316"/>
          <a:chExt cx="1109662" cy="753666"/>
        </a:xfrm>
      </xdr:grpSpPr>
      <xdr:sp macro="" textlink="">
        <xdr:nvSpPr>
          <xdr:cNvPr id="5" name="Rahmen 4">
            <a:hlinkClick xmlns:r="http://schemas.openxmlformats.org/officeDocument/2006/relationships" r:id="rId2"/>
          </xdr:cNvPr>
          <xdr:cNvSpPr/>
        </xdr:nvSpPr>
        <xdr:spPr bwMode="auto">
          <a:xfrm>
            <a:off x="7831932" y="620316"/>
            <a:ext cx="1109662" cy="264272"/>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6" name="Rahmen 5">
            <a:hlinkClick xmlns:r="http://schemas.openxmlformats.org/officeDocument/2006/relationships" r:id="rId3"/>
          </xdr:cNvPr>
          <xdr:cNvSpPr/>
        </xdr:nvSpPr>
        <xdr:spPr bwMode="auto">
          <a:xfrm>
            <a:off x="7831932" y="884588"/>
            <a:ext cx="1109662" cy="234909"/>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7" name="Rahmen 6">
            <a:hlinkClick xmlns:r="http://schemas.openxmlformats.org/officeDocument/2006/relationships" r:id="rId4"/>
          </xdr:cNvPr>
          <xdr:cNvSpPr/>
        </xdr:nvSpPr>
        <xdr:spPr bwMode="auto">
          <a:xfrm>
            <a:off x="7831932" y="1119497"/>
            <a:ext cx="1109662" cy="25448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11625"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11910</xdr:rowOff>
    </xdr:from>
    <xdr:to>
      <xdr:col>2</xdr:col>
      <xdr:colOff>594638</xdr:colOff>
      <xdr:row>12</xdr:row>
      <xdr:rowOff>226220</xdr:rowOff>
    </xdr:to>
    <xdr:grpSp>
      <xdr:nvGrpSpPr>
        <xdr:cNvPr id="111626" name="Gruppieren 1"/>
        <xdr:cNvGrpSpPr>
          <a:grpSpLocks/>
        </xdr:cNvGrpSpPr>
      </xdr:nvGrpSpPr>
      <xdr:grpSpPr bwMode="auto">
        <a:xfrm>
          <a:off x="309563" y="797723"/>
          <a:ext cx="1285200" cy="1166810"/>
          <a:chOff x="19735800" y="4032249"/>
          <a:chExt cx="1041400" cy="812802"/>
        </a:xfrm>
      </xdr:grpSpPr>
      <xdr:sp macro="" textlink="">
        <xdr:nvSpPr>
          <xdr:cNvPr id="9" name="Rahmen 8">
            <a:hlinkClick xmlns:r="http://schemas.openxmlformats.org/officeDocument/2006/relationships" r:id="rId2"/>
          </xdr:cNvPr>
          <xdr:cNvSpPr/>
        </xdr:nvSpPr>
        <xdr:spPr bwMode="auto">
          <a:xfrm>
            <a:off x="19735800" y="4032249"/>
            <a:ext cx="1041400" cy="20320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0" name="Rahmen 9">
            <a:hlinkClick xmlns:r="http://schemas.openxmlformats.org/officeDocument/2006/relationships" r:id="rId3"/>
          </xdr:cNvPr>
          <xdr:cNvSpPr/>
        </xdr:nvSpPr>
        <xdr:spPr bwMode="auto">
          <a:xfrm>
            <a:off x="19735800" y="4235450"/>
            <a:ext cx="1041400" cy="210726"/>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1" name="Rahmen 10">
            <a:hlinkClick xmlns:r="http://schemas.openxmlformats.org/officeDocument/2006/relationships" r:id="rId4"/>
          </xdr:cNvPr>
          <xdr:cNvSpPr/>
        </xdr:nvSpPr>
        <xdr:spPr bwMode="auto">
          <a:xfrm>
            <a:off x="19735800" y="4446176"/>
            <a:ext cx="1041400" cy="19567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2" name="Rahmen 11">
            <a:hlinkClick xmlns:r="http://schemas.openxmlformats.org/officeDocument/2006/relationships" r:id="rId5"/>
          </xdr:cNvPr>
          <xdr:cNvSpPr/>
        </xdr:nvSpPr>
        <xdr:spPr bwMode="auto">
          <a:xfrm>
            <a:off x="19735800" y="4641851"/>
            <a:ext cx="1041400" cy="20320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12649"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11910</xdr:rowOff>
    </xdr:from>
    <xdr:to>
      <xdr:col>2</xdr:col>
      <xdr:colOff>594638</xdr:colOff>
      <xdr:row>12</xdr:row>
      <xdr:rowOff>69923</xdr:rowOff>
    </xdr:to>
    <xdr:grpSp>
      <xdr:nvGrpSpPr>
        <xdr:cNvPr id="112650" name="Gruppieren 1"/>
        <xdr:cNvGrpSpPr>
          <a:grpSpLocks/>
        </xdr:cNvGrpSpPr>
      </xdr:nvGrpSpPr>
      <xdr:grpSpPr bwMode="auto">
        <a:xfrm>
          <a:off x="309563" y="797723"/>
          <a:ext cx="1285200" cy="1177200"/>
          <a:chOff x="19735800" y="4032249"/>
          <a:chExt cx="1041400" cy="812802"/>
        </a:xfrm>
      </xdr:grpSpPr>
      <xdr:sp macro="" textlink="">
        <xdr:nvSpPr>
          <xdr:cNvPr id="9" name="Rahmen 8">
            <a:hlinkClick xmlns:r="http://schemas.openxmlformats.org/officeDocument/2006/relationships" r:id="rId2"/>
          </xdr:cNvPr>
          <xdr:cNvSpPr/>
        </xdr:nvSpPr>
        <xdr:spPr bwMode="auto">
          <a:xfrm>
            <a:off x="19735800" y="4032249"/>
            <a:ext cx="1041400" cy="20320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0" name="Rahmen 9">
            <a:hlinkClick xmlns:r="http://schemas.openxmlformats.org/officeDocument/2006/relationships" r:id="rId3"/>
          </xdr:cNvPr>
          <xdr:cNvSpPr/>
        </xdr:nvSpPr>
        <xdr:spPr bwMode="auto">
          <a:xfrm>
            <a:off x="19735800" y="4235450"/>
            <a:ext cx="1041400" cy="210726"/>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1" name="Rahmen 10">
            <a:hlinkClick xmlns:r="http://schemas.openxmlformats.org/officeDocument/2006/relationships" r:id="rId4"/>
          </xdr:cNvPr>
          <xdr:cNvSpPr/>
        </xdr:nvSpPr>
        <xdr:spPr bwMode="auto">
          <a:xfrm>
            <a:off x="19735800" y="4446176"/>
            <a:ext cx="1041400" cy="19567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2" name="Rahmen 11">
            <a:hlinkClick xmlns:r="http://schemas.openxmlformats.org/officeDocument/2006/relationships" r:id="rId5"/>
          </xdr:cNvPr>
          <xdr:cNvSpPr/>
        </xdr:nvSpPr>
        <xdr:spPr bwMode="auto">
          <a:xfrm>
            <a:off x="19735800" y="4641851"/>
            <a:ext cx="1041400" cy="20320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13673"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11909</xdr:rowOff>
    </xdr:from>
    <xdr:to>
      <xdr:col>2</xdr:col>
      <xdr:colOff>594638</xdr:colOff>
      <xdr:row>12</xdr:row>
      <xdr:rowOff>69922</xdr:rowOff>
    </xdr:to>
    <xdr:grpSp>
      <xdr:nvGrpSpPr>
        <xdr:cNvPr id="113674" name="Gruppieren 1"/>
        <xdr:cNvGrpSpPr>
          <a:grpSpLocks/>
        </xdr:cNvGrpSpPr>
      </xdr:nvGrpSpPr>
      <xdr:grpSpPr bwMode="auto">
        <a:xfrm>
          <a:off x="309563" y="797722"/>
          <a:ext cx="1285200" cy="1177200"/>
          <a:chOff x="19735800" y="4032249"/>
          <a:chExt cx="1041400" cy="812802"/>
        </a:xfrm>
      </xdr:grpSpPr>
      <xdr:sp macro="" textlink="">
        <xdr:nvSpPr>
          <xdr:cNvPr id="9" name="Rahmen 8">
            <a:hlinkClick xmlns:r="http://schemas.openxmlformats.org/officeDocument/2006/relationships" r:id="rId2"/>
          </xdr:cNvPr>
          <xdr:cNvSpPr/>
        </xdr:nvSpPr>
        <xdr:spPr bwMode="auto">
          <a:xfrm>
            <a:off x="19735800" y="4032249"/>
            <a:ext cx="1041400" cy="20320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0" name="Rahmen 9">
            <a:hlinkClick xmlns:r="http://schemas.openxmlformats.org/officeDocument/2006/relationships" r:id="rId3"/>
          </xdr:cNvPr>
          <xdr:cNvSpPr/>
        </xdr:nvSpPr>
        <xdr:spPr bwMode="auto">
          <a:xfrm>
            <a:off x="19735800" y="4235450"/>
            <a:ext cx="1041400" cy="210726"/>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1" name="Rahmen 10">
            <a:hlinkClick xmlns:r="http://schemas.openxmlformats.org/officeDocument/2006/relationships" r:id="rId4"/>
          </xdr:cNvPr>
          <xdr:cNvSpPr/>
        </xdr:nvSpPr>
        <xdr:spPr bwMode="auto">
          <a:xfrm>
            <a:off x="19735800" y="4446176"/>
            <a:ext cx="1041400" cy="19567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2" name="Rahmen 11">
            <a:hlinkClick xmlns:r="http://schemas.openxmlformats.org/officeDocument/2006/relationships" r:id="rId5"/>
          </xdr:cNvPr>
          <xdr:cNvSpPr/>
        </xdr:nvSpPr>
        <xdr:spPr bwMode="auto">
          <a:xfrm>
            <a:off x="19735800" y="4641851"/>
            <a:ext cx="1041400" cy="20320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14697"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11908</xdr:rowOff>
    </xdr:from>
    <xdr:to>
      <xdr:col>2</xdr:col>
      <xdr:colOff>594638</xdr:colOff>
      <xdr:row>12</xdr:row>
      <xdr:rowOff>69921</xdr:rowOff>
    </xdr:to>
    <xdr:grpSp>
      <xdr:nvGrpSpPr>
        <xdr:cNvPr id="114698" name="Gruppieren 1"/>
        <xdr:cNvGrpSpPr>
          <a:grpSpLocks/>
        </xdr:cNvGrpSpPr>
      </xdr:nvGrpSpPr>
      <xdr:grpSpPr bwMode="auto">
        <a:xfrm>
          <a:off x="309563" y="797721"/>
          <a:ext cx="1285200" cy="1177200"/>
          <a:chOff x="19735800" y="4032249"/>
          <a:chExt cx="1041400" cy="812802"/>
        </a:xfrm>
      </xdr:grpSpPr>
      <xdr:sp macro="" textlink="">
        <xdr:nvSpPr>
          <xdr:cNvPr id="9" name="Rahmen 8">
            <a:hlinkClick xmlns:r="http://schemas.openxmlformats.org/officeDocument/2006/relationships" r:id="rId2"/>
          </xdr:cNvPr>
          <xdr:cNvSpPr/>
        </xdr:nvSpPr>
        <xdr:spPr bwMode="auto">
          <a:xfrm>
            <a:off x="19735800" y="4032249"/>
            <a:ext cx="1041400" cy="20320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0" name="Rahmen 9">
            <a:hlinkClick xmlns:r="http://schemas.openxmlformats.org/officeDocument/2006/relationships" r:id="rId3"/>
          </xdr:cNvPr>
          <xdr:cNvSpPr/>
        </xdr:nvSpPr>
        <xdr:spPr bwMode="auto">
          <a:xfrm>
            <a:off x="19735800" y="4235450"/>
            <a:ext cx="1041400" cy="210726"/>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1" name="Rahmen 10">
            <a:hlinkClick xmlns:r="http://schemas.openxmlformats.org/officeDocument/2006/relationships" r:id="rId4"/>
          </xdr:cNvPr>
          <xdr:cNvSpPr/>
        </xdr:nvSpPr>
        <xdr:spPr bwMode="auto">
          <a:xfrm>
            <a:off x="19735800" y="4446176"/>
            <a:ext cx="1041400" cy="19567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2" name="Rahmen 11">
            <a:hlinkClick xmlns:r="http://schemas.openxmlformats.org/officeDocument/2006/relationships" r:id="rId5"/>
          </xdr:cNvPr>
          <xdr:cNvSpPr/>
        </xdr:nvSpPr>
        <xdr:spPr bwMode="auto">
          <a:xfrm>
            <a:off x="19735800" y="4641851"/>
            <a:ext cx="1041400" cy="20320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15721"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11910</xdr:rowOff>
    </xdr:from>
    <xdr:to>
      <xdr:col>2</xdr:col>
      <xdr:colOff>594638</xdr:colOff>
      <xdr:row>12</xdr:row>
      <xdr:rowOff>69923</xdr:rowOff>
    </xdr:to>
    <xdr:grpSp>
      <xdr:nvGrpSpPr>
        <xdr:cNvPr id="115722" name="Gruppieren 1"/>
        <xdr:cNvGrpSpPr>
          <a:grpSpLocks/>
        </xdr:cNvGrpSpPr>
      </xdr:nvGrpSpPr>
      <xdr:grpSpPr bwMode="auto">
        <a:xfrm>
          <a:off x="309563" y="797723"/>
          <a:ext cx="1285200" cy="1177200"/>
          <a:chOff x="19735800" y="4032249"/>
          <a:chExt cx="1041400" cy="812802"/>
        </a:xfrm>
      </xdr:grpSpPr>
      <xdr:sp macro="" textlink="">
        <xdr:nvSpPr>
          <xdr:cNvPr id="9" name="Rahmen 8">
            <a:hlinkClick xmlns:r="http://schemas.openxmlformats.org/officeDocument/2006/relationships" r:id="rId2"/>
          </xdr:cNvPr>
          <xdr:cNvSpPr/>
        </xdr:nvSpPr>
        <xdr:spPr bwMode="auto">
          <a:xfrm>
            <a:off x="19735800" y="4032249"/>
            <a:ext cx="1041400" cy="20320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0" name="Rahmen 9">
            <a:hlinkClick xmlns:r="http://schemas.openxmlformats.org/officeDocument/2006/relationships" r:id="rId3"/>
          </xdr:cNvPr>
          <xdr:cNvSpPr/>
        </xdr:nvSpPr>
        <xdr:spPr bwMode="auto">
          <a:xfrm>
            <a:off x="19735800" y="4235450"/>
            <a:ext cx="1041400" cy="210726"/>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1" name="Rahmen 10">
            <a:hlinkClick xmlns:r="http://schemas.openxmlformats.org/officeDocument/2006/relationships" r:id="rId4"/>
          </xdr:cNvPr>
          <xdr:cNvSpPr/>
        </xdr:nvSpPr>
        <xdr:spPr bwMode="auto">
          <a:xfrm>
            <a:off x="19735800" y="4446176"/>
            <a:ext cx="1041400" cy="19567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2" name="Rahmen 11">
            <a:hlinkClick xmlns:r="http://schemas.openxmlformats.org/officeDocument/2006/relationships" r:id="rId5"/>
          </xdr:cNvPr>
          <xdr:cNvSpPr/>
        </xdr:nvSpPr>
        <xdr:spPr bwMode="auto">
          <a:xfrm>
            <a:off x="19735800" y="4641851"/>
            <a:ext cx="1041400" cy="20320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15.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16745"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11910</xdr:rowOff>
    </xdr:from>
    <xdr:to>
      <xdr:col>2</xdr:col>
      <xdr:colOff>594638</xdr:colOff>
      <xdr:row>12</xdr:row>
      <xdr:rowOff>69923</xdr:rowOff>
    </xdr:to>
    <xdr:grpSp>
      <xdr:nvGrpSpPr>
        <xdr:cNvPr id="116746" name="Gruppieren 1"/>
        <xdr:cNvGrpSpPr>
          <a:grpSpLocks/>
        </xdr:cNvGrpSpPr>
      </xdr:nvGrpSpPr>
      <xdr:grpSpPr bwMode="auto">
        <a:xfrm>
          <a:off x="309563" y="797723"/>
          <a:ext cx="1285200" cy="1177200"/>
          <a:chOff x="19735800" y="4032249"/>
          <a:chExt cx="1041400" cy="812802"/>
        </a:xfrm>
      </xdr:grpSpPr>
      <xdr:sp macro="" textlink="">
        <xdr:nvSpPr>
          <xdr:cNvPr id="9" name="Rahmen 8">
            <a:hlinkClick xmlns:r="http://schemas.openxmlformats.org/officeDocument/2006/relationships" r:id="rId2"/>
          </xdr:cNvPr>
          <xdr:cNvSpPr/>
        </xdr:nvSpPr>
        <xdr:spPr bwMode="auto">
          <a:xfrm>
            <a:off x="19735800" y="4032249"/>
            <a:ext cx="1041400" cy="20320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0" name="Rahmen 9">
            <a:hlinkClick xmlns:r="http://schemas.openxmlformats.org/officeDocument/2006/relationships" r:id="rId3"/>
          </xdr:cNvPr>
          <xdr:cNvSpPr/>
        </xdr:nvSpPr>
        <xdr:spPr bwMode="auto">
          <a:xfrm>
            <a:off x="19735800" y="4235450"/>
            <a:ext cx="1041400" cy="210726"/>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1" name="Rahmen 10">
            <a:hlinkClick xmlns:r="http://schemas.openxmlformats.org/officeDocument/2006/relationships" r:id="rId4"/>
          </xdr:cNvPr>
          <xdr:cNvSpPr/>
        </xdr:nvSpPr>
        <xdr:spPr bwMode="auto">
          <a:xfrm>
            <a:off x="19735800" y="4446176"/>
            <a:ext cx="1041400" cy="19567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2" name="Rahmen 11">
            <a:hlinkClick xmlns:r="http://schemas.openxmlformats.org/officeDocument/2006/relationships" r:id="rId5"/>
          </xdr:cNvPr>
          <xdr:cNvSpPr/>
        </xdr:nvSpPr>
        <xdr:spPr bwMode="auto">
          <a:xfrm>
            <a:off x="19735800" y="4641851"/>
            <a:ext cx="1041400" cy="20320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16.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17769"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11909</xdr:rowOff>
    </xdr:from>
    <xdr:to>
      <xdr:col>2</xdr:col>
      <xdr:colOff>594638</xdr:colOff>
      <xdr:row>12</xdr:row>
      <xdr:rowOff>69922</xdr:rowOff>
    </xdr:to>
    <xdr:grpSp>
      <xdr:nvGrpSpPr>
        <xdr:cNvPr id="117770" name="Gruppieren 1"/>
        <xdr:cNvGrpSpPr>
          <a:grpSpLocks/>
        </xdr:cNvGrpSpPr>
      </xdr:nvGrpSpPr>
      <xdr:grpSpPr bwMode="auto">
        <a:xfrm>
          <a:off x="309563" y="797722"/>
          <a:ext cx="1285200" cy="1177200"/>
          <a:chOff x="19735800" y="4032249"/>
          <a:chExt cx="1041400" cy="812802"/>
        </a:xfrm>
      </xdr:grpSpPr>
      <xdr:sp macro="" textlink="">
        <xdr:nvSpPr>
          <xdr:cNvPr id="9" name="Rahmen 8">
            <a:hlinkClick xmlns:r="http://schemas.openxmlformats.org/officeDocument/2006/relationships" r:id="rId2"/>
          </xdr:cNvPr>
          <xdr:cNvSpPr/>
        </xdr:nvSpPr>
        <xdr:spPr bwMode="auto">
          <a:xfrm>
            <a:off x="19735800" y="4032249"/>
            <a:ext cx="1041400" cy="20320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0" name="Rahmen 9">
            <a:hlinkClick xmlns:r="http://schemas.openxmlformats.org/officeDocument/2006/relationships" r:id="rId3"/>
          </xdr:cNvPr>
          <xdr:cNvSpPr/>
        </xdr:nvSpPr>
        <xdr:spPr bwMode="auto">
          <a:xfrm>
            <a:off x="19735800" y="4235450"/>
            <a:ext cx="1041400" cy="210726"/>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1" name="Rahmen 10">
            <a:hlinkClick xmlns:r="http://schemas.openxmlformats.org/officeDocument/2006/relationships" r:id="rId4"/>
          </xdr:cNvPr>
          <xdr:cNvSpPr/>
        </xdr:nvSpPr>
        <xdr:spPr bwMode="auto">
          <a:xfrm>
            <a:off x="19735800" y="4446176"/>
            <a:ext cx="1041400" cy="19567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2" name="Rahmen 11">
            <a:hlinkClick xmlns:r="http://schemas.openxmlformats.org/officeDocument/2006/relationships" r:id="rId5"/>
          </xdr:cNvPr>
          <xdr:cNvSpPr/>
        </xdr:nvSpPr>
        <xdr:spPr bwMode="auto">
          <a:xfrm>
            <a:off x="19735800" y="4641851"/>
            <a:ext cx="1041400" cy="20320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18793"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11906</xdr:colOff>
      <xdr:row>3</xdr:row>
      <xdr:rowOff>11908</xdr:rowOff>
    </xdr:from>
    <xdr:to>
      <xdr:col>2</xdr:col>
      <xdr:colOff>606544</xdr:colOff>
      <xdr:row>10</xdr:row>
      <xdr:rowOff>93733</xdr:rowOff>
    </xdr:to>
    <xdr:grpSp>
      <xdr:nvGrpSpPr>
        <xdr:cNvPr id="118794" name="Gruppieren 1"/>
        <xdr:cNvGrpSpPr>
          <a:grpSpLocks/>
        </xdr:cNvGrpSpPr>
      </xdr:nvGrpSpPr>
      <xdr:grpSpPr bwMode="auto">
        <a:xfrm>
          <a:off x="321469" y="797721"/>
          <a:ext cx="1285200" cy="1177200"/>
          <a:chOff x="19735800" y="4032249"/>
          <a:chExt cx="1041400" cy="812802"/>
        </a:xfrm>
      </xdr:grpSpPr>
      <xdr:sp macro="" textlink="">
        <xdr:nvSpPr>
          <xdr:cNvPr id="9" name="Rahmen 8">
            <a:hlinkClick xmlns:r="http://schemas.openxmlformats.org/officeDocument/2006/relationships" r:id="rId2"/>
          </xdr:cNvPr>
          <xdr:cNvSpPr/>
        </xdr:nvSpPr>
        <xdr:spPr bwMode="auto">
          <a:xfrm>
            <a:off x="19735800" y="4032249"/>
            <a:ext cx="1041400" cy="199367"/>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0" name="Rahmen 9">
            <a:hlinkClick xmlns:r="http://schemas.openxmlformats.org/officeDocument/2006/relationships" r:id="rId3"/>
          </xdr:cNvPr>
          <xdr:cNvSpPr/>
        </xdr:nvSpPr>
        <xdr:spPr bwMode="auto">
          <a:xfrm>
            <a:off x="19735800" y="4231616"/>
            <a:ext cx="1041400" cy="214702"/>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1" name="Rahmen 10">
            <a:hlinkClick xmlns:r="http://schemas.openxmlformats.org/officeDocument/2006/relationships" r:id="rId4"/>
          </xdr:cNvPr>
          <xdr:cNvSpPr/>
        </xdr:nvSpPr>
        <xdr:spPr bwMode="auto">
          <a:xfrm>
            <a:off x="19735800" y="4446318"/>
            <a:ext cx="1041400" cy="199367"/>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2" name="Rahmen 11">
            <a:hlinkClick xmlns:r="http://schemas.openxmlformats.org/officeDocument/2006/relationships" r:id="rId5"/>
          </xdr:cNvPr>
          <xdr:cNvSpPr/>
        </xdr:nvSpPr>
        <xdr:spPr bwMode="auto">
          <a:xfrm>
            <a:off x="19735800" y="4645684"/>
            <a:ext cx="1041400" cy="199367"/>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18.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19815"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11909</xdr:rowOff>
    </xdr:from>
    <xdr:to>
      <xdr:col>2</xdr:col>
      <xdr:colOff>594638</xdr:colOff>
      <xdr:row>10</xdr:row>
      <xdr:rowOff>119063</xdr:rowOff>
    </xdr:to>
    <xdr:grpSp>
      <xdr:nvGrpSpPr>
        <xdr:cNvPr id="119816" name="Gruppieren 1"/>
        <xdr:cNvGrpSpPr>
          <a:grpSpLocks/>
        </xdr:cNvGrpSpPr>
      </xdr:nvGrpSpPr>
      <xdr:grpSpPr bwMode="auto">
        <a:xfrm>
          <a:off x="309563" y="797722"/>
          <a:ext cx="1285200" cy="1166810"/>
          <a:chOff x="19735800" y="4032249"/>
          <a:chExt cx="1041400" cy="812802"/>
        </a:xfrm>
      </xdr:grpSpPr>
      <xdr:sp macro="" textlink="">
        <xdr:nvSpPr>
          <xdr:cNvPr id="9" name="Rahmen 8">
            <a:hlinkClick xmlns:r="http://schemas.openxmlformats.org/officeDocument/2006/relationships" r:id="rId2"/>
          </xdr:cNvPr>
          <xdr:cNvSpPr/>
        </xdr:nvSpPr>
        <xdr:spPr bwMode="auto">
          <a:xfrm>
            <a:off x="19735800" y="4032249"/>
            <a:ext cx="1041400" cy="20126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0" name="Rahmen 9">
            <a:hlinkClick xmlns:r="http://schemas.openxmlformats.org/officeDocument/2006/relationships" r:id="rId3"/>
          </xdr:cNvPr>
          <xdr:cNvSpPr/>
        </xdr:nvSpPr>
        <xdr:spPr bwMode="auto">
          <a:xfrm>
            <a:off x="19735800" y="4233514"/>
            <a:ext cx="1041400" cy="209006"/>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1" name="Rahmen 10">
            <a:hlinkClick xmlns:r="http://schemas.openxmlformats.org/officeDocument/2006/relationships" r:id="rId4"/>
          </xdr:cNvPr>
          <xdr:cNvSpPr/>
        </xdr:nvSpPr>
        <xdr:spPr bwMode="auto">
          <a:xfrm>
            <a:off x="19735800" y="4442520"/>
            <a:ext cx="1041400" cy="20126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2" name="Rahmen 11">
            <a:hlinkClick xmlns:r="http://schemas.openxmlformats.org/officeDocument/2006/relationships" r:id="rId5"/>
          </xdr:cNvPr>
          <xdr:cNvSpPr/>
        </xdr:nvSpPr>
        <xdr:spPr bwMode="auto">
          <a:xfrm>
            <a:off x="19735800" y="4643786"/>
            <a:ext cx="1041400" cy="20126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47625</xdr:colOff>
      <xdr:row>0</xdr:row>
      <xdr:rowOff>47625</xdr:rowOff>
    </xdr:from>
    <xdr:to>
      <xdr:col>4</xdr:col>
      <xdr:colOff>133350</xdr:colOff>
      <xdr:row>1</xdr:row>
      <xdr:rowOff>447675</xdr:rowOff>
    </xdr:to>
    <xdr:pic>
      <xdr:nvPicPr>
        <xdr:cNvPr id="120883"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90500" y="47625"/>
          <a:ext cx="1574006" cy="602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50005</xdr:colOff>
      <xdr:row>38</xdr:row>
      <xdr:rowOff>114301</xdr:rowOff>
    </xdr:from>
    <xdr:to>
      <xdr:col>22</xdr:col>
      <xdr:colOff>235743</xdr:colOff>
      <xdr:row>65</xdr:row>
      <xdr:rowOff>133351</xdr:rowOff>
    </xdr:to>
    <xdr:pic>
      <xdr:nvPicPr>
        <xdr:cNvPr id="120884"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4809" t="22356" b="11958"/>
        <a:stretch>
          <a:fillRect/>
        </a:stretch>
      </xdr:blipFill>
      <xdr:spPr bwMode="auto">
        <a:xfrm>
          <a:off x="919161" y="9163051"/>
          <a:ext cx="7805738" cy="4519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226222</xdr:colOff>
      <xdr:row>1</xdr:row>
      <xdr:rowOff>171448</xdr:rowOff>
    </xdr:from>
    <xdr:to>
      <xdr:col>27</xdr:col>
      <xdr:colOff>368422</xdr:colOff>
      <xdr:row>2</xdr:row>
      <xdr:rowOff>219073</xdr:rowOff>
    </xdr:to>
    <xdr:grpSp>
      <xdr:nvGrpSpPr>
        <xdr:cNvPr id="120885" name="Gruppieren 1"/>
        <xdr:cNvGrpSpPr>
          <a:grpSpLocks/>
        </xdr:cNvGrpSpPr>
      </xdr:nvGrpSpPr>
      <xdr:grpSpPr bwMode="auto">
        <a:xfrm>
          <a:off x="9477378" y="373854"/>
          <a:ext cx="1285200" cy="762000"/>
          <a:chOff x="9474994" y="276225"/>
          <a:chExt cx="1109662" cy="759640"/>
        </a:xfrm>
      </xdr:grpSpPr>
      <xdr:sp macro="" textlink="">
        <xdr:nvSpPr>
          <xdr:cNvPr id="12" name="Rahmen 11">
            <a:hlinkClick xmlns:r="http://schemas.openxmlformats.org/officeDocument/2006/relationships" r:id="rId3"/>
          </xdr:cNvPr>
          <xdr:cNvSpPr/>
        </xdr:nvSpPr>
        <xdr:spPr bwMode="auto">
          <a:xfrm>
            <a:off x="9474994" y="276225"/>
            <a:ext cx="1109662" cy="246883"/>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3" name="Rahmen 12">
            <a:hlinkClick xmlns:r="http://schemas.openxmlformats.org/officeDocument/2006/relationships" r:id="rId4"/>
          </xdr:cNvPr>
          <xdr:cNvSpPr/>
        </xdr:nvSpPr>
        <xdr:spPr bwMode="auto">
          <a:xfrm>
            <a:off x="9474994" y="523108"/>
            <a:ext cx="1109662" cy="265874"/>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4" name="Rahmen 13">
            <a:hlinkClick xmlns:r="http://schemas.openxmlformats.org/officeDocument/2006/relationships" r:id="rId5"/>
          </xdr:cNvPr>
          <xdr:cNvSpPr/>
        </xdr:nvSpPr>
        <xdr:spPr bwMode="auto">
          <a:xfrm>
            <a:off x="9474994" y="788982"/>
            <a:ext cx="1109662" cy="246883"/>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grpSp>
    <xdr:clientData fPrintsWithSheet="0"/>
  </xdr:twoCellAnchor>
  <xdr:twoCellAnchor>
    <xdr:from>
      <xdr:col>1</xdr:col>
      <xdr:colOff>726280</xdr:colOff>
      <xdr:row>123</xdr:row>
      <xdr:rowOff>166686</xdr:rowOff>
    </xdr:from>
    <xdr:to>
      <xdr:col>20</xdr:col>
      <xdr:colOff>305999</xdr:colOff>
      <xdr:row>161</xdr:row>
      <xdr:rowOff>24561</xdr:rowOff>
    </xdr:to>
    <xdr:grpSp>
      <xdr:nvGrpSpPr>
        <xdr:cNvPr id="120886" name="Gruppieren 8"/>
        <xdr:cNvGrpSpPr>
          <a:grpSpLocks/>
        </xdr:cNvGrpSpPr>
      </xdr:nvGrpSpPr>
      <xdr:grpSpPr bwMode="auto">
        <a:xfrm>
          <a:off x="869155" y="28432124"/>
          <a:ext cx="7164000" cy="6192000"/>
          <a:chOff x="1304689" y="548624"/>
          <a:chExt cx="7083735" cy="6279939"/>
        </a:xfrm>
      </xdr:grpSpPr>
      <xdr:sp macro="" textlink="">
        <xdr:nvSpPr>
          <xdr:cNvPr id="10" name="Rechteck 9"/>
          <xdr:cNvSpPr/>
        </xdr:nvSpPr>
        <xdr:spPr bwMode="auto">
          <a:xfrm>
            <a:off x="3294609" y="3805976"/>
            <a:ext cx="3246712" cy="1829203"/>
          </a:xfrm>
          <a:prstGeom prst="rect">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endParaRPr lang="de-CH" sz="1100">
              <a:latin typeface="Arial" pitchFamily="34" charset="0"/>
              <a:cs typeface="Arial" pitchFamily="34" charset="0"/>
            </a:endParaRPr>
          </a:p>
        </xdr:txBody>
      </xdr:sp>
      <xdr:sp macro="" textlink="">
        <xdr:nvSpPr>
          <xdr:cNvPr id="11" name="Textfeld 5"/>
          <xdr:cNvSpPr txBox="1">
            <a:spLocks noChangeArrowheads="1"/>
          </xdr:cNvSpPr>
        </xdr:nvSpPr>
        <xdr:spPr bwMode="auto">
          <a:xfrm>
            <a:off x="3313651" y="3805976"/>
            <a:ext cx="2123216" cy="293455"/>
          </a:xfrm>
          <a:prstGeom prst="rect">
            <a:avLst/>
          </a:prstGeom>
          <a:noFill/>
          <a:ln w="9525">
            <a:noFill/>
            <a:miter lim="800000"/>
            <a:headEnd/>
            <a:tailEnd/>
          </a:ln>
        </xdr:spPr>
        <xdr:txBody>
          <a:bodyPr wrap="square">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CH" sz="1200" b="1" baseline="0">
                <a:latin typeface="Arial" pitchFamily="34" charset="0"/>
                <a:cs typeface="Arial" pitchFamily="34" charset="0"/>
              </a:rPr>
              <a:t>Inland</a:t>
            </a:r>
          </a:p>
        </xdr:txBody>
      </xdr:sp>
      <xdr:sp macro="" textlink="">
        <xdr:nvSpPr>
          <xdr:cNvPr id="15" name="Textfeld 6"/>
          <xdr:cNvSpPr txBox="1">
            <a:spLocks noChangeArrowheads="1"/>
          </xdr:cNvSpPr>
        </xdr:nvSpPr>
        <xdr:spPr bwMode="auto">
          <a:xfrm>
            <a:off x="1990212" y="2661501"/>
            <a:ext cx="1066369" cy="283673"/>
          </a:xfrm>
          <a:prstGeom prst="rect">
            <a:avLst/>
          </a:prstGeom>
          <a:noFill/>
          <a:ln w="9525">
            <a:noFill/>
            <a:miter lim="800000"/>
            <a:headEnd/>
            <a:tailEnd/>
          </a:ln>
        </xdr:spPr>
        <xdr:txBody>
          <a:bodyPr wrap="square">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CH" sz="1200" b="1" baseline="0">
                <a:latin typeface="Arial" pitchFamily="34" charset="0"/>
                <a:cs typeface="Arial" pitchFamily="34" charset="0"/>
              </a:rPr>
              <a:t>Ausland</a:t>
            </a:r>
          </a:p>
        </xdr:txBody>
      </xdr:sp>
      <xdr:sp macro="" textlink="">
        <xdr:nvSpPr>
          <xdr:cNvPr id="16" name="Rechteck 15"/>
          <xdr:cNvSpPr/>
        </xdr:nvSpPr>
        <xdr:spPr bwMode="auto">
          <a:xfrm>
            <a:off x="4827514" y="5028705"/>
            <a:ext cx="1504342" cy="43040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r>
              <a:rPr lang="de-CH" sz="1000" baseline="0">
                <a:solidFill>
                  <a:schemeClr val="tx1"/>
                </a:solidFill>
                <a:latin typeface="Arial" pitchFamily="34" charset="0"/>
                <a:cs typeface="Arial" pitchFamily="34" charset="0"/>
              </a:rPr>
              <a:t>Tochter</a:t>
            </a:r>
            <a:r>
              <a:rPr lang="de-CH" sz="1000">
                <a:solidFill>
                  <a:schemeClr val="tx1"/>
                </a:solidFill>
                <a:latin typeface="Arial" pitchFamily="34" charset="0"/>
                <a:cs typeface="Arial" pitchFamily="34" charset="0"/>
              </a:rPr>
              <a:t> im Inland</a:t>
            </a:r>
          </a:p>
        </xdr:txBody>
      </xdr:sp>
      <xdr:sp macro="" textlink="">
        <xdr:nvSpPr>
          <xdr:cNvPr id="17" name="Textfeld 15"/>
          <xdr:cNvSpPr txBox="1">
            <a:spLocks noChangeArrowheads="1"/>
          </xdr:cNvSpPr>
        </xdr:nvSpPr>
        <xdr:spPr bwMode="auto">
          <a:xfrm>
            <a:off x="2161592" y="548624"/>
            <a:ext cx="3199106" cy="655383"/>
          </a:xfrm>
          <a:prstGeom prst="rect">
            <a:avLst/>
          </a:prstGeom>
          <a:noFill/>
          <a:ln w="9525">
            <a:noFill/>
            <a:miter lim="800000"/>
            <a:headEnd/>
            <a:tailEnd/>
          </a:ln>
        </xdr:spPr>
        <xdr:txBody>
          <a:bodyPr wrap="square">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ts val="1100"/>
              </a:lnSpc>
              <a:defRPr/>
            </a:pPr>
            <a:r>
              <a:rPr lang="de-CH" sz="1000">
                <a:latin typeface="Arial" pitchFamily="34" charset="0"/>
                <a:cs typeface="Arial" pitchFamily="34" charset="0"/>
              </a:rPr>
              <a:t>Kredite, Einlagen und sonstige Forderungen/Verbindlichkeiten gegenüber einem direkten oder indirekten Investor im Ausland</a:t>
            </a:r>
            <a:br>
              <a:rPr lang="de-CH" sz="1000">
                <a:latin typeface="Arial" pitchFamily="34" charset="0"/>
                <a:cs typeface="Arial" pitchFamily="34" charset="0"/>
              </a:rPr>
            </a:br>
            <a:r>
              <a:rPr lang="de-CH" sz="1000">
                <a:latin typeface="Arial" pitchFamily="34" charset="0"/>
                <a:cs typeface="Arial" pitchFamily="34" charset="0"/>
              </a:rPr>
              <a:t>(z.B. Muttergesellschaft)</a:t>
            </a:r>
          </a:p>
        </xdr:txBody>
      </xdr:sp>
      <xdr:sp macro="" textlink="">
        <xdr:nvSpPr>
          <xdr:cNvPr id="18" name="Rechteck 17"/>
          <xdr:cNvSpPr/>
        </xdr:nvSpPr>
        <xdr:spPr bwMode="auto">
          <a:xfrm>
            <a:off x="3456469" y="3228847"/>
            <a:ext cx="1751891" cy="43040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r>
              <a:rPr lang="de-CH" sz="1000" baseline="0">
                <a:solidFill>
                  <a:schemeClr val="tx1"/>
                </a:solidFill>
                <a:latin typeface="Arial" pitchFamily="34" charset="0"/>
                <a:cs typeface="Arial" pitchFamily="34" charset="0"/>
              </a:rPr>
              <a:t>Direkter Investor im Ausland</a:t>
            </a:r>
          </a:p>
        </xdr:txBody>
      </xdr:sp>
      <xdr:sp macro="" textlink="">
        <xdr:nvSpPr>
          <xdr:cNvPr id="19" name="Rechteck 18"/>
          <xdr:cNvSpPr/>
        </xdr:nvSpPr>
        <xdr:spPr bwMode="auto">
          <a:xfrm>
            <a:off x="3980132" y="5811252"/>
            <a:ext cx="1152059" cy="44018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r>
              <a:rPr lang="de-CH" sz="1000" baseline="0">
                <a:solidFill>
                  <a:schemeClr val="tx1"/>
                </a:solidFill>
                <a:latin typeface="Arial" pitchFamily="34" charset="0"/>
                <a:cs typeface="Arial" pitchFamily="34" charset="0"/>
              </a:rPr>
              <a:t>Direkte Beteiligung im Ausland</a:t>
            </a:r>
          </a:p>
        </xdr:txBody>
      </xdr:sp>
      <xdr:cxnSp macro="">
        <xdr:nvCxnSpPr>
          <xdr:cNvPr id="20" name="Gerade Verbindung 19"/>
          <xdr:cNvCxnSpPr/>
        </xdr:nvCxnSpPr>
        <xdr:spPr bwMode="auto">
          <a:xfrm>
            <a:off x="5389262" y="1292044"/>
            <a:ext cx="352283" cy="0"/>
          </a:xfrm>
          <a:prstGeom prst="line">
            <a:avLst/>
          </a:prstGeom>
          <a:ln w="19050">
            <a:solidFill>
              <a:srgbClr val="7030A0"/>
            </a:solidFill>
          </a:ln>
        </xdr:spPr>
        <xdr:style>
          <a:lnRef idx="1">
            <a:schemeClr val="accent1"/>
          </a:lnRef>
          <a:fillRef idx="0">
            <a:schemeClr val="accent1"/>
          </a:fillRef>
          <a:effectRef idx="0">
            <a:schemeClr val="accent1"/>
          </a:effectRef>
          <a:fontRef idx="minor">
            <a:schemeClr val="tx1"/>
          </a:fontRef>
        </xdr:style>
      </xdr:cxnSp>
      <xdr:sp macro="" textlink="">
        <xdr:nvSpPr>
          <xdr:cNvPr id="21" name="Textfeld 48"/>
          <xdr:cNvSpPr txBox="1">
            <a:spLocks noChangeArrowheads="1"/>
          </xdr:cNvSpPr>
        </xdr:nvSpPr>
        <xdr:spPr bwMode="auto">
          <a:xfrm>
            <a:off x="5741545" y="558406"/>
            <a:ext cx="2646879" cy="547783"/>
          </a:xfrm>
          <a:prstGeom prst="rect">
            <a:avLst/>
          </a:prstGeom>
          <a:noFill/>
          <a:ln w="9525">
            <a:noFill/>
            <a:miter lim="800000"/>
            <a:headEnd/>
            <a:tailEnd/>
          </a:ln>
        </xdr:spPr>
        <xdr:txBody>
          <a:bodyPr wrap="square">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defRPr/>
            </a:pPr>
            <a:r>
              <a:rPr lang="de-CH" sz="1000">
                <a:latin typeface="Arial" pitchFamily="34" charset="0"/>
                <a:cs typeface="Arial" pitchFamily="34" charset="0"/>
              </a:rPr>
              <a:t>Kredite, Einlagen und sonstige Forderungen/Verbindlichkeiten gegenüber </a:t>
            </a:r>
            <a:r>
              <a:rPr lang="de-CH" sz="1000" baseline="0">
                <a:latin typeface="Arial" pitchFamily="34" charset="0"/>
                <a:cs typeface="Arial" pitchFamily="34" charset="0"/>
              </a:rPr>
              <a:t>Dritten</a:t>
            </a:r>
          </a:p>
        </xdr:txBody>
      </xdr:sp>
      <xdr:sp macro="" textlink="">
        <xdr:nvSpPr>
          <xdr:cNvPr id="22" name="Textfeld 49"/>
          <xdr:cNvSpPr txBox="1">
            <a:spLocks noChangeArrowheads="1"/>
          </xdr:cNvSpPr>
        </xdr:nvSpPr>
        <xdr:spPr bwMode="auto">
          <a:xfrm>
            <a:off x="5741545" y="1174662"/>
            <a:ext cx="2494541" cy="352146"/>
          </a:xfrm>
          <a:prstGeom prst="rect">
            <a:avLst/>
          </a:prstGeom>
          <a:noFill/>
          <a:ln w="9525">
            <a:noFill/>
            <a:miter lim="800000"/>
            <a:headEnd/>
            <a:tailEnd/>
          </a:ln>
        </xdr:spPr>
        <xdr:txBody>
          <a:bodyPr wrap="square">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defRPr/>
            </a:pPr>
            <a:r>
              <a:rPr lang="de-CH" sz="1000">
                <a:solidFill>
                  <a:sysClr val="windowText" lastClr="000000"/>
                </a:solidFill>
                <a:latin typeface="Arial" pitchFamily="34" charset="0"/>
                <a:cs typeface="Arial" pitchFamily="34" charset="0"/>
              </a:rPr>
              <a:t>Handelskredite und geleistete bzw. erhaltene Anzahlungen</a:t>
            </a:r>
          </a:p>
        </xdr:txBody>
      </xdr:sp>
      <xdr:sp macro="" textlink="">
        <xdr:nvSpPr>
          <xdr:cNvPr id="23" name="Rechteck 22"/>
          <xdr:cNvSpPr/>
        </xdr:nvSpPr>
        <xdr:spPr bwMode="auto">
          <a:xfrm>
            <a:off x="6103348" y="2583246"/>
            <a:ext cx="1904230" cy="43040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r>
              <a:rPr lang="de-CH" sz="1000" baseline="0">
                <a:solidFill>
                  <a:schemeClr val="tx1"/>
                </a:solidFill>
                <a:latin typeface="Arial" pitchFamily="34" charset="0"/>
                <a:cs typeface="Arial" pitchFamily="34" charset="0"/>
              </a:rPr>
              <a:t>Andere verbundene Unternehmen</a:t>
            </a:r>
          </a:p>
        </xdr:txBody>
      </xdr:sp>
      <xdr:sp macro="" textlink="">
        <xdr:nvSpPr>
          <xdr:cNvPr id="24" name="Rechteck 23"/>
          <xdr:cNvSpPr/>
        </xdr:nvSpPr>
        <xdr:spPr bwMode="auto">
          <a:xfrm>
            <a:off x="3523117" y="4138558"/>
            <a:ext cx="2865866" cy="1457494"/>
          </a:xfrm>
          <a:prstGeom prst="rect">
            <a:avLst/>
          </a:prstGeom>
          <a:no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endParaRPr lang="de-CH" sz="1100">
              <a:latin typeface="Arial" pitchFamily="34" charset="0"/>
              <a:cs typeface="Arial" pitchFamily="34" charset="0"/>
            </a:endParaRPr>
          </a:p>
        </xdr:txBody>
      </xdr:sp>
      <xdr:cxnSp macro="">
        <xdr:nvCxnSpPr>
          <xdr:cNvPr id="25" name="Gerade Verbindung 24"/>
          <xdr:cNvCxnSpPr/>
        </xdr:nvCxnSpPr>
        <xdr:spPr bwMode="auto">
          <a:xfrm flipV="1">
            <a:off x="3066102" y="5058051"/>
            <a:ext cx="457015" cy="293455"/>
          </a:xfrm>
          <a:prstGeom prst="line">
            <a:avLst/>
          </a:prstGeom>
          <a:no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cxnSp>
      <xdr:sp macro="" textlink="">
        <xdr:nvSpPr>
          <xdr:cNvPr id="26" name="Textfeld 84"/>
          <xdr:cNvSpPr txBox="1">
            <a:spLocks noChangeArrowheads="1"/>
          </xdr:cNvSpPr>
        </xdr:nvSpPr>
        <xdr:spPr bwMode="auto">
          <a:xfrm>
            <a:off x="1304689" y="5400415"/>
            <a:ext cx="1789976" cy="420619"/>
          </a:xfrm>
          <a:prstGeom prst="rect">
            <a:avLst/>
          </a:prstGeom>
          <a:noFill/>
          <a:ln w="9525">
            <a:noFill/>
            <a:miter lim="800000"/>
            <a:headEnd/>
            <a:tailEnd/>
          </a:ln>
        </xdr:spPr>
        <xdr:txBody>
          <a:bodyPr wrap="square">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ts val="1300"/>
              </a:lnSpc>
            </a:pPr>
            <a:r>
              <a:rPr lang="de-CH" sz="1100" b="1" baseline="0">
                <a:latin typeface="Arial" pitchFamily="34" charset="0"/>
                <a:cs typeface="Arial" pitchFamily="34" charset="0"/>
              </a:rPr>
              <a:t>Unternehmensgruppe </a:t>
            </a:r>
          </a:p>
          <a:p>
            <a:pPr>
              <a:lnSpc>
                <a:spcPts val="1300"/>
              </a:lnSpc>
            </a:pPr>
            <a:r>
              <a:rPr lang="de-CH" sz="1100" b="1" baseline="0">
                <a:latin typeface="Arial" pitchFamily="34" charset="0"/>
                <a:cs typeface="Arial" pitchFamily="34" charset="0"/>
              </a:rPr>
              <a:t>im Inland</a:t>
            </a:r>
          </a:p>
        </xdr:txBody>
      </xdr:sp>
      <xdr:sp macro="" textlink="">
        <xdr:nvSpPr>
          <xdr:cNvPr id="27" name="Rechteck 26"/>
          <xdr:cNvSpPr/>
        </xdr:nvSpPr>
        <xdr:spPr bwMode="auto">
          <a:xfrm>
            <a:off x="1771225" y="4255940"/>
            <a:ext cx="1371045" cy="45974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r>
              <a:rPr lang="de-CH" sz="1000" baseline="0">
                <a:solidFill>
                  <a:schemeClr val="tx1"/>
                </a:solidFill>
                <a:latin typeface="Arial" pitchFamily="34" charset="0"/>
                <a:cs typeface="Arial" pitchFamily="34" charset="0"/>
              </a:rPr>
              <a:t>Dritte im Ausland (z.B. Banken)</a:t>
            </a:r>
          </a:p>
        </xdr:txBody>
      </xdr:sp>
      <xdr:sp macro="" textlink="">
        <xdr:nvSpPr>
          <xdr:cNvPr id="28" name="Textfeld 15"/>
          <xdr:cNvSpPr txBox="1">
            <a:spLocks noChangeArrowheads="1"/>
          </xdr:cNvSpPr>
        </xdr:nvSpPr>
        <xdr:spPr bwMode="auto">
          <a:xfrm>
            <a:off x="2161592" y="1771354"/>
            <a:ext cx="2808739" cy="714074"/>
          </a:xfrm>
          <a:prstGeom prst="rect">
            <a:avLst/>
          </a:prstGeom>
          <a:noFill/>
          <a:ln w="9525">
            <a:noFill/>
            <a:miter lim="800000"/>
            <a:headEnd/>
            <a:tailEnd/>
          </a:ln>
        </xdr:spPr>
        <xdr:txBody>
          <a:bodyPr wrap="square">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defRPr/>
            </a:pPr>
            <a:r>
              <a:rPr lang="de-CH" sz="1000">
                <a:latin typeface="Arial" pitchFamily="34" charset="0"/>
                <a:cs typeface="Arial" pitchFamily="34" charset="0"/>
              </a:rPr>
              <a:t>Kredite, Einlagen und sonstige Forderungen/Verbindlichkeiten gegenüber </a:t>
            </a:r>
            <a:r>
              <a:rPr lang="de-CH" sz="1000" baseline="0">
                <a:latin typeface="Arial" pitchFamily="34" charset="0"/>
                <a:cs typeface="Arial" pitchFamily="34" charset="0"/>
              </a:rPr>
              <a:t>anderen verbundenen Unternehmen </a:t>
            </a:r>
            <a:br>
              <a:rPr lang="de-CH" sz="1000" baseline="0">
                <a:latin typeface="Arial" pitchFamily="34" charset="0"/>
                <a:cs typeface="Arial" pitchFamily="34" charset="0"/>
              </a:rPr>
            </a:br>
            <a:r>
              <a:rPr lang="de-CH" sz="1000" baseline="0">
                <a:latin typeface="Arial" pitchFamily="34" charset="0"/>
                <a:cs typeface="Arial" pitchFamily="34" charset="0"/>
              </a:rPr>
              <a:t>(z.B. Schwestergesellschaften)</a:t>
            </a:r>
          </a:p>
        </xdr:txBody>
      </xdr:sp>
      <xdr:sp macro="" textlink="">
        <xdr:nvSpPr>
          <xdr:cNvPr id="29" name="Textfeld 48"/>
          <xdr:cNvSpPr txBox="1">
            <a:spLocks noChangeArrowheads="1"/>
          </xdr:cNvSpPr>
        </xdr:nvSpPr>
        <xdr:spPr bwMode="auto">
          <a:xfrm>
            <a:off x="2161592" y="1174662"/>
            <a:ext cx="2970599" cy="626038"/>
          </a:xfrm>
          <a:prstGeom prst="rect">
            <a:avLst/>
          </a:prstGeom>
          <a:noFill/>
          <a:ln w="9525">
            <a:noFill/>
            <a:miter lim="800000"/>
            <a:headEnd/>
            <a:tailEnd/>
          </a:ln>
        </xdr:spPr>
        <xdr:txBody>
          <a:bodyPr wrap="square">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ts val="1100"/>
              </a:lnSpc>
              <a:defRPr/>
            </a:pPr>
            <a:r>
              <a:rPr lang="de-CH" sz="1000">
                <a:latin typeface="Arial" pitchFamily="34" charset="0"/>
                <a:cs typeface="Arial" pitchFamily="34" charset="0"/>
              </a:rPr>
              <a:t>Kredite, Einlagen und sonstige Forderungen/Verbindlichkeiten gegenüber </a:t>
            </a:r>
            <a:r>
              <a:rPr lang="de-CH" sz="1000" baseline="0">
                <a:latin typeface="Arial" pitchFamily="34" charset="0"/>
                <a:cs typeface="Arial" pitchFamily="34" charset="0"/>
              </a:rPr>
              <a:t>einer direkten oder indirekten Beteiligung im Ausland </a:t>
            </a:r>
            <a:br>
              <a:rPr lang="de-CH" sz="1000" baseline="0">
                <a:latin typeface="Arial" pitchFamily="34" charset="0"/>
                <a:cs typeface="Arial" pitchFamily="34" charset="0"/>
              </a:rPr>
            </a:br>
            <a:r>
              <a:rPr lang="de-CH" sz="1000" baseline="0">
                <a:latin typeface="Arial" pitchFamily="34" charset="0"/>
                <a:cs typeface="Arial" pitchFamily="34" charset="0"/>
              </a:rPr>
              <a:t>(z.B. Tochtergesellschaft)</a:t>
            </a:r>
          </a:p>
        </xdr:txBody>
      </xdr:sp>
      <xdr:cxnSp macro="">
        <xdr:nvCxnSpPr>
          <xdr:cNvPr id="30" name="Gerade Verbindung 29"/>
          <xdr:cNvCxnSpPr/>
        </xdr:nvCxnSpPr>
        <xdr:spPr bwMode="auto">
          <a:xfrm flipH="1">
            <a:off x="3142271" y="4402668"/>
            <a:ext cx="609354" cy="0"/>
          </a:xfrm>
          <a:prstGeom prst="line">
            <a:avLst/>
          </a:prstGeom>
          <a:ln w="19050">
            <a:solidFill>
              <a:srgbClr val="7030A0"/>
            </a:solidFill>
          </a:ln>
        </xdr:spPr>
        <xdr:style>
          <a:lnRef idx="1">
            <a:schemeClr val="accent1"/>
          </a:lnRef>
          <a:fillRef idx="0">
            <a:schemeClr val="accent1"/>
          </a:fillRef>
          <a:effectRef idx="0">
            <a:schemeClr val="accent1"/>
          </a:effectRef>
          <a:fontRef idx="minor">
            <a:schemeClr val="tx1"/>
          </a:fontRef>
        </xdr:style>
      </xdr:cxnSp>
      <xdr:cxnSp macro="">
        <xdr:nvCxnSpPr>
          <xdr:cNvPr id="31" name="Gerade Verbindung 30"/>
          <xdr:cNvCxnSpPr>
            <a:stCxn id="47" idx="3"/>
            <a:endCxn id="23" idx="2"/>
          </xdr:cNvCxnSpPr>
        </xdr:nvCxnSpPr>
        <xdr:spPr bwMode="auto">
          <a:xfrm flipV="1">
            <a:off x="5503516" y="3013647"/>
            <a:ext cx="1551947" cy="1477057"/>
          </a:xfrm>
          <a:prstGeom prst="line">
            <a:avLst/>
          </a:prstGeom>
          <a:ln w="19050">
            <a:solidFill>
              <a:srgbClr val="C0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Gerade Verbindung 31"/>
          <xdr:cNvCxnSpPr/>
        </xdr:nvCxnSpPr>
        <xdr:spPr bwMode="auto">
          <a:xfrm flipV="1">
            <a:off x="4970331" y="5468888"/>
            <a:ext cx="609354" cy="342364"/>
          </a:xfrm>
          <a:prstGeom prst="line">
            <a:avLst/>
          </a:prstGeom>
          <a:ln w="19050">
            <a:solidFill>
              <a:srgbClr val="00B0F0"/>
            </a:solidFill>
          </a:ln>
        </xdr:spPr>
        <xdr:style>
          <a:lnRef idx="1">
            <a:schemeClr val="accent2"/>
          </a:lnRef>
          <a:fillRef idx="0">
            <a:schemeClr val="accent2"/>
          </a:fillRef>
          <a:effectRef idx="0">
            <a:schemeClr val="accent2"/>
          </a:effectRef>
          <a:fontRef idx="minor">
            <a:schemeClr val="tx1"/>
          </a:fontRef>
        </xdr:style>
      </xdr:cxnSp>
      <xdr:cxnSp macro="">
        <xdr:nvCxnSpPr>
          <xdr:cNvPr id="33" name="Gerade Verbindung 32"/>
          <xdr:cNvCxnSpPr/>
        </xdr:nvCxnSpPr>
        <xdr:spPr bwMode="auto">
          <a:xfrm flipH="1">
            <a:off x="3142271" y="4559177"/>
            <a:ext cx="447494" cy="0"/>
          </a:xfrm>
          <a:prstGeom prst="line">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cxnSp>
      <xdr:cxnSp macro="">
        <xdr:nvCxnSpPr>
          <xdr:cNvPr id="34" name="Gerade Verbindung 33"/>
          <xdr:cNvCxnSpPr/>
        </xdr:nvCxnSpPr>
        <xdr:spPr bwMode="auto">
          <a:xfrm>
            <a:off x="4760866" y="3659248"/>
            <a:ext cx="0" cy="606474"/>
          </a:xfrm>
          <a:prstGeom prst="line">
            <a:avLst/>
          </a:prstGeom>
          <a:ln w="19050">
            <a:solidFill>
              <a:srgbClr val="00B050"/>
            </a:solidFill>
          </a:ln>
        </xdr:spPr>
        <xdr:style>
          <a:lnRef idx="1">
            <a:schemeClr val="accent2"/>
          </a:lnRef>
          <a:fillRef idx="0">
            <a:schemeClr val="accent2"/>
          </a:fillRef>
          <a:effectRef idx="0">
            <a:schemeClr val="accent2"/>
          </a:effectRef>
          <a:fontRef idx="minor">
            <a:schemeClr val="tx1"/>
          </a:fontRef>
        </xdr:style>
      </xdr:cxnSp>
      <xdr:cxnSp macro="">
        <xdr:nvCxnSpPr>
          <xdr:cNvPr id="35" name="Gerade Verbindung 34"/>
          <xdr:cNvCxnSpPr/>
        </xdr:nvCxnSpPr>
        <xdr:spPr bwMode="auto">
          <a:xfrm>
            <a:off x="1771225" y="675788"/>
            <a:ext cx="380846" cy="0"/>
          </a:xfrm>
          <a:prstGeom prst="line">
            <a:avLst/>
          </a:prstGeom>
          <a:ln w="19050">
            <a:solidFill>
              <a:srgbClr val="00B050"/>
            </a:solidFill>
          </a:ln>
        </xdr:spPr>
        <xdr:style>
          <a:lnRef idx="1">
            <a:schemeClr val="accent2"/>
          </a:lnRef>
          <a:fillRef idx="0">
            <a:schemeClr val="accent2"/>
          </a:fillRef>
          <a:effectRef idx="0">
            <a:schemeClr val="accent2"/>
          </a:effectRef>
          <a:fontRef idx="minor">
            <a:schemeClr val="tx1"/>
          </a:fontRef>
        </xdr:style>
      </xdr:cxnSp>
      <xdr:cxnSp macro="">
        <xdr:nvCxnSpPr>
          <xdr:cNvPr id="36" name="Gerade Verbindung 35"/>
          <xdr:cNvCxnSpPr/>
        </xdr:nvCxnSpPr>
        <xdr:spPr bwMode="auto">
          <a:xfrm>
            <a:off x="5370220" y="675788"/>
            <a:ext cx="371325" cy="0"/>
          </a:xfrm>
          <a:prstGeom prst="line">
            <a:avLst/>
          </a:prstGeom>
          <a:ln w="19050">
            <a:solidFill>
              <a:schemeClr val="accent6"/>
            </a:solidFill>
          </a:ln>
        </xdr:spPr>
        <xdr:style>
          <a:lnRef idx="1">
            <a:schemeClr val="accent2"/>
          </a:lnRef>
          <a:fillRef idx="0">
            <a:schemeClr val="accent2"/>
          </a:fillRef>
          <a:effectRef idx="0">
            <a:schemeClr val="accent2"/>
          </a:effectRef>
          <a:fontRef idx="minor">
            <a:schemeClr val="tx1"/>
          </a:fontRef>
        </xdr:style>
      </xdr:cxnSp>
      <xdr:cxnSp macro="">
        <xdr:nvCxnSpPr>
          <xdr:cNvPr id="37" name="Gerade Verbindung 36"/>
          <xdr:cNvCxnSpPr>
            <a:stCxn id="47" idx="2"/>
            <a:endCxn id="19" idx="0"/>
          </xdr:cNvCxnSpPr>
        </xdr:nvCxnSpPr>
        <xdr:spPr bwMode="auto">
          <a:xfrm>
            <a:off x="4541880" y="4725468"/>
            <a:ext cx="9521" cy="1085784"/>
          </a:xfrm>
          <a:prstGeom prst="line">
            <a:avLst/>
          </a:prstGeom>
          <a:ln w="25400">
            <a:solidFill>
              <a:schemeClr val="tx1"/>
            </a:solidFill>
          </a:ln>
        </xdr:spPr>
        <xdr:style>
          <a:lnRef idx="1">
            <a:schemeClr val="accent2"/>
          </a:lnRef>
          <a:fillRef idx="0">
            <a:schemeClr val="accent2"/>
          </a:fillRef>
          <a:effectRef idx="0">
            <a:schemeClr val="accent2"/>
          </a:effectRef>
          <a:fontRef idx="minor">
            <a:schemeClr val="tx1"/>
          </a:fontRef>
        </xdr:style>
      </xdr:cxnSp>
      <xdr:cxnSp macro="">
        <xdr:nvCxnSpPr>
          <xdr:cNvPr id="38" name="Gerade Verbindung 37"/>
          <xdr:cNvCxnSpPr/>
        </xdr:nvCxnSpPr>
        <xdr:spPr bwMode="auto">
          <a:xfrm>
            <a:off x="4494274" y="3659248"/>
            <a:ext cx="0" cy="606474"/>
          </a:xfrm>
          <a:prstGeom prst="line">
            <a:avLst/>
          </a:prstGeom>
          <a:ln w="25400">
            <a:solidFill>
              <a:schemeClr val="tx1"/>
            </a:solidFill>
          </a:ln>
        </xdr:spPr>
        <xdr:style>
          <a:lnRef idx="1">
            <a:schemeClr val="accent2"/>
          </a:lnRef>
          <a:fillRef idx="0">
            <a:schemeClr val="accent2"/>
          </a:fillRef>
          <a:effectRef idx="0">
            <a:schemeClr val="accent2"/>
          </a:effectRef>
          <a:fontRef idx="minor">
            <a:schemeClr val="tx1"/>
          </a:fontRef>
        </xdr:style>
      </xdr:cxnSp>
      <xdr:cxnSp macro="">
        <xdr:nvCxnSpPr>
          <xdr:cNvPr id="39" name="Gerade Verbindung 38"/>
          <xdr:cNvCxnSpPr>
            <a:stCxn id="47" idx="2"/>
            <a:endCxn id="16" idx="0"/>
          </xdr:cNvCxnSpPr>
        </xdr:nvCxnSpPr>
        <xdr:spPr bwMode="auto">
          <a:xfrm>
            <a:off x="4541880" y="4725468"/>
            <a:ext cx="1037805" cy="303237"/>
          </a:xfrm>
          <a:prstGeom prst="line">
            <a:avLst/>
          </a:prstGeom>
          <a:ln w="25400">
            <a:solidFill>
              <a:schemeClr val="tx1"/>
            </a:solidFill>
          </a:ln>
        </xdr:spPr>
        <xdr:style>
          <a:lnRef idx="1">
            <a:schemeClr val="accent2"/>
          </a:lnRef>
          <a:fillRef idx="0">
            <a:schemeClr val="accent2"/>
          </a:fillRef>
          <a:effectRef idx="0">
            <a:schemeClr val="accent2"/>
          </a:effectRef>
          <a:fontRef idx="minor">
            <a:schemeClr val="tx1"/>
          </a:fontRef>
        </xdr:style>
      </xdr:cxnSp>
      <xdr:cxnSp macro="">
        <xdr:nvCxnSpPr>
          <xdr:cNvPr id="40" name="Gerade Verbindung 39"/>
          <xdr:cNvCxnSpPr>
            <a:stCxn id="49" idx="3"/>
            <a:endCxn id="23" idx="1"/>
          </xdr:cNvCxnSpPr>
        </xdr:nvCxnSpPr>
        <xdr:spPr bwMode="auto">
          <a:xfrm>
            <a:off x="5579685" y="2798446"/>
            <a:ext cx="523663" cy="0"/>
          </a:xfrm>
          <a:prstGeom prst="line">
            <a:avLst/>
          </a:prstGeom>
          <a:ln w="25400">
            <a:solidFill>
              <a:schemeClr val="tx1"/>
            </a:solidFill>
          </a:ln>
        </xdr:spPr>
        <xdr:style>
          <a:lnRef idx="1">
            <a:schemeClr val="accent2"/>
          </a:lnRef>
          <a:fillRef idx="0">
            <a:schemeClr val="accent2"/>
          </a:fillRef>
          <a:effectRef idx="0">
            <a:schemeClr val="accent2"/>
          </a:effectRef>
          <a:fontRef idx="minor">
            <a:schemeClr val="tx1"/>
          </a:fontRef>
        </xdr:style>
      </xdr:cxnSp>
      <xdr:cxnSp macro="">
        <xdr:nvCxnSpPr>
          <xdr:cNvPr id="41" name="Gerade Verbindung 40"/>
          <xdr:cNvCxnSpPr/>
        </xdr:nvCxnSpPr>
        <xdr:spPr bwMode="auto">
          <a:xfrm>
            <a:off x="1761704" y="1282262"/>
            <a:ext cx="380846" cy="0"/>
          </a:xfrm>
          <a:prstGeom prst="line">
            <a:avLst/>
          </a:prstGeom>
          <a:ln w="19050">
            <a:solidFill>
              <a:srgbClr val="00B0F0"/>
            </a:solidFill>
          </a:ln>
        </xdr:spPr>
        <xdr:style>
          <a:lnRef idx="1">
            <a:schemeClr val="accent2"/>
          </a:lnRef>
          <a:fillRef idx="0">
            <a:schemeClr val="accent2"/>
          </a:fillRef>
          <a:effectRef idx="0">
            <a:schemeClr val="accent2"/>
          </a:effectRef>
          <a:fontRef idx="minor">
            <a:schemeClr val="tx1"/>
          </a:fontRef>
        </xdr:style>
      </xdr:cxnSp>
      <xdr:cxnSp macro="">
        <xdr:nvCxnSpPr>
          <xdr:cNvPr id="42" name="Gerade Verbindung 41"/>
          <xdr:cNvCxnSpPr/>
        </xdr:nvCxnSpPr>
        <xdr:spPr bwMode="auto">
          <a:xfrm>
            <a:off x="1761704" y="1888736"/>
            <a:ext cx="380846" cy="0"/>
          </a:xfrm>
          <a:prstGeom prst="line">
            <a:avLst/>
          </a:prstGeom>
          <a:ln w="19050">
            <a:solidFill>
              <a:srgbClr val="CC0000"/>
            </a:solidFill>
          </a:ln>
        </xdr:spPr>
        <xdr:style>
          <a:lnRef idx="1">
            <a:schemeClr val="accent2"/>
          </a:lnRef>
          <a:fillRef idx="0">
            <a:schemeClr val="accent2"/>
          </a:fillRef>
          <a:effectRef idx="0">
            <a:schemeClr val="accent2"/>
          </a:effectRef>
          <a:fontRef idx="minor">
            <a:schemeClr val="tx1"/>
          </a:fontRef>
        </xdr:style>
      </xdr:cxnSp>
      <xdr:cxnSp macro="">
        <xdr:nvCxnSpPr>
          <xdr:cNvPr id="43" name="Gerade Verbindung 42"/>
          <xdr:cNvCxnSpPr/>
        </xdr:nvCxnSpPr>
        <xdr:spPr bwMode="auto">
          <a:xfrm>
            <a:off x="4275288" y="4725468"/>
            <a:ext cx="0" cy="1085784"/>
          </a:xfrm>
          <a:prstGeom prst="line">
            <a:avLst/>
          </a:prstGeom>
          <a:ln w="19050">
            <a:solidFill>
              <a:srgbClr val="00B0F0"/>
            </a:solidFill>
          </a:ln>
        </xdr:spPr>
        <xdr:style>
          <a:lnRef idx="1">
            <a:schemeClr val="accent2"/>
          </a:lnRef>
          <a:fillRef idx="0">
            <a:schemeClr val="accent2"/>
          </a:fillRef>
          <a:effectRef idx="0">
            <a:schemeClr val="accent2"/>
          </a:effectRef>
          <a:fontRef idx="minor">
            <a:schemeClr val="tx1"/>
          </a:fontRef>
        </xdr:style>
      </xdr:cxnSp>
      <xdr:cxnSp macro="">
        <xdr:nvCxnSpPr>
          <xdr:cNvPr id="44" name="Gerade Verbindung 43"/>
          <xdr:cNvCxnSpPr>
            <a:stCxn id="23" idx="2"/>
            <a:endCxn id="16" idx="0"/>
          </xdr:cNvCxnSpPr>
        </xdr:nvCxnSpPr>
        <xdr:spPr bwMode="auto">
          <a:xfrm flipH="1">
            <a:off x="5579685" y="3013647"/>
            <a:ext cx="1475778" cy="2015058"/>
          </a:xfrm>
          <a:prstGeom prst="line">
            <a:avLst/>
          </a:prstGeom>
          <a:ln w="19050">
            <a:solidFill>
              <a:srgbClr val="C00000"/>
            </a:solidFill>
          </a:ln>
        </xdr:spPr>
        <xdr:style>
          <a:lnRef idx="1">
            <a:schemeClr val="accent2"/>
          </a:lnRef>
          <a:fillRef idx="0">
            <a:schemeClr val="accent2"/>
          </a:fillRef>
          <a:effectRef idx="0">
            <a:schemeClr val="accent2"/>
          </a:effectRef>
          <a:fontRef idx="minor">
            <a:schemeClr val="tx1"/>
          </a:fontRef>
        </xdr:style>
      </xdr:cxnSp>
      <xdr:sp macro="" textlink="">
        <xdr:nvSpPr>
          <xdr:cNvPr id="45" name="Rechteck 44"/>
          <xdr:cNvSpPr/>
        </xdr:nvSpPr>
        <xdr:spPr bwMode="auto">
          <a:xfrm>
            <a:off x="3589765" y="6417726"/>
            <a:ext cx="1913751" cy="41083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r>
              <a:rPr lang="de-CH" sz="1000" baseline="0">
                <a:solidFill>
                  <a:schemeClr val="tx1"/>
                </a:solidFill>
                <a:latin typeface="Arial" pitchFamily="34" charset="0"/>
                <a:cs typeface="Arial" pitchFamily="34" charset="0"/>
              </a:rPr>
              <a:t>Indirekte Beteiligung im Ausland</a:t>
            </a:r>
          </a:p>
        </xdr:txBody>
      </xdr:sp>
      <xdr:cxnSp macro="">
        <xdr:nvCxnSpPr>
          <xdr:cNvPr id="46" name="Gerade Verbindung 45"/>
          <xdr:cNvCxnSpPr/>
        </xdr:nvCxnSpPr>
        <xdr:spPr bwMode="auto">
          <a:xfrm flipH="1">
            <a:off x="3751624" y="4696123"/>
            <a:ext cx="523663" cy="1721603"/>
          </a:xfrm>
          <a:prstGeom prst="line">
            <a:avLst/>
          </a:prstGeom>
          <a:ln w="19050">
            <a:solidFill>
              <a:srgbClr val="00B0F0"/>
            </a:solidFill>
          </a:ln>
        </xdr:spPr>
        <xdr:style>
          <a:lnRef idx="1">
            <a:schemeClr val="accent2"/>
          </a:lnRef>
          <a:fillRef idx="0">
            <a:schemeClr val="accent2"/>
          </a:fillRef>
          <a:effectRef idx="0">
            <a:schemeClr val="accent2"/>
          </a:effectRef>
          <a:fontRef idx="minor">
            <a:schemeClr val="tx1"/>
          </a:fontRef>
        </xdr:style>
      </xdr:cxnSp>
      <xdr:sp macro="" textlink="">
        <xdr:nvSpPr>
          <xdr:cNvPr id="47" name="Rechteck 46"/>
          <xdr:cNvSpPr/>
        </xdr:nvSpPr>
        <xdr:spPr bwMode="auto">
          <a:xfrm>
            <a:off x="3589765" y="4265722"/>
            <a:ext cx="1913751" cy="45974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r>
              <a:rPr lang="de-CH" sz="1000" baseline="0">
                <a:solidFill>
                  <a:schemeClr val="tx1"/>
                </a:solidFill>
                <a:latin typeface="Arial" pitchFamily="34" charset="0"/>
                <a:cs typeface="Arial" pitchFamily="34" charset="0"/>
              </a:rPr>
              <a:t>Unternehmen</a:t>
            </a:r>
          </a:p>
        </xdr:txBody>
      </xdr:sp>
      <xdr:cxnSp macro="">
        <xdr:nvCxnSpPr>
          <xdr:cNvPr id="48" name="Gerade Verbindung 47"/>
          <xdr:cNvCxnSpPr>
            <a:endCxn id="16" idx="2"/>
          </xdr:cNvCxnSpPr>
        </xdr:nvCxnSpPr>
        <xdr:spPr bwMode="auto">
          <a:xfrm flipV="1">
            <a:off x="5360699" y="5459106"/>
            <a:ext cx="218986" cy="958620"/>
          </a:xfrm>
          <a:prstGeom prst="line">
            <a:avLst/>
          </a:prstGeom>
          <a:ln w="19050">
            <a:solidFill>
              <a:srgbClr val="00B0F0"/>
            </a:solidFill>
          </a:ln>
        </xdr:spPr>
        <xdr:style>
          <a:lnRef idx="1">
            <a:schemeClr val="accent2"/>
          </a:lnRef>
          <a:fillRef idx="0">
            <a:schemeClr val="accent2"/>
          </a:fillRef>
          <a:effectRef idx="0">
            <a:schemeClr val="accent2"/>
          </a:effectRef>
          <a:fontRef idx="minor">
            <a:schemeClr val="tx1"/>
          </a:fontRef>
        </xdr:style>
      </xdr:cxnSp>
      <xdr:sp macro="" textlink="">
        <xdr:nvSpPr>
          <xdr:cNvPr id="49" name="Rechteck 48"/>
          <xdr:cNvSpPr/>
        </xdr:nvSpPr>
        <xdr:spPr bwMode="auto">
          <a:xfrm>
            <a:off x="3456469" y="2583246"/>
            <a:ext cx="2123216" cy="43040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r>
              <a:rPr lang="de-CH" sz="1000" baseline="0">
                <a:solidFill>
                  <a:schemeClr val="tx1"/>
                </a:solidFill>
                <a:latin typeface="Arial" pitchFamily="34" charset="0"/>
                <a:cs typeface="Arial" pitchFamily="34" charset="0"/>
              </a:rPr>
              <a:t>Indirekter Investor im Ausland</a:t>
            </a:r>
          </a:p>
        </xdr:txBody>
      </xdr:sp>
      <xdr:cxnSp macro="">
        <xdr:nvCxnSpPr>
          <xdr:cNvPr id="50" name="Gerade Verbindung 49"/>
          <xdr:cNvCxnSpPr/>
        </xdr:nvCxnSpPr>
        <xdr:spPr bwMode="auto">
          <a:xfrm>
            <a:off x="4484753" y="3013647"/>
            <a:ext cx="0" cy="215200"/>
          </a:xfrm>
          <a:prstGeom prst="line">
            <a:avLst/>
          </a:prstGeom>
          <a:ln w="25400">
            <a:solidFill>
              <a:schemeClr val="tx1"/>
            </a:solidFill>
          </a:ln>
        </xdr:spPr>
        <xdr:style>
          <a:lnRef idx="1">
            <a:schemeClr val="accent2"/>
          </a:lnRef>
          <a:fillRef idx="0">
            <a:schemeClr val="accent2"/>
          </a:fillRef>
          <a:effectRef idx="0">
            <a:schemeClr val="accent2"/>
          </a:effectRef>
          <a:fontRef idx="minor">
            <a:schemeClr val="tx1"/>
          </a:fontRef>
        </xdr:style>
      </xdr:cxnSp>
      <xdr:cxnSp macro="">
        <xdr:nvCxnSpPr>
          <xdr:cNvPr id="51" name="Gerade Verbindung 50"/>
          <xdr:cNvCxnSpPr/>
        </xdr:nvCxnSpPr>
        <xdr:spPr bwMode="auto">
          <a:xfrm>
            <a:off x="5284529" y="3013647"/>
            <a:ext cx="0" cy="1252075"/>
          </a:xfrm>
          <a:prstGeom prst="line">
            <a:avLst/>
          </a:prstGeom>
          <a:ln w="19050">
            <a:solidFill>
              <a:srgbClr val="00B050"/>
            </a:solidFill>
          </a:ln>
        </xdr:spPr>
        <xdr:style>
          <a:lnRef idx="1">
            <a:schemeClr val="accent2"/>
          </a:lnRef>
          <a:fillRef idx="0">
            <a:schemeClr val="accent2"/>
          </a:fillRef>
          <a:effectRef idx="0">
            <a:schemeClr val="accent2"/>
          </a:effectRef>
          <a:fontRef idx="minor">
            <a:schemeClr val="tx1"/>
          </a:fontRef>
        </xdr:style>
      </xdr:cxnSp>
      <xdr:cxnSp macro="">
        <xdr:nvCxnSpPr>
          <xdr:cNvPr id="52" name="Gerade Verbindung 51"/>
          <xdr:cNvCxnSpPr/>
        </xdr:nvCxnSpPr>
        <xdr:spPr bwMode="auto">
          <a:xfrm>
            <a:off x="4532359" y="6270998"/>
            <a:ext cx="0" cy="146728"/>
          </a:xfrm>
          <a:prstGeom prst="line">
            <a:avLst/>
          </a:prstGeom>
          <a:ln w="25400">
            <a:solidFill>
              <a:schemeClr val="tx1"/>
            </a:solidFill>
          </a:ln>
        </xdr:spPr>
        <xdr:style>
          <a:lnRef idx="1">
            <a:schemeClr val="accent2"/>
          </a:lnRef>
          <a:fillRef idx="0">
            <a:schemeClr val="accent2"/>
          </a:fillRef>
          <a:effectRef idx="0">
            <a:schemeClr val="accent2"/>
          </a:effectRef>
          <a:fontRef idx="minor">
            <a:schemeClr val="tx1"/>
          </a:fontRef>
        </xdr:style>
      </xdr:cxnSp>
      <xdr:cxnSp macro="">
        <xdr:nvCxnSpPr>
          <xdr:cNvPr id="53" name="Gerade Verbindung 52"/>
          <xdr:cNvCxnSpPr/>
        </xdr:nvCxnSpPr>
        <xdr:spPr bwMode="auto">
          <a:xfrm flipH="1">
            <a:off x="6331856" y="5322160"/>
            <a:ext cx="447494" cy="0"/>
          </a:xfrm>
          <a:prstGeom prst="line">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cxnSp>
      <xdr:cxnSp macro="">
        <xdr:nvCxnSpPr>
          <xdr:cNvPr id="54" name="Gerade Verbindung 53"/>
          <xdr:cNvCxnSpPr/>
        </xdr:nvCxnSpPr>
        <xdr:spPr bwMode="auto">
          <a:xfrm flipH="1">
            <a:off x="6341377" y="5175433"/>
            <a:ext cx="609354" cy="0"/>
          </a:xfrm>
          <a:prstGeom prst="line">
            <a:avLst/>
          </a:prstGeom>
          <a:ln w="19050">
            <a:solidFill>
              <a:srgbClr val="7030A0"/>
            </a:solidFill>
          </a:ln>
        </xdr:spPr>
        <xdr:style>
          <a:lnRef idx="1">
            <a:schemeClr val="accent1"/>
          </a:lnRef>
          <a:fillRef idx="0">
            <a:schemeClr val="accent1"/>
          </a:fillRef>
          <a:effectRef idx="0">
            <a:schemeClr val="accent1"/>
          </a:effectRef>
          <a:fontRef idx="minor">
            <a:schemeClr val="tx1"/>
          </a:fontRef>
        </xdr:style>
      </xdr:cxnSp>
      <xdr:sp macro="" textlink="">
        <xdr:nvSpPr>
          <xdr:cNvPr id="55" name="Rechteck 54"/>
          <xdr:cNvSpPr/>
        </xdr:nvSpPr>
        <xdr:spPr bwMode="auto">
          <a:xfrm>
            <a:off x="6779350" y="5038487"/>
            <a:ext cx="1371045" cy="41083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r>
              <a:rPr lang="de-CH" sz="1000" baseline="0">
                <a:solidFill>
                  <a:schemeClr val="tx1"/>
                </a:solidFill>
                <a:latin typeface="Arial" pitchFamily="34" charset="0"/>
                <a:cs typeface="Arial" pitchFamily="34" charset="0"/>
              </a:rPr>
              <a:t>Dritte im Ausland (z.B. Banken)</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19050</xdr:colOff>
      <xdr:row>0</xdr:row>
      <xdr:rowOff>28575</xdr:rowOff>
    </xdr:from>
    <xdr:to>
      <xdr:col>2</xdr:col>
      <xdr:colOff>538163</xdr:colOff>
      <xdr:row>2</xdr:row>
      <xdr:rowOff>200025</xdr:rowOff>
    </xdr:to>
    <xdr:pic>
      <xdr:nvPicPr>
        <xdr:cNvPr id="3006"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76200" y="28575"/>
          <a:ext cx="15621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0</xdr:colOff>
          <xdr:row>32</xdr:row>
          <xdr:rowOff>0</xdr:rowOff>
        </xdr:from>
        <xdr:to>
          <xdr:col>8</xdr:col>
          <xdr:colOff>0</xdr:colOff>
          <xdr:row>33</xdr:row>
          <xdr:rowOff>0</xdr:rowOff>
        </xdr:to>
        <xdr:sp macro="" textlink="">
          <xdr:nvSpPr>
            <xdr:cNvPr id="2424" name="Check Box 376" hidden="1">
              <a:extLst>
                <a:ext uri="{63B3BB69-23CF-44E3-9099-C40C66FF867C}">
                  <a14:compatExt spid="_x0000_s2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0</xdr:rowOff>
        </xdr:from>
        <xdr:to>
          <xdr:col>8</xdr:col>
          <xdr:colOff>0</xdr:colOff>
          <xdr:row>34</xdr:row>
          <xdr:rowOff>0</xdr:rowOff>
        </xdr:to>
        <xdr:sp macro="" textlink="">
          <xdr:nvSpPr>
            <xdr:cNvPr id="2425" name="Check Box 377" hidden="1">
              <a:extLst>
                <a:ext uri="{63B3BB69-23CF-44E3-9099-C40C66FF867C}">
                  <a14:compatExt spid="_x0000_s2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0</xdr:colOff>
          <xdr:row>35</xdr:row>
          <xdr:rowOff>0</xdr:rowOff>
        </xdr:to>
        <xdr:sp macro="" textlink="">
          <xdr:nvSpPr>
            <xdr:cNvPr id="2426" name="Check Box 378" hidden="1">
              <a:extLst>
                <a:ext uri="{63B3BB69-23CF-44E3-9099-C40C66FF867C}">
                  <a14:compatExt spid="_x0000_s2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35</xdr:row>
          <xdr:rowOff>0</xdr:rowOff>
        </xdr:from>
        <xdr:to>
          <xdr:col>8</xdr:col>
          <xdr:colOff>0</xdr:colOff>
          <xdr:row>36</xdr:row>
          <xdr:rowOff>0</xdr:rowOff>
        </xdr:to>
        <xdr:sp macro="" textlink="">
          <xdr:nvSpPr>
            <xdr:cNvPr id="2427" name="Check Box 379" hidden="1">
              <a:extLst>
                <a:ext uri="{63B3BB69-23CF-44E3-9099-C40C66FF867C}">
                  <a14:compatExt spid="_x0000_s2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0</xdr:rowOff>
        </xdr:from>
        <xdr:to>
          <xdr:col>8</xdr:col>
          <xdr:colOff>0</xdr:colOff>
          <xdr:row>39</xdr:row>
          <xdr:rowOff>0</xdr:rowOff>
        </xdr:to>
        <xdr:sp macro="" textlink="">
          <xdr:nvSpPr>
            <xdr:cNvPr id="2428" name="Check Box 380" hidden="1">
              <a:extLst>
                <a:ext uri="{63B3BB69-23CF-44E3-9099-C40C66FF867C}">
                  <a14:compatExt spid="_x0000_s2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45</xdr:row>
          <xdr:rowOff>0</xdr:rowOff>
        </xdr:from>
        <xdr:to>
          <xdr:col>8</xdr:col>
          <xdr:colOff>0</xdr:colOff>
          <xdr:row>46</xdr:row>
          <xdr:rowOff>0</xdr:rowOff>
        </xdr:to>
        <xdr:sp macro="" textlink="">
          <xdr:nvSpPr>
            <xdr:cNvPr id="2429" name="Check Box 381" hidden="1">
              <a:extLst>
                <a:ext uri="{63B3BB69-23CF-44E3-9099-C40C66FF867C}">
                  <a14:compatExt spid="_x0000_s2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0</xdr:rowOff>
        </xdr:from>
        <xdr:to>
          <xdr:col>8</xdr:col>
          <xdr:colOff>0</xdr:colOff>
          <xdr:row>32</xdr:row>
          <xdr:rowOff>0</xdr:rowOff>
        </xdr:to>
        <xdr:sp macro="" textlink="">
          <xdr:nvSpPr>
            <xdr:cNvPr id="2975" name="Check Box 927" hidden="1">
              <a:extLst>
                <a:ext uri="{63B3BB69-23CF-44E3-9099-C40C66FF867C}">
                  <a14:compatExt spid="_x0000_s2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0</xdr:rowOff>
        </xdr:from>
        <xdr:to>
          <xdr:col>8</xdr:col>
          <xdr:colOff>0</xdr:colOff>
          <xdr:row>40</xdr:row>
          <xdr:rowOff>0</xdr:rowOff>
        </xdr:to>
        <xdr:sp macro="" textlink="">
          <xdr:nvSpPr>
            <xdr:cNvPr id="2992" name="Check Box 944" hidden="1">
              <a:extLst>
                <a:ext uri="{63B3BB69-23CF-44E3-9099-C40C66FF867C}">
                  <a14:compatExt spid="_x0000_s2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0</xdr:rowOff>
        </xdr:from>
        <xdr:to>
          <xdr:col>8</xdr:col>
          <xdr:colOff>0</xdr:colOff>
          <xdr:row>41</xdr:row>
          <xdr:rowOff>0</xdr:rowOff>
        </xdr:to>
        <xdr:sp macro="" textlink="">
          <xdr:nvSpPr>
            <xdr:cNvPr id="2993" name="Check Box 945" hidden="1">
              <a:extLst>
                <a:ext uri="{63B3BB69-23CF-44E3-9099-C40C66FF867C}">
                  <a14:compatExt spid="_x0000_s2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0</xdr:rowOff>
        </xdr:from>
        <xdr:to>
          <xdr:col>8</xdr:col>
          <xdr:colOff>0</xdr:colOff>
          <xdr:row>42</xdr:row>
          <xdr:rowOff>0</xdr:rowOff>
        </xdr:to>
        <xdr:sp macro="" textlink="">
          <xdr:nvSpPr>
            <xdr:cNvPr id="2994" name="Check Box 946" hidden="1">
              <a:extLst>
                <a:ext uri="{63B3BB69-23CF-44E3-9099-C40C66FF867C}">
                  <a14:compatExt spid="_x0000_s2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42</xdr:row>
          <xdr:rowOff>0</xdr:rowOff>
        </xdr:from>
        <xdr:to>
          <xdr:col>8</xdr:col>
          <xdr:colOff>0</xdr:colOff>
          <xdr:row>43</xdr:row>
          <xdr:rowOff>0</xdr:rowOff>
        </xdr:to>
        <xdr:sp macro="" textlink="">
          <xdr:nvSpPr>
            <xdr:cNvPr id="2995" name="Check Box 947" hidden="1">
              <a:extLst>
                <a:ext uri="{63B3BB69-23CF-44E3-9099-C40C66FF867C}">
                  <a14:compatExt spid="_x0000_s2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43</xdr:row>
          <xdr:rowOff>0</xdr:rowOff>
        </xdr:from>
        <xdr:to>
          <xdr:col>8</xdr:col>
          <xdr:colOff>0</xdr:colOff>
          <xdr:row>44</xdr:row>
          <xdr:rowOff>0</xdr:rowOff>
        </xdr:to>
        <xdr:sp macro="" textlink="">
          <xdr:nvSpPr>
            <xdr:cNvPr id="2996" name="Check Box 948" hidden="1">
              <a:extLst>
                <a:ext uri="{63B3BB69-23CF-44E3-9099-C40C66FF867C}">
                  <a14:compatExt spid="_x0000_s2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44</xdr:row>
          <xdr:rowOff>0</xdr:rowOff>
        </xdr:from>
        <xdr:to>
          <xdr:col>8</xdr:col>
          <xdr:colOff>0</xdr:colOff>
          <xdr:row>45</xdr:row>
          <xdr:rowOff>0</xdr:rowOff>
        </xdr:to>
        <xdr:sp macro="" textlink="">
          <xdr:nvSpPr>
            <xdr:cNvPr id="2998" name="Check Box 950" hidden="1">
              <a:extLst>
                <a:ext uri="{63B3BB69-23CF-44E3-9099-C40C66FF867C}">
                  <a14:compatExt spid="_x0000_s2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0</xdr:rowOff>
        </xdr:from>
        <xdr:to>
          <xdr:col>8</xdr:col>
          <xdr:colOff>0</xdr:colOff>
          <xdr:row>37</xdr:row>
          <xdr:rowOff>0</xdr:rowOff>
        </xdr:to>
        <xdr:sp macro="" textlink="">
          <xdr:nvSpPr>
            <xdr:cNvPr id="3000" name="Check Box 952" hidden="1">
              <a:extLst>
                <a:ext uri="{63B3BB69-23CF-44E3-9099-C40C66FF867C}">
                  <a14:compatExt spid="_x0000_s3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552453</xdr:colOff>
      <xdr:row>6</xdr:row>
      <xdr:rowOff>0</xdr:rowOff>
    </xdr:from>
    <xdr:to>
      <xdr:col>7</xdr:col>
      <xdr:colOff>992309</xdr:colOff>
      <xdr:row>8</xdr:row>
      <xdr:rowOff>142875</xdr:rowOff>
    </xdr:to>
    <xdr:grpSp>
      <xdr:nvGrpSpPr>
        <xdr:cNvPr id="3007" name="Gruppieren 1"/>
        <xdr:cNvGrpSpPr>
          <a:grpSpLocks/>
        </xdr:cNvGrpSpPr>
      </xdr:nvGrpSpPr>
      <xdr:grpSpPr bwMode="auto">
        <a:xfrm>
          <a:off x="7648578" y="1571625"/>
          <a:ext cx="1285200" cy="750094"/>
          <a:chOff x="7831932" y="620316"/>
          <a:chExt cx="1109662" cy="753666"/>
        </a:xfrm>
      </xdr:grpSpPr>
      <xdr:sp macro="" textlink="">
        <xdr:nvSpPr>
          <xdr:cNvPr id="20" name="Rahmen 19">
            <a:hlinkClick xmlns:r="http://schemas.openxmlformats.org/officeDocument/2006/relationships" r:id="rId2"/>
          </xdr:cNvPr>
          <xdr:cNvSpPr/>
        </xdr:nvSpPr>
        <xdr:spPr bwMode="auto">
          <a:xfrm>
            <a:off x="7831932" y="620316"/>
            <a:ext cx="1109662" cy="267122"/>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21" name="Rahmen 20">
            <a:hlinkClick xmlns:r="http://schemas.openxmlformats.org/officeDocument/2006/relationships" r:id="rId3"/>
          </xdr:cNvPr>
          <xdr:cNvSpPr/>
        </xdr:nvSpPr>
        <xdr:spPr bwMode="auto">
          <a:xfrm>
            <a:off x="7831932" y="887438"/>
            <a:ext cx="1109662" cy="228962"/>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22" name="Rahmen 21">
            <a:hlinkClick xmlns:r="http://schemas.openxmlformats.org/officeDocument/2006/relationships" r:id="rId4"/>
          </xdr:cNvPr>
          <xdr:cNvSpPr/>
        </xdr:nvSpPr>
        <xdr:spPr bwMode="auto">
          <a:xfrm>
            <a:off x="7831932" y="1116400"/>
            <a:ext cx="1109662" cy="257582"/>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0</xdr:col>
      <xdr:colOff>1638300</xdr:colOff>
      <xdr:row>1</xdr:row>
      <xdr:rowOff>447675</xdr:rowOff>
    </xdr:to>
    <xdr:pic>
      <xdr:nvPicPr>
        <xdr:cNvPr id="121863"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66675" y="38100"/>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5381625</xdr:colOff>
      <xdr:row>1</xdr:row>
      <xdr:rowOff>85725</xdr:rowOff>
    </xdr:from>
    <xdr:to>
      <xdr:col>3</xdr:col>
      <xdr:colOff>0</xdr:colOff>
      <xdr:row>2</xdr:row>
      <xdr:rowOff>180975</xdr:rowOff>
    </xdr:to>
    <xdr:grpSp>
      <xdr:nvGrpSpPr>
        <xdr:cNvPr id="121864" name="Gruppieren 1"/>
        <xdr:cNvGrpSpPr>
          <a:grpSpLocks/>
        </xdr:cNvGrpSpPr>
      </xdr:nvGrpSpPr>
      <xdr:grpSpPr bwMode="auto">
        <a:xfrm>
          <a:off x="10298906" y="288131"/>
          <a:ext cx="1107282" cy="1012032"/>
          <a:chOff x="19735800" y="4032249"/>
          <a:chExt cx="1041400" cy="812802"/>
        </a:xfrm>
      </xdr:grpSpPr>
      <xdr:sp macro="" textlink="">
        <xdr:nvSpPr>
          <xdr:cNvPr id="13" name="Rahmen 12">
            <a:hlinkClick xmlns:r="http://schemas.openxmlformats.org/officeDocument/2006/relationships" r:id="rId2"/>
          </xdr:cNvPr>
          <xdr:cNvSpPr/>
        </xdr:nvSpPr>
        <xdr:spPr bwMode="auto">
          <a:xfrm>
            <a:off x="19735800" y="4032249"/>
            <a:ext cx="1041400" cy="199367"/>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4" name="Rahmen 13">
            <a:hlinkClick xmlns:r="http://schemas.openxmlformats.org/officeDocument/2006/relationships" r:id="rId3"/>
          </xdr:cNvPr>
          <xdr:cNvSpPr/>
        </xdr:nvSpPr>
        <xdr:spPr bwMode="auto">
          <a:xfrm>
            <a:off x="19735800" y="4231616"/>
            <a:ext cx="1041400" cy="214702"/>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5" name="Rahmen 14">
            <a:hlinkClick xmlns:r="http://schemas.openxmlformats.org/officeDocument/2006/relationships" r:id="rId4"/>
          </xdr:cNvPr>
          <xdr:cNvSpPr/>
        </xdr:nvSpPr>
        <xdr:spPr bwMode="auto">
          <a:xfrm>
            <a:off x="19735800" y="4446318"/>
            <a:ext cx="1041400" cy="199367"/>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6" name="Rahmen 15">
            <a:hlinkClick xmlns:r="http://schemas.openxmlformats.org/officeDocument/2006/relationships" r:id="rId5"/>
          </xdr:cNvPr>
          <xdr:cNvSpPr/>
        </xdr:nvSpPr>
        <xdr:spPr bwMode="auto">
          <a:xfrm>
            <a:off x="19735800" y="4645684"/>
            <a:ext cx="1041400" cy="199367"/>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28575</xdr:colOff>
      <xdr:row>2</xdr:row>
      <xdr:rowOff>47625</xdr:rowOff>
    </xdr:from>
    <xdr:to>
      <xdr:col>1</xdr:col>
      <xdr:colOff>628650</xdr:colOff>
      <xdr:row>3</xdr:row>
      <xdr:rowOff>447675</xdr:rowOff>
    </xdr:to>
    <xdr:pic>
      <xdr:nvPicPr>
        <xdr:cNvPr id="122887"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28575" y="47625"/>
          <a:ext cx="14192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xdr:row>
      <xdr:rowOff>0</xdr:rowOff>
    </xdr:from>
    <xdr:to>
      <xdr:col>4</xdr:col>
      <xdr:colOff>504825</xdr:colOff>
      <xdr:row>4</xdr:row>
      <xdr:rowOff>95250</xdr:rowOff>
    </xdr:to>
    <xdr:grpSp>
      <xdr:nvGrpSpPr>
        <xdr:cNvPr id="122888" name="Gruppieren 1"/>
        <xdr:cNvGrpSpPr>
          <a:grpSpLocks/>
        </xdr:cNvGrpSpPr>
      </xdr:nvGrpSpPr>
      <xdr:grpSpPr bwMode="auto">
        <a:xfrm>
          <a:off x="7453313" y="202406"/>
          <a:ext cx="1112043" cy="1012032"/>
          <a:chOff x="19735800" y="4032249"/>
          <a:chExt cx="1041400" cy="812802"/>
        </a:xfrm>
      </xdr:grpSpPr>
      <xdr:sp macro="" textlink="">
        <xdr:nvSpPr>
          <xdr:cNvPr id="13" name="Rahmen 12">
            <a:hlinkClick xmlns:r="http://schemas.openxmlformats.org/officeDocument/2006/relationships" r:id="rId2"/>
          </xdr:cNvPr>
          <xdr:cNvSpPr/>
        </xdr:nvSpPr>
        <xdr:spPr bwMode="auto">
          <a:xfrm>
            <a:off x="19735800" y="4032249"/>
            <a:ext cx="1041400" cy="199367"/>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4" name="Rahmen 13">
            <a:hlinkClick xmlns:r="http://schemas.openxmlformats.org/officeDocument/2006/relationships" r:id="rId3"/>
          </xdr:cNvPr>
          <xdr:cNvSpPr/>
        </xdr:nvSpPr>
        <xdr:spPr bwMode="auto">
          <a:xfrm>
            <a:off x="19735800" y="4231616"/>
            <a:ext cx="1041400" cy="214702"/>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5" name="Rahmen 14">
            <a:hlinkClick xmlns:r="http://schemas.openxmlformats.org/officeDocument/2006/relationships" r:id="rId4"/>
          </xdr:cNvPr>
          <xdr:cNvSpPr/>
        </xdr:nvSpPr>
        <xdr:spPr bwMode="auto">
          <a:xfrm>
            <a:off x="19735800" y="4446318"/>
            <a:ext cx="1041400" cy="199367"/>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6" name="Rahmen 15">
            <a:hlinkClick xmlns:r="http://schemas.openxmlformats.org/officeDocument/2006/relationships" r:id="rId5"/>
          </xdr:cNvPr>
          <xdr:cNvSpPr/>
        </xdr:nvSpPr>
        <xdr:spPr bwMode="auto">
          <a:xfrm>
            <a:off x="19735800" y="4645684"/>
            <a:ext cx="1041400" cy="199367"/>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35</xdr:row>
          <xdr:rowOff>0</xdr:rowOff>
        </xdr:from>
        <xdr:to>
          <xdr:col>4</xdr:col>
          <xdr:colOff>0</xdr:colOff>
          <xdr:row>36</xdr:row>
          <xdr:rowOff>0</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4</xdr:col>
          <xdr:colOff>0</xdr:colOff>
          <xdr:row>36</xdr:row>
          <xdr:rowOff>219075</xdr:rowOff>
        </xdr:to>
        <xdr:sp macro="" textlink="">
          <xdr:nvSpPr>
            <xdr:cNvPr id="18448" name="Check Box 16" hidden="1">
              <a:extLst>
                <a:ext uri="{63B3BB69-23CF-44E3-9099-C40C66FF867C}">
                  <a14:compatExt spid="_x0000_s1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9525</xdr:rowOff>
        </xdr:from>
        <xdr:to>
          <xdr:col>4</xdr:col>
          <xdr:colOff>9525</xdr:colOff>
          <xdr:row>50</xdr:row>
          <xdr:rowOff>9525</xdr:rowOff>
        </xdr:to>
        <xdr:sp macro="" textlink="">
          <xdr:nvSpPr>
            <xdr:cNvPr id="18449" name="Check Box 17" hidden="1">
              <a:extLst>
                <a:ext uri="{63B3BB69-23CF-44E3-9099-C40C66FF867C}">
                  <a14:compatExt spid="_x0000_s1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0</xdr:rowOff>
        </xdr:from>
        <xdr:to>
          <xdr:col>4</xdr:col>
          <xdr:colOff>9525</xdr:colOff>
          <xdr:row>51</xdr:row>
          <xdr:rowOff>219075</xdr:rowOff>
        </xdr:to>
        <xdr:sp macro="" textlink="">
          <xdr:nvSpPr>
            <xdr:cNvPr id="18450" name="Check Box 18" hidden="1">
              <a:extLst>
                <a:ext uri="{63B3BB69-23CF-44E3-9099-C40C66FF867C}">
                  <a14:compatExt spid="_x0000_s1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0</xdr:rowOff>
        </xdr:from>
        <xdr:to>
          <xdr:col>4</xdr:col>
          <xdr:colOff>9525</xdr:colOff>
          <xdr:row>50</xdr:row>
          <xdr:rowOff>219075</xdr:rowOff>
        </xdr:to>
        <xdr:sp macro="" textlink="">
          <xdr:nvSpPr>
            <xdr:cNvPr id="18451" name="Check Box 19" hidden="1">
              <a:extLst>
                <a:ext uri="{63B3BB69-23CF-44E3-9099-C40C66FF867C}">
                  <a14:compatExt spid="_x0000_s1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9525</xdr:rowOff>
        </xdr:from>
        <xdr:to>
          <xdr:col>4</xdr:col>
          <xdr:colOff>9525</xdr:colOff>
          <xdr:row>54</xdr:row>
          <xdr:rowOff>9525</xdr:rowOff>
        </xdr:to>
        <xdr:sp macro="" textlink="">
          <xdr:nvSpPr>
            <xdr:cNvPr id="18452" name="Check Box 20" hidden="1">
              <a:extLst>
                <a:ext uri="{63B3BB69-23CF-44E3-9099-C40C66FF867C}">
                  <a14:compatExt spid="_x0000_s1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0</xdr:rowOff>
        </xdr:from>
        <xdr:to>
          <xdr:col>4</xdr:col>
          <xdr:colOff>9525</xdr:colOff>
          <xdr:row>52</xdr:row>
          <xdr:rowOff>219075</xdr:rowOff>
        </xdr:to>
        <xdr:sp macro="" textlink="">
          <xdr:nvSpPr>
            <xdr:cNvPr id="18453" name="Check Box 21" hidden="1">
              <a:extLst>
                <a:ext uri="{63B3BB69-23CF-44E3-9099-C40C66FF867C}">
                  <a14:compatExt spid="_x0000_s1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4</xdr:col>
          <xdr:colOff>9525</xdr:colOff>
          <xdr:row>54</xdr:row>
          <xdr:rowOff>219075</xdr:rowOff>
        </xdr:to>
        <xdr:sp macro="" textlink="">
          <xdr:nvSpPr>
            <xdr:cNvPr id="18454" name="Check Box 22" hidden="1">
              <a:extLst>
                <a:ext uri="{63B3BB69-23CF-44E3-9099-C40C66FF867C}">
                  <a14:compatExt spid="_x0000_s18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19050</xdr:rowOff>
        </xdr:from>
        <xdr:to>
          <xdr:col>4</xdr:col>
          <xdr:colOff>9525</xdr:colOff>
          <xdr:row>55</xdr:row>
          <xdr:rowOff>238125</xdr:rowOff>
        </xdr:to>
        <xdr:sp macro="" textlink="">
          <xdr:nvSpPr>
            <xdr:cNvPr id="18455" name="Check Box 23" hidden="1">
              <a:extLst>
                <a:ext uri="{63B3BB69-23CF-44E3-9099-C40C66FF867C}">
                  <a14:compatExt spid="_x0000_s18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4</xdr:col>
          <xdr:colOff>9525</xdr:colOff>
          <xdr:row>60</xdr:row>
          <xdr:rowOff>219075</xdr:rowOff>
        </xdr:to>
        <xdr:sp macro="" textlink="">
          <xdr:nvSpPr>
            <xdr:cNvPr id="18456" name="Check Box 24" hidden="1">
              <a:extLst>
                <a:ext uri="{63B3BB69-23CF-44E3-9099-C40C66FF867C}">
                  <a14:compatExt spid="_x0000_s18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0</xdr:rowOff>
        </xdr:from>
        <xdr:to>
          <xdr:col>4</xdr:col>
          <xdr:colOff>9525</xdr:colOff>
          <xdr:row>61</xdr:row>
          <xdr:rowOff>219075</xdr:rowOff>
        </xdr:to>
        <xdr:sp macro="" textlink="">
          <xdr:nvSpPr>
            <xdr:cNvPr id="18457" name="Check Box 25" hidden="1">
              <a:extLst>
                <a:ext uri="{63B3BB69-23CF-44E3-9099-C40C66FF867C}">
                  <a14:compatExt spid="_x0000_s18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0</xdr:rowOff>
        </xdr:from>
        <xdr:to>
          <xdr:col>4</xdr:col>
          <xdr:colOff>9525</xdr:colOff>
          <xdr:row>64</xdr:row>
          <xdr:rowOff>219075</xdr:rowOff>
        </xdr:to>
        <xdr:sp macro="" textlink="">
          <xdr:nvSpPr>
            <xdr:cNvPr id="18458" name="Check Box 26" hidden="1">
              <a:extLst>
                <a:ext uri="{63B3BB69-23CF-44E3-9099-C40C66FF867C}">
                  <a14:compatExt spid="_x0000_s18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9525</xdr:rowOff>
        </xdr:from>
        <xdr:to>
          <xdr:col>4</xdr:col>
          <xdr:colOff>9525</xdr:colOff>
          <xdr:row>64</xdr:row>
          <xdr:rowOff>9525</xdr:rowOff>
        </xdr:to>
        <xdr:sp macro="" textlink="">
          <xdr:nvSpPr>
            <xdr:cNvPr id="18459" name="Check Box 27" hidden="1">
              <a:extLst>
                <a:ext uri="{63B3BB69-23CF-44E3-9099-C40C66FF867C}">
                  <a14:compatExt spid="_x0000_s18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9525</xdr:rowOff>
        </xdr:from>
        <xdr:to>
          <xdr:col>4</xdr:col>
          <xdr:colOff>9525</xdr:colOff>
          <xdr:row>67</xdr:row>
          <xdr:rowOff>9525</xdr:rowOff>
        </xdr:to>
        <xdr:sp macro="" textlink="">
          <xdr:nvSpPr>
            <xdr:cNvPr id="18460" name="Check Box 28" hidden="1">
              <a:extLst>
                <a:ext uri="{63B3BB69-23CF-44E3-9099-C40C66FF867C}">
                  <a14:compatExt spid="_x0000_s18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9525</xdr:rowOff>
        </xdr:from>
        <xdr:to>
          <xdr:col>4</xdr:col>
          <xdr:colOff>9525</xdr:colOff>
          <xdr:row>66</xdr:row>
          <xdr:rowOff>0</xdr:rowOff>
        </xdr:to>
        <xdr:sp macro="" textlink="">
          <xdr:nvSpPr>
            <xdr:cNvPr id="18461" name="Check Box 29" hidden="1">
              <a:extLst>
                <a:ext uri="{63B3BB69-23CF-44E3-9099-C40C66FF867C}">
                  <a14:compatExt spid="_x0000_s18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0</xdr:rowOff>
        </xdr:from>
        <xdr:to>
          <xdr:col>4</xdr:col>
          <xdr:colOff>9525</xdr:colOff>
          <xdr:row>71</xdr:row>
          <xdr:rowOff>219075</xdr:rowOff>
        </xdr:to>
        <xdr:sp macro="" textlink="">
          <xdr:nvSpPr>
            <xdr:cNvPr id="18462" name="Check Box 30" hidden="1">
              <a:extLst>
                <a:ext uri="{63B3BB69-23CF-44E3-9099-C40C66FF867C}">
                  <a14:compatExt spid="_x0000_s18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4</xdr:col>
          <xdr:colOff>9525</xdr:colOff>
          <xdr:row>73</xdr:row>
          <xdr:rowOff>0</xdr:rowOff>
        </xdr:to>
        <xdr:sp macro="" textlink="">
          <xdr:nvSpPr>
            <xdr:cNvPr id="18463" name="Check Box 31" hidden="1">
              <a:extLst>
                <a:ext uri="{63B3BB69-23CF-44E3-9099-C40C66FF867C}">
                  <a14:compatExt spid="_x0000_s18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9525</xdr:rowOff>
        </xdr:from>
        <xdr:to>
          <xdr:col>4</xdr:col>
          <xdr:colOff>9525</xdr:colOff>
          <xdr:row>63</xdr:row>
          <xdr:rowOff>0</xdr:rowOff>
        </xdr:to>
        <xdr:sp macro="" textlink="">
          <xdr:nvSpPr>
            <xdr:cNvPr id="18464" name="Check Box 32" hidden="1">
              <a:extLst>
                <a:ext uri="{63B3BB69-23CF-44E3-9099-C40C66FF867C}">
                  <a14:compatExt spid="_x0000_s18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1</xdr:col>
      <xdr:colOff>76200</xdr:colOff>
      <xdr:row>0</xdr:row>
      <xdr:rowOff>47625</xdr:rowOff>
    </xdr:from>
    <xdr:to>
      <xdr:col>1</xdr:col>
      <xdr:colOff>1647825</xdr:colOff>
      <xdr:row>3</xdr:row>
      <xdr:rowOff>114300</xdr:rowOff>
    </xdr:to>
    <xdr:pic>
      <xdr:nvPicPr>
        <xdr:cNvPr id="105134"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200025" y="47625"/>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114300</xdr:colOff>
      <xdr:row>5</xdr:row>
      <xdr:rowOff>11644</xdr:rowOff>
    </xdr:from>
    <xdr:to>
      <xdr:col>8</xdr:col>
      <xdr:colOff>0</xdr:colOff>
      <xdr:row>8</xdr:row>
      <xdr:rowOff>135469</xdr:rowOff>
    </xdr:to>
    <xdr:grpSp>
      <xdr:nvGrpSpPr>
        <xdr:cNvPr id="105135" name="Gruppieren 1"/>
        <xdr:cNvGrpSpPr>
          <a:grpSpLocks/>
        </xdr:cNvGrpSpPr>
      </xdr:nvGrpSpPr>
      <xdr:grpSpPr bwMode="auto">
        <a:xfrm>
          <a:off x="6697133" y="911227"/>
          <a:ext cx="1113367" cy="1012825"/>
          <a:chOff x="19735800" y="4032250"/>
          <a:chExt cx="1041400" cy="812801"/>
        </a:xfrm>
      </xdr:grpSpPr>
      <xdr:sp macro="" textlink="">
        <xdr:nvSpPr>
          <xdr:cNvPr id="27" name="Rahmen 26">
            <a:hlinkClick xmlns:r="http://schemas.openxmlformats.org/officeDocument/2006/relationships" r:id="rId2"/>
          </xdr:cNvPr>
          <xdr:cNvSpPr/>
        </xdr:nvSpPr>
        <xdr:spPr bwMode="auto">
          <a:xfrm>
            <a:off x="19735800" y="4032250"/>
            <a:ext cx="1041400" cy="20126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900">
                <a:latin typeface="Arial" pitchFamily="34" charset="0"/>
                <a:cs typeface="Arial" pitchFamily="34" charset="0"/>
              </a:rPr>
              <a:t>Anleitung</a:t>
            </a:r>
          </a:p>
        </xdr:txBody>
      </xdr:sp>
      <xdr:sp macro="" textlink="">
        <xdr:nvSpPr>
          <xdr:cNvPr id="29" name="Rahmen 28">
            <a:hlinkClick xmlns:r="http://schemas.openxmlformats.org/officeDocument/2006/relationships" r:id="rId3"/>
          </xdr:cNvPr>
          <xdr:cNvSpPr/>
        </xdr:nvSpPr>
        <xdr:spPr bwMode="auto">
          <a:xfrm>
            <a:off x="19735800" y="4233515"/>
            <a:ext cx="1041400" cy="209006"/>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900">
                <a:latin typeface="Arial" pitchFamily="34" charset="0"/>
                <a:cs typeface="Arial" pitchFamily="34" charset="0"/>
              </a:rPr>
              <a:t>Start</a:t>
            </a:r>
          </a:p>
        </xdr:txBody>
      </xdr:sp>
      <xdr:sp macro="" textlink="">
        <xdr:nvSpPr>
          <xdr:cNvPr id="30" name="Rahmen 29">
            <a:hlinkClick xmlns:r="http://schemas.openxmlformats.org/officeDocument/2006/relationships" r:id="rId4"/>
          </xdr:cNvPr>
          <xdr:cNvSpPr/>
        </xdr:nvSpPr>
        <xdr:spPr bwMode="auto">
          <a:xfrm>
            <a:off x="19735800" y="4442521"/>
            <a:ext cx="1041400" cy="20126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900">
                <a:latin typeface="Arial" pitchFamily="34" charset="0"/>
                <a:cs typeface="Arial" pitchFamily="34" charset="0"/>
              </a:rPr>
              <a:t>Übersicht</a:t>
            </a:r>
          </a:p>
        </xdr:txBody>
      </xdr:sp>
      <xdr:sp macro="" textlink="">
        <xdr:nvSpPr>
          <xdr:cNvPr id="31" name="Rahmen 30">
            <a:hlinkClick xmlns:r="http://schemas.openxmlformats.org/officeDocument/2006/relationships" r:id="rId5"/>
          </xdr:cNvPr>
          <xdr:cNvSpPr/>
        </xdr:nvSpPr>
        <xdr:spPr bwMode="auto">
          <a:xfrm>
            <a:off x="19735800" y="4643786"/>
            <a:ext cx="1041400" cy="20126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900">
                <a:latin typeface="Arial" pitchFamily="34" charset="0"/>
                <a:cs typeface="Arial" pitchFamily="34" charset="0"/>
              </a:rPr>
              <a:t>Erläuterungen</a:t>
            </a:r>
          </a:p>
        </xdr:txBody>
      </xdr:sp>
    </xdr:grpSp>
    <xdr:clientData fPrintsWithSheet="0"/>
  </xdr:twoCellAnchor>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4</xdr:col>
          <xdr:colOff>0</xdr:colOff>
          <xdr:row>37</xdr:row>
          <xdr:rowOff>219075</xdr:rowOff>
        </xdr:to>
        <xdr:sp macro="" textlink="">
          <xdr:nvSpPr>
            <xdr:cNvPr id="105125" name="Check Box 1701" hidden="1">
              <a:extLst>
                <a:ext uri="{63B3BB69-23CF-44E3-9099-C40C66FF867C}">
                  <a14:compatExt spid="_x0000_s10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42</xdr:row>
          <xdr:rowOff>9525</xdr:rowOff>
        </xdr:from>
        <xdr:to>
          <xdr:col>4</xdr:col>
          <xdr:colOff>19050</xdr:colOff>
          <xdr:row>43</xdr:row>
          <xdr:rowOff>0</xdr:rowOff>
        </xdr:to>
        <xdr:sp macro="" textlink="">
          <xdr:nvSpPr>
            <xdr:cNvPr id="105126" name="Check Box 1702" hidden="1">
              <a:extLst>
                <a:ext uri="{63B3BB69-23CF-44E3-9099-C40C66FF867C}">
                  <a14:compatExt spid="_x0000_s10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0</xdr:rowOff>
        </xdr:from>
        <xdr:to>
          <xdr:col>4</xdr:col>
          <xdr:colOff>9525</xdr:colOff>
          <xdr:row>43</xdr:row>
          <xdr:rowOff>219075</xdr:rowOff>
        </xdr:to>
        <xdr:sp macro="" textlink="">
          <xdr:nvSpPr>
            <xdr:cNvPr id="105127" name="Check Box 1703" hidden="1">
              <a:extLst>
                <a:ext uri="{63B3BB69-23CF-44E3-9099-C40C66FF867C}">
                  <a14:compatExt spid="_x0000_s10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absolute">
    <xdr:from>
      <xdr:col>1</xdr:col>
      <xdr:colOff>0</xdr:colOff>
      <xdr:row>0</xdr:row>
      <xdr:rowOff>28575</xdr:rowOff>
    </xdr:from>
    <xdr:to>
      <xdr:col>2</xdr:col>
      <xdr:colOff>729191</xdr:colOff>
      <xdr:row>3</xdr:row>
      <xdr:rowOff>38100</xdr:rowOff>
    </xdr:to>
    <xdr:pic>
      <xdr:nvPicPr>
        <xdr:cNvPr id="105479"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23825" y="28575"/>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153457</xdr:colOff>
      <xdr:row>4</xdr:row>
      <xdr:rowOff>123825</xdr:rowOff>
    </xdr:from>
    <xdr:to>
      <xdr:col>9</xdr:col>
      <xdr:colOff>1438657</xdr:colOff>
      <xdr:row>8</xdr:row>
      <xdr:rowOff>0</xdr:rowOff>
    </xdr:to>
    <xdr:grpSp>
      <xdr:nvGrpSpPr>
        <xdr:cNvPr id="105480" name="Gruppieren 1"/>
        <xdr:cNvGrpSpPr>
          <a:grpSpLocks/>
        </xdr:cNvGrpSpPr>
      </xdr:nvGrpSpPr>
      <xdr:grpSpPr bwMode="auto">
        <a:xfrm>
          <a:off x="10398124" y="928158"/>
          <a:ext cx="1285200" cy="744009"/>
          <a:chOff x="7831932" y="620316"/>
          <a:chExt cx="1109662" cy="753666"/>
        </a:xfrm>
      </xdr:grpSpPr>
      <xdr:sp macro="" textlink="">
        <xdr:nvSpPr>
          <xdr:cNvPr id="4" name="Rahmen 3">
            <a:hlinkClick xmlns:r="http://schemas.openxmlformats.org/officeDocument/2006/relationships" r:id="rId2"/>
          </xdr:cNvPr>
          <xdr:cNvSpPr/>
        </xdr:nvSpPr>
        <xdr:spPr bwMode="auto">
          <a:xfrm>
            <a:off x="7831932" y="620316"/>
            <a:ext cx="1109662" cy="264272"/>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5" name="Rahmen 4">
            <a:hlinkClick xmlns:r="http://schemas.openxmlformats.org/officeDocument/2006/relationships" r:id="rId3"/>
          </xdr:cNvPr>
          <xdr:cNvSpPr/>
        </xdr:nvSpPr>
        <xdr:spPr bwMode="auto">
          <a:xfrm>
            <a:off x="7831932" y="884588"/>
            <a:ext cx="1109662" cy="234909"/>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6" name="Rahmen 5">
            <a:hlinkClick xmlns:r="http://schemas.openxmlformats.org/officeDocument/2006/relationships" r:id="rId4"/>
          </xdr:cNvPr>
          <xdr:cNvSpPr/>
        </xdr:nvSpPr>
        <xdr:spPr bwMode="auto">
          <a:xfrm>
            <a:off x="7831932" y="1119497"/>
            <a:ext cx="1109662" cy="25448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06505"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2</xdr:rowOff>
    </xdr:from>
    <xdr:to>
      <xdr:col>2</xdr:col>
      <xdr:colOff>594638</xdr:colOff>
      <xdr:row>12</xdr:row>
      <xdr:rowOff>224702</xdr:rowOff>
    </xdr:to>
    <xdr:grpSp>
      <xdr:nvGrpSpPr>
        <xdr:cNvPr id="106506" name="Gruppieren 1"/>
        <xdr:cNvGrpSpPr>
          <a:grpSpLocks/>
        </xdr:cNvGrpSpPr>
      </xdr:nvGrpSpPr>
      <xdr:grpSpPr bwMode="auto">
        <a:xfrm>
          <a:off x="309563" y="785815"/>
          <a:ext cx="1285200" cy="1177200"/>
          <a:chOff x="19735800" y="4032249"/>
          <a:chExt cx="1041400" cy="812802"/>
        </a:xfrm>
      </xdr:grpSpPr>
      <xdr:sp macro="" textlink="">
        <xdr:nvSpPr>
          <xdr:cNvPr id="9" name="Rahmen 8">
            <a:hlinkClick xmlns:r="http://schemas.openxmlformats.org/officeDocument/2006/relationships" r:id="rId2"/>
          </xdr:cNvPr>
          <xdr:cNvSpPr/>
        </xdr:nvSpPr>
        <xdr:spPr bwMode="auto">
          <a:xfrm>
            <a:off x="19735800" y="4032249"/>
            <a:ext cx="1041400" cy="20320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0" name="Rahmen 9">
            <a:hlinkClick xmlns:r="http://schemas.openxmlformats.org/officeDocument/2006/relationships" r:id="rId3"/>
          </xdr:cNvPr>
          <xdr:cNvSpPr/>
        </xdr:nvSpPr>
        <xdr:spPr bwMode="auto">
          <a:xfrm>
            <a:off x="19735800" y="4235450"/>
            <a:ext cx="1041400" cy="210726"/>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1" name="Rahmen 10">
            <a:hlinkClick xmlns:r="http://schemas.openxmlformats.org/officeDocument/2006/relationships" r:id="rId4"/>
          </xdr:cNvPr>
          <xdr:cNvSpPr/>
        </xdr:nvSpPr>
        <xdr:spPr bwMode="auto">
          <a:xfrm>
            <a:off x="19735800" y="4446176"/>
            <a:ext cx="1041400" cy="19567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2" name="Rahmen 11">
            <a:hlinkClick xmlns:r="http://schemas.openxmlformats.org/officeDocument/2006/relationships" r:id="rId5"/>
          </xdr:cNvPr>
          <xdr:cNvSpPr/>
        </xdr:nvSpPr>
        <xdr:spPr bwMode="auto">
          <a:xfrm>
            <a:off x="19735800" y="4641851"/>
            <a:ext cx="1041400" cy="20320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07529"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11908</xdr:rowOff>
    </xdr:from>
    <xdr:to>
      <xdr:col>2</xdr:col>
      <xdr:colOff>594638</xdr:colOff>
      <xdr:row>12</xdr:row>
      <xdr:rowOff>236608</xdr:rowOff>
    </xdr:to>
    <xdr:grpSp>
      <xdr:nvGrpSpPr>
        <xdr:cNvPr id="107530" name="Gruppieren 1"/>
        <xdr:cNvGrpSpPr>
          <a:grpSpLocks/>
        </xdr:cNvGrpSpPr>
      </xdr:nvGrpSpPr>
      <xdr:grpSpPr bwMode="auto">
        <a:xfrm>
          <a:off x="309563" y="797721"/>
          <a:ext cx="1285200" cy="1177200"/>
          <a:chOff x="19735800" y="4032249"/>
          <a:chExt cx="1041400" cy="812802"/>
        </a:xfrm>
      </xdr:grpSpPr>
      <xdr:sp macro="" textlink="">
        <xdr:nvSpPr>
          <xdr:cNvPr id="9" name="Rahmen 8">
            <a:hlinkClick xmlns:r="http://schemas.openxmlformats.org/officeDocument/2006/relationships" r:id="rId2"/>
          </xdr:cNvPr>
          <xdr:cNvSpPr/>
        </xdr:nvSpPr>
        <xdr:spPr bwMode="auto">
          <a:xfrm>
            <a:off x="19735800" y="4032249"/>
            <a:ext cx="1041400" cy="20320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0" name="Rahmen 9">
            <a:hlinkClick xmlns:r="http://schemas.openxmlformats.org/officeDocument/2006/relationships" r:id="rId3"/>
          </xdr:cNvPr>
          <xdr:cNvSpPr/>
        </xdr:nvSpPr>
        <xdr:spPr bwMode="auto">
          <a:xfrm>
            <a:off x="19735800" y="4235450"/>
            <a:ext cx="1041400" cy="210726"/>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1" name="Rahmen 10">
            <a:hlinkClick xmlns:r="http://schemas.openxmlformats.org/officeDocument/2006/relationships" r:id="rId4"/>
          </xdr:cNvPr>
          <xdr:cNvSpPr/>
        </xdr:nvSpPr>
        <xdr:spPr bwMode="auto">
          <a:xfrm>
            <a:off x="19735800" y="4446176"/>
            <a:ext cx="1041400" cy="19567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2" name="Rahmen 11">
            <a:hlinkClick xmlns:r="http://schemas.openxmlformats.org/officeDocument/2006/relationships" r:id="rId5"/>
          </xdr:cNvPr>
          <xdr:cNvSpPr/>
        </xdr:nvSpPr>
        <xdr:spPr bwMode="auto">
          <a:xfrm>
            <a:off x="19735800" y="4641851"/>
            <a:ext cx="1041400" cy="20320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08553"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11909</xdr:rowOff>
    </xdr:from>
    <xdr:to>
      <xdr:col>2</xdr:col>
      <xdr:colOff>594638</xdr:colOff>
      <xdr:row>12</xdr:row>
      <xdr:rowOff>226219</xdr:rowOff>
    </xdr:to>
    <xdr:grpSp>
      <xdr:nvGrpSpPr>
        <xdr:cNvPr id="108554" name="Gruppieren 1"/>
        <xdr:cNvGrpSpPr>
          <a:grpSpLocks/>
        </xdr:cNvGrpSpPr>
      </xdr:nvGrpSpPr>
      <xdr:grpSpPr bwMode="auto">
        <a:xfrm>
          <a:off x="309563" y="797722"/>
          <a:ext cx="1285200" cy="1166810"/>
          <a:chOff x="19735800" y="4032249"/>
          <a:chExt cx="1041400" cy="812802"/>
        </a:xfrm>
      </xdr:grpSpPr>
      <xdr:sp macro="" textlink="">
        <xdr:nvSpPr>
          <xdr:cNvPr id="9" name="Rahmen 8">
            <a:hlinkClick xmlns:r="http://schemas.openxmlformats.org/officeDocument/2006/relationships" r:id="rId2"/>
          </xdr:cNvPr>
          <xdr:cNvSpPr/>
        </xdr:nvSpPr>
        <xdr:spPr bwMode="auto">
          <a:xfrm>
            <a:off x="19735800" y="4032249"/>
            <a:ext cx="1041400" cy="20320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0" name="Rahmen 9">
            <a:hlinkClick xmlns:r="http://schemas.openxmlformats.org/officeDocument/2006/relationships" r:id="rId3"/>
          </xdr:cNvPr>
          <xdr:cNvSpPr/>
        </xdr:nvSpPr>
        <xdr:spPr bwMode="auto">
          <a:xfrm>
            <a:off x="19735800" y="4235450"/>
            <a:ext cx="1041400" cy="210726"/>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1" name="Rahmen 10">
            <a:hlinkClick xmlns:r="http://schemas.openxmlformats.org/officeDocument/2006/relationships" r:id="rId4"/>
          </xdr:cNvPr>
          <xdr:cNvSpPr/>
        </xdr:nvSpPr>
        <xdr:spPr bwMode="auto">
          <a:xfrm>
            <a:off x="19735800" y="4446176"/>
            <a:ext cx="1041400" cy="19567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2" name="Rahmen 11">
            <a:hlinkClick xmlns:r="http://schemas.openxmlformats.org/officeDocument/2006/relationships" r:id="rId5"/>
          </xdr:cNvPr>
          <xdr:cNvSpPr/>
        </xdr:nvSpPr>
        <xdr:spPr bwMode="auto">
          <a:xfrm>
            <a:off x="19735800" y="4641851"/>
            <a:ext cx="1041400" cy="20320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09577"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11908</xdr:rowOff>
    </xdr:from>
    <xdr:to>
      <xdr:col>2</xdr:col>
      <xdr:colOff>594638</xdr:colOff>
      <xdr:row>12</xdr:row>
      <xdr:rowOff>226218</xdr:rowOff>
    </xdr:to>
    <xdr:grpSp>
      <xdr:nvGrpSpPr>
        <xdr:cNvPr id="109578" name="Gruppieren 1"/>
        <xdr:cNvGrpSpPr>
          <a:grpSpLocks/>
        </xdr:cNvGrpSpPr>
      </xdr:nvGrpSpPr>
      <xdr:grpSpPr bwMode="auto">
        <a:xfrm>
          <a:off x="309563" y="797721"/>
          <a:ext cx="1285200" cy="1166810"/>
          <a:chOff x="19735800" y="4032249"/>
          <a:chExt cx="1041400" cy="812802"/>
        </a:xfrm>
      </xdr:grpSpPr>
      <xdr:sp macro="" textlink="">
        <xdr:nvSpPr>
          <xdr:cNvPr id="9" name="Rahmen 8">
            <a:hlinkClick xmlns:r="http://schemas.openxmlformats.org/officeDocument/2006/relationships" r:id="rId2"/>
          </xdr:cNvPr>
          <xdr:cNvSpPr/>
        </xdr:nvSpPr>
        <xdr:spPr bwMode="auto">
          <a:xfrm>
            <a:off x="19735800" y="4032249"/>
            <a:ext cx="1041400" cy="20320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0" name="Rahmen 9">
            <a:hlinkClick xmlns:r="http://schemas.openxmlformats.org/officeDocument/2006/relationships" r:id="rId3"/>
          </xdr:cNvPr>
          <xdr:cNvSpPr/>
        </xdr:nvSpPr>
        <xdr:spPr bwMode="auto">
          <a:xfrm>
            <a:off x="19735800" y="4235450"/>
            <a:ext cx="1041400" cy="210726"/>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1" name="Rahmen 10">
            <a:hlinkClick xmlns:r="http://schemas.openxmlformats.org/officeDocument/2006/relationships" r:id="rId4"/>
          </xdr:cNvPr>
          <xdr:cNvSpPr/>
        </xdr:nvSpPr>
        <xdr:spPr bwMode="auto">
          <a:xfrm>
            <a:off x="19735800" y="4446176"/>
            <a:ext cx="1041400" cy="19567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2" name="Rahmen 11">
            <a:hlinkClick xmlns:r="http://schemas.openxmlformats.org/officeDocument/2006/relationships" r:id="rId5"/>
          </xdr:cNvPr>
          <xdr:cNvSpPr/>
        </xdr:nvSpPr>
        <xdr:spPr bwMode="auto">
          <a:xfrm>
            <a:off x="19735800" y="4641851"/>
            <a:ext cx="1041400" cy="20320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10601"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11910</xdr:rowOff>
    </xdr:from>
    <xdr:to>
      <xdr:col>2</xdr:col>
      <xdr:colOff>594638</xdr:colOff>
      <xdr:row>12</xdr:row>
      <xdr:rowOff>236610</xdr:rowOff>
    </xdr:to>
    <xdr:grpSp>
      <xdr:nvGrpSpPr>
        <xdr:cNvPr id="110602" name="Gruppieren 1"/>
        <xdr:cNvGrpSpPr>
          <a:grpSpLocks/>
        </xdr:cNvGrpSpPr>
      </xdr:nvGrpSpPr>
      <xdr:grpSpPr bwMode="auto">
        <a:xfrm>
          <a:off x="309563" y="797723"/>
          <a:ext cx="1285200" cy="1177200"/>
          <a:chOff x="19735800" y="4032249"/>
          <a:chExt cx="1041400" cy="812802"/>
        </a:xfrm>
      </xdr:grpSpPr>
      <xdr:sp macro="" textlink="">
        <xdr:nvSpPr>
          <xdr:cNvPr id="9" name="Rahmen 8">
            <a:hlinkClick xmlns:r="http://schemas.openxmlformats.org/officeDocument/2006/relationships" r:id="rId2"/>
          </xdr:cNvPr>
          <xdr:cNvSpPr/>
        </xdr:nvSpPr>
        <xdr:spPr bwMode="auto">
          <a:xfrm>
            <a:off x="19735800" y="4032249"/>
            <a:ext cx="1041400" cy="20320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0" name="Rahmen 9">
            <a:hlinkClick xmlns:r="http://schemas.openxmlformats.org/officeDocument/2006/relationships" r:id="rId3"/>
          </xdr:cNvPr>
          <xdr:cNvSpPr/>
        </xdr:nvSpPr>
        <xdr:spPr bwMode="auto">
          <a:xfrm>
            <a:off x="19735800" y="4235450"/>
            <a:ext cx="1041400" cy="210726"/>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1" name="Rahmen 10">
            <a:hlinkClick xmlns:r="http://schemas.openxmlformats.org/officeDocument/2006/relationships" r:id="rId4"/>
          </xdr:cNvPr>
          <xdr:cNvSpPr/>
        </xdr:nvSpPr>
        <xdr:spPr bwMode="auto">
          <a:xfrm>
            <a:off x="19735800" y="4446176"/>
            <a:ext cx="1041400" cy="19567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2" name="Rahmen 11">
            <a:hlinkClick xmlns:r="http://schemas.openxmlformats.org/officeDocument/2006/relationships" r:id="rId5"/>
          </xdr:cNvPr>
          <xdr:cNvSpPr/>
        </xdr:nvSpPr>
        <xdr:spPr bwMode="auto">
          <a:xfrm>
            <a:off x="19735800" y="4641851"/>
            <a:ext cx="1041400" cy="20320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snb.ch/de/iabout/stat/collect/id/statpub_coll_guide/4" TargetMode="External"/><Relationship Id="rId7" Type="http://schemas.openxmlformats.org/officeDocument/2006/relationships/printerSettings" Target="../printerSettings/printerSettings1.bin"/><Relationship Id="rId2" Type="http://schemas.openxmlformats.org/officeDocument/2006/relationships/hyperlink" Target="https://surveys.snb.ch/login/sls/auth?language=de" TargetMode="External"/><Relationship Id="rId1" Type="http://schemas.openxmlformats.org/officeDocument/2006/relationships/hyperlink" Target="http://www.surveys.snb.ch/" TargetMode="External"/><Relationship Id="rId6" Type="http://schemas.openxmlformats.org/officeDocument/2006/relationships/hyperlink" Target="https://emi.snb.ch/de/emi/INV" TargetMode="External"/><Relationship Id="rId5" Type="http://schemas.openxmlformats.org/officeDocument/2006/relationships/hyperlink" Target="https://emi.snb.ch/de/emi/INV" TargetMode="External"/><Relationship Id="rId4" Type="http://schemas.openxmlformats.org/officeDocument/2006/relationships/hyperlink" Target="https://www.snb.ch/de/iabout/stat/collect/id/statpub_coll_forma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s://www.snb.ch/de/iabout/pub/id/statpub_overview_1"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26" Type="http://schemas.openxmlformats.org/officeDocument/2006/relationships/comments" Target="../comments2.xml"/><Relationship Id="rId3" Type="http://schemas.openxmlformats.org/officeDocument/2006/relationships/drawing" Target="../drawings/drawing3.xml"/><Relationship Id="rId21" Type="http://schemas.openxmlformats.org/officeDocument/2006/relationships/ctrlProp" Target="../ctrlProps/ctrlProp31.x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5" Type="http://schemas.openxmlformats.org/officeDocument/2006/relationships/ctrlProp" Target="../ctrlProps/ctrlProp35.xml"/><Relationship Id="rId2" Type="http://schemas.openxmlformats.org/officeDocument/2006/relationships/printerSettings" Target="../printerSettings/printerSettings3.bin"/><Relationship Id="rId16" Type="http://schemas.openxmlformats.org/officeDocument/2006/relationships/ctrlProp" Target="../ctrlProps/ctrlProp26.xml"/><Relationship Id="rId20" Type="http://schemas.openxmlformats.org/officeDocument/2006/relationships/ctrlProp" Target="../ctrlProps/ctrlProp30.xml"/><Relationship Id="rId1" Type="http://schemas.openxmlformats.org/officeDocument/2006/relationships/hyperlink" Target="https://www.uid.admin.ch/Search.aspx?lang=de" TargetMode="External"/><Relationship Id="rId6" Type="http://schemas.openxmlformats.org/officeDocument/2006/relationships/ctrlProp" Target="../ctrlProps/ctrlProp16.xml"/><Relationship Id="rId11" Type="http://schemas.openxmlformats.org/officeDocument/2006/relationships/ctrlProp" Target="../ctrlProps/ctrlProp21.xml"/><Relationship Id="rId24" Type="http://schemas.openxmlformats.org/officeDocument/2006/relationships/ctrlProp" Target="../ctrlProps/ctrlProp34.xml"/><Relationship Id="rId5" Type="http://schemas.openxmlformats.org/officeDocument/2006/relationships/ctrlProp" Target="../ctrlProps/ctrlProp15.xml"/><Relationship Id="rId15" Type="http://schemas.openxmlformats.org/officeDocument/2006/relationships/ctrlProp" Target="../ctrlProps/ctrlProp25.xml"/><Relationship Id="rId23" Type="http://schemas.openxmlformats.org/officeDocument/2006/relationships/ctrlProp" Target="../ctrlProps/ctrlProp33.xml"/><Relationship Id="rId10" Type="http://schemas.openxmlformats.org/officeDocument/2006/relationships/ctrlProp" Target="../ctrlProps/ctrlProp20.xml"/><Relationship Id="rId19" Type="http://schemas.openxmlformats.org/officeDocument/2006/relationships/ctrlProp" Target="../ctrlProps/ctrlProp29.xml"/><Relationship Id="rId4" Type="http://schemas.openxmlformats.org/officeDocument/2006/relationships/vmlDrawing" Target="../drawings/vmlDrawing2.vml"/><Relationship Id="rId9" Type="http://schemas.openxmlformats.org/officeDocument/2006/relationships/ctrlProp" Target="../ctrlProps/ctrlProp19.xml"/><Relationship Id="rId14" Type="http://schemas.openxmlformats.org/officeDocument/2006/relationships/ctrlProp" Target="../ctrlProps/ctrlProp24.xml"/><Relationship Id="rId22"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showGridLines="0" showRowColHeaders="0" tabSelected="1" zoomScale="80" zoomScaleNormal="80" workbookViewId="0">
      <selection activeCell="E6" sqref="E6:K6"/>
    </sheetView>
  </sheetViews>
  <sheetFormatPr baseColWidth="10" defaultColWidth="11.42578125" defaultRowHeight="12.75" x14ac:dyDescent="0.2"/>
  <cols>
    <col min="1" max="1" width="4.7109375" style="414" customWidth="1"/>
    <col min="2" max="7" width="11.42578125" customWidth="1"/>
    <col min="8" max="8" width="13" customWidth="1"/>
    <col min="9" max="11" width="11.42578125" customWidth="1"/>
    <col min="12" max="12" width="13.5703125" customWidth="1"/>
    <col min="13" max="14" width="2.42578125" customWidth="1"/>
  </cols>
  <sheetData>
    <row r="1" spans="1:14" ht="15.75" x14ac:dyDescent="0.25">
      <c r="L1" s="345" t="s">
        <v>1070</v>
      </c>
    </row>
    <row r="5" spans="1:14" ht="18" x14ac:dyDescent="0.25">
      <c r="E5" s="627" t="s">
        <v>1068</v>
      </c>
      <c r="F5" s="627"/>
      <c r="G5" s="627"/>
      <c r="H5" s="627"/>
      <c r="I5" s="627"/>
      <c r="J5" s="627"/>
      <c r="K5" s="627"/>
    </row>
    <row r="6" spans="1:14" ht="18" x14ac:dyDescent="0.25">
      <c r="E6" s="628" t="s">
        <v>371</v>
      </c>
      <c r="F6" s="628"/>
      <c r="G6" s="628"/>
      <c r="H6" s="628"/>
      <c r="I6" s="628"/>
      <c r="J6" s="628"/>
      <c r="K6" s="628"/>
    </row>
    <row r="7" spans="1:14" s="50" customFormat="1" x14ac:dyDescent="0.2">
      <c r="A7" s="414"/>
    </row>
    <row r="8" spans="1:14" s="50" customFormat="1" x14ac:dyDescent="0.2">
      <c r="A8" s="414"/>
      <c r="E8" s="409"/>
      <c r="F8" s="409"/>
      <c r="G8" s="409"/>
      <c r="H8" s="409"/>
      <c r="I8" s="409"/>
    </row>
    <row r="9" spans="1:14" s="50" customFormat="1" x14ac:dyDescent="0.2">
      <c r="A9" s="414"/>
    </row>
    <row r="10" spans="1:14" s="50" customFormat="1" ht="30.75" customHeight="1" x14ac:dyDescent="0.2">
      <c r="A10" s="414"/>
      <c r="B10" s="618" t="s">
        <v>1136</v>
      </c>
      <c r="C10" s="618"/>
      <c r="D10" s="618"/>
      <c r="E10" s="618"/>
      <c r="F10" s="618"/>
      <c r="G10" s="618"/>
      <c r="H10" s="618"/>
      <c r="I10" s="618"/>
      <c r="J10" s="618"/>
      <c r="K10" s="618"/>
      <c r="L10" s="618"/>
      <c r="M10" s="618"/>
      <c r="N10" s="618"/>
    </row>
    <row r="11" spans="1:14" s="50" customFormat="1" x14ac:dyDescent="0.2">
      <c r="A11" s="414"/>
    </row>
    <row r="12" spans="1:14" s="50" customFormat="1" ht="12.75" customHeight="1" x14ac:dyDescent="0.2">
      <c r="A12" s="414"/>
      <c r="B12" s="630" t="s">
        <v>424</v>
      </c>
      <c r="C12" s="630"/>
      <c r="D12" s="630"/>
      <c r="E12" s="630"/>
    </row>
    <row r="13" spans="1:14" s="50" customFormat="1" ht="12.75" customHeight="1" x14ac:dyDescent="0.2">
      <c r="A13" s="414"/>
      <c r="B13" s="630" t="s">
        <v>1292</v>
      </c>
      <c r="C13" s="630"/>
      <c r="D13" s="630"/>
      <c r="E13" s="630"/>
    </row>
    <row r="14" spans="1:14" s="50" customFormat="1" ht="12.75" customHeight="1" x14ac:dyDescent="0.2">
      <c r="A14" s="414"/>
      <c r="B14" s="630" t="s">
        <v>515</v>
      </c>
      <c r="C14" s="630"/>
      <c r="D14" s="630"/>
      <c r="E14" s="630"/>
    </row>
    <row r="15" spans="1:14" s="50" customFormat="1" ht="12.75" customHeight="1" x14ac:dyDescent="0.2">
      <c r="A15" s="414"/>
      <c r="B15" s="630" t="s">
        <v>523</v>
      </c>
      <c r="C15" s="630"/>
      <c r="D15" s="630"/>
      <c r="E15" s="630"/>
    </row>
    <row r="16" spans="1:14" s="50" customFormat="1" ht="12.75" customHeight="1" x14ac:dyDescent="0.2">
      <c r="A16" s="414"/>
      <c r="B16" s="630" t="s">
        <v>517</v>
      </c>
      <c r="C16" s="630"/>
      <c r="D16" s="630"/>
      <c r="E16" s="630"/>
    </row>
    <row r="17" spans="1:14" s="50" customFormat="1" ht="12.75" customHeight="1" x14ac:dyDescent="0.2">
      <c r="A17" s="414"/>
      <c r="B17" s="630" t="s">
        <v>524</v>
      </c>
      <c r="C17" s="630"/>
      <c r="D17" s="630"/>
      <c r="E17" s="630"/>
      <c r="F17" s="630"/>
    </row>
    <row r="18" spans="1:14" s="50" customFormat="1" ht="12.75" customHeight="1" x14ac:dyDescent="0.2">
      <c r="A18" s="414"/>
      <c r="B18" s="630" t="s">
        <v>518</v>
      </c>
      <c r="C18" s="630"/>
      <c r="D18" s="630"/>
      <c r="E18" s="630"/>
    </row>
    <row r="19" spans="1:14" s="50" customFormat="1" x14ac:dyDescent="0.2">
      <c r="A19" s="414"/>
    </row>
    <row r="20" spans="1:14" s="50" customFormat="1" x14ac:dyDescent="0.2">
      <c r="A20" s="414"/>
    </row>
    <row r="21" spans="1:14" s="50" customFormat="1" ht="18" x14ac:dyDescent="0.25">
      <c r="A21" s="414"/>
      <c r="B21" s="407" t="s">
        <v>424</v>
      </c>
      <c r="C21" s="407"/>
      <c r="D21" s="407"/>
      <c r="E21" s="407"/>
      <c r="F21" s="407"/>
      <c r="G21" s="407"/>
      <c r="H21" s="407"/>
      <c r="I21" s="407"/>
      <c r="J21" s="407"/>
      <c r="K21" s="407"/>
      <c r="L21" s="407"/>
      <c r="M21" s="407"/>
      <c r="N21" s="407"/>
    </row>
    <row r="22" spans="1:14" s="50" customFormat="1" ht="69.95" customHeight="1" x14ac:dyDescent="0.2">
      <c r="A22" s="414"/>
      <c r="B22" s="618" t="s">
        <v>1293</v>
      </c>
      <c r="C22" s="618"/>
      <c r="D22" s="618"/>
      <c r="E22" s="618"/>
      <c r="F22" s="618"/>
      <c r="G22" s="618"/>
      <c r="H22" s="618"/>
      <c r="I22" s="618"/>
      <c r="J22" s="618"/>
      <c r="K22" s="618"/>
      <c r="L22" s="618"/>
      <c r="M22" s="618"/>
      <c r="N22" s="618"/>
    </row>
    <row r="23" spans="1:14" s="183" customFormat="1" ht="18" customHeight="1" x14ac:dyDescent="0.2">
      <c r="A23" s="414"/>
      <c r="B23" s="631" t="s">
        <v>1158</v>
      </c>
      <c r="C23" s="632"/>
      <c r="D23" s="632"/>
      <c r="E23" s="632"/>
      <c r="F23" s="632"/>
      <c r="G23" s="632"/>
      <c r="H23" s="632"/>
      <c r="I23" s="632"/>
      <c r="J23" s="632"/>
      <c r="K23" s="182"/>
    </row>
    <row r="24" spans="1:14" s="50" customFormat="1" ht="24.95" hidden="1" customHeight="1" x14ac:dyDescent="0.2">
      <c r="A24" s="414"/>
      <c r="B24" s="629"/>
      <c r="C24" s="629"/>
      <c r="D24" s="629"/>
      <c r="E24" s="629"/>
      <c r="F24" s="629"/>
      <c r="G24" s="629"/>
      <c r="H24" s="629"/>
      <c r="I24" s="629"/>
      <c r="J24" s="629"/>
      <c r="K24" s="629"/>
      <c r="L24" s="629"/>
      <c r="M24" s="629"/>
      <c r="N24" s="629"/>
    </row>
    <row r="25" spans="1:14" s="50" customFormat="1" ht="33.75" customHeight="1" x14ac:dyDescent="0.25">
      <c r="A25" s="414"/>
      <c r="B25" s="144" t="s">
        <v>1292</v>
      </c>
      <c r="C25" s="145"/>
      <c r="D25" s="145"/>
      <c r="E25" s="145" t="s">
        <v>388</v>
      </c>
      <c r="F25" s="145"/>
      <c r="G25" s="145"/>
      <c r="H25" s="152" t="str">
        <f>Start!B5</f>
        <v>Release 1.4</v>
      </c>
      <c r="I25" s="181" t="s">
        <v>1279</v>
      </c>
      <c r="J25" s="152"/>
      <c r="K25" s="145"/>
      <c r="L25" s="145"/>
      <c r="M25" s="145"/>
      <c r="N25" s="145"/>
    </row>
    <row r="26" spans="1:14" s="406" customFormat="1" ht="48" customHeight="1" x14ac:dyDescent="0.2">
      <c r="A26" s="415"/>
      <c r="B26" s="633" t="s">
        <v>955</v>
      </c>
      <c r="C26" s="633"/>
      <c r="D26" s="633"/>
      <c r="E26" s="633"/>
      <c r="F26" s="633"/>
      <c r="G26" s="633"/>
      <c r="H26" s="633"/>
      <c r="I26" s="633"/>
      <c r="J26" s="633"/>
      <c r="K26" s="633"/>
      <c r="L26" s="633"/>
      <c r="M26" s="633"/>
      <c r="N26" s="633"/>
    </row>
    <row r="27" spans="1:14" s="50" customFormat="1" ht="21" customHeight="1" x14ac:dyDescent="0.2">
      <c r="A27" s="414"/>
      <c r="B27" s="504" t="s">
        <v>513</v>
      </c>
      <c r="C27" s="504"/>
      <c r="D27" s="504"/>
      <c r="E27" s="636" t="s">
        <v>1146</v>
      </c>
      <c r="F27" s="636"/>
      <c r="G27" s="636"/>
      <c r="L27" s="145"/>
      <c r="M27" s="145"/>
      <c r="N27" s="145"/>
    </row>
    <row r="28" spans="1:14" s="50" customFormat="1" ht="24.95" customHeight="1" x14ac:dyDescent="0.2">
      <c r="A28" s="414"/>
      <c r="B28" s="146"/>
      <c r="C28" s="145"/>
      <c r="D28" s="145"/>
      <c r="E28" s="145"/>
      <c r="F28" s="145"/>
      <c r="G28" s="145"/>
      <c r="H28" s="145"/>
      <c r="I28" s="145"/>
      <c r="J28" s="145"/>
      <c r="K28" s="145"/>
      <c r="L28" s="145"/>
      <c r="M28" s="145"/>
      <c r="N28" s="145"/>
    </row>
    <row r="29" spans="1:14" ht="18" x14ac:dyDescent="0.25">
      <c r="B29" s="2" t="s">
        <v>515</v>
      </c>
    </row>
    <row r="30" spans="1:14" x14ac:dyDescent="0.2">
      <c r="B30" s="17" t="s">
        <v>387</v>
      </c>
    </row>
    <row r="32" spans="1:14" x14ac:dyDescent="0.2">
      <c r="B32" s="590" t="s">
        <v>382</v>
      </c>
      <c r="C32" s="591"/>
      <c r="D32" s="594" t="s">
        <v>383</v>
      </c>
      <c r="E32" s="595"/>
      <c r="F32" s="595"/>
      <c r="G32" s="595"/>
      <c r="H32" s="595"/>
      <c r="I32" s="595"/>
      <c r="J32" s="595"/>
      <c r="K32" s="595"/>
      <c r="L32" s="595"/>
      <c r="M32" s="595"/>
      <c r="N32" s="596"/>
    </row>
    <row r="33" spans="1:14" s="84" customFormat="1" ht="28.5" customHeight="1" x14ac:dyDescent="0.2">
      <c r="A33" s="416"/>
      <c r="B33" s="600" t="s">
        <v>945</v>
      </c>
      <c r="C33" s="599"/>
      <c r="D33" s="600" t="s">
        <v>946</v>
      </c>
      <c r="E33" s="598"/>
      <c r="F33" s="598"/>
      <c r="G33" s="598"/>
      <c r="H33" s="598"/>
      <c r="I33" s="598"/>
      <c r="J33" s="598"/>
      <c r="K33" s="598"/>
      <c r="L33" s="598"/>
      <c r="M33" s="598"/>
      <c r="N33" s="599"/>
    </row>
    <row r="34" spans="1:14" s="84" customFormat="1" ht="91.5" customHeight="1" x14ac:dyDescent="0.2">
      <c r="A34" s="417"/>
      <c r="B34" s="615" t="s">
        <v>384</v>
      </c>
      <c r="C34" s="616"/>
      <c r="D34" s="597" t="s">
        <v>537</v>
      </c>
      <c r="E34" s="598"/>
      <c r="F34" s="598"/>
      <c r="G34" s="598"/>
      <c r="H34" s="598"/>
      <c r="I34" s="598"/>
      <c r="J34" s="598"/>
      <c r="K34" s="598"/>
      <c r="L34" s="598"/>
      <c r="M34" s="598"/>
      <c r="N34" s="599"/>
    </row>
    <row r="35" spans="1:14" s="84" customFormat="1" ht="38.25" hidden="1" customHeight="1" x14ac:dyDescent="0.2">
      <c r="A35" s="417"/>
      <c r="B35" s="615"/>
      <c r="C35" s="616"/>
      <c r="D35" s="597"/>
      <c r="E35" s="602"/>
      <c r="F35" s="602"/>
      <c r="G35" s="602"/>
      <c r="H35" s="602"/>
      <c r="I35" s="602"/>
      <c r="J35" s="602"/>
      <c r="K35" s="602"/>
      <c r="L35" s="602"/>
      <c r="M35" s="602"/>
      <c r="N35" s="603"/>
    </row>
    <row r="36" spans="1:14" s="84" customFormat="1" ht="33.75" customHeight="1" x14ac:dyDescent="0.2">
      <c r="A36" s="417"/>
      <c r="B36" s="592" t="s">
        <v>947</v>
      </c>
      <c r="C36" s="593"/>
      <c r="D36" s="601" t="s">
        <v>790</v>
      </c>
      <c r="E36" s="602"/>
      <c r="F36" s="602"/>
      <c r="G36" s="602"/>
      <c r="H36" s="602"/>
      <c r="I36" s="602"/>
      <c r="J36" s="602"/>
      <c r="K36" s="602"/>
      <c r="L36" s="602"/>
      <c r="M36" s="602"/>
      <c r="N36" s="603"/>
    </row>
    <row r="37" spans="1:14" s="84" customFormat="1" ht="51.75" customHeight="1" x14ac:dyDescent="0.2">
      <c r="A37" s="417"/>
      <c r="B37" s="592" t="s">
        <v>948</v>
      </c>
      <c r="C37" s="593"/>
      <c r="D37" s="601" t="s">
        <v>756</v>
      </c>
      <c r="E37" s="602"/>
      <c r="F37" s="602"/>
      <c r="G37" s="602"/>
      <c r="H37" s="602"/>
      <c r="I37" s="602"/>
      <c r="J37" s="602"/>
      <c r="K37" s="602"/>
      <c r="L37" s="602"/>
      <c r="M37" s="602"/>
      <c r="N37" s="603"/>
    </row>
    <row r="38" spans="1:14" ht="30.75" customHeight="1" x14ac:dyDescent="0.2">
      <c r="B38" s="613" t="s">
        <v>529</v>
      </c>
      <c r="C38" s="614"/>
      <c r="D38" s="621" t="s">
        <v>1088</v>
      </c>
      <c r="E38" s="622"/>
      <c r="F38" s="622"/>
      <c r="G38" s="622"/>
      <c r="H38" s="622"/>
      <c r="I38" s="622"/>
      <c r="J38" s="622"/>
      <c r="K38" s="622"/>
      <c r="L38" s="622"/>
      <c r="M38" s="622"/>
      <c r="N38" s="623"/>
    </row>
    <row r="39" spans="1:14" s="50" customFormat="1" ht="20.100000000000001" hidden="1" customHeight="1" x14ac:dyDescent="0.2">
      <c r="A39" s="414"/>
      <c r="B39" s="396"/>
      <c r="C39" s="231"/>
      <c r="D39" s="227"/>
      <c r="E39" s="228"/>
      <c r="F39" s="228"/>
      <c r="G39" s="228"/>
      <c r="H39" s="228"/>
      <c r="I39" s="228"/>
      <c r="J39" s="228"/>
      <c r="K39" s="228"/>
      <c r="L39" s="228"/>
      <c r="M39" s="228"/>
      <c r="N39" s="229"/>
    </row>
    <row r="40" spans="1:14" s="216" customFormat="1" ht="20.100000000000001" hidden="1" customHeight="1" x14ac:dyDescent="0.2">
      <c r="A40" s="414"/>
      <c r="B40" s="396"/>
      <c r="C40" s="231"/>
      <c r="D40" s="227"/>
      <c r="E40" s="228"/>
      <c r="F40" s="228"/>
      <c r="G40" s="228"/>
      <c r="H40" s="228"/>
      <c r="I40" s="228"/>
      <c r="J40" s="228"/>
      <c r="K40" s="228"/>
      <c r="L40" s="228"/>
      <c r="M40" s="228"/>
      <c r="N40" s="229"/>
    </row>
    <row r="41" spans="1:14" s="216" customFormat="1" ht="27.95" customHeight="1" x14ac:dyDescent="0.2">
      <c r="A41" s="414"/>
      <c r="B41" s="498" t="s">
        <v>1071</v>
      </c>
      <c r="C41" s="501"/>
      <c r="D41" s="607" t="s">
        <v>1120</v>
      </c>
      <c r="E41" s="608"/>
      <c r="F41" s="608"/>
      <c r="G41" s="608"/>
      <c r="H41" s="608"/>
      <c r="I41" s="608"/>
      <c r="J41" s="608"/>
      <c r="K41" s="608"/>
      <c r="L41" s="608"/>
      <c r="M41" s="608"/>
      <c r="N41" s="609"/>
    </row>
    <row r="42" spans="1:14" s="216" customFormat="1" ht="27.95" customHeight="1" x14ac:dyDescent="0.2">
      <c r="A42" s="414"/>
      <c r="B42" s="484" t="s">
        <v>1072</v>
      </c>
      <c r="C42" s="502"/>
      <c r="D42" s="604" t="s">
        <v>1121</v>
      </c>
      <c r="E42" s="605"/>
      <c r="F42" s="605"/>
      <c r="G42" s="605"/>
      <c r="H42" s="605"/>
      <c r="I42" s="605"/>
      <c r="J42" s="605"/>
      <c r="K42" s="605"/>
      <c r="L42" s="605"/>
      <c r="M42" s="605"/>
      <c r="N42" s="606"/>
    </row>
    <row r="43" spans="1:14" s="216" customFormat="1" ht="27.95" customHeight="1" x14ac:dyDescent="0.2">
      <c r="A43" s="414"/>
      <c r="B43" s="498" t="s">
        <v>1073</v>
      </c>
      <c r="C43" s="501"/>
      <c r="D43" s="607" t="s">
        <v>1122</v>
      </c>
      <c r="E43" s="608"/>
      <c r="F43" s="608"/>
      <c r="G43" s="608"/>
      <c r="H43" s="608"/>
      <c r="I43" s="608"/>
      <c r="J43" s="608"/>
      <c r="K43" s="608"/>
      <c r="L43" s="608"/>
      <c r="M43" s="608"/>
      <c r="N43" s="609"/>
    </row>
    <row r="44" spans="1:14" s="216" customFormat="1" ht="27.95" customHeight="1" x14ac:dyDescent="0.2">
      <c r="A44" s="414"/>
      <c r="B44" s="484" t="s">
        <v>1074</v>
      </c>
      <c r="C44" s="502"/>
      <c r="D44" s="604" t="s">
        <v>1123</v>
      </c>
      <c r="E44" s="605"/>
      <c r="F44" s="605"/>
      <c r="G44" s="605"/>
      <c r="H44" s="605"/>
      <c r="I44" s="605"/>
      <c r="J44" s="605"/>
      <c r="K44" s="605"/>
      <c r="L44" s="605"/>
      <c r="M44" s="605"/>
      <c r="N44" s="606"/>
    </row>
    <row r="45" spans="1:14" s="216" customFormat="1" ht="27.95" customHeight="1" x14ac:dyDescent="0.2">
      <c r="A45" s="414"/>
      <c r="B45" s="498" t="s">
        <v>1075</v>
      </c>
      <c r="C45" s="501"/>
      <c r="D45" s="607" t="s">
        <v>1124</v>
      </c>
      <c r="E45" s="608"/>
      <c r="F45" s="608"/>
      <c r="G45" s="608"/>
      <c r="H45" s="608"/>
      <c r="I45" s="608"/>
      <c r="J45" s="608"/>
      <c r="K45" s="608"/>
      <c r="L45" s="608"/>
      <c r="M45" s="608"/>
      <c r="N45" s="609"/>
    </row>
    <row r="46" spans="1:14" s="216" customFormat="1" ht="27.95" customHeight="1" x14ac:dyDescent="0.2">
      <c r="A46" s="414"/>
      <c r="B46" s="484" t="s">
        <v>1076</v>
      </c>
      <c r="C46" s="502"/>
      <c r="D46" s="604" t="s">
        <v>1125</v>
      </c>
      <c r="E46" s="605"/>
      <c r="F46" s="605"/>
      <c r="G46" s="605"/>
      <c r="H46" s="605"/>
      <c r="I46" s="605"/>
      <c r="J46" s="605"/>
      <c r="K46" s="605"/>
      <c r="L46" s="605"/>
      <c r="M46" s="605"/>
      <c r="N46" s="606"/>
    </row>
    <row r="47" spans="1:14" s="50" customFormat="1" ht="30" customHeight="1" x14ac:dyDescent="0.2">
      <c r="A47" s="414"/>
      <c r="B47" s="498" t="s">
        <v>1077</v>
      </c>
      <c r="C47" s="501"/>
      <c r="D47" s="624" t="s">
        <v>1114</v>
      </c>
      <c r="E47" s="625"/>
      <c r="F47" s="625"/>
      <c r="G47" s="625"/>
      <c r="H47" s="625"/>
      <c r="I47" s="625"/>
      <c r="J47" s="625"/>
      <c r="K47" s="625"/>
      <c r="L47" s="625"/>
      <c r="M47" s="625"/>
      <c r="N47" s="626"/>
    </row>
    <row r="48" spans="1:14" s="50" customFormat="1" ht="30" customHeight="1" x14ac:dyDescent="0.2">
      <c r="A48" s="414"/>
      <c r="B48" s="484" t="s">
        <v>1078</v>
      </c>
      <c r="C48" s="502"/>
      <c r="D48" s="610" t="s">
        <v>1115</v>
      </c>
      <c r="E48" s="611"/>
      <c r="F48" s="611"/>
      <c r="G48" s="611"/>
      <c r="H48" s="611"/>
      <c r="I48" s="611"/>
      <c r="J48" s="611"/>
      <c r="K48" s="611"/>
      <c r="L48" s="611"/>
      <c r="M48" s="611"/>
      <c r="N48" s="612"/>
    </row>
    <row r="49" spans="1:14" s="50" customFormat="1" ht="30" customHeight="1" x14ac:dyDescent="0.2">
      <c r="A49" s="414"/>
      <c r="B49" s="498" t="s">
        <v>1079</v>
      </c>
      <c r="C49" s="501"/>
      <c r="D49" s="624" t="s">
        <v>1116</v>
      </c>
      <c r="E49" s="625"/>
      <c r="F49" s="625"/>
      <c r="G49" s="625"/>
      <c r="H49" s="625"/>
      <c r="I49" s="625"/>
      <c r="J49" s="625"/>
      <c r="K49" s="625"/>
      <c r="L49" s="625"/>
      <c r="M49" s="625"/>
      <c r="N49" s="626"/>
    </row>
    <row r="50" spans="1:14" s="50" customFormat="1" ht="30" customHeight="1" x14ac:dyDescent="0.2">
      <c r="A50" s="414"/>
      <c r="B50" s="484" t="s">
        <v>1080</v>
      </c>
      <c r="C50" s="502"/>
      <c r="D50" s="610" t="s">
        <v>1117</v>
      </c>
      <c r="E50" s="611"/>
      <c r="F50" s="611"/>
      <c r="G50" s="611"/>
      <c r="H50" s="611"/>
      <c r="I50" s="611"/>
      <c r="J50" s="611"/>
      <c r="K50" s="611"/>
      <c r="L50" s="611"/>
      <c r="M50" s="611"/>
      <c r="N50" s="612"/>
    </row>
    <row r="51" spans="1:14" s="50" customFormat="1" ht="30" customHeight="1" x14ac:dyDescent="0.2">
      <c r="A51" s="414"/>
      <c r="B51" s="498" t="s">
        <v>1081</v>
      </c>
      <c r="C51" s="501"/>
      <c r="D51" s="624" t="s">
        <v>1118</v>
      </c>
      <c r="E51" s="625"/>
      <c r="F51" s="625"/>
      <c r="G51" s="625"/>
      <c r="H51" s="625"/>
      <c r="I51" s="625"/>
      <c r="J51" s="625"/>
      <c r="K51" s="625"/>
      <c r="L51" s="625"/>
      <c r="M51" s="625"/>
      <c r="N51" s="626"/>
    </row>
    <row r="52" spans="1:14" s="50" customFormat="1" ht="30" customHeight="1" x14ac:dyDescent="0.2">
      <c r="A52" s="414"/>
      <c r="B52" s="484" t="s">
        <v>1082</v>
      </c>
      <c r="C52" s="502"/>
      <c r="D52" s="610" t="s">
        <v>1119</v>
      </c>
      <c r="E52" s="611"/>
      <c r="F52" s="611"/>
      <c r="G52" s="611"/>
      <c r="H52" s="611"/>
      <c r="I52" s="611"/>
      <c r="J52" s="611"/>
      <c r="K52" s="611"/>
      <c r="L52" s="611"/>
      <c r="M52" s="611"/>
      <c r="N52" s="612"/>
    </row>
    <row r="53" spans="1:14" s="50" customFormat="1" ht="30" customHeight="1" x14ac:dyDescent="0.2">
      <c r="A53" s="414"/>
      <c r="B53" s="498" t="s">
        <v>1083</v>
      </c>
      <c r="C53" s="501"/>
      <c r="D53" s="607" t="s">
        <v>1111</v>
      </c>
      <c r="E53" s="608"/>
      <c r="F53" s="608"/>
      <c r="G53" s="608"/>
      <c r="H53" s="608"/>
      <c r="I53" s="608"/>
      <c r="J53" s="608"/>
      <c r="K53" s="608"/>
      <c r="L53" s="608"/>
      <c r="M53" s="608"/>
      <c r="N53" s="609"/>
    </row>
    <row r="54" spans="1:14" s="50" customFormat="1" ht="30" customHeight="1" x14ac:dyDescent="0.2">
      <c r="A54" s="414"/>
      <c r="B54" s="484" t="s">
        <v>1084</v>
      </c>
      <c r="C54" s="502"/>
      <c r="D54" s="610" t="s">
        <v>741</v>
      </c>
      <c r="E54" s="611"/>
      <c r="F54" s="611"/>
      <c r="G54" s="611"/>
      <c r="H54" s="611"/>
      <c r="I54" s="611"/>
      <c r="J54" s="611"/>
      <c r="K54" s="611"/>
      <c r="L54" s="611"/>
      <c r="M54" s="611"/>
      <c r="N54" s="612"/>
    </row>
    <row r="55" spans="1:14" ht="37.5" customHeight="1" x14ac:dyDescent="0.2">
      <c r="B55" s="232"/>
      <c r="C55" s="233"/>
      <c r="D55" s="499" t="s">
        <v>385</v>
      </c>
      <c r="E55" s="500"/>
      <c r="F55" s="598" t="s">
        <v>522</v>
      </c>
      <c r="G55" s="598"/>
      <c r="H55" s="598"/>
      <c r="I55" s="598"/>
      <c r="J55" s="598"/>
      <c r="K55" s="598"/>
      <c r="L55" s="598"/>
      <c r="M55" s="598"/>
      <c r="N55" s="599"/>
    </row>
    <row r="56" spans="1:14" ht="22.5" customHeight="1" x14ac:dyDescent="0.2">
      <c r="B56" s="643" t="s">
        <v>949</v>
      </c>
      <c r="C56" s="644"/>
      <c r="D56" s="394" t="s">
        <v>372</v>
      </c>
      <c r="F56" s="397"/>
      <c r="G56" s="397"/>
      <c r="H56" s="397"/>
      <c r="I56" s="397"/>
      <c r="J56" s="397"/>
      <c r="K56" s="397"/>
      <c r="L56" s="397"/>
      <c r="M56" s="397"/>
      <c r="N56" s="398"/>
    </row>
    <row r="57" spans="1:14" ht="30.75" customHeight="1" x14ac:dyDescent="0.2">
      <c r="B57" s="215"/>
      <c r="C57" s="230"/>
      <c r="D57" s="619" t="s">
        <v>757</v>
      </c>
      <c r="E57" s="620"/>
      <c r="F57" s="620"/>
      <c r="G57" s="617" t="s">
        <v>386</v>
      </c>
      <c r="H57" s="617"/>
      <c r="I57" s="617"/>
      <c r="J57" s="617"/>
      <c r="K57" s="617"/>
      <c r="L57" s="617"/>
      <c r="M57" s="14"/>
      <c r="N57" s="399"/>
    </row>
    <row r="58" spans="1:14" ht="12.75" customHeight="1" x14ac:dyDescent="0.2">
      <c r="B58" s="215"/>
      <c r="C58" s="230"/>
      <c r="D58" s="619"/>
      <c r="E58" s="620"/>
      <c r="F58" s="620"/>
      <c r="G58" s="617"/>
      <c r="H58" s="617"/>
      <c r="I58" s="617"/>
      <c r="J58" s="617"/>
      <c r="K58" s="617"/>
      <c r="L58" s="617"/>
      <c r="M58" s="401"/>
      <c r="N58" s="402"/>
    </row>
    <row r="59" spans="1:14" s="392" customFormat="1" ht="16.5" customHeight="1" x14ac:dyDescent="0.2">
      <c r="A59" s="414"/>
      <c r="B59" s="393"/>
      <c r="C59" s="230"/>
      <c r="D59" s="640" t="s">
        <v>794</v>
      </c>
      <c r="E59" s="641"/>
      <c r="F59" s="641"/>
      <c r="H59" s="617"/>
      <c r="I59" s="617"/>
      <c r="J59" s="617"/>
      <c r="K59" s="617"/>
      <c r="L59" s="617"/>
      <c r="M59" s="617"/>
      <c r="N59" s="635"/>
    </row>
    <row r="60" spans="1:14" s="392" customFormat="1" ht="16.5" customHeight="1" x14ac:dyDescent="0.2">
      <c r="A60" s="414"/>
      <c r="B60" s="393"/>
      <c r="C60" s="230"/>
      <c r="D60" s="619" t="s">
        <v>1278</v>
      </c>
      <c r="E60" s="620"/>
      <c r="F60" s="620"/>
      <c r="G60" s="620"/>
      <c r="H60" s="391"/>
      <c r="I60" s="391"/>
      <c r="J60" s="391"/>
      <c r="K60" s="391"/>
      <c r="L60" s="391"/>
      <c r="M60" s="213"/>
      <c r="N60" s="214"/>
    </row>
    <row r="61" spans="1:14" x14ac:dyDescent="0.2">
      <c r="B61" s="232"/>
      <c r="C61" s="233"/>
      <c r="D61" s="400"/>
      <c r="E61" s="150"/>
      <c r="F61" s="150"/>
      <c r="G61" s="150"/>
      <c r="H61" s="150"/>
      <c r="I61" s="150"/>
      <c r="J61" s="150"/>
      <c r="K61" s="150"/>
      <c r="L61" s="150"/>
      <c r="M61" s="150"/>
      <c r="N61" s="151"/>
    </row>
    <row r="62" spans="1:14" ht="30.75" customHeight="1" x14ac:dyDescent="0.2">
      <c r="B62" s="637" t="s">
        <v>951</v>
      </c>
      <c r="C62" s="638"/>
      <c r="D62" s="600" t="s">
        <v>526</v>
      </c>
      <c r="E62" s="598"/>
      <c r="F62" s="598"/>
      <c r="G62" s="598"/>
      <c r="H62" s="598"/>
      <c r="I62" s="598"/>
      <c r="J62" s="598"/>
      <c r="K62" s="598"/>
      <c r="L62" s="598"/>
      <c r="M62" s="598"/>
      <c r="N62" s="599"/>
    </row>
    <row r="63" spans="1:14" s="379" customFormat="1" ht="30.75" customHeight="1" x14ac:dyDescent="0.2">
      <c r="A63" s="414"/>
      <c r="B63" s="637" t="s">
        <v>950</v>
      </c>
      <c r="C63" s="638"/>
      <c r="D63" s="600" t="s">
        <v>935</v>
      </c>
      <c r="E63" s="598"/>
      <c r="F63" s="598"/>
      <c r="G63" s="598"/>
      <c r="H63" s="598"/>
      <c r="I63" s="598"/>
      <c r="J63" s="598"/>
      <c r="K63" s="598"/>
      <c r="L63" s="598"/>
      <c r="M63" s="598"/>
      <c r="N63" s="599"/>
    </row>
    <row r="64" spans="1:14" s="50" customFormat="1" ht="24.95" customHeight="1" x14ac:dyDescent="0.2">
      <c r="A64" s="414"/>
      <c r="B64" s="639"/>
      <c r="C64" s="639"/>
    </row>
    <row r="65" spans="1:16" s="50" customFormat="1" ht="18" x14ac:dyDescent="0.25">
      <c r="A65" s="414"/>
      <c r="B65" s="2" t="s">
        <v>516</v>
      </c>
    </row>
    <row r="66" spans="1:16" s="50" customFormat="1" ht="40.5" customHeight="1" x14ac:dyDescent="0.2">
      <c r="A66" s="414"/>
      <c r="B66" s="642" t="s">
        <v>956</v>
      </c>
      <c r="C66" s="642"/>
      <c r="D66" s="642"/>
      <c r="E66" s="642"/>
      <c r="F66" s="642"/>
      <c r="G66" s="642"/>
      <c r="H66" s="642"/>
      <c r="I66" s="642"/>
      <c r="J66" s="642"/>
      <c r="K66" s="642"/>
      <c r="L66" s="642"/>
      <c r="M66" s="642"/>
      <c r="N66" s="642"/>
    </row>
    <row r="67" spans="1:16" s="50" customFormat="1" ht="42" customHeight="1" x14ac:dyDescent="0.2">
      <c r="A67" s="414"/>
      <c r="B67" s="634" t="s">
        <v>1094</v>
      </c>
      <c r="C67" s="634"/>
      <c r="D67" s="634"/>
      <c r="E67" s="634"/>
      <c r="F67" s="634"/>
      <c r="G67" s="634"/>
      <c r="H67" s="634"/>
      <c r="I67" s="634"/>
      <c r="J67" s="634"/>
      <c r="K67" s="634"/>
      <c r="L67" s="634"/>
      <c r="M67" s="634"/>
      <c r="N67" s="634"/>
      <c r="P67" s="466"/>
    </row>
    <row r="68" spans="1:16" s="50" customFormat="1" ht="48.75" hidden="1" customHeight="1" x14ac:dyDescent="0.2">
      <c r="A68" s="414"/>
      <c r="B68" s="642"/>
      <c r="C68" s="642"/>
      <c r="D68" s="642"/>
      <c r="E68" s="642"/>
      <c r="F68" s="642"/>
      <c r="G68" s="642"/>
      <c r="H68" s="642"/>
      <c r="I68" s="642"/>
      <c r="J68" s="642"/>
      <c r="K68" s="642"/>
      <c r="L68" s="642"/>
      <c r="M68" s="642"/>
      <c r="N68" s="642"/>
    </row>
    <row r="69" spans="1:16" s="50" customFormat="1" ht="24.95" hidden="1" customHeight="1" x14ac:dyDescent="0.2">
      <c r="A69" s="414"/>
      <c r="B69" s="148"/>
      <c r="C69" s="148"/>
      <c r="D69" s="148"/>
      <c r="E69" s="148"/>
      <c r="F69" s="148"/>
      <c r="G69" s="148"/>
      <c r="H69" s="148"/>
      <c r="I69" s="148"/>
      <c r="J69" s="148"/>
      <c r="K69" s="148"/>
      <c r="L69" s="148"/>
      <c r="M69" s="148"/>
      <c r="N69" s="148"/>
    </row>
    <row r="70" spans="1:16" s="50" customFormat="1" ht="18" hidden="1" x14ac:dyDescent="0.25">
      <c r="A70" s="414"/>
      <c r="B70" s="2"/>
    </row>
    <row r="71" spans="1:16" s="50" customFormat="1" hidden="1" x14ac:dyDescent="0.2">
      <c r="A71" s="414"/>
      <c r="B71" s="642"/>
      <c r="C71" s="642"/>
      <c r="D71" s="642"/>
      <c r="E71" s="642"/>
      <c r="F71" s="642"/>
      <c r="G71" s="642"/>
      <c r="H71" s="642"/>
      <c r="I71" s="642"/>
      <c r="J71" s="642"/>
      <c r="K71" s="642"/>
      <c r="L71" s="642"/>
      <c r="M71" s="642"/>
      <c r="N71" s="642"/>
    </row>
    <row r="72" spans="1:16" s="50" customFormat="1" hidden="1" x14ac:dyDescent="0.2">
      <c r="A72" s="414"/>
      <c r="B72" s="17"/>
    </row>
    <row r="73" spans="1:16" s="50" customFormat="1" hidden="1" x14ac:dyDescent="0.2">
      <c r="A73" s="414"/>
      <c r="B73" s="17"/>
    </row>
    <row r="74" spans="1:16" s="153" customFormat="1" hidden="1" x14ac:dyDescent="0.2">
      <c r="A74" s="414"/>
      <c r="B74" s="50"/>
    </row>
    <row r="75" spans="1:16" s="50" customFormat="1" hidden="1" x14ac:dyDescent="0.2">
      <c r="A75" s="414"/>
      <c r="B75" s="153"/>
    </row>
    <row r="76" spans="1:16" s="50" customFormat="1" ht="24.95" hidden="1" customHeight="1" x14ac:dyDescent="0.2">
      <c r="A76" s="414"/>
      <c r="B76" s="19"/>
    </row>
    <row r="77" spans="1:16" s="50" customFormat="1" ht="18" hidden="1" x14ac:dyDescent="0.25">
      <c r="A77" s="414"/>
      <c r="B77" s="2"/>
    </row>
    <row r="78" spans="1:16" s="50" customFormat="1" ht="48.75" hidden="1" customHeight="1" x14ac:dyDescent="0.2">
      <c r="A78" s="414"/>
      <c r="B78" s="642"/>
      <c r="C78" s="642"/>
      <c r="D78" s="642"/>
      <c r="E78" s="642"/>
      <c r="F78" s="642"/>
      <c r="G78" s="642"/>
      <c r="H78" s="642"/>
      <c r="I78" s="642"/>
      <c r="J78" s="642"/>
      <c r="K78" s="642"/>
      <c r="L78" s="642"/>
      <c r="M78" s="642"/>
      <c r="N78" s="642"/>
    </row>
    <row r="79" spans="1:16" s="50" customFormat="1" ht="24.95" hidden="1" customHeight="1" x14ac:dyDescent="0.2">
      <c r="A79" s="414"/>
      <c r="B79" s="148"/>
      <c r="C79" s="148"/>
      <c r="D79" s="148"/>
      <c r="E79" s="148"/>
      <c r="F79" s="148"/>
      <c r="G79" s="148"/>
      <c r="H79" s="148"/>
      <c r="I79" s="148"/>
      <c r="J79" s="148"/>
      <c r="K79" s="148"/>
      <c r="L79" s="148"/>
      <c r="M79" s="148"/>
      <c r="N79" s="148"/>
    </row>
    <row r="80" spans="1:16" s="50" customFormat="1" ht="29.25" customHeight="1" x14ac:dyDescent="0.25">
      <c r="A80" s="414"/>
      <c r="B80" s="2" t="s">
        <v>517</v>
      </c>
    </row>
    <row r="81" spans="1:14" s="50" customFormat="1" ht="30.75" customHeight="1" x14ac:dyDescent="0.2">
      <c r="A81" s="414"/>
      <c r="B81" s="642" t="s">
        <v>1089</v>
      </c>
      <c r="C81" s="642"/>
      <c r="D81" s="642"/>
      <c r="E81" s="642"/>
      <c r="F81" s="642"/>
      <c r="G81" s="642"/>
      <c r="H81" s="642"/>
      <c r="I81" s="642"/>
      <c r="J81" s="642"/>
      <c r="K81" s="642"/>
      <c r="L81" s="642"/>
      <c r="M81" s="642"/>
      <c r="N81" s="642"/>
    </row>
    <row r="82" spans="1:14" s="50" customFormat="1" ht="27.75" customHeight="1" x14ac:dyDescent="0.2">
      <c r="A82" s="414"/>
      <c r="B82" s="618" t="s">
        <v>525</v>
      </c>
      <c r="C82" s="648"/>
      <c r="D82" s="648"/>
      <c r="E82" s="648"/>
      <c r="F82" s="648"/>
      <c r="G82" s="648"/>
      <c r="H82" s="648"/>
      <c r="I82" s="648"/>
      <c r="J82" s="648"/>
      <c r="K82" s="648"/>
      <c r="L82" s="648"/>
      <c r="M82" s="648"/>
      <c r="N82" s="648"/>
    </row>
    <row r="83" spans="1:14" s="153" customFormat="1" ht="27.75" customHeight="1" x14ac:dyDescent="0.2">
      <c r="A83" s="414"/>
      <c r="B83" s="618" t="s">
        <v>514</v>
      </c>
      <c r="C83" s="618"/>
      <c r="D83" s="618"/>
      <c r="E83" s="618"/>
      <c r="F83" s="618"/>
      <c r="G83" s="618"/>
      <c r="H83" s="618"/>
      <c r="I83" s="618"/>
      <c r="J83" s="618"/>
      <c r="K83" s="618"/>
      <c r="L83" s="618"/>
      <c r="M83" s="618"/>
      <c r="N83" s="618"/>
    </row>
    <row r="84" spans="1:14" s="50" customFormat="1" ht="14.25" x14ac:dyDescent="0.2">
      <c r="A84" s="414"/>
      <c r="B84" s="19"/>
    </row>
    <row r="85" spans="1:14" s="50" customFormat="1" x14ac:dyDescent="0.2">
      <c r="A85" s="414"/>
      <c r="B85" s="17" t="s">
        <v>417</v>
      </c>
      <c r="E85" s="9"/>
      <c r="G85" s="140" t="s">
        <v>422</v>
      </c>
    </row>
    <row r="86" spans="1:14" s="50" customFormat="1" x14ac:dyDescent="0.2">
      <c r="A86" s="414"/>
      <c r="B86" s="17"/>
      <c r="G86" s="140"/>
    </row>
    <row r="87" spans="1:14" s="50" customFormat="1" ht="13.5" thickBot="1" x14ac:dyDescent="0.25">
      <c r="A87" s="414"/>
      <c r="B87" s="17" t="s">
        <v>418</v>
      </c>
      <c r="E87" s="58"/>
      <c r="G87" s="140" t="s">
        <v>421</v>
      </c>
    </row>
    <row r="88" spans="1:14" s="50" customFormat="1" ht="13.5" thickTop="1" x14ac:dyDescent="0.2">
      <c r="A88" s="414"/>
      <c r="B88" s="17"/>
      <c r="G88" s="140"/>
    </row>
    <row r="89" spans="1:14" s="50" customFormat="1" x14ac:dyDescent="0.2">
      <c r="A89" s="414"/>
      <c r="B89" s="195" t="s">
        <v>936</v>
      </c>
      <c r="C89" s="379"/>
      <c r="D89" s="379"/>
      <c r="E89" s="382"/>
      <c r="F89" s="379"/>
      <c r="G89" s="140" t="s">
        <v>421</v>
      </c>
      <c r="H89" s="379"/>
    </row>
    <row r="90" spans="1:14" s="50" customFormat="1" x14ac:dyDescent="0.2">
      <c r="A90" s="414"/>
      <c r="B90" s="17"/>
    </row>
    <row r="91" spans="1:14" s="379" customFormat="1" x14ac:dyDescent="0.2">
      <c r="A91" s="414"/>
      <c r="B91" s="195" t="s">
        <v>810</v>
      </c>
      <c r="E91" s="337"/>
    </row>
    <row r="92" spans="1:14" s="379" customFormat="1" x14ac:dyDescent="0.2">
      <c r="A92" s="414"/>
      <c r="B92" s="195"/>
    </row>
    <row r="93" spans="1:14" s="50" customFormat="1" x14ac:dyDescent="0.2">
      <c r="A93" s="414"/>
      <c r="B93" s="17" t="s">
        <v>419</v>
      </c>
      <c r="E93" s="139"/>
    </row>
    <row r="94" spans="1:14" s="50" customFormat="1" ht="14.25" x14ac:dyDescent="0.2">
      <c r="A94" s="414"/>
      <c r="B94" s="19"/>
    </row>
    <row r="95" spans="1:14" s="50" customFormat="1" ht="14.25" x14ac:dyDescent="0.2">
      <c r="A95" s="414"/>
      <c r="B95" s="19"/>
    </row>
    <row r="96" spans="1:14" s="50" customFormat="1" ht="14.25" x14ac:dyDescent="0.2">
      <c r="A96" s="414"/>
      <c r="B96" s="135" t="s">
        <v>405</v>
      </c>
    </row>
    <row r="97" spans="1:14" s="50" customFormat="1" ht="42.75" customHeight="1" x14ac:dyDescent="0.2">
      <c r="A97" s="414"/>
      <c r="B97" s="648" t="s">
        <v>1063</v>
      </c>
      <c r="C97" s="648"/>
      <c r="D97" s="648"/>
      <c r="E97" s="648"/>
      <c r="F97" s="648"/>
      <c r="G97" s="648"/>
      <c r="H97" s="648"/>
      <c r="I97" s="648"/>
      <c r="J97" s="648"/>
      <c r="K97" s="648"/>
      <c r="L97" s="648"/>
      <c r="M97" s="648"/>
      <c r="N97" s="648"/>
    </row>
    <row r="98" spans="1:14" s="50" customFormat="1" ht="14.25" x14ac:dyDescent="0.2">
      <c r="A98" s="414"/>
      <c r="B98" s="19"/>
    </row>
    <row r="99" spans="1:14" s="50" customFormat="1" ht="25.5" x14ac:dyDescent="0.2">
      <c r="A99" s="414"/>
      <c r="B99" s="19"/>
      <c r="C99" s="60" t="s">
        <v>365</v>
      </c>
      <c r="D99" s="652" t="s">
        <v>957</v>
      </c>
      <c r="E99" s="653"/>
      <c r="F99" s="653"/>
      <c r="G99" s="654"/>
    </row>
    <row r="100" spans="1:14" s="50" customFormat="1" ht="14.25" x14ac:dyDescent="0.2">
      <c r="A100" s="414"/>
      <c r="B100" s="19"/>
      <c r="C100" s="103" t="s">
        <v>401</v>
      </c>
      <c r="D100" s="649"/>
      <c r="E100" s="649"/>
      <c r="F100" s="649"/>
      <c r="G100" s="649"/>
    </row>
    <row r="101" spans="1:14" s="50" customFormat="1" ht="14.25" x14ac:dyDescent="0.2">
      <c r="A101" s="414"/>
      <c r="B101" s="19"/>
    </row>
    <row r="102" spans="1:14" s="50" customFormat="1" ht="14.25" customHeight="1" x14ac:dyDescent="0.2">
      <c r="A102" s="414"/>
      <c r="B102" s="19"/>
    </row>
    <row r="103" spans="1:14" s="50" customFormat="1" ht="36" customHeight="1" x14ac:dyDescent="0.2">
      <c r="A103" s="414"/>
      <c r="B103" s="648" t="s">
        <v>1064</v>
      </c>
      <c r="C103" s="648"/>
      <c r="D103" s="648"/>
      <c r="E103" s="648"/>
      <c r="F103" s="648"/>
      <c r="G103" s="648"/>
      <c r="H103" s="648"/>
      <c r="I103" s="648"/>
      <c r="J103" s="648"/>
      <c r="K103" s="648"/>
      <c r="L103" s="648"/>
      <c r="M103" s="648"/>
      <c r="N103" s="648"/>
    </row>
    <row r="104" spans="1:14" s="50" customFormat="1" ht="14.25" x14ac:dyDescent="0.2">
      <c r="A104" s="414"/>
      <c r="B104" s="19"/>
    </row>
    <row r="105" spans="1:14" s="50" customFormat="1" x14ac:dyDescent="0.2">
      <c r="A105" s="414"/>
      <c r="B105" s="17" t="s">
        <v>420</v>
      </c>
      <c r="D105" s="650" t="s">
        <v>357</v>
      </c>
      <c r="E105" s="650"/>
      <c r="F105" s="651"/>
      <c r="G105" s="136" t="s">
        <v>27</v>
      </c>
      <c r="H105" s="4">
        <v>5</v>
      </c>
    </row>
    <row r="106" spans="1:14" s="50" customFormat="1" ht="24.95" customHeight="1" x14ac:dyDescent="0.2">
      <c r="A106" s="414"/>
      <c r="B106" s="19"/>
    </row>
    <row r="107" spans="1:14" s="50" customFormat="1" ht="18" x14ac:dyDescent="0.25">
      <c r="A107" s="414"/>
      <c r="B107" s="628" t="s">
        <v>524</v>
      </c>
      <c r="C107" s="628"/>
      <c r="D107" s="628"/>
      <c r="E107" s="628"/>
      <c r="F107" s="628"/>
      <c r="G107" s="628"/>
      <c r="H107" s="628"/>
      <c r="I107" s="628"/>
    </row>
    <row r="108" spans="1:14" s="50" customFormat="1" ht="132.75" customHeight="1" x14ac:dyDescent="0.2">
      <c r="A108" s="414"/>
      <c r="B108" s="642" t="s">
        <v>1090</v>
      </c>
      <c r="C108" s="642"/>
      <c r="D108" s="642"/>
      <c r="E108" s="642"/>
      <c r="F108" s="642"/>
      <c r="G108" s="642"/>
      <c r="H108" s="642"/>
      <c r="I108" s="642"/>
      <c r="J108" s="642"/>
      <c r="K108" s="642"/>
      <c r="L108" s="642"/>
      <c r="M108" s="642"/>
      <c r="N108" s="642"/>
    </row>
    <row r="109" spans="1:14" s="50" customFormat="1" x14ac:dyDescent="0.2">
      <c r="A109" s="414"/>
      <c r="B109" s="17" t="s">
        <v>420</v>
      </c>
    </row>
    <row r="110" spans="1:14" s="50" customFormat="1" x14ac:dyDescent="0.2">
      <c r="A110" s="414"/>
      <c r="B110" s="141" t="s">
        <v>407</v>
      </c>
      <c r="F110" s="10"/>
    </row>
    <row r="111" spans="1:14" s="50" customFormat="1" x14ac:dyDescent="0.2">
      <c r="A111" s="414"/>
      <c r="B111" s="91" t="s">
        <v>416</v>
      </c>
      <c r="C111" s="91"/>
      <c r="D111" s="91"/>
      <c r="E111" s="91"/>
      <c r="F111" s="91"/>
      <c r="G111" s="149"/>
      <c r="H111" s="172" t="s">
        <v>423</v>
      </c>
      <c r="I111" s="139"/>
      <c r="J111" s="139"/>
      <c r="K111" s="139"/>
    </row>
    <row r="112" spans="1:14" s="50" customFormat="1" x14ac:dyDescent="0.2">
      <c r="A112" s="414"/>
      <c r="B112" s="143" t="s">
        <v>795</v>
      </c>
      <c r="C112" s="143"/>
      <c r="D112" s="143"/>
      <c r="E112" s="143"/>
      <c r="F112" s="143"/>
      <c r="G112" s="149"/>
      <c r="H112" s="139"/>
      <c r="I112" s="139" t="s">
        <v>796</v>
      </c>
      <c r="J112" s="139"/>
      <c r="K112" s="139"/>
    </row>
    <row r="113" spans="1:14" s="50" customFormat="1" ht="14.25" x14ac:dyDescent="0.2">
      <c r="A113" s="414"/>
      <c r="B113" s="19"/>
    </row>
    <row r="114" spans="1:14" s="50" customFormat="1" ht="14.25" x14ac:dyDescent="0.2">
      <c r="A114" s="414"/>
      <c r="B114" s="19"/>
    </row>
    <row r="115" spans="1:14" s="50" customFormat="1" ht="18" x14ac:dyDescent="0.25">
      <c r="A115" s="414"/>
      <c r="B115" s="2" t="s">
        <v>518</v>
      </c>
      <c r="C115" s="153"/>
      <c r="D115" s="153"/>
      <c r="E115" s="153"/>
      <c r="F115" s="153"/>
      <c r="G115" s="153"/>
      <c r="H115" s="153"/>
      <c r="I115" s="153"/>
      <c r="J115" s="153"/>
      <c r="K115" s="153"/>
    </row>
    <row r="116" spans="1:14" s="50" customFormat="1" x14ac:dyDescent="0.2">
      <c r="A116" s="414"/>
      <c r="B116" s="147"/>
      <c r="C116" s="153"/>
      <c r="D116" s="153"/>
      <c r="E116" s="153"/>
      <c r="F116" s="153"/>
      <c r="G116" s="153"/>
      <c r="H116" s="153"/>
      <c r="I116" s="153"/>
      <c r="J116" s="153"/>
      <c r="K116" s="153"/>
    </row>
    <row r="117" spans="1:14" s="50" customFormat="1" ht="12.75" customHeight="1" x14ac:dyDescent="0.2">
      <c r="A117" s="414"/>
      <c r="B117" s="642" t="s">
        <v>850</v>
      </c>
      <c r="C117" s="642"/>
      <c r="D117" s="642"/>
      <c r="E117" s="642"/>
      <c r="F117" s="642"/>
      <c r="G117" s="642"/>
      <c r="H117" s="642"/>
      <c r="I117" s="642"/>
      <c r="J117" s="642"/>
      <c r="K117" s="642"/>
      <c r="L117" s="642"/>
      <c r="M117" s="642"/>
      <c r="N117" s="642"/>
    </row>
    <row r="118" spans="1:14" x14ac:dyDescent="0.2">
      <c r="B118" s="153"/>
      <c r="C118" s="153"/>
      <c r="D118" s="153"/>
      <c r="E118" s="153"/>
      <c r="F118" s="153"/>
      <c r="G118" s="153"/>
      <c r="H118" s="153"/>
      <c r="I118" s="153"/>
      <c r="J118" s="153"/>
      <c r="K118" s="153"/>
    </row>
    <row r="119" spans="1:14" x14ac:dyDescent="0.2">
      <c r="B119" s="153"/>
      <c r="C119" s="153"/>
      <c r="D119" s="153"/>
      <c r="E119" s="153"/>
      <c r="F119" s="153"/>
      <c r="G119" s="153"/>
      <c r="H119" s="153"/>
      <c r="I119" s="153"/>
      <c r="J119" s="153"/>
      <c r="K119" s="153"/>
    </row>
    <row r="120" spans="1:14" x14ac:dyDescent="0.2">
      <c r="B120" s="647" t="s">
        <v>893</v>
      </c>
      <c r="C120" s="647"/>
      <c r="D120" s="647"/>
      <c r="E120" s="153"/>
      <c r="F120" s="371"/>
      <c r="G120" s="153"/>
      <c r="H120" s="153"/>
      <c r="I120" s="153"/>
      <c r="J120" s="153"/>
      <c r="K120" s="153"/>
    </row>
    <row r="121" spans="1:14" x14ac:dyDescent="0.2">
      <c r="B121" s="153"/>
      <c r="C121" s="153"/>
      <c r="D121" s="153"/>
      <c r="E121" s="153"/>
      <c r="F121" s="153"/>
      <c r="G121" s="153"/>
      <c r="H121" s="153"/>
      <c r="I121" s="153"/>
      <c r="J121" s="153"/>
      <c r="K121" s="153"/>
    </row>
    <row r="122" spans="1:14" x14ac:dyDescent="0.2">
      <c r="B122" s="153"/>
      <c r="C122" s="153"/>
      <c r="D122" s="153"/>
      <c r="E122" s="153"/>
      <c r="F122" s="153"/>
      <c r="G122" s="153"/>
      <c r="H122" s="153"/>
      <c r="I122" s="153"/>
      <c r="J122" s="153"/>
      <c r="K122" s="153"/>
    </row>
    <row r="123" spans="1:14" x14ac:dyDescent="0.2">
      <c r="B123" s="156"/>
      <c r="C123" s="153"/>
      <c r="D123" s="153"/>
      <c r="E123" s="153"/>
      <c r="F123" s="153"/>
      <c r="G123" s="153"/>
      <c r="H123" s="153"/>
      <c r="I123" s="153"/>
      <c r="J123" s="153"/>
      <c r="K123" s="153"/>
    </row>
    <row r="124" spans="1:14" x14ac:dyDescent="0.2">
      <c r="B124" s="153"/>
      <c r="C124" s="156"/>
      <c r="D124" s="153"/>
      <c r="E124" s="153"/>
      <c r="F124" s="153"/>
      <c r="G124" s="153"/>
      <c r="H124" s="153"/>
      <c r="I124" s="153"/>
      <c r="J124" s="153"/>
      <c r="K124" s="153"/>
    </row>
    <row r="125" spans="1:14" x14ac:dyDescent="0.2">
      <c r="B125" s="153"/>
      <c r="C125" s="153"/>
      <c r="D125" s="156"/>
      <c r="E125" s="153"/>
      <c r="F125" s="153"/>
      <c r="G125" s="153"/>
      <c r="H125" s="153"/>
      <c r="I125" s="153"/>
      <c r="J125" s="153"/>
      <c r="K125" s="153"/>
    </row>
    <row r="126" spans="1:14" x14ac:dyDescent="0.2">
      <c r="B126" s="153"/>
      <c r="C126" s="153"/>
      <c r="D126" s="153"/>
      <c r="E126" s="156"/>
      <c r="F126" s="153"/>
      <c r="G126" s="153"/>
      <c r="H126" s="153"/>
      <c r="I126" s="153"/>
      <c r="J126" s="153"/>
      <c r="K126" s="153"/>
    </row>
    <row r="127" spans="1:14" x14ac:dyDescent="0.2">
      <c r="B127" s="153"/>
      <c r="C127" s="153"/>
      <c r="D127" s="153"/>
      <c r="E127" s="153"/>
      <c r="F127" s="153"/>
      <c r="G127" s="153"/>
      <c r="H127" s="153"/>
      <c r="I127" s="153"/>
      <c r="J127" s="153"/>
      <c r="K127" s="153"/>
    </row>
    <row r="128" spans="1:14" x14ac:dyDescent="0.2">
      <c r="B128" s="153"/>
      <c r="C128" s="153"/>
      <c r="D128" s="153"/>
      <c r="E128" s="153"/>
      <c r="F128" s="153"/>
      <c r="G128" s="153"/>
      <c r="H128" s="153"/>
      <c r="I128" s="153"/>
      <c r="J128" s="153"/>
      <c r="K128" s="153"/>
    </row>
    <row r="129" spans="2:11" x14ac:dyDescent="0.2">
      <c r="B129" s="645"/>
      <c r="C129" s="646"/>
      <c r="D129" s="646"/>
      <c r="E129" s="646"/>
      <c r="F129" s="646"/>
      <c r="G129" s="646"/>
      <c r="H129" s="646"/>
      <c r="I129" s="153"/>
      <c r="J129" s="153"/>
      <c r="K129" s="153"/>
    </row>
  </sheetData>
  <sheetProtection sheet="1" objects="1" scenarios="1"/>
  <autoFilter ref="C99:G100">
    <filterColumn colId="1" showButton="0"/>
    <filterColumn colId="2" showButton="0"/>
    <filterColumn colId="3" showButton="0"/>
  </autoFilter>
  <mergeCells count="75">
    <mergeCell ref="B129:H129"/>
    <mergeCell ref="B81:N81"/>
    <mergeCell ref="B78:N78"/>
    <mergeCell ref="B120:D120"/>
    <mergeCell ref="B68:N68"/>
    <mergeCell ref="B97:N97"/>
    <mergeCell ref="B71:N71"/>
    <mergeCell ref="D100:G100"/>
    <mergeCell ref="D105:F105"/>
    <mergeCell ref="B117:N117"/>
    <mergeCell ref="D99:G99"/>
    <mergeCell ref="B108:N108"/>
    <mergeCell ref="B107:I107"/>
    <mergeCell ref="B82:N82"/>
    <mergeCell ref="B103:N103"/>
    <mergeCell ref="B26:N26"/>
    <mergeCell ref="B67:N67"/>
    <mergeCell ref="D62:N62"/>
    <mergeCell ref="H59:N59"/>
    <mergeCell ref="E27:G27"/>
    <mergeCell ref="D35:N35"/>
    <mergeCell ref="B63:C63"/>
    <mergeCell ref="B64:C64"/>
    <mergeCell ref="D63:N63"/>
    <mergeCell ref="B62:C62"/>
    <mergeCell ref="D59:F59"/>
    <mergeCell ref="D60:G60"/>
    <mergeCell ref="D54:N54"/>
    <mergeCell ref="B66:N66"/>
    <mergeCell ref="B56:C56"/>
    <mergeCell ref="F55:N55"/>
    <mergeCell ref="E5:K5"/>
    <mergeCell ref="E6:K6"/>
    <mergeCell ref="B24:N24"/>
    <mergeCell ref="B22:N22"/>
    <mergeCell ref="B10:N10"/>
    <mergeCell ref="B14:E14"/>
    <mergeCell ref="B12:E12"/>
    <mergeCell ref="B18:E18"/>
    <mergeCell ref="B23:J23"/>
    <mergeCell ref="B16:E16"/>
    <mergeCell ref="B17:F17"/>
    <mergeCell ref="B15:E15"/>
    <mergeCell ref="B13:E13"/>
    <mergeCell ref="G57:L57"/>
    <mergeCell ref="B83:N83"/>
    <mergeCell ref="D57:F57"/>
    <mergeCell ref="G58:L58"/>
    <mergeCell ref="D38:N38"/>
    <mergeCell ref="D58:F58"/>
    <mergeCell ref="D51:N51"/>
    <mergeCell ref="D50:N50"/>
    <mergeCell ref="D53:N53"/>
    <mergeCell ref="D41:N41"/>
    <mergeCell ref="D42:N42"/>
    <mergeCell ref="D43:N43"/>
    <mergeCell ref="D44:N44"/>
    <mergeCell ref="D49:N49"/>
    <mergeCell ref="D48:N48"/>
    <mergeCell ref="D47:N47"/>
    <mergeCell ref="D46:N46"/>
    <mergeCell ref="D45:N45"/>
    <mergeCell ref="D52:N52"/>
    <mergeCell ref="B33:C33"/>
    <mergeCell ref="B38:C38"/>
    <mergeCell ref="B34:C34"/>
    <mergeCell ref="B35:C35"/>
    <mergeCell ref="B32:C32"/>
    <mergeCell ref="B36:C36"/>
    <mergeCell ref="B37:C37"/>
    <mergeCell ref="D32:N32"/>
    <mergeCell ref="D34:N34"/>
    <mergeCell ref="D33:N33"/>
    <mergeCell ref="D37:N37"/>
    <mergeCell ref="D36:N36"/>
  </mergeCells>
  <hyperlinks>
    <hyperlink ref="B34:C34" location="Start!A1" display="Start"/>
    <hyperlink ref="B56:C56" location="Notes!A1" display="Notes"/>
    <hyperlink ref="B62:C62" location="CNTR_List!A1" display="CNTR_List"/>
    <hyperlink ref="D60" location="Note_III" display="III. Beschreibung Kategorien"/>
    <hyperlink ref="G105" location="CNTR_DE" display="DE"/>
    <hyperlink ref="B12" location="Manual_1" display="Umgang mit dieser Datei"/>
    <hyperlink ref="B13" location="Manual_1.1" display="Verwendung des aktuellen Releases"/>
    <hyperlink ref="B14" location="Manual_3" display="Inhalt dieser Datei"/>
    <hyperlink ref="B15" location="Manual_3" display="3. Navigieren innerhalb dieser Datei"/>
    <hyperlink ref="B16" location="Manual_6" display="6. Ausfüllen der Formulare"/>
    <hyperlink ref="B17" location="Manual_7" display="7. Umgang mit Fehlern und Warnungen"/>
    <hyperlink ref="B18" location="Manual_8" display="8. Übermittlung der Datei an die SNB"/>
    <hyperlink ref="B14:E14" location="Manual_3" display="3. Inhalt dieser Datei"/>
    <hyperlink ref="B13:E13" location="Manual_2" display="2. Verwendung des aktuellen Releases"/>
    <hyperlink ref="B15:E15" location="Manual_4" display="4. Navigieren innerhalb dieser Datei"/>
    <hyperlink ref="B18:E18" location="Manual_7" display="7. Übermittlung der Datei an die SNB"/>
    <hyperlink ref="B17:E17" location="Manual_6" display="6. Umgang mit Fehlern und Warnungen"/>
    <hyperlink ref="B16:E16" location="Manual_5" display="5. Ausfüllen der Formulare"/>
    <hyperlink ref="B41" location="'INQ-A30.MELD'!A1" display="INQ_A30"/>
    <hyperlink ref="B42" location="'INQ-A31.MELD'!A1" display="INQ_A31"/>
    <hyperlink ref="B43" location="'INQ-A32.MELD'!A1" display="INQ_A32"/>
    <hyperlink ref="B44" location="'INQ-A33.MELD'!A1" display="INQ_A33"/>
    <hyperlink ref="B45" location="'INQ-A34.MELD'!A1" display="INQ_A34"/>
    <hyperlink ref="B46" location="'INQ-A35.MELD'!A1" display="INQ_A35"/>
    <hyperlink ref="B47" location="'INQ-A40.MELD'!A1" display="INQ_A40"/>
    <hyperlink ref="B48" location="'INQ-A41.MELD'!A1" display="INQ_A41"/>
    <hyperlink ref="B49" location="'INQ-A42.MELD'!A1" display="INQ_A42"/>
    <hyperlink ref="B50" location="'INQ-A43.MELD'!A1" display="INQ_A43"/>
    <hyperlink ref="B51" location="'INQ-A44.MELD'!A1" display="INQ_A44"/>
    <hyperlink ref="B52" location="'INQ-A45.MELD'!A1" display="INQ_A45"/>
    <hyperlink ref="B53" location="'INQ-A50.MELD'!A1" display="INQ_A50"/>
    <hyperlink ref="B54" location="'INQ-A60.MELD'!A1" display="INQ_A60"/>
    <hyperlink ref="B36:C36" location="Metadata!A1" display="Metadata"/>
    <hyperlink ref="B37:C37" location="Overview!A1" display="Overview"/>
    <hyperlink ref="B120" r:id="rId1" display="www.surveys.snb.ch"/>
    <hyperlink ref="B120:D120" r:id="rId2" display="https://surveys.snb.ch"/>
    <hyperlink ref="B63:C63" location="BRNCH_Codes!A1" display="BRNCH_Codes"/>
    <hyperlink ref="D59:F59" location="Notes!Note_2.0" display="2. Erläuterungen zu den Grunddaten"/>
    <hyperlink ref="D60:G60" location="Note_6.0" display="6. - 9. Erläuterungen zu den Formularen"/>
    <hyperlink ref="D57" location="Note_I" display="I. Allgemeine Hinweise"/>
    <hyperlink ref="D57:F57" location="Note_1.0" display="1. Allgemeine Hinweise"/>
    <hyperlink ref="B23:J23" r:id="rId3" display="http://snbwebsite.snb.ch/de/iabout/stat/collect/id/statpub_coll_guide/4"/>
    <hyperlink ref="B23" r:id="rId4" location="t3"/>
    <hyperlink ref="E27" r:id="rId5"/>
    <hyperlink ref="E27:G27" r:id="rId6" display="https://emi.snb.ch/de/emi/INV"/>
  </hyperlinks>
  <pageMargins left="0.39370078740157483" right="0.70866141732283472" top="0.78740157480314965" bottom="0.78740157480314965" header="0.31496062992125984" footer="0.31496062992125984"/>
  <pageSetup paperSize="9" scale="65" fitToHeight="2" orientation="portrait" r:id="rId7"/>
  <headerFooter>
    <oddFooter>&amp;L&amp;"Arial,Fett"SNB&amp;C&amp;D&amp;RSeite &amp;P</oddFooter>
  </headerFooter>
  <rowBreaks count="3" manualBreakCount="3">
    <brk id="28" max="13" man="1"/>
    <brk id="78" max="13" man="1"/>
    <brk id="131" max="13" man="1"/>
  </rowBreaks>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1"/>
  <sheetViews>
    <sheetView showGridLines="0" showRowColHeaders="0" zoomScale="80" zoomScaleNormal="80" workbookViewId="0">
      <pane xSplit="5" ySplit="17" topLeftCell="F18" activePane="bottomRight" state="frozen"/>
      <selection pane="topRight"/>
      <selection pane="bottomLeft"/>
      <selection pane="bottomRight" activeCell="F19" sqref="F19"/>
    </sheetView>
  </sheetViews>
  <sheetFormatPr baseColWidth="10" defaultColWidth="9.140625" defaultRowHeight="12.75" x14ac:dyDescent="0.2"/>
  <cols>
    <col min="1" max="1" width="4.7109375" style="320" customWidth="1"/>
    <col min="2" max="2" width="10.42578125" style="320" customWidth="1"/>
    <col min="3" max="3" width="54.7109375" style="320" customWidth="1"/>
    <col min="4" max="4" width="7.85546875" style="320" customWidth="1"/>
    <col min="5" max="5" width="4.7109375" style="320" customWidth="1"/>
    <col min="6" max="11" width="16.7109375" style="320" customWidth="1"/>
    <col min="12" max="12" width="1.7109375" style="320" customWidth="1"/>
    <col min="13" max="18" width="16.7109375" style="320" customWidth="1"/>
    <col min="19" max="19" width="4.7109375" style="320" customWidth="1"/>
    <col min="20" max="20" width="19.7109375" style="320" customWidth="1"/>
    <col min="21" max="16384" width="9.140625" style="320"/>
  </cols>
  <sheetData>
    <row r="1" spans="2:21" ht="21" customHeight="1" x14ac:dyDescent="0.25">
      <c r="F1" s="347" t="s">
        <v>1068</v>
      </c>
      <c r="G1" s="526"/>
      <c r="H1" s="526"/>
      <c r="I1" s="526"/>
      <c r="J1" s="526"/>
      <c r="K1" s="526"/>
      <c r="L1" s="526"/>
      <c r="M1" s="526"/>
      <c r="N1" s="526"/>
      <c r="O1" s="526"/>
      <c r="P1" s="57"/>
      <c r="Q1" s="13" t="s">
        <v>1</v>
      </c>
      <c r="R1" s="787" t="s">
        <v>1076</v>
      </c>
      <c r="S1" s="787"/>
      <c r="T1" s="662"/>
      <c r="U1" s="662"/>
    </row>
    <row r="2" spans="2:21" ht="21" customHeight="1" x14ac:dyDescent="0.25">
      <c r="F2" s="569" t="s">
        <v>1288</v>
      </c>
      <c r="G2" s="569"/>
      <c r="H2" s="569"/>
      <c r="I2" s="569"/>
      <c r="J2" s="568"/>
      <c r="K2" s="568"/>
      <c r="L2" s="568"/>
      <c r="M2" s="568"/>
      <c r="N2" s="568"/>
      <c r="O2" s="568"/>
      <c r="P2" s="568"/>
      <c r="Q2" s="13" t="s">
        <v>1143</v>
      </c>
      <c r="R2" s="788" t="str">
        <f>Start!H3</f>
        <v>XXXXXX</v>
      </c>
      <c r="S2" s="789"/>
      <c r="T2" s="662"/>
      <c r="U2" s="662"/>
    </row>
    <row r="3" spans="2:21" ht="21" customHeight="1" x14ac:dyDescent="0.25">
      <c r="F3" s="572" t="s">
        <v>1103</v>
      </c>
      <c r="G3" s="569"/>
      <c r="H3" s="569"/>
      <c r="I3" s="569"/>
      <c r="J3" s="568"/>
      <c r="K3" s="568"/>
      <c r="L3" s="568"/>
      <c r="M3" s="568"/>
      <c r="N3" s="568"/>
      <c r="O3" s="568"/>
      <c r="P3" s="568"/>
      <c r="Q3" s="13" t="s">
        <v>3</v>
      </c>
      <c r="R3" s="790" t="str">
        <f>Start!H4</f>
        <v>TT.MM.JJJJ</v>
      </c>
      <c r="S3" s="791"/>
      <c r="T3" s="662"/>
      <c r="U3" s="662"/>
    </row>
    <row r="4" spans="2:21" ht="15.75" x14ac:dyDescent="0.25">
      <c r="F4" s="181" t="s">
        <v>1056</v>
      </c>
      <c r="G4" s="526"/>
      <c r="H4" s="526"/>
      <c r="I4" s="526"/>
      <c r="J4" s="526"/>
      <c r="K4" s="526"/>
      <c r="L4" s="526"/>
      <c r="M4" s="526"/>
      <c r="N4" s="526"/>
      <c r="O4" s="526"/>
      <c r="P4" s="567"/>
    </row>
    <row r="5" spans="2:21" s="328" customFormat="1" ht="18" customHeight="1" x14ac:dyDescent="0.2">
      <c r="F5" s="795" t="s">
        <v>1140</v>
      </c>
      <c r="G5" s="795"/>
      <c r="H5" s="795"/>
      <c r="I5" s="795"/>
      <c r="J5" s="795"/>
      <c r="K5" s="795"/>
      <c r="L5" s="795"/>
      <c r="M5" s="795"/>
      <c r="N5" s="795"/>
      <c r="O5" s="795"/>
      <c r="P5" s="795"/>
    </row>
    <row r="6" spans="2:21" ht="15.75" hidden="1" x14ac:dyDescent="0.25">
      <c r="F6" s="18"/>
      <c r="P6" s="18"/>
    </row>
    <row r="7" spans="2:21" ht="15.75" hidden="1" x14ac:dyDescent="0.25">
      <c r="F7" s="18"/>
      <c r="P7" s="18"/>
    </row>
    <row r="8" spans="2:21" ht="15.75" hidden="1" x14ac:dyDescent="0.25">
      <c r="F8" s="18"/>
      <c r="P8" s="18"/>
    </row>
    <row r="9" spans="2:21" hidden="1" x14ac:dyDescent="0.2">
      <c r="F9" s="178"/>
      <c r="P9" s="195"/>
    </row>
    <row r="10" spans="2:21" x14ac:dyDescent="0.2">
      <c r="B10" s="312"/>
      <c r="F10" s="335" t="s">
        <v>803</v>
      </c>
    </row>
    <row r="11" spans="2:21" ht="15" x14ac:dyDescent="0.2">
      <c r="B11" s="313"/>
      <c r="D11" s="14"/>
      <c r="E11" s="5"/>
      <c r="F11" s="779" t="s">
        <v>677</v>
      </c>
      <c r="G11" s="779"/>
      <c r="H11" s="779"/>
      <c r="I11" s="779"/>
      <c r="J11" s="779"/>
      <c r="K11" s="780"/>
      <c r="L11" s="240"/>
      <c r="M11" s="781" t="s">
        <v>678</v>
      </c>
      <c r="N11" s="779"/>
      <c r="O11" s="779"/>
      <c r="P11" s="779"/>
      <c r="Q11" s="779"/>
      <c r="R11" s="779"/>
      <c r="S11" s="5"/>
    </row>
    <row r="12" spans="2:21" ht="12.75" customHeight="1" x14ac:dyDescent="0.2">
      <c r="B12" s="314"/>
      <c r="D12" s="14"/>
      <c r="E12" s="6"/>
      <c r="F12" s="782" t="s">
        <v>1138</v>
      </c>
      <c r="G12" s="782"/>
      <c r="H12" s="614"/>
      <c r="I12" s="778" t="s">
        <v>705</v>
      </c>
      <c r="J12" s="778"/>
      <c r="K12" s="778"/>
      <c r="L12" s="241"/>
      <c r="M12" s="613" t="s">
        <v>1141</v>
      </c>
      <c r="N12" s="782"/>
      <c r="O12" s="614"/>
      <c r="P12" s="778" t="s">
        <v>706</v>
      </c>
      <c r="Q12" s="778"/>
      <c r="R12" s="600"/>
      <c r="S12" s="6"/>
    </row>
    <row r="13" spans="2:21" ht="24" customHeight="1" x14ac:dyDescent="0.2">
      <c r="B13" s="314"/>
      <c r="D13" s="14"/>
      <c r="E13" s="6"/>
      <c r="F13" s="783"/>
      <c r="G13" s="783"/>
      <c r="H13" s="784"/>
      <c r="I13" s="778"/>
      <c r="J13" s="778"/>
      <c r="K13" s="778"/>
      <c r="L13" s="241"/>
      <c r="M13" s="785"/>
      <c r="N13" s="783"/>
      <c r="O13" s="784"/>
      <c r="P13" s="778"/>
      <c r="Q13" s="778"/>
      <c r="R13" s="600"/>
      <c r="S13" s="6"/>
    </row>
    <row r="14" spans="2:21" ht="12.75" hidden="1" customHeight="1" x14ac:dyDescent="0.2">
      <c r="B14" s="311"/>
      <c r="C14" s="311"/>
      <c r="D14" s="14"/>
      <c r="E14" s="6"/>
      <c r="F14" s="319"/>
      <c r="G14" s="237"/>
      <c r="H14" s="323" t="s">
        <v>4</v>
      </c>
      <c r="I14" s="242"/>
      <c r="J14" s="321" t="s">
        <v>389</v>
      </c>
      <c r="K14" s="240"/>
      <c r="L14" s="240"/>
      <c r="M14" s="240"/>
      <c r="N14" s="240" t="s">
        <v>390</v>
      </c>
      <c r="O14" s="240"/>
      <c r="P14" s="240" t="s">
        <v>4</v>
      </c>
      <c r="Q14" s="240"/>
      <c r="R14" s="240" t="s">
        <v>527</v>
      </c>
      <c r="S14" s="6"/>
    </row>
    <row r="15" spans="2:21" ht="84.95" customHeight="1" x14ac:dyDescent="0.2">
      <c r="B15" s="786" t="s">
        <v>1065</v>
      </c>
      <c r="C15" s="786"/>
      <c r="D15" s="14"/>
      <c r="E15" s="6"/>
      <c r="F15" s="319" t="s">
        <v>1028</v>
      </c>
      <c r="G15" s="239" t="s">
        <v>1029</v>
      </c>
      <c r="H15" s="239" t="s">
        <v>1030</v>
      </c>
      <c r="I15" s="239" t="s">
        <v>380</v>
      </c>
      <c r="J15" s="239" t="s">
        <v>707</v>
      </c>
      <c r="K15" s="506" t="s">
        <v>1147</v>
      </c>
      <c r="L15" s="240"/>
      <c r="M15" s="239" t="s">
        <v>1028</v>
      </c>
      <c r="N15" s="239" t="s">
        <v>1029</v>
      </c>
      <c r="O15" s="239" t="s">
        <v>1030</v>
      </c>
      <c r="P15" s="239" t="s">
        <v>380</v>
      </c>
      <c r="Q15" s="239" t="s">
        <v>707</v>
      </c>
      <c r="R15" s="507" t="s">
        <v>1147</v>
      </c>
      <c r="S15" s="6"/>
    </row>
    <row r="16" spans="2:21" x14ac:dyDescent="0.2">
      <c r="D16" s="14"/>
      <c r="E16" s="6"/>
      <c r="F16" s="792" t="s">
        <v>411</v>
      </c>
      <c r="G16" s="794"/>
      <c r="H16" s="793"/>
      <c r="I16" s="792" t="s">
        <v>749</v>
      </c>
      <c r="J16" s="793"/>
      <c r="K16" s="316" t="s">
        <v>750</v>
      </c>
      <c r="L16" s="201"/>
      <c r="M16" s="792" t="s">
        <v>411</v>
      </c>
      <c r="N16" s="794"/>
      <c r="O16" s="793"/>
      <c r="P16" s="792" t="s">
        <v>749</v>
      </c>
      <c r="Q16" s="793"/>
      <c r="R16" s="424" t="s">
        <v>750</v>
      </c>
      <c r="S16" s="6"/>
    </row>
    <row r="17" spans="1:19" ht="36" customHeight="1" x14ac:dyDescent="0.2">
      <c r="A17" s="137"/>
      <c r="B17" s="60" t="s">
        <v>365</v>
      </c>
      <c r="C17" s="457" t="s">
        <v>720</v>
      </c>
      <c r="D17" s="455" t="s">
        <v>2</v>
      </c>
      <c r="E17" s="7"/>
      <c r="F17" s="59" t="s">
        <v>708</v>
      </c>
      <c r="G17" s="3" t="s">
        <v>709</v>
      </c>
      <c r="H17" s="59" t="s">
        <v>710</v>
      </c>
      <c r="I17" s="3" t="s">
        <v>711</v>
      </c>
      <c r="J17" s="59" t="s">
        <v>712</v>
      </c>
      <c r="K17" s="3" t="s">
        <v>713</v>
      </c>
      <c r="M17" s="3" t="s">
        <v>714</v>
      </c>
      <c r="N17" s="59" t="s">
        <v>715</v>
      </c>
      <c r="O17" s="71" t="s">
        <v>716</v>
      </c>
      <c r="P17" s="217" t="s">
        <v>717</v>
      </c>
      <c r="Q17" s="59" t="s">
        <v>718</v>
      </c>
      <c r="R17" s="92" t="s">
        <v>719</v>
      </c>
      <c r="S17" s="7"/>
    </row>
    <row r="18" spans="1:19" ht="35.1" customHeight="1" thickBot="1" x14ac:dyDescent="0.25">
      <c r="A18" s="77"/>
      <c r="B18" s="103" t="s">
        <v>401</v>
      </c>
      <c r="C18" s="104"/>
      <c r="D18" s="105" t="s">
        <v>19</v>
      </c>
      <c r="E18" s="4"/>
      <c r="F18" s="315">
        <f t="shared" ref="F18:K18" si="0">SUM(F19:F66)</f>
        <v>0</v>
      </c>
      <c r="G18" s="315">
        <f t="shared" si="0"/>
        <v>0</v>
      </c>
      <c r="H18" s="315">
        <f t="shared" si="0"/>
        <v>0</v>
      </c>
      <c r="I18" s="315">
        <f t="shared" si="0"/>
        <v>0</v>
      </c>
      <c r="J18" s="315">
        <f t="shared" si="0"/>
        <v>0</v>
      </c>
      <c r="K18" s="315">
        <f t="shared" si="0"/>
        <v>0</v>
      </c>
      <c r="M18" s="315">
        <f t="shared" ref="M18:R18" si="1">SUM(M19:M66)</f>
        <v>0</v>
      </c>
      <c r="N18" s="315">
        <f t="shared" si="1"/>
        <v>0</v>
      </c>
      <c r="O18" s="315">
        <f t="shared" si="1"/>
        <v>0</v>
      </c>
      <c r="P18" s="315">
        <f t="shared" si="1"/>
        <v>0</v>
      </c>
      <c r="Q18" s="315">
        <f t="shared" si="1"/>
        <v>0</v>
      </c>
      <c r="R18" s="315">
        <f t="shared" si="1"/>
        <v>0</v>
      </c>
      <c r="S18" s="4"/>
    </row>
    <row r="19" spans="1:19" ht="15.95" customHeight="1" thickTop="1" x14ac:dyDescent="0.2">
      <c r="A19" s="77"/>
      <c r="B19" s="90" t="s">
        <v>401</v>
      </c>
      <c r="C19" s="102" t="s">
        <v>426</v>
      </c>
      <c r="D19" s="72" t="s">
        <v>138</v>
      </c>
      <c r="E19" s="4">
        <v>1</v>
      </c>
      <c r="F19" s="9"/>
      <c r="G19" s="9"/>
      <c r="H19" s="9"/>
      <c r="I19" s="9"/>
      <c r="J19" s="9"/>
      <c r="K19" s="9"/>
      <c r="M19" s="9"/>
      <c r="N19" s="9"/>
      <c r="O19" s="9"/>
      <c r="P19" s="9"/>
      <c r="Q19" s="9"/>
      <c r="R19" s="9"/>
      <c r="S19" s="4">
        <v>1</v>
      </c>
    </row>
    <row r="20" spans="1:19" s="340" customFormat="1" ht="15.95" customHeight="1" x14ac:dyDescent="0.2">
      <c r="A20" s="77"/>
      <c r="B20" s="90" t="s">
        <v>401</v>
      </c>
      <c r="C20" s="102" t="s">
        <v>331</v>
      </c>
      <c r="D20" s="72" t="s">
        <v>139</v>
      </c>
      <c r="E20" s="4">
        <v>2</v>
      </c>
      <c r="F20" s="9"/>
      <c r="G20" s="9"/>
      <c r="H20" s="9"/>
      <c r="I20" s="9"/>
      <c r="J20" s="9"/>
      <c r="K20" s="9"/>
      <c r="M20" s="9"/>
      <c r="N20" s="9"/>
      <c r="O20" s="9"/>
      <c r="P20" s="9"/>
      <c r="Q20" s="9"/>
      <c r="R20" s="9"/>
      <c r="S20" s="4">
        <v>2</v>
      </c>
    </row>
    <row r="21" spans="1:19" s="340" customFormat="1" ht="15.95" customHeight="1" x14ac:dyDescent="0.2">
      <c r="A21" s="77"/>
      <c r="B21" s="90" t="s">
        <v>401</v>
      </c>
      <c r="C21" s="102" t="s">
        <v>812</v>
      </c>
      <c r="D21" s="72" t="s">
        <v>140</v>
      </c>
      <c r="E21" s="4">
        <v>39</v>
      </c>
      <c r="F21" s="9"/>
      <c r="G21" s="9"/>
      <c r="H21" s="9"/>
      <c r="I21" s="9"/>
      <c r="J21" s="9"/>
      <c r="K21" s="9"/>
      <c r="M21" s="9"/>
      <c r="N21" s="9"/>
      <c r="O21" s="9"/>
      <c r="P21" s="9"/>
      <c r="Q21" s="9"/>
      <c r="R21" s="9"/>
      <c r="S21" s="4">
        <v>39</v>
      </c>
    </row>
    <row r="22" spans="1:19" s="340" customFormat="1" ht="15.95" customHeight="1" x14ac:dyDescent="0.2">
      <c r="A22" s="77"/>
      <c r="B22" s="90" t="s">
        <v>401</v>
      </c>
      <c r="C22" s="102" t="s">
        <v>20</v>
      </c>
      <c r="D22" s="72" t="s">
        <v>21</v>
      </c>
      <c r="E22" s="4">
        <v>3</v>
      </c>
      <c r="F22" s="9"/>
      <c r="G22" s="9"/>
      <c r="H22" s="9"/>
      <c r="I22" s="9"/>
      <c r="J22" s="9"/>
      <c r="K22" s="9"/>
      <c r="M22" s="9"/>
      <c r="N22" s="9"/>
      <c r="O22" s="9"/>
      <c r="P22" s="9"/>
      <c r="Q22" s="9"/>
      <c r="R22" s="9"/>
      <c r="S22" s="4">
        <v>3</v>
      </c>
    </row>
    <row r="23" spans="1:19" s="340" customFormat="1" ht="15.95" customHeight="1" x14ac:dyDescent="0.2">
      <c r="A23" s="77"/>
      <c r="B23" s="90" t="s">
        <v>401</v>
      </c>
      <c r="C23" s="102" t="s">
        <v>427</v>
      </c>
      <c r="D23" s="72" t="s">
        <v>141</v>
      </c>
      <c r="E23" s="4">
        <v>44</v>
      </c>
      <c r="F23" s="9"/>
      <c r="G23" s="9"/>
      <c r="H23" s="9"/>
      <c r="I23" s="9"/>
      <c r="J23" s="9"/>
      <c r="K23" s="9"/>
      <c r="M23" s="9"/>
      <c r="N23" s="9"/>
      <c r="O23" s="9"/>
      <c r="P23" s="9"/>
      <c r="Q23" s="9"/>
      <c r="R23" s="9"/>
      <c r="S23" s="4">
        <v>44</v>
      </c>
    </row>
    <row r="24" spans="1:19" s="340" customFormat="1" ht="15.95" customHeight="1" x14ac:dyDescent="0.2">
      <c r="A24" s="77"/>
      <c r="B24" s="90" t="s">
        <v>401</v>
      </c>
      <c r="C24" s="102" t="s">
        <v>22</v>
      </c>
      <c r="D24" s="72" t="s">
        <v>23</v>
      </c>
      <c r="E24" s="4">
        <v>4</v>
      </c>
      <c r="F24" s="9"/>
      <c r="G24" s="9"/>
      <c r="H24" s="9"/>
      <c r="I24" s="9"/>
      <c r="J24" s="9"/>
      <c r="K24" s="9"/>
      <c r="M24" s="9"/>
      <c r="N24" s="9"/>
      <c r="O24" s="9"/>
      <c r="P24" s="9"/>
      <c r="Q24" s="9"/>
      <c r="R24" s="9"/>
      <c r="S24" s="4">
        <v>4</v>
      </c>
    </row>
    <row r="25" spans="1:19" s="340" customFormat="1" ht="15.95" customHeight="1" x14ac:dyDescent="0.2">
      <c r="A25" s="77"/>
      <c r="B25" s="90" t="s">
        <v>401</v>
      </c>
      <c r="C25" s="339" t="s">
        <v>25</v>
      </c>
      <c r="D25" s="72" t="s">
        <v>26</v>
      </c>
      <c r="E25" s="4">
        <v>6</v>
      </c>
      <c r="F25" s="9"/>
      <c r="G25" s="9"/>
      <c r="H25" s="9"/>
      <c r="I25" s="9"/>
      <c r="J25" s="9"/>
      <c r="K25" s="9"/>
      <c r="M25" s="9"/>
      <c r="N25" s="9"/>
      <c r="O25" s="9"/>
      <c r="P25" s="9"/>
      <c r="Q25" s="9"/>
      <c r="R25" s="9"/>
      <c r="S25" s="4">
        <v>6</v>
      </c>
    </row>
    <row r="26" spans="1:19" s="340" customFormat="1" ht="15.95" customHeight="1" x14ac:dyDescent="0.2">
      <c r="A26" s="77"/>
      <c r="B26" s="90" t="s">
        <v>401</v>
      </c>
      <c r="C26" s="339" t="s">
        <v>357</v>
      </c>
      <c r="D26" s="95" t="s">
        <v>27</v>
      </c>
      <c r="E26" s="4">
        <v>5</v>
      </c>
      <c r="F26" s="9"/>
      <c r="G26" s="9"/>
      <c r="H26" s="9"/>
      <c r="I26" s="9"/>
      <c r="J26" s="9"/>
      <c r="K26" s="9"/>
      <c r="M26" s="9"/>
      <c r="N26" s="9"/>
      <c r="O26" s="9"/>
      <c r="P26" s="9"/>
      <c r="Q26" s="9"/>
      <c r="R26" s="9"/>
      <c r="S26" s="4">
        <v>5</v>
      </c>
    </row>
    <row r="27" spans="1:19" s="340" customFormat="1" ht="15.95" customHeight="1" x14ac:dyDescent="0.2">
      <c r="A27" s="77"/>
      <c r="B27" s="90" t="s">
        <v>401</v>
      </c>
      <c r="C27" s="339" t="s">
        <v>28</v>
      </c>
      <c r="D27" s="72" t="s">
        <v>29</v>
      </c>
      <c r="E27" s="4">
        <v>27</v>
      </c>
      <c r="F27" s="9"/>
      <c r="G27" s="9"/>
      <c r="H27" s="9"/>
      <c r="I27" s="9"/>
      <c r="J27" s="9"/>
      <c r="K27" s="9"/>
      <c r="M27" s="9"/>
      <c r="N27" s="9"/>
      <c r="O27" s="9"/>
      <c r="P27" s="9"/>
      <c r="Q27" s="9"/>
      <c r="R27" s="9"/>
      <c r="S27" s="4">
        <v>27</v>
      </c>
    </row>
    <row r="28" spans="1:19" s="340" customFormat="1" ht="15.95" customHeight="1" x14ac:dyDescent="0.2">
      <c r="A28" s="77"/>
      <c r="B28" s="90" t="s">
        <v>401</v>
      </c>
      <c r="C28" s="102" t="s">
        <v>896</v>
      </c>
      <c r="D28" s="72" t="s">
        <v>142</v>
      </c>
      <c r="E28" s="4">
        <v>50</v>
      </c>
      <c r="F28" s="9"/>
      <c r="G28" s="9"/>
      <c r="H28" s="9"/>
      <c r="I28" s="9"/>
      <c r="J28" s="9"/>
      <c r="K28" s="9"/>
      <c r="M28" s="9"/>
      <c r="N28" s="9"/>
      <c r="O28" s="9"/>
      <c r="P28" s="9"/>
      <c r="Q28" s="9"/>
      <c r="R28" s="9"/>
      <c r="S28" s="4">
        <v>50</v>
      </c>
    </row>
    <row r="29" spans="1:19" s="340" customFormat="1" ht="15.95" customHeight="1" x14ac:dyDescent="0.2">
      <c r="A29" s="77"/>
      <c r="B29" s="90" t="s">
        <v>401</v>
      </c>
      <c r="C29" s="339" t="s">
        <v>363</v>
      </c>
      <c r="D29" s="95" t="s">
        <v>58</v>
      </c>
      <c r="E29" s="4">
        <v>7</v>
      </c>
      <c r="F29" s="9"/>
      <c r="G29" s="9"/>
      <c r="H29" s="9"/>
      <c r="I29" s="9"/>
      <c r="J29" s="9"/>
      <c r="K29" s="9"/>
      <c r="M29" s="9"/>
      <c r="N29" s="9"/>
      <c r="O29" s="9"/>
      <c r="P29" s="9"/>
      <c r="Q29" s="9"/>
      <c r="R29" s="9"/>
      <c r="S29" s="4">
        <v>7</v>
      </c>
    </row>
    <row r="30" spans="1:19" s="340" customFormat="1" ht="15.95" customHeight="1" x14ac:dyDescent="0.2">
      <c r="A30" s="77"/>
      <c r="B30" s="90" t="s">
        <v>401</v>
      </c>
      <c r="C30" s="339" t="s">
        <v>359</v>
      </c>
      <c r="D30" s="95" t="s">
        <v>35</v>
      </c>
      <c r="E30" s="4">
        <v>8</v>
      </c>
      <c r="F30" s="9"/>
      <c r="G30" s="9"/>
      <c r="H30" s="9"/>
      <c r="I30" s="9"/>
      <c r="J30" s="9"/>
      <c r="K30" s="9"/>
      <c r="M30" s="9"/>
      <c r="N30" s="9"/>
      <c r="O30" s="9"/>
      <c r="P30" s="9"/>
      <c r="Q30" s="9"/>
      <c r="R30" s="9"/>
      <c r="S30" s="4">
        <v>8</v>
      </c>
    </row>
    <row r="31" spans="1:19" s="340" customFormat="1" ht="15.95" customHeight="1" x14ac:dyDescent="0.2">
      <c r="A31" s="77"/>
      <c r="B31" s="90" t="s">
        <v>401</v>
      </c>
      <c r="C31" s="102" t="s">
        <v>341</v>
      </c>
      <c r="D31" s="72" t="s">
        <v>143</v>
      </c>
      <c r="E31" s="4">
        <v>9</v>
      </c>
      <c r="F31" s="9"/>
      <c r="G31" s="9"/>
      <c r="H31" s="9"/>
      <c r="I31" s="9"/>
      <c r="J31" s="9"/>
      <c r="K31" s="9"/>
      <c r="M31" s="9"/>
      <c r="N31" s="9"/>
      <c r="O31" s="9"/>
      <c r="P31" s="9"/>
      <c r="Q31" s="9"/>
      <c r="R31" s="9"/>
      <c r="S31" s="4">
        <v>9</v>
      </c>
    </row>
    <row r="32" spans="1:19" s="340" customFormat="1" ht="15.95" customHeight="1" x14ac:dyDescent="0.2">
      <c r="A32" s="77"/>
      <c r="B32" s="90" t="s">
        <v>401</v>
      </c>
      <c r="C32" s="339" t="s">
        <v>32</v>
      </c>
      <c r="D32" s="72" t="s">
        <v>33</v>
      </c>
      <c r="E32" s="4">
        <v>10</v>
      </c>
      <c r="F32" s="9"/>
      <c r="G32" s="9"/>
      <c r="H32" s="9"/>
      <c r="I32" s="9"/>
      <c r="J32" s="9"/>
      <c r="K32" s="9"/>
      <c r="M32" s="9"/>
      <c r="N32" s="9"/>
      <c r="O32" s="9"/>
      <c r="P32" s="9"/>
      <c r="Q32" s="9"/>
      <c r="R32" s="9"/>
      <c r="S32" s="4">
        <v>10</v>
      </c>
    </row>
    <row r="33" spans="1:19" s="340" customFormat="1" ht="15.95" customHeight="1" x14ac:dyDescent="0.2">
      <c r="A33" s="77"/>
      <c r="B33" s="90" t="s">
        <v>401</v>
      </c>
      <c r="C33" s="102" t="s">
        <v>340</v>
      </c>
      <c r="D33" s="72" t="s">
        <v>144</v>
      </c>
      <c r="E33" s="4">
        <v>228</v>
      </c>
      <c r="F33" s="9"/>
      <c r="G33" s="9"/>
      <c r="H33" s="9"/>
      <c r="I33" s="9"/>
      <c r="J33" s="9"/>
      <c r="K33" s="9"/>
      <c r="M33" s="9"/>
      <c r="N33" s="9"/>
      <c r="O33" s="9"/>
      <c r="P33" s="9"/>
      <c r="Q33" s="9"/>
      <c r="R33" s="9"/>
      <c r="S33" s="4">
        <v>228</v>
      </c>
    </row>
    <row r="34" spans="1:19" s="340" customFormat="1" ht="15.95" customHeight="1" x14ac:dyDescent="0.2">
      <c r="A34" s="77"/>
      <c r="B34" s="90" t="s">
        <v>401</v>
      </c>
      <c r="C34" s="102" t="s">
        <v>428</v>
      </c>
      <c r="D34" s="72" t="s">
        <v>145</v>
      </c>
      <c r="E34" s="4">
        <v>34</v>
      </c>
      <c r="F34" s="9"/>
      <c r="G34" s="9"/>
      <c r="H34" s="9"/>
      <c r="I34" s="9"/>
      <c r="J34" s="9"/>
      <c r="K34" s="9"/>
      <c r="M34" s="9"/>
      <c r="N34" s="9"/>
      <c r="O34" s="9"/>
      <c r="P34" s="9"/>
      <c r="Q34" s="9"/>
      <c r="R34" s="9"/>
      <c r="S34" s="4">
        <v>34</v>
      </c>
    </row>
    <row r="35" spans="1:19" s="340" customFormat="1" ht="15.95" customHeight="1" x14ac:dyDescent="0.2">
      <c r="A35" s="77"/>
      <c r="B35" s="90" t="s">
        <v>401</v>
      </c>
      <c r="C35" s="102" t="s">
        <v>342</v>
      </c>
      <c r="D35" s="72" t="s">
        <v>146</v>
      </c>
      <c r="E35" s="4">
        <v>230</v>
      </c>
      <c r="F35" s="9"/>
      <c r="G35" s="9"/>
      <c r="H35" s="9"/>
      <c r="I35" s="9"/>
      <c r="J35" s="9"/>
      <c r="K35" s="9"/>
      <c r="M35" s="9"/>
      <c r="N35" s="9"/>
      <c r="O35" s="9"/>
      <c r="P35" s="9"/>
      <c r="Q35" s="9"/>
      <c r="R35" s="9"/>
      <c r="S35" s="4">
        <v>230</v>
      </c>
    </row>
    <row r="36" spans="1:19" ht="15.95" customHeight="1" x14ac:dyDescent="0.2">
      <c r="A36" s="77"/>
      <c r="B36" s="90" t="s">
        <v>401</v>
      </c>
      <c r="C36" s="100" t="s">
        <v>30</v>
      </c>
      <c r="D36" s="72" t="s">
        <v>31</v>
      </c>
      <c r="E36" s="4">
        <v>11</v>
      </c>
      <c r="F36" s="9"/>
      <c r="G36" s="9"/>
      <c r="H36" s="9"/>
      <c r="I36" s="9"/>
      <c r="J36" s="9"/>
      <c r="K36" s="9"/>
      <c r="M36" s="9"/>
      <c r="N36" s="9"/>
      <c r="O36" s="9"/>
      <c r="P36" s="9"/>
      <c r="Q36" s="9"/>
      <c r="R36" s="9"/>
      <c r="S36" s="4">
        <v>11</v>
      </c>
    </row>
    <row r="37" spans="1:19" ht="15.95" customHeight="1" x14ac:dyDescent="0.2">
      <c r="A37" s="77"/>
      <c r="B37" s="90" t="s">
        <v>401</v>
      </c>
      <c r="C37" s="100" t="s">
        <v>62</v>
      </c>
      <c r="D37" s="72" t="s">
        <v>63</v>
      </c>
      <c r="E37" s="4">
        <v>12</v>
      </c>
      <c r="F37" s="9"/>
      <c r="G37" s="9"/>
      <c r="H37" s="9"/>
      <c r="I37" s="9"/>
      <c r="J37" s="9"/>
      <c r="K37" s="9"/>
      <c r="M37" s="9"/>
      <c r="N37" s="9"/>
      <c r="O37" s="9"/>
      <c r="P37" s="9"/>
      <c r="Q37" s="9"/>
      <c r="R37" s="9"/>
      <c r="S37" s="4">
        <v>12</v>
      </c>
    </row>
    <row r="38" spans="1:19" ht="15.95" customHeight="1" x14ac:dyDescent="0.2">
      <c r="A38" s="77"/>
      <c r="B38" s="90" t="s">
        <v>401</v>
      </c>
      <c r="C38" s="100" t="s">
        <v>360</v>
      </c>
      <c r="D38" s="95" t="s">
        <v>36</v>
      </c>
      <c r="E38" s="4">
        <v>13</v>
      </c>
      <c r="F38" s="9"/>
      <c r="G38" s="9"/>
      <c r="H38" s="9"/>
      <c r="I38" s="9"/>
      <c r="J38" s="9"/>
      <c r="K38" s="9"/>
      <c r="M38" s="9"/>
      <c r="N38" s="9"/>
      <c r="O38" s="9"/>
      <c r="P38" s="9"/>
      <c r="Q38" s="9"/>
      <c r="R38" s="9"/>
      <c r="S38" s="4">
        <v>13</v>
      </c>
    </row>
    <row r="39" spans="1:19" ht="15.95" customHeight="1" x14ac:dyDescent="0.2">
      <c r="A39" s="77"/>
      <c r="B39" s="90" t="s">
        <v>401</v>
      </c>
      <c r="C39" s="99" t="s">
        <v>343</v>
      </c>
      <c r="D39" s="72" t="s">
        <v>147</v>
      </c>
      <c r="E39" s="4">
        <v>229</v>
      </c>
      <c r="F39" s="9"/>
      <c r="G39" s="9"/>
      <c r="H39" s="9"/>
      <c r="I39" s="9"/>
      <c r="J39" s="9"/>
      <c r="K39" s="9"/>
      <c r="M39" s="9"/>
      <c r="N39" s="9"/>
      <c r="O39" s="9"/>
      <c r="P39" s="9"/>
      <c r="Q39" s="9"/>
      <c r="R39" s="9"/>
      <c r="S39" s="4">
        <v>229</v>
      </c>
    </row>
    <row r="40" spans="1:19" ht="15.95" customHeight="1" x14ac:dyDescent="0.2">
      <c r="A40" s="77"/>
      <c r="B40" s="90" t="s">
        <v>401</v>
      </c>
      <c r="C40" s="100" t="s">
        <v>65</v>
      </c>
      <c r="D40" s="72" t="s">
        <v>66</v>
      </c>
      <c r="E40" s="4">
        <v>45</v>
      </c>
      <c r="F40" s="9"/>
      <c r="G40" s="9"/>
      <c r="H40" s="9"/>
      <c r="I40" s="9"/>
      <c r="J40" s="9"/>
      <c r="K40" s="9"/>
      <c r="M40" s="9"/>
      <c r="N40" s="9"/>
      <c r="O40" s="9"/>
      <c r="P40" s="9"/>
      <c r="Q40" s="9"/>
      <c r="R40" s="9"/>
      <c r="S40" s="4">
        <v>45</v>
      </c>
    </row>
    <row r="41" spans="1:19" ht="15.95" customHeight="1" x14ac:dyDescent="0.2">
      <c r="A41" s="77"/>
      <c r="B41" s="90" t="s">
        <v>401</v>
      </c>
      <c r="C41" s="100" t="s">
        <v>38</v>
      </c>
      <c r="D41" s="72" t="s">
        <v>39</v>
      </c>
      <c r="E41" s="4">
        <v>28</v>
      </c>
      <c r="F41" s="9"/>
      <c r="G41" s="9"/>
      <c r="H41" s="9"/>
      <c r="I41" s="9"/>
      <c r="J41" s="9"/>
      <c r="K41" s="9"/>
      <c r="M41" s="9"/>
      <c r="N41" s="9"/>
      <c r="O41" s="9"/>
      <c r="P41" s="9"/>
      <c r="Q41" s="9"/>
      <c r="R41" s="9"/>
      <c r="S41" s="4">
        <v>28</v>
      </c>
    </row>
    <row r="42" spans="1:19" ht="15.95" customHeight="1" x14ac:dyDescent="0.2">
      <c r="A42" s="77"/>
      <c r="B42" s="90" t="s">
        <v>401</v>
      </c>
      <c r="C42" s="100" t="s">
        <v>40</v>
      </c>
      <c r="D42" s="72" t="s">
        <v>41</v>
      </c>
      <c r="E42" s="4">
        <v>29</v>
      </c>
      <c r="F42" s="9"/>
      <c r="G42" s="9"/>
      <c r="H42" s="9"/>
      <c r="I42" s="9"/>
      <c r="J42" s="9"/>
      <c r="K42" s="9"/>
      <c r="M42" s="9"/>
      <c r="N42" s="9"/>
      <c r="O42" s="9"/>
      <c r="P42" s="9"/>
      <c r="Q42" s="9"/>
      <c r="R42" s="9"/>
      <c r="S42" s="4">
        <v>29</v>
      </c>
    </row>
    <row r="43" spans="1:19" ht="15.95" customHeight="1" x14ac:dyDescent="0.2">
      <c r="A43" s="77"/>
      <c r="B43" s="90" t="s">
        <v>401</v>
      </c>
      <c r="C43" s="100" t="s">
        <v>42</v>
      </c>
      <c r="D43" s="72" t="s">
        <v>43</v>
      </c>
      <c r="E43" s="4">
        <v>15</v>
      </c>
      <c r="F43" s="9"/>
      <c r="G43" s="9"/>
      <c r="H43" s="9"/>
      <c r="I43" s="9"/>
      <c r="J43" s="9"/>
      <c r="K43" s="9"/>
      <c r="M43" s="9"/>
      <c r="N43" s="9"/>
      <c r="O43" s="9"/>
      <c r="P43" s="9"/>
      <c r="Q43" s="9"/>
      <c r="R43" s="9"/>
      <c r="S43" s="4">
        <v>15</v>
      </c>
    </row>
    <row r="44" spans="1:19" ht="15.95" customHeight="1" x14ac:dyDescent="0.2">
      <c r="A44" s="77"/>
      <c r="B44" s="90" t="s">
        <v>401</v>
      </c>
      <c r="C44" s="100" t="s">
        <v>361</v>
      </c>
      <c r="D44" s="95" t="s">
        <v>46</v>
      </c>
      <c r="E44" s="4">
        <v>16</v>
      </c>
      <c r="F44" s="9"/>
      <c r="G44" s="9"/>
      <c r="H44" s="9"/>
      <c r="I44" s="9"/>
      <c r="J44" s="9"/>
      <c r="K44" s="9"/>
      <c r="M44" s="9"/>
      <c r="N44" s="9"/>
      <c r="O44" s="9"/>
      <c r="P44" s="9"/>
      <c r="Q44" s="9"/>
      <c r="R44" s="9"/>
      <c r="S44" s="4">
        <v>16</v>
      </c>
    </row>
    <row r="45" spans="1:19" ht="15.95" customHeight="1" x14ac:dyDescent="0.2">
      <c r="A45" s="77"/>
      <c r="B45" s="90" t="s">
        <v>401</v>
      </c>
      <c r="C45" s="99" t="s">
        <v>1210</v>
      </c>
      <c r="D45" s="72" t="s">
        <v>148</v>
      </c>
      <c r="E45" s="4">
        <v>47</v>
      </c>
      <c r="F45" s="9"/>
      <c r="G45" s="9"/>
      <c r="H45" s="9"/>
      <c r="I45" s="9"/>
      <c r="J45" s="9"/>
      <c r="K45" s="9"/>
      <c r="M45" s="9"/>
      <c r="N45" s="9"/>
      <c r="O45" s="9"/>
      <c r="P45" s="9"/>
      <c r="Q45" s="9"/>
      <c r="R45" s="9"/>
      <c r="S45" s="4">
        <v>47</v>
      </c>
    </row>
    <row r="46" spans="1:19" ht="15.95" customHeight="1" x14ac:dyDescent="0.2">
      <c r="A46" s="77"/>
      <c r="B46" s="90" t="s">
        <v>401</v>
      </c>
      <c r="C46" s="99" t="s">
        <v>429</v>
      </c>
      <c r="D46" s="72" t="s">
        <v>149</v>
      </c>
      <c r="E46" s="4">
        <v>41</v>
      </c>
      <c r="F46" s="9"/>
      <c r="G46" s="9"/>
      <c r="H46" s="9"/>
      <c r="I46" s="9"/>
      <c r="J46" s="9"/>
      <c r="K46" s="9"/>
      <c r="M46" s="9"/>
      <c r="N46" s="9"/>
      <c r="O46" s="9"/>
      <c r="P46" s="9"/>
      <c r="Q46" s="9"/>
      <c r="R46" s="9"/>
      <c r="S46" s="4">
        <v>41</v>
      </c>
    </row>
    <row r="47" spans="1:19" ht="15.95" customHeight="1" x14ac:dyDescent="0.2">
      <c r="A47" s="77"/>
      <c r="B47" s="90" t="s">
        <v>401</v>
      </c>
      <c r="C47" s="99" t="s">
        <v>430</v>
      </c>
      <c r="D47" s="72" t="s">
        <v>150</v>
      </c>
      <c r="E47" s="4">
        <v>236</v>
      </c>
      <c r="F47" s="9"/>
      <c r="G47" s="9"/>
      <c r="H47" s="9"/>
      <c r="I47" s="9"/>
      <c r="J47" s="9"/>
      <c r="K47" s="9"/>
      <c r="M47" s="9"/>
      <c r="N47" s="9"/>
      <c r="O47" s="9"/>
      <c r="P47" s="9"/>
      <c r="Q47" s="9"/>
      <c r="R47" s="9"/>
      <c r="S47" s="4">
        <v>236</v>
      </c>
    </row>
    <row r="48" spans="1:19" ht="15.95" customHeight="1" x14ac:dyDescent="0.2">
      <c r="A48" s="77"/>
      <c r="B48" s="90" t="s">
        <v>401</v>
      </c>
      <c r="C48" s="100" t="s">
        <v>47</v>
      </c>
      <c r="D48" s="72" t="s">
        <v>48</v>
      </c>
      <c r="E48" s="4">
        <v>18</v>
      </c>
      <c r="F48" s="9"/>
      <c r="G48" s="9"/>
      <c r="H48" s="9"/>
      <c r="I48" s="9"/>
      <c r="J48" s="9"/>
      <c r="K48" s="9"/>
      <c r="M48" s="9"/>
      <c r="N48" s="9"/>
      <c r="O48" s="9"/>
      <c r="P48" s="9"/>
      <c r="Q48" s="9"/>
      <c r="R48" s="9"/>
      <c r="S48" s="4">
        <v>18</v>
      </c>
    </row>
    <row r="49" spans="1:19" ht="15.95" customHeight="1" x14ac:dyDescent="0.2">
      <c r="A49" s="77"/>
      <c r="B49" s="90" t="s">
        <v>401</v>
      </c>
      <c r="C49" s="100" t="s">
        <v>364</v>
      </c>
      <c r="D49" s="95" t="s">
        <v>64</v>
      </c>
      <c r="E49" s="4">
        <v>19</v>
      </c>
      <c r="F49" s="9"/>
      <c r="G49" s="9"/>
      <c r="H49" s="9"/>
      <c r="I49" s="9"/>
      <c r="J49" s="9"/>
      <c r="K49" s="9"/>
      <c r="M49" s="9"/>
      <c r="N49" s="9"/>
      <c r="O49" s="9"/>
      <c r="P49" s="9"/>
      <c r="Q49" s="9"/>
      <c r="R49" s="9"/>
      <c r="S49" s="4">
        <v>19</v>
      </c>
    </row>
    <row r="50" spans="1:19" ht="15.95" customHeight="1" x14ac:dyDescent="0.2">
      <c r="A50" s="77"/>
      <c r="B50" s="90" t="s">
        <v>401</v>
      </c>
      <c r="C50" s="100" t="s">
        <v>49</v>
      </c>
      <c r="D50" s="72" t="s">
        <v>50</v>
      </c>
      <c r="E50" s="4">
        <v>20</v>
      </c>
      <c r="F50" s="9"/>
      <c r="G50" s="9"/>
      <c r="H50" s="9"/>
      <c r="I50" s="9"/>
      <c r="J50" s="9"/>
      <c r="K50" s="9"/>
      <c r="M50" s="9"/>
      <c r="N50" s="9"/>
      <c r="O50" s="9"/>
      <c r="P50" s="9"/>
      <c r="Q50" s="9"/>
      <c r="R50" s="9"/>
      <c r="S50" s="4">
        <v>20</v>
      </c>
    </row>
    <row r="51" spans="1:19" ht="15.95" customHeight="1" x14ac:dyDescent="0.2">
      <c r="A51" s="77"/>
      <c r="B51" s="90" t="s">
        <v>401</v>
      </c>
      <c r="C51" s="100" t="s">
        <v>51</v>
      </c>
      <c r="D51" s="72" t="s">
        <v>52</v>
      </c>
      <c r="E51" s="4">
        <v>21</v>
      </c>
      <c r="F51" s="9"/>
      <c r="G51" s="9"/>
      <c r="H51" s="9"/>
      <c r="I51" s="9"/>
      <c r="J51" s="9"/>
      <c r="K51" s="9"/>
      <c r="M51" s="9"/>
      <c r="N51" s="9"/>
      <c r="O51" s="9"/>
      <c r="P51" s="9"/>
      <c r="Q51" s="9"/>
      <c r="R51" s="9"/>
      <c r="S51" s="4">
        <v>21</v>
      </c>
    </row>
    <row r="52" spans="1:19" ht="15.95" customHeight="1" x14ac:dyDescent="0.2">
      <c r="A52" s="77"/>
      <c r="B52" s="90" t="s">
        <v>401</v>
      </c>
      <c r="C52" s="100" t="s">
        <v>362</v>
      </c>
      <c r="D52" s="95" t="s">
        <v>53</v>
      </c>
      <c r="E52" s="4">
        <v>22</v>
      </c>
      <c r="F52" s="9"/>
      <c r="G52" s="9"/>
      <c r="H52" s="9"/>
      <c r="I52" s="9"/>
      <c r="J52" s="9"/>
      <c r="K52" s="9"/>
      <c r="M52" s="9"/>
      <c r="N52" s="9"/>
      <c r="O52" s="9"/>
      <c r="P52" s="9"/>
      <c r="Q52" s="9"/>
      <c r="R52" s="9"/>
      <c r="S52" s="4">
        <v>22</v>
      </c>
    </row>
    <row r="53" spans="1:19" ht="15.95" customHeight="1" x14ac:dyDescent="0.2">
      <c r="A53" s="77"/>
      <c r="B53" s="90" t="s">
        <v>401</v>
      </c>
      <c r="C53" s="100" t="s">
        <v>54</v>
      </c>
      <c r="D53" s="72" t="s">
        <v>55</v>
      </c>
      <c r="E53" s="4">
        <v>23</v>
      </c>
      <c r="F53" s="9"/>
      <c r="G53" s="9"/>
      <c r="H53" s="9"/>
      <c r="I53" s="9"/>
      <c r="J53" s="9"/>
      <c r="K53" s="9"/>
      <c r="M53" s="9"/>
      <c r="N53" s="9"/>
      <c r="O53" s="9"/>
      <c r="P53" s="9"/>
      <c r="Q53" s="9"/>
      <c r="R53" s="9"/>
      <c r="S53" s="4">
        <v>23</v>
      </c>
    </row>
    <row r="54" spans="1:19" ht="15.95" customHeight="1" x14ac:dyDescent="0.2">
      <c r="A54" s="77"/>
      <c r="B54" s="90" t="s">
        <v>401</v>
      </c>
      <c r="C54" s="100" t="s">
        <v>1211</v>
      </c>
      <c r="D54" s="72" t="s">
        <v>67</v>
      </c>
      <c r="E54" s="4">
        <v>42</v>
      </c>
      <c r="F54" s="9"/>
      <c r="G54" s="9"/>
      <c r="H54" s="9"/>
      <c r="I54" s="9"/>
      <c r="J54" s="9"/>
      <c r="K54" s="9"/>
      <c r="M54" s="9"/>
      <c r="N54" s="9"/>
      <c r="O54" s="9"/>
      <c r="P54" s="9"/>
      <c r="Q54" s="9"/>
      <c r="R54" s="9"/>
      <c r="S54" s="4">
        <v>42</v>
      </c>
    </row>
    <row r="55" spans="1:19" ht="15.95" customHeight="1" x14ac:dyDescent="0.2">
      <c r="A55" s="77"/>
      <c r="B55" s="90" t="s">
        <v>401</v>
      </c>
      <c r="C55" s="99" t="s">
        <v>432</v>
      </c>
      <c r="D55" s="72" t="s">
        <v>152</v>
      </c>
      <c r="E55" s="4">
        <v>24</v>
      </c>
      <c r="F55" s="9"/>
      <c r="G55" s="9"/>
      <c r="H55" s="9"/>
      <c r="I55" s="9"/>
      <c r="J55" s="9"/>
      <c r="K55" s="9"/>
      <c r="M55" s="9"/>
      <c r="N55" s="9"/>
      <c r="O55" s="9"/>
      <c r="P55" s="9"/>
      <c r="Q55" s="9"/>
      <c r="R55" s="9"/>
      <c r="S55" s="4">
        <v>24</v>
      </c>
    </row>
    <row r="56" spans="1:19" ht="15.95" customHeight="1" x14ac:dyDescent="0.2">
      <c r="A56" s="77"/>
      <c r="B56" s="90" t="s">
        <v>401</v>
      </c>
      <c r="C56" s="100" t="s">
        <v>59</v>
      </c>
      <c r="D56" s="72" t="s">
        <v>60</v>
      </c>
      <c r="E56" s="4">
        <v>25</v>
      </c>
      <c r="F56" s="9"/>
      <c r="G56" s="9"/>
      <c r="H56" s="9"/>
      <c r="I56" s="9"/>
      <c r="J56" s="9"/>
      <c r="K56" s="9"/>
      <c r="M56" s="9"/>
      <c r="N56" s="9"/>
      <c r="O56" s="9"/>
      <c r="P56" s="9"/>
      <c r="Q56" s="9"/>
      <c r="R56" s="9"/>
      <c r="S56" s="4">
        <v>25</v>
      </c>
    </row>
    <row r="57" spans="1:19" ht="15.95" customHeight="1" x14ac:dyDescent="0.2">
      <c r="A57" s="77"/>
      <c r="B57" s="90" t="s">
        <v>401</v>
      </c>
      <c r="C57" s="99" t="s">
        <v>431</v>
      </c>
      <c r="D57" s="72" t="s">
        <v>151</v>
      </c>
      <c r="E57" s="4">
        <v>48</v>
      </c>
      <c r="F57" s="9"/>
      <c r="G57" s="9"/>
      <c r="H57" s="9"/>
      <c r="I57" s="9"/>
      <c r="J57" s="9"/>
      <c r="K57" s="9"/>
      <c r="M57" s="9"/>
      <c r="N57" s="9"/>
      <c r="O57" s="9"/>
      <c r="P57" s="9"/>
      <c r="Q57" s="9"/>
      <c r="R57" s="9"/>
      <c r="S57" s="4">
        <v>48</v>
      </c>
    </row>
    <row r="58" spans="1:19" ht="15.95" customHeight="1" x14ac:dyDescent="0.2">
      <c r="A58" s="77"/>
      <c r="B58" s="90" t="s">
        <v>401</v>
      </c>
      <c r="C58" s="100" t="s">
        <v>916</v>
      </c>
      <c r="D58" s="72" t="s">
        <v>57</v>
      </c>
      <c r="E58" s="4">
        <v>49</v>
      </c>
      <c r="F58" s="9"/>
      <c r="G58" s="9"/>
      <c r="H58" s="9"/>
      <c r="I58" s="9"/>
      <c r="J58" s="9"/>
      <c r="K58" s="9"/>
      <c r="M58" s="9"/>
      <c r="N58" s="9"/>
      <c r="O58" s="9"/>
      <c r="P58" s="9"/>
      <c r="Q58" s="9"/>
      <c r="R58" s="9"/>
      <c r="S58" s="4">
        <v>49</v>
      </c>
    </row>
    <row r="59" spans="1:19" ht="15.95" customHeight="1" x14ac:dyDescent="0.2">
      <c r="A59" s="77"/>
      <c r="B59" s="90" t="s">
        <v>401</v>
      </c>
      <c r="C59" s="100" t="s">
        <v>391</v>
      </c>
      <c r="D59" s="72" t="s">
        <v>56</v>
      </c>
      <c r="E59" s="4">
        <v>46</v>
      </c>
      <c r="F59" s="9"/>
      <c r="G59" s="9"/>
      <c r="H59" s="9"/>
      <c r="I59" s="9"/>
      <c r="J59" s="9"/>
      <c r="K59" s="9"/>
      <c r="M59" s="9"/>
      <c r="N59" s="9"/>
      <c r="O59" s="9"/>
      <c r="P59" s="9"/>
      <c r="Q59" s="9"/>
      <c r="R59" s="9"/>
      <c r="S59" s="4">
        <v>46</v>
      </c>
    </row>
    <row r="60" spans="1:19" ht="15.95" customHeight="1" x14ac:dyDescent="0.2">
      <c r="A60" s="77"/>
      <c r="B60" s="90" t="s">
        <v>401</v>
      </c>
      <c r="C60" s="100" t="s">
        <v>358</v>
      </c>
      <c r="D60" s="95" t="s">
        <v>34</v>
      </c>
      <c r="E60" s="4">
        <v>30</v>
      </c>
      <c r="F60" s="9"/>
      <c r="G60" s="9"/>
      <c r="H60" s="9"/>
      <c r="I60" s="9"/>
      <c r="J60" s="9"/>
      <c r="K60" s="9"/>
      <c r="M60" s="9"/>
      <c r="N60" s="9"/>
      <c r="O60" s="9"/>
      <c r="P60" s="9"/>
      <c r="Q60" s="9"/>
      <c r="R60" s="9"/>
      <c r="S60" s="4">
        <v>30</v>
      </c>
    </row>
    <row r="61" spans="1:19" ht="15.95" customHeight="1" x14ac:dyDescent="0.2">
      <c r="A61" s="77"/>
      <c r="B61" s="90" t="s">
        <v>401</v>
      </c>
      <c r="C61" s="100" t="s">
        <v>1212</v>
      </c>
      <c r="D61" s="72" t="s">
        <v>24</v>
      </c>
      <c r="E61" s="4">
        <v>31</v>
      </c>
      <c r="F61" s="9"/>
      <c r="G61" s="9"/>
      <c r="H61" s="9"/>
      <c r="I61" s="9"/>
      <c r="J61" s="9"/>
      <c r="K61" s="9"/>
      <c r="M61" s="9"/>
      <c r="N61" s="9"/>
      <c r="O61" s="9"/>
      <c r="P61" s="9"/>
      <c r="Q61" s="9"/>
      <c r="R61" s="9"/>
      <c r="S61" s="4">
        <v>31</v>
      </c>
    </row>
    <row r="62" spans="1:19" ht="15.95" customHeight="1" x14ac:dyDescent="0.2">
      <c r="A62" s="77"/>
      <c r="B62" s="90" t="s">
        <v>401</v>
      </c>
      <c r="C62" s="100" t="s">
        <v>68</v>
      </c>
      <c r="D62" s="72" t="s">
        <v>69</v>
      </c>
      <c r="E62" s="4">
        <v>32</v>
      </c>
      <c r="F62" s="9"/>
      <c r="G62" s="9"/>
      <c r="H62" s="9"/>
      <c r="I62" s="9"/>
      <c r="J62" s="9"/>
      <c r="K62" s="9"/>
      <c r="M62" s="9"/>
      <c r="N62" s="9"/>
      <c r="O62" s="9"/>
      <c r="P62" s="9"/>
      <c r="Q62" s="9"/>
      <c r="R62" s="9"/>
      <c r="S62" s="4">
        <v>32</v>
      </c>
    </row>
    <row r="63" spans="1:19" ht="15.95" customHeight="1" x14ac:dyDescent="0.2">
      <c r="A63" s="77"/>
      <c r="B63" s="90" t="s">
        <v>401</v>
      </c>
      <c r="C63" s="99" t="s">
        <v>433</v>
      </c>
      <c r="D63" s="72" t="s">
        <v>153</v>
      </c>
      <c r="E63" s="4">
        <v>43</v>
      </c>
      <c r="F63" s="63"/>
      <c r="G63" s="63"/>
      <c r="H63" s="63"/>
      <c r="I63" s="63"/>
      <c r="J63" s="63"/>
      <c r="K63" s="63"/>
      <c r="M63" s="63"/>
      <c r="N63" s="63"/>
      <c r="O63" s="63"/>
      <c r="P63" s="63"/>
      <c r="Q63" s="63"/>
      <c r="R63" s="63"/>
      <c r="S63" s="4">
        <v>43</v>
      </c>
    </row>
    <row r="64" spans="1:19" ht="15.95" customHeight="1" x14ac:dyDescent="0.2">
      <c r="A64" s="77"/>
      <c r="B64" s="90" t="s">
        <v>401</v>
      </c>
      <c r="C64" s="100" t="s">
        <v>44</v>
      </c>
      <c r="D64" s="72" t="s">
        <v>45</v>
      </c>
      <c r="E64" s="4">
        <v>33</v>
      </c>
      <c r="F64" s="63"/>
      <c r="G64" s="63"/>
      <c r="H64" s="63"/>
      <c r="I64" s="63"/>
      <c r="J64" s="63"/>
      <c r="K64" s="63"/>
      <c r="M64" s="63"/>
      <c r="N64" s="63"/>
      <c r="O64" s="63"/>
      <c r="P64" s="63"/>
      <c r="Q64" s="63"/>
      <c r="R64" s="63"/>
      <c r="S64" s="4">
        <v>33</v>
      </c>
    </row>
    <row r="65" spans="1:19" ht="15.95" customHeight="1" x14ac:dyDescent="0.2">
      <c r="A65" s="77"/>
      <c r="B65" s="90" t="s">
        <v>401</v>
      </c>
      <c r="C65" s="100" t="s">
        <v>917</v>
      </c>
      <c r="D65" s="95" t="s">
        <v>61</v>
      </c>
      <c r="E65" s="4">
        <v>35</v>
      </c>
      <c r="F65" s="9"/>
      <c r="G65" s="9"/>
      <c r="H65" s="9"/>
      <c r="I65" s="9"/>
      <c r="J65" s="9"/>
      <c r="K65" s="9"/>
      <c r="M65" s="9"/>
      <c r="N65" s="9"/>
      <c r="O65" s="9"/>
      <c r="P65" s="9"/>
      <c r="Q65" s="9"/>
      <c r="R65" s="9"/>
      <c r="S65" s="4">
        <v>35</v>
      </c>
    </row>
    <row r="66" spans="1:19" ht="15.95" customHeight="1" x14ac:dyDescent="0.2">
      <c r="A66" s="77"/>
      <c r="B66" s="90" t="s">
        <v>401</v>
      </c>
      <c r="C66" s="100" t="s">
        <v>918</v>
      </c>
      <c r="D66" s="72" t="s">
        <v>37</v>
      </c>
      <c r="E66" s="4">
        <v>36</v>
      </c>
      <c r="F66" s="9"/>
      <c r="G66" s="9"/>
      <c r="H66" s="9"/>
      <c r="I66" s="9"/>
      <c r="J66" s="9"/>
      <c r="K66" s="9"/>
      <c r="M66" s="9"/>
      <c r="N66" s="9"/>
      <c r="O66" s="9"/>
      <c r="P66" s="9"/>
      <c r="Q66" s="9"/>
      <c r="R66" s="9"/>
      <c r="S66" s="4">
        <v>36</v>
      </c>
    </row>
    <row r="67" spans="1:19" ht="35.1" customHeight="1" thickBot="1" x14ac:dyDescent="0.25">
      <c r="A67" s="77"/>
      <c r="B67" s="107" t="s">
        <v>415</v>
      </c>
      <c r="C67" s="108"/>
      <c r="D67" s="109" t="s">
        <v>84</v>
      </c>
      <c r="E67" s="8"/>
      <c r="F67" s="315">
        <f t="shared" ref="F67:K67" si="2">SUM(F68,F74)</f>
        <v>0</v>
      </c>
      <c r="G67" s="315">
        <f t="shared" si="2"/>
        <v>0</v>
      </c>
      <c r="H67" s="315">
        <f t="shared" si="2"/>
        <v>0</v>
      </c>
      <c r="I67" s="315">
        <f t="shared" si="2"/>
        <v>0</v>
      </c>
      <c r="J67" s="315">
        <f t="shared" si="2"/>
        <v>0</v>
      </c>
      <c r="K67" s="315">
        <f t="shared" si="2"/>
        <v>0</v>
      </c>
      <c r="M67" s="315">
        <f t="shared" ref="M67:R67" si="3">SUM(M68,M74)</f>
        <v>0</v>
      </c>
      <c r="N67" s="315">
        <f t="shared" si="3"/>
        <v>0</v>
      </c>
      <c r="O67" s="315">
        <f t="shared" si="3"/>
        <v>0</v>
      </c>
      <c r="P67" s="315">
        <f t="shared" si="3"/>
        <v>0</v>
      </c>
      <c r="Q67" s="315">
        <f t="shared" si="3"/>
        <v>0</v>
      </c>
      <c r="R67" s="315">
        <f t="shared" si="3"/>
        <v>0</v>
      </c>
      <c r="S67" s="8"/>
    </row>
    <row r="68" spans="1:19" ht="35.1" customHeight="1" thickTop="1" thickBot="1" x14ac:dyDescent="0.25">
      <c r="A68" s="77"/>
      <c r="B68" s="110" t="s">
        <v>395</v>
      </c>
      <c r="C68" s="111"/>
      <c r="D68" s="112" t="s">
        <v>1057</v>
      </c>
      <c r="E68" s="4"/>
      <c r="F68" s="315">
        <f t="shared" ref="F68:K68" si="4">SUM(F69:F73)</f>
        <v>0</v>
      </c>
      <c r="G68" s="315">
        <f t="shared" si="4"/>
        <v>0</v>
      </c>
      <c r="H68" s="315">
        <f t="shared" si="4"/>
        <v>0</v>
      </c>
      <c r="I68" s="315">
        <f t="shared" si="4"/>
        <v>0</v>
      </c>
      <c r="J68" s="315">
        <f t="shared" si="4"/>
        <v>0</v>
      </c>
      <c r="K68" s="315">
        <f t="shared" si="4"/>
        <v>0</v>
      </c>
      <c r="M68" s="315">
        <f t="shared" ref="M68:R68" si="5">SUM(M69:M73)</f>
        <v>0</v>
      </c>
      <c r="N68" s="315">
        <f t="shared" si="5"/>
        <v>0</v>
      </c>
      <c r="O68" s="315">
        <f t="shared" si="5"/>
        <v>0</v>
      </c>
      <c r="P68" s="315">
        <f t="shared" si="5"/>
        <v>0</v>
      </c>
      <c r="Q68" s="315">
        <f t="shared" si="5"/>
        <v>0</v>
      </c>
      <c r="R68" s="315">
        <f t="shared" si="5"/>
        <v>0</v>
      </c>
      <c r="S68" s="4"/>
    </row>
    <row r="69" spans="1:19" ht="15.95" customHeight="1" thickTop="1" x14ac:dyDescent="0.2">
      <c r="A69" s="77"/>
      <c r="B69" s="90" t="s">
        <v>395</v>
      </c>
      <c r="C69" s="102" t="s">
        <v>70</v>
      </c>
      <c r="D69" s="72" t="s">
        <v>71</v>
      </c>
      <c r="E69" s="4">
        <v>103</v>
      </c>
      <c r="F69" s="9"/>
      <c r="G69" s="9"/>
      <c r="H69" s="9"/>
      <c r="I69" s="9"/>
      <c r="J69" s="9"/>
      <c r="K69" s="9"/>
      <c r="M69" s="9"/>
      <c r="N69" s="9"/>
      <c r="O69" s="9"/>
      <c r="P69" s="9"/>
      <c r="Q69" s="9"/>
      <c r="R69" s="9"/>
      <c r="S69" s="4">
        <v>103</v>
      </c>
    </row>
    <row r="70" spans="1:19" s="340" customFormat="1" ht="15.95" customHeight="1" x14ac:dyDescent="0.2">
      <c r="A70" s="77"/>
      <c r="B70" s="90" t="s">
        <v>395</v>
      </c>
      <c r="C70" s="102" t="s">
        <v>434</v>
      </c>
      <c r="D70" s="72" t="s">
        <v>154</v>
      </c>
      <c r="E70" s="4">
        <v>104</v>
      </c>
      <c r="F70" s="9"/>
      <c r="G70" s="9"/>
      <c r="H70" s="9"/>
      <c r="I70" s="9"/>
      <c r="J70" s="9"/>
      <c r="K70" s="9"/>
      <c r="M70" s="9"/>
      <c r="N70" s="9"/>
      <c r="O70" s="9"/>
      <c r="P70" s="9"/>
      <c r="Q70" s="9"/>
      <c r="R70" s="9"/>
      <c r="S70" s="4">
        <v>104</v>
      </c>
    </row>
    <row r="71" spans="1:19" s="340" customFormat="1" ht="15.95" customHeight="1" x14ac:dyDescent="0.2">
      <c r="A71" s="77"/>
      <c r="B71" s="90" t="s">
        <v>395</v>
      </c>
      <c r="C71" s="102" t="s">
        <v>813</v>
      </c>
      <c r="D71" s="72" t="s">
        <v>155</v>
      </c>
      <c r="E71" s="4">
        <v>126</v>
      </c>
      <c r="F71" s="9"/>
      <c r="G71" s="9"/>
      <c r="H71" s="9"/>
      <c r="I71" s="9"/>
      <c r="J71" s="9"/>
      <c r="K71" s="9"/>
      <c r="M71" s="9"/>
      <c r="N71" s="9"/>
      <c r="O71" s="9"/>
      <c r="P71" s="9"/>
      <c r="Q71" s="9"/>
      <c r="R71" s="9"/>
      <c r="S71" s="4">
        <v>126</v>
      </c>
    </row>
    <row r="72" spans="1:19" s="340" customFormat="1" ht="15.95" customHeight="1" x14ac:dyDescent="0.2">
      <c r="A72" s="77"/>
      <c r="B72" s="90" t="s">
        <v>395</v>
      </c>
      <c r="C72" s="102" t="s">
        <v>392</v>
      </c>
      <c r="D72" s="95" t="s">
        <v>73</v>
      </c>
      <c r="E72" s="4">
        <v>130</v>
      </c>
      <c r="F72" s="9"/>
      <c r="G72" s="9"/>
      <c r="H72" s="9"/>
      <c r="I72" s="9"/>
      <c r="J72" s="9"/>
      <c r="K72" s="9"/>
      <c r="M72" s="9"/>
      <c r="N72" s="9"/>
      <c r="O72" s="9"/>
      <c r="P72" s="9"/>
      <c r="Q72" s="9"/>
      <c r="R72" s="9"/>
      <c r="S72" s="4">
        <v>130</v>
      </c>
    </row>
    <row r="73" spans="1:19" ht="15.95" customHeight="1" x14ac:dyDescent="0.2">
      <c r="A73" s="77"/>
      <c r="B73" s="90" t="s">
        <v>395</v>
      </c>
      <c r="C73" s="99" t="s">
        <v>156</v>
      </c>
      <c r="D73" s="72" t="s">
        <v>157</v>
      </c>
      <c r="E73" s="4">
        <v>153</v>
      </c>
      <c r="F73" s="9"/>
      <c r="G73" s="9"/>
      <c r="H73" s="9"/>
      <c r="I73" s="9"/>
      <c r="J73" s="9"/>
      <c r="K73" s="9"/>
      <c r="M73" s="9"/>
      <c r="N73" s="9"/>
      <c r="O73" s="9"/>
      <c r="P73" s="9"/>
      <c r="Q73" s="9"/>
      <c r="R73" s="9"/>
      <c r="S73" s="4">
        <v>153</v>
      </c>
    </row>
    <row r="74" spans="1:19" ht="35.1" customHeight="1" thickBot="1" x14ac:dyDescent="0.25">
      <c r="A74" s="77"/>
      <c r="B74" s="118" t="s">
        <v>396</v>
      </c>
      <c r="C74" s="98"/>
      <c r="D74" s="169" t="s">
        <v>95</v>
      </c>
      <c r="E74" s="73"/>
      <c r="F74" s="315">
        <f t="shared" ref="F74:K74" si="6">SUM(F75:F125)</f>
        <v>0</v>
      </c>
      <c r="G74" s="315">
        <f t="shared" si="6"/>
        <v>0</v>
      </c>
      <c r="H74" s="315">
        <f t="shared" si="6"/>
        <v>0</v>
      </c>
      <c r="I74" s="315">
        <f t="shared" si="6"/>
        <v>0</v>
      </c>
      <c r="J74" s="315">
        <f t="shared" si="6"/>
        <v>0</v>
      </c>
      <c r="K74" s="315">
        <f t="shared" si="6"/>
        <v>0</v>
      </c>
      <c r="M74" s="315">
        <f t="shared" ref="M74:R74" si="7">SUM(M75:M125)</f>
        <v>0</v>
      </c>
      <c r="N74" s="315">
        <f t="shared" si="7"/>
        <v>0</v>
      </c>
      <c r="O74" s="315">
        <f t="shared" si="7"/>
        <v>0</v>
      </c>
      <c r="P74" s="315">
        <f t="shared" si="7"/>
        <v>0</v>
      </c>
      <c r="Q74" s="315">
        <f t="shared" si="7"/>
        <v>0</v>
      </c>
      <c r="R74" s="315">
        <f t="shared" si="7"/>
        <v>0</v>
      </c>
      <c r="S74" s="73"/>
    </row>
    <row r="75" spans="1:19" ht="15.95" customHeight="1" thickTop="1" x14ac:dyDescent="0.2">
      <c r="A75" s="77"/>
      <c r="B75" s="90" t="s">
        <v>396</v>
      </c>
      <c r="C75" s="99" t="s">
        <v>814</v>
      </c>
      <c r="D75" s="95" t="s">
        <v>158</v>
      </c>
      <c r="E75" s="4">
        <v>105</v>
      </c>
      <c r="F75" s="63"/>
      <c r="G75" s="63"/>
      <c r="H75" s="63"/>
      <c r="I75" s="63"/>
      <c r="J75" s="63"/>
      <c r="K75" s="63"/>
      <c r="M75" s="63"/>
      <c r="N75" s="63"/>
      <c r="O75" s="63"/>
      <c r="P75" s="63"/>
      <c r="Q75" s="63"/>
      <c r="R75" s="63"/>
      <c r="S75" s="4">
        <v>105</v>
      </c>
    </row>
    <row r="76" spans="1:19" s="340" customFormat="1" ht="15.95" customHeight="1" x14ac:dyDescent="0.2">
      <c r="A76" s="77"/>
      <c r="B76" s="90" t="s">
        <v>396</v>
      </c>
      <c r="C76" s="99" t="s">
        <v>444</v>
      </c>
      <c r="D76" s="72" t="s">
        <v>173</v>
      </c>
      <c r="E76" s="4">
        <v>106</v>
      </c>
      <c r="F76" s="63"/>
      <c r="G76" s="63"/>
      <c r="H76" s="63"/>
      <c r="I76" s="63"/>
      <c r="J76" s="63"/>
      <c r="K76" s="63"/>
      <c r="M76" s="63"/>
      <c r="N76" s="63"/>
      <c r="O76" s="63"/>
      <c r="P76" s="63"/>
      <c r="Q76" s="63"/>
      <c r="R76" s="63"/>
      <c r="S76" s="4">
        <v>106</v>
      </c>
    </row>
    <row r="77" spans="1:19" s="340" customFormat="1" ht="15.95" customHeight="1" x14ac:dyDescent="0.2">
      <c r="A77" s="77"/>
      <c r="B77" s="90" t="s">
        <v>396</v>
      </c>
      <c r="C77" s="99" t="s">
        <v>446</v>
      </c>
      <c r="D77" s="72" t="s">
        <v>175</v>
      </c>
      <c r="E77" s="4">
        <v>107</v>
      </c>
      <c r="F77" s="63"/>
      <c r="G77" s="63"/>
      <c r="H77" s="63"/>
      <c r="I77" s="63"/>
      <c r="J77" s="63"/>
      <c r="K77" s="63"/>
      <c r="M77" s="63"/>
      <c r="N77" s="63"/>
      <c r="O77" s="63"/>
      <c r="P77" s="63"/>
      <c r="Q77" s="63"/>
      <c r="R77" s="63"/>
      <c r="S77" s="4">
        <v>107</v>
      </c>
    </row>
    <row r="78" spans="1:19" s="340" customFormat="1" ht="15.95" customHeight="1" x14ac:dyDescent="0.2">
      <c r="A78" s="77"/>
      <c r="B78" s="90" t="s">
        <v>396</v>
      </c>
      <c r="C78" s="99" t="s">
        <v>435</v>
      </c>
      <c r="D78" s="72" t="s">
        <v>159</v>
      </c>
      <c r="E78" s="4">
        <v>108</v>
      </c>
      <c r="F78" s="63"/>
      <c r="G78" s="63"/>
      <c r="H78" s="63"/>
      <c r="I78" s="63"/>
      <c r="J78" s="63"/>
      <c r="K78" s="63"/>
      <c r="M78" s="63"/>
      <c r="N78" s="63"/>
      <c r="O78" s="63"/>
      <c r="P78" s="63"/>
      <c r="Q78" s="63"/>
      <c r="R78" s="63"/>
      <c r="S78" s="4">
        <v>108</v>
      </c>
    </row>
    <row r="79" spans="1:19" s="340" customFormat="1" ht="15.95" customHeight="1" x14ac:dyDescent="0.2">
      <c r="A79" s="77"/>
      <c r="B79" s="90" t="s">
        <v>396</v>
      </c>
      <c r="C79" s="99" t="s">
        <v>919</v>
      </c>
      <c r="D79" s="72" t="s">
        <v>160</v>
      </c>
      <c r="E79" s="4">
        <v>109</v>
      </c>
      <c r="F79" s="63"/>
      <c r="G79" s="63"/>
      <c r="H79" s="63"/>
      <c r="I79" s="63"/>
      <c r="J79" s="63"/>
      <c r="K79" s="63"/>
      <c r="M79" s="63"/>
      <c r="N79" s="63"/>
      <c r="O79" s="63"/>
      <c r="P79" s="63"/>
      <c r="Q79" s="63"/>
      <c r="R79" s="63"/>
      <c r="S79" s="4">
        <v>109</v>
      </c>
    </row>
    <row r="80" spans="1:19" s="340" customFormat="1" ht="15.95" customHeight="1" x14ac:dyDescent="0.2">
      <c r="A80" s="77"/>
      <c r="B80" s="90" t="s">
        <v>396</v>
      </c>
      <c r="C80" s="99" t="s">
        <v>815</v>
      </c>
      <c r="D80" s="95" t="s">
        <v>161</v>
      </c>
      <c r="E80" s="4">
        <v>175</v>
      </c>
      <c r="F80" s="63"/>
      <c r="G80" s="63"/>
      <c r="H80" s="63"/>
      <c r="I80" s="63"/>
      <c r="J80" s="63"/>
      <c r="K80" s="63"/>
      <c r="M80" s="63"/>
      <c r="N80" s="63"/>
      <c r="O80" s="63"/>
      <c r="P80" s="63"/>
      <c r="Q80" s="63"/>
      <c r="R80" s="63"/>
      <c r="S80" s="4">
        <v>175</v>
      </c>
    </row>
    <row r="81" spans="1:19" s="340" customFormat="1" ht="15.95" customHeight="1" x14ac:dyDescent="0.2">
      <c r="A81" s="77"/>
      <c r="B81" s="90" t="s">
        <v>396</v>
      </c>
      <c r="C81" s="99" t="s">
        <v>436</v>
      </c>
      <c r="D81" s="72" t="s">
        <v>162</v>
      </c>
      <c r="E81" s="4">
        <v>110</v>
      </c>
      <c r="F81" s="63"/>
      <c r="G81" s="63"/>
      <c r="H81" s="63"/>
      <c r="I81" s="63"/>
      <c r="J81" s="63"/>
      <c r="K81" s="63"/>
      <c r="M81" s="63"/>
      <c r="N81" s="63"/>
      <c r="O81" s="63"/>
      <c r="P81" s="63"/>
      <c r="Q81" s="63"/>
      <c r="R81" s="63"/>
      <c r="S81" s="4">
        <v>110</v>
      </c>
    </row>
    <row r="82" spans="1:19" s="340" customFormat="1" ht="15.95" customHeight="1" x14ac:dyDescent="0.2">
      <c r="A82" s="77"/>
      <c r="B82" s="90" t="s">
        <v>396</v>
      </c>
      <c r="C82" s="99" t="s">
        <v>437</v>
      </c>
      <c r="D82" s="72" t="s">
        <v>163</v>
      </c>
      <c r="E82" s="4">
        <v>111</v>
      </c>
      <c r="F82" s="63"/>
      <c r="G82" s="63"/>
      <c r="H82" s="63"/>
      <c r="I82" s="63"/>
      <c r="J82" s="63"/>
      <c r="K82" s="63"/>
      <c r="M82" s="63"/>
      <c r="N82" s="63"/>
      <c r="O82" s="63"/>
      <c r="P82" s="63"/>
      <c r="Q82" s="63"/>
      <c r="R82" s="63"/>
      <c r="S82" s="4">
        <v>111</v>
      </c>
    </row>
    <row r="83" spans="1:19" s="340" customFormat="1" ht="15.95" customHeight="1" x14ac:dyDescent="0.2">
      <c r="A83" s="77"/>
      <c r="B83" s="90" t="s">
        <v>396</v>
      </c>
      <c r="C83" s="99" t="s">
        <v>920</v>
      </c>
      <c r="D83" s="72" t="s">
        <v>170</v>
      </c>
      <c r="E83" s="4">
        <v>113</v>
      </c>
      <c r="F83" s="63"/>
      <c r="G83" s="63"/>
      <c r="H83" s="63"/>
      <c r="I83" s="63"/>
      <c r="J83" s="63"/>
      <c r="K83" s="63"/>
      <c r="M83" s="63"/>
      <c r="N83" s="63"/>
      <c r="O83" s="63"/>
      <c r="P83" s="63"/>
      <c r="Q83" s="63"/>
      <c r="R83" s="63"/>
      <c r="S83" s="4">
        <v>113</v>
      </c>
    </row>
    <row r="84" spans="1:19" s="340" customFormat="1" ht="15.95" customHeight="1" x14ac:dyDescent="0.2">
      <c r="A84" s="77"/>
      <c r="B84" s="90" t="s">
        <v>396</v>
      </c>
      <c r="C84" s="99" t="s">
        <v>443</v>
      </c>
      <c r="D84" s="72" t="s">
        <v>172</v>
      </c>
      <c r="E84" s="4">
        <v>112</v>
      </c>
      <c r="F84" s="63"/>
      <c r="G84" s="63"/>
      <c r="H84" s="63"/>
      <c r="I84" s="63"/>
      <c r="J84" s="63"/>
      <c r="K84" s="63"/>
      <c r="M84" s="63"/>
      <c r="N84" s="63"/>
      <c r="O84" s="63"/>
      <c r="P84" s="63"/>
      <c r="Q84" s="63"/>
      <c r="R84" s="63"/>
      <c r="S84" s="4">
        <v>112</v>
      </c>
    </row>
    <row r="85" spans="1:19" s="340" customFormat="1" ht="15.95" customHeight="1" x14ac:dyDescent="0.2">
      <c r="A85" s="77"/>
      <c r="B85" s="90" t="s">
        <v>396</v>
      </c>
      <c r="C85" s="99" t="s">
        <v>445</v>
      </c>
      <c r="D85" s="72" t="s">
        <v>174</v>
      </c>
      <c r="E85" s="4">
        <v>102</v>
      </c>
      <c r="F85" s="63"/>
      <c r="G85" s="63"/>
      <c r="H85" s="63"/>
      <c r="I85" s="63"/>
      <c r="J85" s="63"/>
      <c r="K85" s="63"/>
      <c r="M85" s="63"/>
      <c r="N85" s="63"/>
      <c r="O85" s="63"/>
      <c r="P85" s="63"/>
      <c r="Q85" s="63"/>
      <c r="R85" s="63"/>
      <c r="S85" s="4">
        <v>102</v>
      </c>
    </row>
    <row r="86" spans="1:19" s="340" customFormat="1" ht="15.95" customHeight="1" x14ac:dyDescent="0.2">
      <c r="A86" s="77"/>
      <c r="B86" s="90" t="s">
        <v>396</v>
      </c>
      <c r="C86" s="99" t="s">
        <v>447</v>
      </c>
      <c r="D86" s="72" t="s">
        <v>176</v>
      </c>
      <c r="E86" s="4">
        <v>114</v>
      </c>
      <c r="F86" s="63"/>
      <c r="G86" s="63"/>
      <c r="H86" s="63"/>
      <c r="I86" s="63"/>
      <c r="J86" s="63"/>
      <c r="K86" s="63"/>
      <c r="M86" s="63"/>
      <c r="N86" s="63"/>
      <c r="O86" s="63"/>
      <c r="P86" s="63"/>
      <c r="Q86" s="63"/>
      <c r="R86" s="63"/>
      <c r="S86" s="4">
        <v>114</v>
      </c>
    </row>
    <row r="87" spans="1:19" s="340" customFormat="1" ht="15.95" customHeight="1" x14ac:dyDescent="0.2">
      <c r="A87" s="77"/>
      <c r="B87" s="90" t="s">
        <v>396</v>
      </c>
      <c r="C87" s="99" t="s">
        <v>448</v>
      </c>
      <c r="D87" s="72" t="s">
        <v>177</v>
      </c>
      <c r="E87" s="4">
        <v>115</v>
      </c>
      <c r="F87" s="63"/>
      <c r="G87" s="63"/>
      <c r="H87" s="63"/>
      <c r="I87" s="63"/>
      <c r="J87" s="63"/>
      <c r="K87" s="63"/>
      <c r="M87" s="63"/>
      <c r="N87" s="63"/>
      <c r="O87" s="63"/>
      <c r="P87" s="63"/>
      <c r="Q87" s="63"/>
      <c r="R87" s="63"/>
      <c r="S87" s="4">
        <v>115</v>
      </c>
    </row>
    <row r="88" spans="1:19" s="340" customFormat="1" ht="15.95" customHeight="1" x14ac:dyDescent="0.2">
      <c r="A88" s="77"/>
      <c r="B88" s="90" t="s">
        <v>396</v>
      </c>
      <c r="C88" s="99" t="s">
        <v>449</v>
      </c>
      <c r="D88" s="72" t="s">
        <v>178</v>
      </c>
      <c r="E88" s="4">
        <v>116</v>
      </c>
      <c r="F88" s="63"/>
      <c r="G88" s="63"/>
      <c r="H88" s="63"/>
      <c r="I88" s="63"/>
      <c r="J88" s="63"/>
      <c r="K88" s="63"/>
      <c r="M88" s="63"/>
      <c r="N88" s="63"/>
      <c r="O88" s="63"/>
      <c r="P88" s="63"/>
      <c r="Q88" s="63"/>
      <c r="R88" s="63"/>
      <c r="S88" s="4">
        <v>116</v>
      </c>
    </row>
    <row r="89" spans="1:19" s="340" customFormat="1" ht="15.95" customHeight="1" x14ac:dyDescent="0.2">
      <c r="A89" s="77"/>
      <c r="B89" s="90" t="s">
        <v>396</v>
      </c>
      <c r="C89" s="99" t="s">
        <v>450</v>
      </c>
      <c r="D89" s="72" t="s">
        <v>179</v>
      </c>
      <c r="E89" s="4">
        <v>117</v>
      </c>
      <c r="F89" s="63"/>
      <c r="G89" s="63"/>
      <c r="H89" s="63"/>
      <c r="I89" s="63"/>
      <c r="J89" s="63"/>
      <c r="K89" s="63"/>
      <c r="M89" s="63"/>
      <c r="N89" s="63"/>
      <c r="O89" s="63"/>
      <c r="P89" s="63"/>
      <c r="Q89" s="63"/>
      <c r="R89" s="63"/>
      <c r="S89" s="4">
        <v>117</v>
      </c>
    </row>
    <row r="90" spans="1:19" s="340" customFormat="1" ht="15.95" customHeight="1" x14ac:dyDescent="0.2">
      <c r="A90" s="77"/>
      <c r="B90" s="90" t="s">
        <v>396</v>
      </c>
      <c r="C90" s="99" t="s">
        <v>451</v>
      </c>
      <c r="D90" s="72" t="s">
        <v>180</v>
      </c>
      <c r="E90" s="4">
        <v>118</v>
      </c>
      <c r="F90" s="63"/>
      <c r="G90" s="63"/>
      <c r="H90" s="63"/>
      <c r="I90" s="63"/>
      <c r="J90" s="63"/>
      <c r="K90" s="63"/>
      <c r="M90" s="63"/>
      <c r="N90" s="63"/>
      <c r="O90" s="63"/>
      <c r="P90" s="63"/>
      <c r="Q90" s="63"/>
      <c r="R90" s="63"/>
      <c r="S90" s="4">
        <v>118</v>
      </c>
    </row>
    <row r="91" spans="1:19" s="340" customFormat="1" ht="15.95" customHeight="1" x14ac:dyDescent="0.2">
      <c r="A91" s="77"/>
      <c r="B91" s="90" t="s">
        <v>396</v>
      </c>
      <c r="C91" s="99" t="s">
        <v>438</v>
      </c>
      <c r="D91" s="72" t="s">
        <v>164</v>
      </c>
      <c r="E91" s="4">
        <v>119</v>
      </c>
      <c r="F91" s="63"/>
      <c r="G91" s="63"/>
      <c r="H91" s="63"/>
      <c r="I91" s="63"/>
      <c r="J91" s="63"/>
      <c r="K91" s="63"/>
      <c r="M91" s="63"/>
      <c r="N91" s="63"/>
      <c r="O91" s="63"/>
      <c r="P91" s="63"/>
      <c r="Q91" s="63"/>
      <c r="R91" s="63"/>
      <c r="S91" s="4">
        <v>119</v>
      </c>
    </row>
    <row r="92" spans="1:19" s="340" customFormat="1" ht="15.95" customHeight="1" x14ac:dyDescent="0.2">
      <c r="A92" s="77"/>
      <c r="B92" s="90" t="s">
        <v>396</v>
      </c>
      <c r="C92" s="99" t="s">
        <v>439</v>
      </c>
      <c r="D92" s="72" t="s">
        <v>165</v>
      </c>
      <c r="E92" s="4">
        <v>120</v>
      </c>
      <c r="F92" s="63"/>
      <c r="G92" s="63"/>
      <c r="H92" s="63"/>
      <c r="I92" s="63"/>
      <c r="J92" s="63"/>
      <c r="K92" s="63"/>
      <c r="M92" s="63"/>
      <c r="N92" s="63"/>
      <c r="O92" s="63"/>
      <c r="P92" s="63"/>
      <c r="Q92" s="63"/>
      <c r="R92" s="63"/>
      <c r="S92" s="4">
        <v>120</v>
      </c>
    </row>
    <row r="93" spans="1:19" s="340" customFormat="1" ht="15.95" customHeight="1" x14ac:dyDescent="0.2">
      <c r="A93" s="77"/>
      <c r="B93" s="90" t="s">
        <v>396</v>
      </c>
      <c r="C93" s="99" t="s">
        <v>452</v>
      </c>
      <c r="D93" s="72" t="s">
        <v>181</v>
      </c>
      <c r="E93" s="4">
        <v>121</v>
      </c>
      <c r="F93" s="63"/>
      <c r="G93" s="63"/>
      <c r="H93" s="63"/>
      <c r="I93" s="63"/>
      <c r="J93" s="63"/>
      <c r="K93" s="63"/>
      <c r="M93" s="63"/>
      <c r="N93" s="63"/>
      <c r="O93" s="63"/>
      <c r="P93" s="63"/>
      <c r="Q93" s="63"/>
      <c r="R93" s="63"/>
      <c r="S93" s="4">
        <v>121</v>
      </c>
    </row>
    <row r="94" spans="1:19" s="340" customFormat="1" ht="15.95" customHeight="1" x14ac:dyDescent="0.2">
      <c r="A94" s="77"/>
      <c r="B94" s="90" t="s">
        <v>396</v>
      </c>
      <c r="C94" s="99" t="s">
        <v>816</v>
      </c>
      <c r="D94" s="95" t="s">
        <v>168</v>
      </c>
      <c r="E94" s="4">
        <v>122</v>
      </c>
      <c r="F94" s="63"/>
      <c r="G94" s="63"/>
      <c r="H94" s="63"/>
      <c r="I94" s="63"/>
      <c r="J94" s="63"/>
      <c r="K94" s="63"/>
      <c r="M94" s="63"/>
      <c r="N94" s="63"/>
      <c r="O94" s="63"/>
      <c r="P94" s="63"/>
      <c r="Q94" s="63"/>
      <c r="R94" s="63"/>
      <c r="S94" s="4">
        <v>122</v>
      </c>
    </row>
    <row r="95" spans="1:19" s="340" customFormat="1" ht="15.95" customHeight="1" x14ac:dyDescent="0.2">
      <c r="A95" s="77"/>
      <c r="B95" s="90" t="s">
        <v>396</v>
      </c>
      <c r="C95" s="99" t="s">
        <v>442</v>
      </c>
      <c r="D95" s="72" t="s">
        <v>169</v>
      </c>
      <c r="E95" s="4">
        <v>123</v>
      </c>
      <c r="F95" s="63"/>
      <c r="G95" s="63"/>
      <c r="H95" s="63"/>
      <c r="I95" s="63"/>
      <c r="J95" s="63"/>
      <c r="K95" s="63"/>
      <c r="M95" s="63"/>
      <c r="N95" s="63"/>
      <c r="O95" s="63"/>
      <c r="P95" s="63"/>
      <c r="Q95" s="63"/>
      <c r="R95" s="63"/>
      <c r="S95" s="4">
        <v>123</v>
      </c>
    </row>
    <row r="96" spans="1:19" s="340" customFormat="1" ht="15.95" customHeight="1" x14ac:dyDescent="0.2">
      <c r="A96" s="77"/>
      <c r="B96" s="90" t="s">
        <v>396</v>
      </c>
      <c r="C96" s="99" t="s">
        <v>817</v>
      </c>
      <c r="D96" s="95" t="s">
        <v>171</v>
      </c>
      <c r="E96" s="4">
        <v>155</v>
      </c>
      <c r="F96" s="63"/>
      <c r="G96" s="63"/>
      <c r="H96" s="63"/>
      <c r="I96" s="63"/>
      <c r="J96" s="63"/>
      <c r="K96" s="63"/>
      <c r="M96" s="63"/>
      <c r="N96" s="63"/>
      <c r="O96" s="63"/>
      <c r="P96" s="63"/>
      <c r="Q96" s="63"/>
      <c r="R96" s="63"/>
      <c r="S96" s="4">
        <v>155</v>
      </c>
    </row>
    <row r="97" spans="1:19" s="340" customFormat="1" ht="15.95" customHeight="1" x14ac:dyDescent="0.2">
      <c r="A97" s="77"/>
      <c r="B97" s="90" t="s">
        <v>396</v>
      </c>
      <c r="C97" s="99" t="s">
        <v>453</v>
      </c>
      <c r="D97" s="72" t="s">
        <v>182</v>
      </c>
      <c r="E97" s="4">
        <v>124</v>
      </c>
      <c r="F97" s="63"/>
      <c r="G97" s="63"/>
      <c r="H97" s="63"/>
      <c r="I97" s="63"/>
      <c r="J97" s="63"/>
      <c r="K97" s="63"/>
      <c r="M97" s="63"/>
      <c r="N97" s="63"/>
      <c r="O97" s="63"/>
      <c r="P97" s="63"/>
      <c r="Q97" s="63"/>
      <c r="R97" s="63"/>
      <c r="S97" s="4">
        <v>124</v>
      </c>
    </row>
    <row r="98" spans="1:19" s="340" customFormat="1" ht="15.95" customHeight="1" x14ac:dyDescent="0.2">
      <c r="A98" s="77"/>
      <c r="B98" s="90" t="s">
        <v>396</v>
      </c>
      <c r="C98" s="99" t="s">
        <v>345</v>
      </c>
      <c r="D98" s="72" t="s">
        <v>183</v>
      </c>
      <c r="E98" s="4">
        <v>125</v>
      </c>
      <c r="F98" s="63"/>
      <c r="G98" s="63"/>
      <c r="H98" s="63"/>
      <c r="I98" s="63"/>
      <c r="J98" s="63"/>
      <c r="K98" s="63"/>
      <c r="M98" s="63"/>
      <c r="N98" s="63"/>
      <c r="O98" s="63"/>
      <c r="P98" s="63"/>
      <c r="Q98" s="63"/>
      <c r="R98" s="63"/>
      <c r="S98" s="4">
        <v>125</v>
      </c>
    </row>
    <row r="99" spans="1:19" s="340" customFormat="1" ht="15.95" customHeight="1" x14ac:dyDescent="0.2">
      <c r="A99" s="77"/>
      <c r="B99" s="90" t="s">
        <v>396</v>
      </c>
      <c r="C99" s="99" t="s">
        <v>454</v>
      </c>
      <c r="D99" s="72" t="s">
        <v>184</v>
      </c>
      <c r="E99" s="4">
        <v>127</v>
      </c>
      <c r="F99" s="63"/>
      <c r="G99" s="63"/>
      <c r="H99" s="63"/>
      <c r="I99" s="63"/>
      <c r="J99" s="63"/>
      <c r="K99" s="63"/>
      <c r="M99" s="63"/>
      <c r="N99" s="63"/>
      <c r="O99" s="63"/>
      <c r="P99" s="63"/>
      <c r="Q99" s="63"/>
      <c r="R99" s="63"/>
      <c r="S99" s="4">
        <v>127</v>
      </c>
    </row>
    <row r="100" spans="1:19" s="340" customFormat="1" ht="15.95" customHeight="1" x14ac:dyDescent="0.2">
      <c r="A100" s="77"/>
      <c r="B100" s="90" t="s">
        <v>396</v>
      </c>
      <c r="C100" s="99" t="s">
        <v>455</v>
      </c>
      <c r="D100" s="72" t="s">
        <v>185</v>
      </c>
      <c r="E100" s="4">
        <v>128</v>
      </c>
      <c r="F100" s="63"/>
      <c r="G100" s="63"/>
      <c r="H100" s="63"/>
      <c r="I100" s="63"/>
      <c r="J100" s="63"/>
      <c r="K100" s="63"/>
      <c r="M100" s="63"/>
      <c r="N100" s="63"/>
      <c r="O100" s="63"/>
      <c r="P100" s="63"/>
      <c r="Q100" s="63"/>
      <c r="R100" s="63"/>
      <c r="S100" s="4">
        <v>128</v>
      </c>
    </row>
    <row r="101" spans="1:19" s="340" customFormat="1" ht="15.95" customHeight="1" x14ac:dyDescent="0.2">
      <c r="A101" s="77"/>
      <c r="B101" s="90" t="s">
        <v>396</v>
      </c>
      <c r="C101" s="99" t="s">
        <v>456</v>
      </c>
      <c r="D101" s="72" t="s">
        <v>186</v>
      </c>
      <c r="E101" s="4">
        <v>129</v>
      </c>
      <c r="F101" s="63"/>
      <c r="G101" s="63"/>
      <c r="H101" s="63"/>
      <c r="I101" s="63"/>
      <c r="J101" s="63"/>
      <c r="K101" s="63"/>
      <c r="M101" s="63"/>
      <c r="N101" s="63"/>
      <c r="O101" s="63"/>
      <c r="P101" s="63"/>
      <c r="Q101" s="63"/>
      <c r="R101" s="63"/>
      <c r="S101" s="4">
        <v>129</v>
      </c>
    </row>
    <row r="102" spans="1:19" s="340" customFormat="1" ht="15.95" customHeight="1" x14ac:dyDescent="0.2">
      <c r="A102" s="77"/>
      <c r="B102" s="90" t="s">
        <v>396</v>
      </c>
      <c r="C102" s="99" t="s">
        <v>457</v>
      </c>
      <c r="D102" s="72" t="s">
        <v>187</v>
      </c>
      <c r="E102" s="4">
        <v>131</v>
      </c>
      <c r="F102" s="63"/>
      <c r="G102" s="63"/>
      <c r="H102" s="63"/>
      <c r="I102" s="63"/>
      <c r="J102" s="63"/>
      <c r="K102" s="63"/>
      <c r="M102" s="63"/>
      <c r="N102" s="63"/>
      <c r="O102" s="63"/>
      <c r="P102" s="63"/>
      <c r="Q102" s="63"/>
      <c r="R102" s="63"/>
      <c r="S102" s="4">
        <v>131</v>
      </c>
    </row>
    <row r="103" spans="1:19" s="340" customFormat="1" ht="15.95" customHeight="1" x14ac:dyDescent="0.2">
      <c r="A103" s="77"/>
      <c r="B103" s="90" t="s">
        <v>396</v>
      </c>
      <c r="C103" s="99" t="s">
        <v>818</v>
      </c>
      <c r="D103" s="95" t="s">
        <v>188</v>
      </c>
      <c r="E103" s="4">
        <v>132</v>
      </c>
      <c r="F103" s="63"/>
      <c r="G103" s="63"/>
      <c r="H103" s="63"/>
      <c r="I103" s="63"/>
      <c r="J103" s="63"/>
      <c r="K103" s="63"/>
      <c r="M103" s="63"/>
      <c r="N103" s="63"/>
      <c r="O103" s="63"/>
      <c r="P103" s="63"/>
      <c r="Q103" s="63"/>
      <c r="R103" s="63"/>
      <c r="S103" s="4">
        <v>132</v>
      </c>
    </row>
    <row r="104" spans="1:19" s="340" customFormat="1" ht="15.95" customHeight="1" x14ac:dyDescent="0.2">
      <c r="A104" s="77"/>
      <c r="B104" s="90" t="s">
        <v>396</v>
      </c>
      <c r="C104" s="99" t="s">
        <v>458</v>
      </c>
      <c r="D104" s="72" t="s">
        <v>189</v>
      </c>
      <c r="E104" s="4">
        <v>133</v>
      </c>
      <c r="F104" s="63"/>
      <c r="G104" s="63"/>
      <c r="H104" s="63"/>
      <c r="I104" s="63"/>
      <c r="J104" s="63"/>
      <c r="K104" s="63"/>
      <c r="M104" s="63"/>
      <c r="N104" s="63"/>
      <c r="O104" s="63"/>
      <c r="P104" s="63"/>
      <c r="Q104" s="63"/>
      <c r="R104" s="63"/>
      <c r="S104" s="4">
        <v>133</v>
      </c>
    </row>
    <row r="105" spans="1:19" s="340" customFormat="1" ht="15.95" customHeight="1" x14ac:dyDescent="0.2">
      <c r="A105" s="77"/>
      <c r="B105" s="90" t="s">
        <v>396</v>
      </c>
      <c r="C105" s="99" t="s">
        <v>459</v>
      </c>
      <c r="D105" s="72" t="s">
        <v>190</v>
      </c>
      <c r="E105" s="4">
        <v>134</v>
      </c>
      <c r="F105" s="63"/>
      <c r="G105" s="63"/>
      <c r="H105" s="63"/>
      <c r="I105" s="63"/>
      <c r="J105" s="63"/>
      <c r="K105" s="63"/>
      <c r="M105" s="63"/>
      <c r="N105" s="63"/>
      <c r="O105" s="63"/>
      <c r="P105" s="63"/>
      <c r="Q105" s="63"/>
      <c r="R105" s="63"/>
      <c r="S105" s="4">
        <v>134</v>
      </c>
    </row>
    <row r="106" spans="1:19" s="340" customFormat="1" ht="15.95" customHeight="1" x14ac:dyDescent="0.2">
      <c r="A106" s="77"/>
      <c r="B106" s="90" t="s">
        <v>396</v>
      </c>
      <c r="C106" s="99" t="s">
        <v>460</v>
      </c>
      <c r="D106" s="72" t="s">
        <v>191</v>
      </c>
      <c r="E106" s="4">
        <v>135</v>
      </c>
      <c r="F106" s="63"/>
      <c r="G106" s="63"/>
      <c r="H106" s="63"/>
      <c r="I106" s="63"/>
      <c r="J106" s="63"/>
      <c r="K106" s="63"/>
      <c r="M106" s="63"/>
      <c r="N106" s="63"/>
      <c r="O106" s="63"/>
      <c r="P106" s="63"/>
      <c r="Q106" s="63"/>
      <c r="R106" s="63"/>
      <c r="S106" s="4">
        <v>135</v>
      </c>
    </row>
    <row r="107" spans="1:19" s="340" customFormat="1" ht="15.95" customHeight="1" x14ac:dyDescent="0.2">
      <c r="A107" s="77"/>
      <c r="B107" s="90" t="s">
        <v>396</v>
      </c>
      <c r="C107" s="99" t="s">
        <v>74</v>
      </c>
      <c r="D107" s="72" t="s">
        <v>75</v>
      </c>
      <c r="E107" s="4">
        <v>136</v>
      </c>
      <c r="F107" s="63"/>
      <c r="G107" s="63"/>
      <c r="H107" s="63"/>
      <c r="I107" s="63"/>
      <c r="J107" s="63"/>
      <c r="K107" s="63"/>
      <c r="M107" s="63"/>
      <c r="N107" s="63"/>
      <c r="O107" s="63"/>
      <c r="P107" s="63"/>
      <c r="Q107" s="63"/>
      <c r="R107" s="63"/>
      <c r="S107" s="4">
        <v>136</v>
      </c>
    </row>
    <row r="108" spans="1:19" s="340" customFormat="1" ht="15.95" customHeight="1" x14ac:dyDescent="0.2">
      <c r="A108" s="77"/>
      <c r="B108" s="90" t="s">
        <v>396</v>
      </c>
      <c r="C108" s="99" t="s">
        <v>461</v>
      </c>
      <c r="D108" s="72" t="s">
        <v>192</v>
      </c>
      <c r="E108" s="4">
        <v>138</v>
      </c>
      <c r="F108" s="63"/>
      <c r="G108" s="63"/>
      <c r="H108" s="63"/>
      <c r="I108" s="63"/>
      <c r="J108" s="63"/>
      <c r="K108" s="63"/>
      <c r="M108" s="63"/>
      <c r="N108" s="63"/>
      <c r="O108" s="63"/>
      <c r="P108" s="63"/>
      <c r="Q108" s="63"/>
      <c r="R108" s="63"/>
      <c r="S108" s="4">
        <v>138</v>
      </c>
    </row>
    <row r="109" spans="1:19" s="340" customFormat="1" ht="15.95" customHeight="1" x14ac:dyDescent="0.2">
      <c r="A109" s="77"/>
      <c r="B109" s="90" t="s">
        <v>396</v>
      </c>
      <c r="C109" s="99" t="s">
        <v>462</v>
      </c>
      <c r="D109" s="72" t="s">
        <v>193</v>
      </c>
      <c r="E109" s="4">
        <v>139</v>
      </c>
      <c r="F109" s="63"/>
      <c r="G109" s="63"/>
      <c r="H109" s="63"/>
      <c r="I109" s="63"/>
      <c r="J109" s="63"/>
      <c r="K109" s="63"/>
      <c r="M109" s="63"/>
      <c r="N109" s="63"/>
      <c r="O109" s="63"/>
      <c r="P109" s="63"/>
      <c r="Q109" s="63"/>
      <c r="R109" s="63"/>
      <c r="S109" s="4">
        <v>139</v>
      </c>
    </row>
    <row r="110" spans="1:19" s="340" customFormat="1" ht="15.95" customHeight="1" x14ac:dyDescent="0.2">
      <c r="A110" s="77"/>
      <c r="B110" s="90" t="s">
        <v>396</v>
      </c>
      <c r="C110" s="99" t="s">
        <v>463</v>
      </c>
      <c r="D110" s="72" t="s">
        <v>194</v>
      </c>
      <c r="E110" s="4">
        <v>141</v>
      </c>
      <c r="F110" s="63"/>
      <c r="G110" s="63"/>
      <c r="H110" s="63"/>
      <c r="I110" s="63"/>
      <c r="J110" s="63"/>
      <c r="K110" s="63"/>
      <c r="M110" s="63"/>
      <c r="N110" s="63"/>
      <c r="O110" s="63"/>
      <c r="P110" s="63"/>
      <c r="Q110" s="63"/>
      <c r="R110" s="63"/>
      <c r="S110" s="4">
        <v>141</v>
      </c>
    </row>
    <row r="111" spans="1:19" s="340" customFormat="1" ht="15.95" customHeight="1" x14ac:dyDescent="0.2">
      <c r="A111" s="77"/>
      <c r="B111" s="90" t="s">
        <v>396</v>
      </c>
      <c r="C111" s="99" t="s">
        <v>464</v>
      </c>
      <c r="D111" s="72" t="s">
        <v>195</v>
      </c>
      <c r="E111" s="4">
        <v>142</v>
      </c>
      <c r="F111" s="63"/>
      <c r="G111" s="63"/>
      <c r="H111" s="63"/>
      <c r="I111" s="63"/>
      <c r="J111" s="63"/>
      <c r="K111" s="63"/>
      <c r="M111" s="63"/>
      <c r="N111" s="63"/>
      <c r="O111" s="63"/>
      <c r="P111" s="63"/>
      <c r="Q111" s="63"/>
      <c r="R111" s="63"/>
      <c r="S111" s="4">
        <v>142</v>
      </c>
    </row>
    <row r="112" spans="1:19" s="340" customFormat="1" ht="15.95" customHeight="1" x14ac:dyDescent="0.2">
      <c r="A112" s="77"/>
      <c r="B112" s="90" t="s">
        <v>396</v>
      </c>
      <c r="C112" s="99" t="s">
        <v>819</v>
      </c>
      <c r="D112" s="95" t="s">
        <v>196</v>
      </c>
      <c r="E112" s="4">
        <v>143</v>
      </c>
      <c r="F112" s="63"/>
      <c r="G112" s="63"/>
      <c r="H112" s="63"/>
      <c r="I112" s="63"/>
      <c r="J112" s="63"/>
      <c r="K112" s="63"/>
      <c r="M112" s="63"/>
      <c r="N112" s="63"/>
      <c r="O112" s="63"/>
      <c r="P112" s="63"/>
      <c r="Q112" s="63"/>
      <c r="R112" s="63"/>
      <c r="S112" s="4">
        <v>143</v>
      </c>
    </row>
    <row r="113" spans="1:19" s="340" customFormat="1" ht="15.95" customHeight="1" x14ac:dyDescent="0.2">
      <c r="A113" s="77"/>
      <c r="B113" s="90" t="s">
        <v>396</v>
      </c>
      <c r="C113" s="99" t="s">
        <v>465</v>
      </c>
      <c r="D113" s="72" t="s">
        <v>197</v>
      </c>
      <c r="E113" s="4">
        <v>144</v>
      </c>
      <c r="F113" s="63"/>
      <c r="G113" s="63"/>
      <c r="H113" s="63"/>
      <c r="I113" s="63"/>
      <c r="J113" s="63"/>
      <c r="K113" s="63"/>
      <c r="M113" s="63"/>
      <c r="N113" s="63"/>
      <c r="O113" s="63"/>
      <c r="P113" s="63"/>
      <c r="Q113" s="63"/>
      <c r="R113" s="63"/>
      <c r="S113" s="4">
        <v>144</v>
      </c>
    </row>
    <row r="114" spans="1:19" s="340" customFormat="1" ht="15.95" customHeight="1" x14ac:dyDescent="0.2">
      <c r="A114" s="77"/>
      <c r="B114" s="90" t="s">
        <v>396</v>
      </c>
      <c r="C114" s="99" t="s">
        <v>466</v>
      </c>
      <c r="D114" s="72" t="s">
        <v>198</v>
      </c>
      <c r="E114" s="4">
        <v>145</v>
      </c>
      <c r="F114" s="63"/>
      <c r="G114" s="63"/>
      <c r="H114" s="63"/>
      <c r="I114" s="63"/>
      <c r="J114" s="63"/>
      <c r="K114" s="63"/>
      <c r="M114" s="63"/>
      <c r="N114" s="63"/>
      <c r="O114" s="63"/>
      <c r="P114" s="63"/>
      <c r="Q114" s="63"/>
      <c r="R114" s="63"/>
      <c r="S114" s="4">
        <v>145</v>
      </c>
    </row>
    <row r="115" spans="1:19" s="340" customFormat="1" ht="15.95" customHeight="1" x14ac:dyDescent="0.2">
      <c r="A115" s="77"/>
      <c r="B115" s="90" t="s">
        <v>396</v>
      </c>
      <c r="C115" s="99" t="s">
        <v>467</v>
      </c>
      <c r="D115" s="72" t="s">
        <v>199</v>
      </c>
      <c r="E115" s="4">
        <v>146</v>
      </c>
      <c r="F115" s="63"/>
      <c r="G115" s="63"/>
      <c r="H115" s="63"/>
      <c r="I115" s="63"/>
      <c r="J115" s="63"/>
      <c r="K115" s="63"/>
      <c r="M115" s="63"/>
      <c r="N115" s="63"/>
      <c r="O115" s="63"/>
      <c r="P115" s="63"/>
      <c r="Q115" s="63"/>
      <c r="R115" s="63"/>
      <c r="S115" s="4">
        <v>146</v>
      </c>
    </row>
    <row r="116" spans="1:19" s="340" customFormat="1" ht="15.95" customHeight="1" x14ac:dyDescent="0.2">
      <c r="A116" s="77"/>
      <c r="B116" s="90" t="s">
        <v>396</v>
      </c>
      <c r="C116" s="99" t="s">
        <v>820</v>
      </c>
      <c r="D116" s="95" t="s">
        <v>200</v>
      </c>
      <c r="E116" s="4">
        <v>140</v>
      </c>
      <c r="F116" s="63"/>
      <c r="G116" s="63"/>
      <c r="H116" s="63"/>
      <c r="I116" s="63"/>
      <c r="J116" s="63"/>
      <c r="K116" s="63"/>
      <c r="M116" s="63"/>
      <c r="N116" s="63"/>
      <c r="O116" s="63"/>
      <c r="P116" s="63"/>
      <c r="Q116" s="63"/>
      <c r="R116" s="63"/>
      <c r="S116" s="4">
        <v>140</v>
      </c>
    </row>
    <row r="117" spans="1:19" s="340" customFormat="1" ht="15.95" customHeight="1" x14ac:dyDescent="0.2">
      <c r="A117" s="77"/>
      <c r="B117" s="90" t="s">
        <v>396</v>
      </c>
      <c r="C117" s="99" t="s">
        <v>921</v>
      </c>
      <c r="D117" s="76" t="s">
        <v>76</v>
      </c>
      <c r="E117" s="4">
        <v>148</v>
      </c>
      <c r="F117" s="63"/>
      <c r="G117" s="63"/>
      <c r="H117" s="63"/>
      <c r="I117" s="63"/>
      <c r="J117" s="63"/>
      <c r="K117" s="63"/>
      <c r="M117" s="63"/>
      <c r="N117" s="63"/>
      <c r="O117" s="63"/>
      <c r="P117" s="63"/>
      <c r="Q117" s="63"/>
      <c r="R117" s="63"/>
      <c r="S117" s="4">
        <v>148</v>
      </c>
    </row>
    <row r="118" spans="1:19" s="340" customFormat="1" ht="15.95" customHeight="1" x14ac:dyDescent="0.2">
      <c r="A118" s="77"/>
      <c r="B118" s="90" t="s">
        <v>396</v>
      </c>
      <c r="C118" s="99" t="s">
        <v>468</v>
      </c>
      <c r="D118" s="72" t="s">
        <v>201</v>
      </c>
      <c r="E118" s="4">
        <v>147</v>
      </c>
      <c r="F118" s="63"/>
      <c r="G118" s="63"/>
      <c r="H118" s="63"/>
      <c r="I118" s="63"/>
      <c r="J118" s="63"/>
      <c r="K118" s="63"/>
      <c r="M118" s="63"/>
      <c r="N118" s="63"/>
      <c r="O118" s="63"/>
      <c r="P118" s="63"/>
      <c r="Q118" s="63"/>
      <c r="R118" s="63"/>
      <c r="S118" s="4">
        <v>147</v>
      </c>
    </row>
    <row r="119" spans="1:19" s="340" customFormat="1" ht="15.95" customHeight="1" x14ac:dyDescent="0.2">
      <c r="A119" s="77"/>
      <c r="B119" s="90" t="s">
        <v>396</v>
      </c>
      <c r="C119" s="99" t="s">
        <v>531</v>
      </c>
      <c r="D119" s="72" t="s">
        <v>530</v>
      </c>
      <c r="E119" s="4">
        <v>157</v>
      </c>
      <c r="F119" s="63"/>
      <c r="G119" s="63"/>
      <c r="H119" s="63"/>
      <c r="I119" s="63"/>
      <c r="J119" s="63"/>
      <c r="K119" s="63"/>
      <c r="M119" s="63"/>
      <c r="N119" s="63"/>
      <c r="O119" s="63"/>
      <c r="P119" s="63"/>
      <c r="Q119" s="63"/>
      <c r="R119" s="63"/>
      <c r="S119" s="4">
        <v>157</v>
      </c>
    </row>
    <row r="120" spans="1:19" s="340" customFormat="1" ht="15.95" customHeight="1" x14ac:dyDescent="0.2">
      <c r="A120" s="77"/>
      <c r="B120" s="90" t="s">
        <v>396</v>
      </c>
      <c r="C120" s="99" t="s">
        <v>1213</v>
      </c>
      <c r="D120" s="72" t="s">
        <v>202</v>
      </c>
      <c r="E120" s="4">
        <v>149</v>
      </c>
      <c r="F120" s="63"/>
      <c r="G120" s="63"/>
      <c r="H120" s="63"/>
      <c r="I120" s="63"/>
      <c r="J120" s="63"/>
      <c r="K120" s="63"/>
      <c r="M120" s="63"/>
      <c r="N120" s="63"/>
      <c r="O120" s="63"/>
      <c r="P120" s="63"/>
      <c r="Q120" s="63"/>
      <c r="R120" s="63"/>
      <c r="S120" s="4">
        <v>149</v>
      </c>
    </row>
    <row r="121" spans="1:19" s="340" customFormat="1" ht="15.95" customHeight="1" x14ac:dyDescent="0.2">
      <c r="A121" s="77"/>
      <c r="B121" s="90" t="s">
        <v>396</v>
      </c>
      <c r="C121" s="99" t="s">
        <v>821</v>
      </c>
      <c r="D121" s="95" t="s">
        <v>203</v>
      </c>
      <c r="E121" s="4">
        <v>150</v>
      </c>
      <c r="F121" s="63"/>
      <c r="G121" s="63"/>
      <c r="H121" s="63"/>
      <c r="I121" s="63"/>
      <c r="J121" s="63"/>
      <c r="K121" s="63"/>
      <c r="M121" s="63"/>
      <c r="N121" s="63"/>
      <c r="O121" s="63"/>
      <c r="P121" s="63"/>
      <c r="Q121" s="63"/>
      <c r="R121" s="63"/>
      <c r="S121" s="4">
        <v>150</v>
      </c>
    </row>
    <row r="122" spans="1:19" s="340" customFormat="1" ht="15.95" customHeight="1" x14ac:dyDescent="0.2">
      <c r="A122" s="77"/>
      <c r="B122" s="90" t="s">
        <v>396</v>
      </c>
      <c r="C122" s="99" t="s">
        <v>469</v>
      </c>
      <c r="D122" s="72" t="s">
        <v>204</v>
      </c>
      <c r="E122" s="4">
        <v>151</v>
      </c>
      <c r="F122" s="63"/>
      <c r="G122" s="63"/>
      <c r="H122" s="63"/>
      <c r="I122" s="63"/>
      <c r="J122" s="63"/>
      <c r="K122" s="63"/>
      <c r="M122" s="63"/>
      <c r="N122" s="63"/>
      <c r="O122" s="63"/>
      <c r="P122" s="63"/>
      <c r="Q122" s="63"/>
      <c r="R122" s="63"/>
      <c r="S122" s="4">
        <v>151</v>
      </c>
    </row>
    <row r="123" spans="1:19" s="340" customFormat="1" ht="15.95" customHeight="1" x14ac:dyDescent="0.2">
      <c r="A123" s="77"/>
      <c r="B123" s="90" t="s">
        <v>396</v>
      </c>
      <c r="C123" s="99" t="s">
        <v>441</v>
      </c>
      <c r="D123" s="72" t="s">
        <v>167</v>
      </c>
      <c r="E123" s="4">
        <v>152</v>
      </c>
      <c r="F123" s="63"/>
      <c r="G123" s="63"/>
      <c r="H123" s="63"/>
      <c r="I123" s="63"/>
      <c r="J123" s="63"/>
      <c r="K123" s="63"/>
      <c r="M123" s="63"/>
      <c r="N123" s="63"/>
      <c r="O123" s="63"/>
      <c r="P123" s="63"/>
      <c r="Q123" s="63"/>
      <c r="R123" s="63"/>
      <c r="S123" s="4">
        <v>152</v>
      </c>
    </row>
    <row r="124" spans="1:19" s="340" customFormat="1" ht="15.95" customHeight="1" x14ac:dyDescent="0.2">
      <c r="A124" s="77"/>
      <c r="B124" s="90" t="s">
        <v>396</v>
      </c>
      <c r="C124" s="99" t="s">
        <v>470</v>
      </c>
      <c r="D124" s="72" t="s">
        <v>205</v>
      </c>
      <c r="E124" s="4">
        <v>154</v>
      </c>
      <c r="F124" s="63"/>
      <c r="G124" s="63"/>
      <c r="H124" s="63"/>
      <c r="I124" s="63"/>
      <c r="J124" s="63"/>
      <c r="K124" s="63"/>
      <c r="M124" s="63"/>
      <c r="N124" s="63"/>
      <c r="O124" s="63"/>
      <c r="P124" s="63"/>
      <c r="Q124" s="63"/>
      <c r="R124" s="63"/>
      <c r="S124" s="4">
        <v>154</v>
      </c>
    </row>
    <row r="125" spans="1:19" ht="15.95" customHeight="1" x14ac:dyDescent="0.2">
      <c r="A125" s="77"/>
      <c r="B125" s="90" t="s">
        <v>396</v>
      </c>
      <c r="C125" s="99" t="s">
        <v>440</v>
      </c>
      <c r="D125" s="72" t="s">
        <v>166</v>
      </c>
      <c r="E125" s="4">
        <v>156</v>
      </c>
      <c r="F125" s="63"/>
      <c r="G125" s="63"/>
      <c r="H125" s="63"/>
      <c r="I125" s="63"/>
      <c r="J125" s="63"/>
      <c r="K125" s="63"/>
      <c r="M125" s="63"/>
      <c r="N125" s="63"/>
      <c r="O125" s="63"/>
      <c r="P125" s="63"/>
      <c r="Q125" s="63"/>
      <c r="R125" s="63"/>
      <c r="S125" s="4">
        <v>156</v>
      </c>
    </row>
    <row r="126" spans="1:19" ht="35.1" customHeight="1" thickBot="1" x14ac:dyDescent="0.25">
      <c r="A126" s="77"/>
      <c r="B126" s="113" t="s">
        <v>402</v>
      </c>
      <c r="C126" s="108"/>
      <c r="D126" s="109" t="s">
        <v>119</v>
      </c>
      <c r="E126" s="8"/>
      <c r="F126" s="315">
        <f t="shared" ref="F126:K126" si="8">SUM(F127,F131,F164)</f>
        <v>0</v>
      </c>
      <c r="G126" s="315">
        <f t="shared" si="8"/>
        <v>0</v>
      </c>
      <c r="H126" s="315">
        <f t="shared" si="8"/>
        <v>0</v>
      </c>
      <c r="I126" s="315">
        <f t="shared" si="8"/>
        <v>0</v>
      </c>
      <c r="J126" s="315">
        <f t="shared" si="8"/>
        <v>0</v>
      </c>
      <c r="K126" s="315">
        <f t="shared" si="8"/>
        <v>0</v>
      </c>
      <c r="M126" s="315">
        <f t="shared" ref="M126:R126" si="9">SUM(M127,M131,M164)</f>
        <v>0</v>
      </c>
      <c r="N126" s="315">
        <f t="shared" si="9"/>
        <v>0</v>
      </c>
      <c r="O126" s="315">
        <f t="shared" si="9"/>
        <v>0</v>
      </c>
      <c r="P126" s="315">
        <f t="shared" si="9"/>
        <v>0</v>
      </c>
      <c r="Q126" s="315">
        <f t="shared" si="9"/>
        <v>0</v>
      </c>
      <c r="R126" s="315">
        <f t="shared" si="9"/>
        <v>0</v>
      </c>
      <c r="S126" s="8"/>
    </row>
    <row r="127" spans="1:19" ht="35.1" customHeight="1" thickTop="1" thickBot="1" x14ac:dyDescent="0.25">
      <c r="A127" s="77"/>
      <c r="B127" s="110" t="s">
        <v>397</v>
      </c>
      <c r="C127" s="115"/>
      <c r="D127" s="116" t="s">
        <v>780</v>
      </c>
      <c r="E127" s="4"/>
      <c r="F127" s="315">
        <f t="shared" ref="F127:K127" si="10">SUM(F128:F130)</f>
        <v>0</v>
      </c>
      <c r="G127" s="315">
        <f t="shared" si="10"/>
        <v>0</v>
      </c>
      <c r="H127" s="315">
        <f t="shared" si="10"/>
        <v>0</v>
      </c>
      <c r="I127" s="315">
        <f t="shared" si="10"/>
        <v>0</v>
      </c>
      <c r="J127" s="315">
        <f t="shared" si="10"/>
        <v>0</v>
      </c>
      <c r="K127" s="315">
        <f t="shared" si="10"/>
        <v>0</v>
      </c>
      <c r="M127" s="315">
        <f t="shared" ref="M127:R127" si="11">SUM(M128:M130)</f>
        <v>0</v>
      </c>
      <c r="N127" s="315">
        <f t="shared" si="11"/>
        <v>0</v>
      </c>
      <c r="O127" s="315">
        <f t="shared" si="11"/>
        <v>0</v>
      </c>
      <c r="P127" s="315">
        <f t="shared" si="11"/>
        <v>0</v>
      </c>
      <c r="Q127" s="315">
        <f t="shared" si="11"/>
        <v>0</v>
      </c>
      <c r="R127" s="315">
        <f t="shared" si="11"/>
        <v>0</v>
      </c>
      <c r="S127" s="4"/>
    </row>
    <row r="128" spans="1:19" ht="15.95" customHeight="1" thickTop="1" x14ac:dyDescent="0.2">
      <c r="A128" s="77"/>
      <c r="B128" s="90" t="s">
        <v>397</v>
      </c>
      <c r="C128" s="102" t="s">
        <v>80</v>
      </c>
      <c r="D128" s="75" t="s">
        <v>81</v>
      </c>
      <c r="E128" s="4">
        <v>51</v>
      </c>
      <c r="F128" s="9"/>
      <c r="G128" s="9"/>
      <c r="H128" s="9"/>
      <c r="I128" s="9"/>
      <c r="J128" s="9"/>
      <c r="K128" s="9"/>
      <c r="M128" s="9"/>
      <c r="N128" s="9"/>
      <c r="O128" s="9"/>
      <c r="P128" s="9"/>
      <c r="Q128" s="9"/>
      <c r="R128" s="9"/>
      <c r="S128" s="4">
        <v>51</v>
      </c>
    </row>
    <row r="129" spans="1:19" ht="15.95" customHeight="1" x14ac:dyDescent="0.2">
      <c r="A129" s="77"/>
      <c r="B129" s="90" t="s">
        <v>397</v>
      </c>
      <c r="C129" s="99" t="s">
        <v>77</v>
      </c>
      <c r="D129" s="75" t="s">
        <v>78</v>
      </c>
      <c r="E129" s="4">
        <v>52</v>
      </c>
      <c r="F129" s="63"/>
      <c r="G129" s="63"/>
      <c r="H129" s="63"/>
      <c r="I129" s="63"/>
      <c r="J129" s="63"/>
      <c r="K129" s="63"/>
      <c r="M129" s="63"/>
      <c r="N129" s="63"/>
      <c r="O129" s="63"/>
      <c r="P129" s="63"/>
      <c r="Q129" s="63"/>
      <c r="R129" s="63"/>
      <c r="S129" s="4">
        <v>52</v>
      </c>
    </row>
    <row r="130" spans="1:19" ht="15.95" customHeight="1" x14ac:dyDescent="0.2">
      <c r="A130" s="77"/>
      <c r="B130" s="90" t="s">
        <v>397</v>
      </c>
      <c r="C130" s="99" t="s">
        <v>393</v>
      </c>
      <c r="D130" s="342" t="s">
        <v>79</v>
      </c>
      <c r="E130" s="4">
        <v>53</v>
      </c>
      <c r="F130" s="63"/>
      <c r="G130" s="63"/>
      <c r="H130" s="63"/>
      <c r="I130" s="63"/>
      <c r="J130" s="63"/>
      <c r="K130" s="63"/>
      <c r="M130" s="63"/>
      <c r="N130" s="63"/>
      <c r="O130" s="63"/>
      <c r="P130" s="63"/>
      <c r="Q130" s="63"/>
      <c r="R130" s="63"/>
      <c r="S130" s="4">
        <v>53</v>
      </c>
    </row>
    <row r="131" spans="1:19" ht="35.1" customHeight="1" thickBot="1" x14ac:dyDescent="0.25">
      <c r="A131" s="77"/>
      <c r="B131" s="118" t="s">
        <v>398</v>
      </c>
      <c r="C131" s="106"/>
      <c r="D131" s="117" t="s">
        <v>1058</v>
      </c>
      <c r="E131" s="4"/>
      <c r="F131" s="315">
        <f t="shared" ref="F131:K131" si="12">SUM(F132:F163)</f>
        <v>0</v>
      </c>
      <c r="G131" s="315">
        <f t="shared" si="12"/>
        <v>0</v>
      </c>
      <c r="H131" s="315">
        <f t="shared" si="12"/>
        <v>0</v>
      </c>
      <c r="I131" s="315">
        <f t="shared" si="12"/>
        <v>0</v>
      </c>
      <c r="J131" s="315">
        <f t="shared" si="12"/>
        <v>0</v>
      </c>
      <c r="K131" s="315">
        <f t="shared" si="12"/>
        <v>0</v>
      </c>
      <c r="M131" s="315">
        <f t="shared" ref="M131:R131" si="13">SUM(M132:M163)</f>
        <v>0</v>
      </c>
      <c r="N131" s="315">
        <f t="shared" si="13"/>
        <v>0</v>
      </c>
      <c r="O131" s="315">
        <f t="shared" si="13"/>
        <v>0</v>
      </c>
      <c r="P131" s="315">
        <f t="shared" si="13"/>
        <v>0</v>
      </c>
      <c r="Q131" s="315">
        <f t="shared" si="13"/>
        <v>0</v>
      </c>
      <c r="R131" s="315">
        <f t="shared" si="13"/>
        <v>0</v>
      </c>
      <c r="S131" s="4"/>
    </row>
    <row r="132" spans="1:19" ht="15.95" customHeight="1" thickTop="1" x14ac:dyDescent="0.2">
      <c r="A132" s="77"/>
      <c r="B132" s="90" t="s">
        <v>398</v>
      </c>
      <c r="C132" s="99" t="s">
        <v>349</v>
      </c>
      <c r="D132" s="75" t="s">
        <v>235</v>
      </c>
      <c r="E132" s="4">
        <v>101</v>
      </c>
      <c r="F132" s="63"/>
      <c r="G132" s="63"/>
      <c r="H132" s="63"/>
      <c r="I132" s="63"/>
      <c r="J132" s="63"/>
      <c r="K132" s="63"/>
      <c r="M132" s="63"/>
      <c r="N132" s="63"/>
      <c r="O132" s="63"/>
      <c r="P132" s="63"/>
      <c r="Q132" s="63"/>
      <c r="R132" s="63"/>
      <c r="S132" s="4">
        <v>101</v>
      </c>
    </row>
    <row r="133" spans="1:19" s="340" customFormat="1" ht="15.95" customHeight="1" x14ac:dyDescent="0.2">
      <c r="A133" s="77"/>
      <c r="B133" s="90" t="s">
        <v>398</v>
      </c>
      <c r="C133" s="102" t="s">
        <v>333</v>
      </c>
      <c r="D133" s="75" t="s">
        <v>208</v>
      </c>
      <c r="E133" s="4">
        <v>232</v>
      </c>
      <c r="F133" s="63"/>
      <c r="G133" s="63"/>
      <c r="H133" s="63"/>
      <c r="I133" s="63"/>
      <c r="J133" s="63"/>
      <c r="K133" s="63"/>
      <c r="M133" s="63"/>
      <c r="N133" s="63"/>
      <c r="O133" s="63"/>
      <c r="P133" s="63"/>
      <c r="Q133" s="63"/>
      <c r="R133" s="63"/>
      <c r="S133" s="4">
        <v>232</v>
      </c>
    </row>
    <row r="134" spans="1:19" s="340" customFormat="1" ht="15.95" customHeight="1" x14ac:dyDescent="0.2">
      <c r="A134" s="77"/>
      <c r="B134" s="90" t="s">
        <v>398</v>
      </c>
      <c r="C134" s="102" t="s">
        <v>332</v>
      </c>
      <c r="D134" s="75" t="s">
        <v>209</v>
      </c>
      <c r="E134" s="4">
        <v>81</v>
      </c>
      <c r="F134" s="63"/>
      <c r="G134" s="63"/>
      <c r="H134" s="63"/>
      <c r="I134" s="63"/>
      <c r="J134" s="63"/>
      <c r="K134" s="63"/>
      <c r="M134" s="63"/>
      <c r="N134" s="63"/>
      <c r="O134" s="63"/>
      <c r="P134" s="63"/>
      <c r="Q134" s="63"/>
      <c r="R134" s="63"/>
      <c r="S134" s="4">
        <v>81</v>
      </c>
    </row>
    <row r="135" spans="1:19" s="340" customFormat="1" ht="15.95" customHeight="1" x14ac:dyDescent="0.2">
      <c r="A135" s="77"/>
      <c r="B135" s="90" t="s">
        <v>398</v>
      </c>
      <c r="C135" s="102" t="s">
        <v>471</v>
      </c>
      <c r="D135" s="75" t="s">
        <v>210</v>
      </c>
      <c r="E135" s="4">
        <v>82</v>
      </c>
      <c r="F135" s="63"/>
      <c r="G135" s="63"/>
      <c r="H135" s="63"/>
      <c r="I135" s="63"/>
      <c r="J135" s="63"/>
      <c r="K135" s="63"/>
      <c r="M135" s="63"/>
      <c r="N135" s="63"/>
      <c r="O135" s="63"/>
      <c r="P135" s="63"/>
      <c r="Q135" s="63"/>
      <c r="R135" s="63"/>
      <c r="S135" s="4">
        <v>82</v>
      </c>
    </row>
    <row r="136" spans="1:19" s="340" customFormat="1" ht="15.95" customHeight="1" x14ac:dyDescent="0.2">
      <c r="A136" s="77"/>
      <c r="B136" s="90" t="s">
        <v>398</v>
      </c>
      <c r="C136" s="102" t="s">
        <v>337</v>
      </c>
      <c r="D136" s="75" t="s">
        <v>211</v>
      </c>
      <c r="E136" s="4">
        <v>83</v>
      </c>
      <c r="F136" s="63"/>
      <c r="G136" s="63"/>
      <c r="H136" s="63"/>
      <c r="I136" s="63"/>
      <c r="J136" s="63"/>
      <c r="K136" s="63"/>
      <c r="M136" s="63"/>
      <c r="N136" s="63"/>
      <c r="O136" s="63"/>
      <c r="P136" s="63"/>
      <c r="Q136" s="63"/>
      <c r="R136" s="63"/>
      <c r="S136" s="4">
        <v>83</v>
      </c>
    </row>
    <row r="137" spans="1:19" s="340" customFormat="1" ht="15.95" customHeight="1" x14ac:dyDescent="0.2">
      <c r="A137" s="77"/>
      <c r="B137" s="90" t="s">
        <v>398</v>
      </c>
      <c r="C137" s="102" t="s">
        <v>334</v>
      </c>
      <c r="D137" s="75" t="s">
        <v>212</v>
      </c>
      <c r="E137" s="4">
        <v>84</v>
      </c>
      <c r="F137" s="63"/>
      <c r="G137" s="63"/>
      <c r="H137" s="63"/>
      <c r="I137" s="63"/>
      <c r="J137" s="63"/>
      <c r="K137" s="63"/>
      <c r="M137" s="63"/>
      <c r="N137" s="63"/>
      <c r="O137" s="63"/>
      <c r="P137" s="63"/>
      <c r="Q137" s="63"/>
      <c r="R137" s="63"/>
      <c r="S137" s="4">
        <v>84</v>
      </c>
    </row>
    <row r="138" spans="1:19" s="340" customFormat="1" ht="15.95" customHeight="1" x14ac:dyDescent="0.2">
      <c r="A138" s="77"/>
      <c r="B138" s="90" t="s">
        <v>398</v>
      </c>
      <c r="C138" s="102" t="s">
        <v>338</v>
      </c>
      <c r="D138" s="75" t="s">
        <v>213</v>
      </c>
      <c r="E138" s="4">
        <v>56</v>
      </c>
      <c r="F138" s="63"/>
      <c r="G138" s="63"/>
      <c r="H138" s="63"/>
      <c r="I138" s="63"/>
      <c r="J138" s="63"/>
      <c r="K138" s="63"/>
      <c r="M138" s="63"/>
      <c r="N138" s="63"/>
      <c r="O138" s="63"/>
      <c r="P138" s="63"/>
      <c r="Q138" s="63"/>
      <c r="R138" s="63"/>
      <c r="S138" s="4">
        <v>56</v>
      </c>
    </row>
    <row r="139" spans="1:19" s="340" customFormat="1" ht="15.95" customHeight="1" x14ac:dyDescent="0.2">
      <c r="A139" s="77"/>
      <c r="B139" s="90" t="s">
        <v>398</v>
      </c>
      <c r="C139" s="102" t="s">
        <v>336</v>
      </c>
      <c r="D139" s="75" t="s">
        <v>214</v>
      </c>
      <c r="E139" s="4">
        <v>85</v>
      </c>
      <c r="F139" s="63"/>
      <c r="G139" s="63"/>
      <c r="H139" s="63"/>
      <c r="I139" s="63"/>
      <c r="J139" s="63"/>
      <c r="K139" s="63"/>
      <c r="M139" s="63"/>
      <c r="N139" s="63"/>
      <c r="O139" s="63"/>
      <c r="P139" s="63"/>
      <c r="Q139" s="63"/>
      <c r="R139" s="63"/>
      <c r="S139" s="4">
        <v>85</v>
      </c>
    </row>
    <row r="140" spans="1:19" s="340" customFormat="1" ht="15.95" customHeight="1" x14ac:dyDescent="0.2">
      <c r="A140" s="77"/>
      <c r="B140" s="90" t="s">
        <v>398</v>
      </c>
      <c r="C140" s="102" t="s">
        <v>533</v>
      </c>
      <c r="D140" s="75" t="s">
        <v>532</v>
      </c>
      <c r="E140" s="4">
        <v>77</v>
      </c>
      <c r="F140" s="63"/>
      <c r="G140" s="63"/>
      <c r="H140" s="63"/>
      <c r="I140" s="63"/>
      <c r="J140" s="63"/>
      <c r="K140" s="63"/>
      <c r="M140" s="63"/>
      <c r="N140" s="63"/>
      <c r="O140" s="63"/>
      <c r="P140" s="63"/>
      <c r="Q140" s="63"/>
      <c r="R140" s="63"/>
      <c r="S140" s="4">
        <v>77</v>
      </c>
    </row>
    <row r="141" spans="1:19" s="340" customFormat="1" ht="15.95" customHeight="1" x14ac:dyDescent="0.2">
      <c r="A141" s="77"/>
      <c r="B141" s="90" t="s">
        <v>398</v>
      </c>
      <c r="C141" s="102" t="s">
        <v>348</v>
      </c>
      <c r="D141" s="75" t="s">
        <v>215</v>
      </c>
      <c r="E141" s="4">
        <v>234</v>
      </c>
      <c r="F141" s="63"/>
      <c r="G141" s="63"/>
      <c r="H141" s="63"/>
      <c r="I141" s="63"/>
      <c r="J141" s="63"/>
      <c r="K141" s="63"/>
      <c r="M141" s="63"/>
      <c r="N141" s="63"/>
      <c r="O141" s="63"/>
      <c r="P141" s="63"/>
      <c r="Q141" s="63"/>
      <c r="R141" s="63"/>
      <c r="S141" s="4">
        <v>234</v>
      </c>
    </row>
    <row r="142" spans="1:19" s="340" customFormat="1" ht="15.95" customHeight="1" x14ac:dyDescent="0.2">
      <c r="A142" s="77"/>
      <c r="B142" s="90" t="s">
        <v>398</v>
      </c>
      <c r="C142" s="102" t="s">
        <v>473</v>
      </c>
      <c r="D142" s="75" t="s">
        <v>217</v>
      </c>
      <c r="E142" s="4">
        <v>60</v>
      </c>
      <c r="F142" s="63"/>
      <c r="G142" s="63"/>
      <c r="H142" s="63"/>
      <c r="I142" s="63"/>
      <c r="J142" s="63"/>
      <c r="K142" s="63"/>
      <c r="M142" s="63"/>
      <c r="N142" s="63"/>
      <c r="O142" s="63"/>
      <c r="P142" s="63"/>
      <c r="Q142" s="63"/>
      <c r="R142" s="63"/>
      <c r="S142" s="4">
        <v>60</v>
      </c>
    </row>
    <row r="143" spans="1:19" s="340" customFormat="1" ht="15.95" customHeight="1" x14ac:dyDescent="0.2">
      <c r="A143" s="77"/>
      <c r="B143" s="90" t="s">
        <v>398</v>
      </c>
      <c r="C143" s="102" t="s">
        <v>535</v>
      </c>
      <c r="D143" s="75" t="s">
        <v>534</v>
      </c>
      <c r="E143" s="4">
        <v>79</v>
      </c>
      <c r="F143" s="63"/>
      <c r="G143" s="63"/>
      <c r="H143" s="63"/>
      <c r="I143" s="63"/>
      <c r="J143" s="63"/>
      <c r="K143" s="63"/>
      <c r="M143" s="63"/>
      <c r="N143" s="63"/>
      <c r="O143" s="63"/>
      <c r="P143" s="63"/>
      <c r="Q143" s="63"/>
      <c r="R143" s="63"/>
      <c r="S143" s="4">
        <v>79</v>
      </c>
    </row>
    <row r="144" spans="1:19" s="340" customFormat="1" ht="15.95" customHeight="1" x14ac:dyDescent="0.2">
      <c r="A144" s="77"/>
      <c r="B144" s="90" t="s">
        <v>398</v>
      </c>
      <c r="C144" s="102" t="s">
        <v>339</v>
      </c>
      <c r="D144" s="75" t="s">
        <v>219</v>
      </c>
      <c r="E144" s="4">
        <v>87</v>
      </c>
      <c r="F144" s="63"/>
      <c r="G144" s="63"/>
      <c r="H144" s="63"/>
      <c r="I144" s="63"/>
      <c r="J144" s="63"/>
      <c r="K144" s="63"/>
      <c r="M144" s="63"/>
      <c r="N144" s="63"/>
      <c r="O144" s="63"/>
      <c r="P144" s="63"/>
      <c r="Q144" s="63"/>
      <c r="R144" s="63"/>
      <c r="S144" s="4">
        <v>87</v>
      </c>
    </row>
    <row r="145" spans="1:19" s="340" customFormat="1" ht="15.95" customHeight="1" x14ac:dyDescent="0.2">
      <c r="A145" s="77"/>
      <c r="B145" s="90" t="s">
        <v>398</v>
      </c>
      <c r="C145" s="102" t="s">
        <v>475</v>
      </c>
      <c r="D145" s="75" t="s">
        <v>220</v>
      </c>
      <c r="E145" s="4">
        <v>88</v>
      </c>
      <c r="F145" s="63"/>
      <c r="G145" s="63"/>
      <c r="H145" s="63"/>
      <c r="I145" s="63"/>
      <c r="J145" s="63"/>
      <c r="K145" s="63"/>
      <c r="M145" s="63"/>
      <c r="N145" s="63"/>
      <c r="O145" s="63"/>
      <c r="P145" s="63"/>
      <c r="Q145" s="63"/>
      <c r="R145" s="63"/>
      <c r="S145" s="4">
        <v>88</v>
      </c>
    </row>
    <row r="146" spans="1:19" s="340" customFormat="1" ht="15.95" customHeight="1" x14ac:dyDescent="0.2">
      <c r="A146" s="77"/>
      <c r="B146" s="90" t="s">
        <v>398</v>
      </c>
      <c r="C146" s="102" t="s">
        <v>476</v>
      </c>
      <c r="D146" s="75" t="s">
        <v>221</v>
      </c>
      <c r="E146" s="4">
        <v>62</v>
      </c>
      <c r="F146" s="63"/>
      <c r="G146" s="63"/>
      <c r="H146" s="63"/>
      <c r="I146" s="63"/>
      <c r="J146" s="63"/>
      <c r="K146" s="63"/>
      <c r="M146" s="63"/>
      <c r="N146" s="63"/>
      <c r="O146" s="63"/>
      <c r="P146" s="63"/>
      <c r="Q146" s="63"/>
      <c r="R146" s="63"/>
      <c r="S146" s="4">
        <v>62</v>
      </c>
    </row>
    <row r="147" spans="1:19" s="340" customFormat="1" ht="15.95" customHeight="1" x14ac:dyDescent="0.2">
      <c r="A147" s="77"/>
      <c r="B147" s="90" t="s">
        <v>398</v>
      </c>
      <c r="C147" s="102" t="s">
        <v>825</v>
      </c>
      <c r="D147" s="97" t="s">
        <v>222</v>
      </c>
      <c r="E147" s="4">
        <v>89</v>
      </c>
      <c r="F147" s="63"/>
      <c r="G147" s="63"/>
      <c r="H147" s="63"/>
      <c r="I147" s="63"/>
      <c r="J147" s="63"/>
      <c r="K147" s="63"/>
      <c r="M147" s="63"/>
      <c r="N147" s="63"/>
      <c r="O147" s="63"/>
      <c r="P147" s="63"/>
      <c r="Q147" s="63"/>
      <c r="R147" s="63"/>
      <c r="S147" s="4">
        <v>89</v>
      </c>
    </row>
    <row r="148" spans="1:19" s="340" customFormat="1" ht="15.95" customHeight="1" x14ac:dyDescent="0.2">
      <c r="A148" s="77"/>
      <c r="B148" s="90" t="s">
        <v>398</v>
      </c>
      <c r="C148" s="102" t="s">
        <v>477</v>
      </c>
      <c r="D148" s="75" t="s">
        <v>223</v>
      </c>
      <c r="E148" s="4">
        <v>64</v>
      </c>
      <c r="F148" s="63"/>
      <c r="G148" s="63"/>
      <c r="H148" s="63"/>
      <c r="I148" s="63"/>
      <c r="J148" s="63"/>
      <c r="K148" s="63"/>
      <c r="M148" s="63"/>
      <c r="N148" s="63"/>
      <c r="O148" s="63"/>
      <c r="P148" s="63"/>
      <c r="Q148" s="63"/>
      <c r="R148" s="63"/>
      <c r="S148" s="4">
        <v>64</v>
      </c>
    </row>
    <row r="149" spans="1:19" s="340" customFormat="1" ht="15.95" customHeight="1" x14ac:dyDescent="0.2">
      <c r="A149" s="77"/>
      <c r="B149" s="90" t="s">
        <v>398</v>
      </c>
      <c r="C149" s="102" t="s">
        <v>478</v>
      </c>
      <c r="D149" s="75" t="s">
        <v>224</v>
      </c>
      <c r="E149" s="4">
        <v>90</v>
      </c>
      <c r="F149" s="63"/>
      <c r="G149" s="63"/>
      <c r="H149" s="63"/>
      <c r="I149" s="63"/>
      <c r="J149" s="63"/>
      <c r="K149" s="63"/>
      <c r="M149" s="63"/>
      <c r="N149" s="63"/>
      <c r="O149" s="63"/>
      <c r="P149" s="63"/>
      <c r="Q149" s="63"/>
      <c r="R149" s="63"/>
      <c r="S149" s="4">
        <v>90</v>
      </c>
    </row>
    <row r="150" spans="1:19" s="340" customFormat="1" ht="15.95" customHeight="1" x14ac:dyDescent="0.2">
      <c r="A150" s="77"/>
      <c r="B150" s="90" t="s">
        <v>398</v>
      </c>
      <c r="C150" s="102" t="s">
        <v>822</v>
      </c>
      <c r="D150" s="97" t="s">
        <v>225</v>
      </c>
      <c r="E150" s="4">
        <v>67</v>
      </c>
      <c r="F150" s="63"/>
      <c r="G150" s="63"/>
      <c r="H150" s="63"/>
      <c r="I150" s="63"/>
      <c r="J150" s="63"/>
      <c r="K150" s="63"/>
      <c r="M150" s="63"/>
      <c r="N150" s="63"/>
      <c r="O150" s="63"/>
      <c r="P150" s="63"/>
      <c r="Q150" s="63"/>
      <c r="R150" s="63"/>
      <c r="S150" s="4">
        <v>67</v>
      </c>
    </row>
    <row r="151" spans="1:19" s="340" customFormat="1" ht="15.95" customHeight="1" x14ac:dyDescent="0.2">
      <c r="A151" s="77"/>
      <c r="B151" s="90" t="s">
        <v>398</v>
      </c>
      <c r="C151" s="102" t="s">
        <v>479</v>
      </c>
      <c r="D151" s="75" t="s">
        <v>226</v>
      </c>
      <c r="E151" s="4">
        <v>91</v>
      </c>
      <c r="F151" s="63"/>
      <c r="G151" s="63"/>
      <c r="H151" s="63"/>
      <c r="I151" s="63"/>
      <c r="J151" s="63"/>
      <c r="K151" s="63"/>
      <c r="M151" s="63"/>
      <c r="N151" s="63"/>
      <c r="O151" s="63"/>
      <c r="P151" s="63"/>
      <c r="Q151" s="63"/>
      <c r="R151" s="63"/>
      <c r="S151" s="4">
        <v>91</v>
      </c>
    </row>
    <row r="152" spans="1:19" s="340" customFormat="1" ht="15.95" customHeight="1" x14ac:dyDescent="0.2">
      <c r="A152" s="77"/>
      <c r="B152" s="90" t="s">
        <v>398</v>
      </c>
      <c r="C152" s="102" t="s">
        <v>472</v>
      </c>
      <c r="D152" s="75" t="s">
        <v>216</v>
      </c>
      <c r="E152" s="4">
        <v>86</v>
      </c>
      <c r="F152" s="63"/>
      <c r="G152" s="63"/>
      <c r="H152" s="63"/>
      <c r="I152" s="63"/>
      <c r="J152" s="63"/>
      <c r="K152" s="63"/>
      <c r="M152" s="63"/>
      <c r="N152" s="63"/>
      <c r="O152" s="63"/>
      <c r="P152" s="63"/>
      <c r="Q152" s="63"/>
      <c r="R152" s="63"/>
      <c r="S152" s="4">
        <v>86</v>
      </c>
    </row>
    <row r="153" spans="1:19" s="340" customFormat="1" ht="15.95" customHeight="1" x14ac:dyDescent="0.2">
      <c r="A153" s="77"/>
      <c r="B153" s="90" t="s">
        <v>398</v>
      </c>
      <c r="C153" s="102" t="s">
        <v>474</v>
      </c>
      <c r="D153" s="75" t="s">
        <v>218</v>
      </c>
      <c r="E153" s="4">
        <v>92</v>
      </c>
      <c r="F153" s="63"/>
      <c r="G153" s="63"/>
      <c r="H153" s="63"/>
      <c r="I153" s="63"/>
      <c r="J153" s="63"/>
      <c r="K153" s="63"/>
      <c r="M153" s="63"/>
      <c r="N153" s="63"/>
      <c r="O153" s="63"/>
      <c r="P153" s="63"/>
      <c r="Q153" s="63"/>
      <c r="R153" s="63"/>
      <c r="S153" s="4">
        <v>92</v>
      </c>
    </row>
    <row r="154" spans="1:19" s="340" customFormat="1" ht="15.95" customHeight="1" x14ac:dyDescent="0.2">
      <c r="A154" s="77"/>
      <c r="B154" s="90" t="s">
        <v>398</v>
      </c>
      <c r="C154" s="102" t="s">
        <v>82</v>
      </c>
      <c r="D154" s="75" t="s">
        <v>83</v>
      </c>
      <c r="E154" s="4">
        <v>69</v>
      </c>
      <c r="F154" s="63"/>
      <c r="G154" s="63"/>
      <c r="H154" s="63"/>
      <c r="I154" s="63"/>
      <c r="J154" s="63"/>
      <c r="K154" s="63"/>
      <c r="M154" s="63"/>
      <c r="N154" s="63"/>
      <c r="O154" s="63"/>
      <c r="P154" s="63"/>
      <c r="Q154" s="63"/>
      <c r="R154" s="63"/>
      <c r="S154" s="4">
        <v>69</v>
      </c>
    </row>
    <row r="155" spans="1:19" s="340" customFormat="1" ht="15.95" customHeight="1" x14ac:dyDescent="0.2">
      <c r="A155" s="77"/>
      <c r="B155" s="90" t="s">
        <v>398</v>
      </c>
      <c r="C155" s="102" t="s">
        <v>346</v>
      </c>
      <c r="D155" s="75" t="s">
        <v>227</v>
      </c>
      <c r="E155" s="4">
        <v>233</v>
      </c>
      <c r="F155" s="63"/>
      <c r="G155" s="63"/>
      <c r="H155" s="63"/>
      <c r="I155" s="63"/>
      <c r="J155" s="63"/>
      <c r="K155" s="63"/>
      <c r="M155" s="63"/>
      <c r="N155" s="63"/>
      <c r="O155" s="63"/>
      <c r="P155" s="63"/>
      <c r="Q155" s="63"/>
      <c r="R155" s="63"/>
      <c r="S155" s="4">
        <v>233</v>
      </c>
    </row>
    <row r="156" spans="1:19" s="340" customFormat="1" ht="15.95" customHeight="1" x14ac:dyDescent="0.2">
      <c r="A156" s="77"/>
      <c r="B156" s="90" t="s">
        <v>398</v>
      </c>
      <c r="C156" s="102" t="s">
        <v>823</v>
      </c>
      <c r="D156" s="97" t="s">
        <v>228</v>
      </c>
      <c r="E156" s="4">
        <v>70</v>
      </c>
      <c r="F156" s="63"/>
      <c r="G156" s="63"/>
      <c r="H156" s="63"/>
      <c r="I156" s="63"/>
      <c r="J156" s="63"/>
      <c r="K156" s="63"/>
      <c r="M156" s="63"/>
      <c r="N156" s="63"/>
      <c r="O156" s="63"/>
      <c r="P156" s="63"/>
      <c r="Q156" s="63"/>
      <c r="R156" s="63"/>
      <c r="S156" s="4">
        <v>70</v>
      </c>
    </row>
    <row r="157" spans="1:19" s="340" customFormat="1" ht="15.95" customHeight="1" x14ac:dyDescent="0.2">
      <c r="A157" s="77"/>
      <c r="B157" s="90" t="s">
        <v>398</v>
      </c>
      <c r="C157" s="102" t="s">
        <v>824</v>
      </c>
      <c r="D157" s="97" t="s">
        <v>229</v>
      </c>
      <c r="E157" s="4">
        <v>71</v>
      </c>
      <c r="F157" s="63"/>
      <c r="G157" s="63"/>
      <c r="H157" s="63"/>
      <c r="I157" s="63"/>
      <c r="J157" s="63"/>
      <c r="K157" s="63"/>
      <c r="M157" s="63"/>
      <c r="N157" s="63"/>
      <c r="O157" s="63"/>
      <c r="P157" s="63"/>
      <c r="Q157" s="63"/>
      <c r="R157" s="63"/>
      <c r="S157" s="4">
        <v>71</v>
      </c>
    </row>
    <row r="158" spans="1:19" s="340" customFormat="1" ht="15.95" customHeight="1" x14ac:dyDescent="0.2">
      <c r="A158" s="77"/>
      <c r="B158" s="90" t="s">
        <v>398</v>
      </c>
      <c r="C158" s="102" t="s">
        <v>480</v>
      </c>
      <c r="D158" s="75" t="s">
        <v>230</v>
      </c>
      <c r="E158" s="4">
        <v>94</v>
      </c>
      <c r="F158" s="63"/>
      <c r="G158" s="63"/>
      <c r="H158" s="63"/>
      <c r="I158" s="63"/>
      <c r="J158" s="63"/>
      <c r="K158" s="63"/>
      <c r="M158" s="63"/>
      <c r="N158" s="63"/>
      <c r="O158" s="63"/>
      <c r="P158" s="63"/>
      <c r="Q158" s="63"/>
      <c r="R158" s="63"/>
      <c r="S158" s="4">
        <v>94</v>
      </c>
    </row>
    <row r="159" spans="1:19" s="340" customFormat="1" ht="15.95" customHeight="1" x14ac:dyDescent="0.2">
      <c r="A159" s="77"/>
      <c r="B159" s="90" t="s">
        <v>398</v>
      </c>
      <c r="C159" s="102" t="s">
        <v>826</v>
      </c>
      <c r="D159" s="75" t="s">
        <v>231</v>
      </c>
      <c r="E159" s="4">
        <v>95</v>
      </c>
      <c r="F159" s="63"/>
      <c r="G159" s="63"/>
      <c r="H159" s="63"/>
      <c r="I159" s="63"/>
      <c r="J159" s="63"/>
      <c r="K159" s="63"/>
      <c r="M159" s="63"/>
      <c r="N159" s="63"/>
      <c r="O159" s="63"/>
      <c r="P159" s="63"/>
      <c r="Q159" s="63"/>
      <c r="R159" s="63"/>
      <c r="S159" s="4">
        <v>95</v>
      </c>
    </row>
    <row r="160" spans="1:19" s="340" customFormat="1" ht="15.95" customHeight="1" x14ac:dyDescent="0.2">
      <c r="A160" s="77"/>
      <c r="B160" s="90" t="s">
        <v>398</v>
      </c>
      <c r="C160" s="102" t="s">
        <v>827</v>
      </c>
      <c r="D160" s="376" t="s">
        <v>536</v>
      </c>
      <c r="E160" s="4">
        <v>78</v>
      </c>
      <c r="F160" s="63"/>
      <c r="G160" s="63"/>
      <c r="H160" s="63"/>
      <c r="I160" s="63"/>
      <c r="J160" s="63"/>
      <c r="K160" s="63"/>
      <c r="M160" s="63"/>
      <c r="N160" s="63"/>
      <c r="O160" s="63"/>
      <c r="P160" s="63"/>
      <c r="Q160" s="63"/>
      <c r="R160" s="63"/>
      <c r="S160" s="4">
        <v>78</v>
      </c>
    </row>
    <row r="161" spans="1:19" s="340" customFormat="1" ht="15.95" customHeight="1" x14ac:dyDescent="0.2">
      <c r="A161" s="77"/>
      <c r="B161" s="90" t="s">
        <v>398</v>
      </c>
      <c r="C161" s="102" t="s">
        <v>828</v>
      </c>
      <c r="D161" s="97" t="s">
        <v>232</v>
      </c>
      <c r="E161" s="4">
        <v>96</v>
      </c>
      <c r="F161" s="63"/>
      <c r="G161" s="63"/>
      <c r="H161" s="63"/>
      <c r="I161" s="63"/>
      <c r="J161" s="63"/>
      <c r="K161" s="63"/>
      <c r="M161" s="63"/>
      <c r="N161" s="63"/>
      <c r="O161" s="63"/>
      <c r="P161" s="63"/>
      <c r="Q161" s="63"/>
      <c r="R161" s="63"/>
      <c r="S161" s="4">
        <v>96</v>
      </c>
    </row>
    <row r="162" spans="1:19" s="340" customFormat="1" ht="15.95" customHeight="1" x14ac:dyDescent="0.2">
      <c r="A162" s="77"/>
      <c r="B162" s="90" t="s">
        <v>398</v>
      </c>
      <c r="C162" s="102" t="s">
        <v>481</v>
      </c>
      <c r="D162" s="75" t="s">
        <v>233</v>
      </c>
      <c r="E162" s="4">
        <v>97</v>
      </c>
      <c r="F162" s="63"/>
      <c r="G162" s="63"/>
      <c r="H162" s="63"/>
      <c r="I162" s="63"/>
      <c r="J162" s="63"/>
      <c r="K162" s="63"/>
      <c r="M162" s="63"/>
      <c r="N162" s="63"/>
      <c r="O162" s="63"/>
      <c r="P162" s="63"/>
      <c r="Q162" s="63"/>
      <c r="R162" s="63"/>
      <c r="S162" s="4">
        <v>97</v>
      </c>
    </row>
    <row r="163" spans="1:19" s="340" customFormat="1" ht="15.95" customHeight="1" x14ac:dyDescent="0.2">
      <c r="A163" s="77"/>
      <c r="B163" s="90" t="s">
        <v>398</v>
      </c>
      <c r="C163" s="102" t="s">
        <v>922</v>
      </c>
      <c r="D163" s="75" t="s">
        <v>234</v>
      </c>
      <c r="E163" s="4">
        <v>98</v>
      </c>
      <c r="F163" s="63"/>
      <c r="G163" s="63"/>
      <c r="H163" s="63"/>
      <c r="I163" s="63"/>
      <c r="J163" s="63"/>
      <c r="K163" s="63"/>
      <c r="M163" s="63"/>
      <c r="N163" s="63"/>
      <c r="O163" s="63"/>
      <c r="P163" s="63"/>
      <c r="Q163" s="63"/>
      <c r="R163" s="63"/>
      <c r="S163" s="4">
        <v>98</v>
      </c>
    </row>
    <row r="164" spans="1:19" ht="35.1" customHeight="1" thickBot="1" x14ac:dyDescent="0.25">
      <c r="A164" s="77"/>
      <c r="B164" s="118" t="s">
        <v>399</v>
      </c>
      <c r="C164" s="106"/>
      <c r="D164" s="117" t="s">
        <v>1059</v>
      </c>
      <c r="E164" s="4"/>
      <c r="F164" s="315">
        <f t="shared" ref="F164:K164" si="14">SUM(F165:F177)</f>
        <v>0</v>
      </c>
      <c r="G164" s="315">
        <f t="shared" si="14"/>
        <v>0</v>
      </c>
      <c r="H164" s="315">
        <f t="shared" si="14"/>
        <v>0</v>
      </c>
      <c r="I164" s="315">
        <f t="shared" si="14"/>
        <v>0</v>
      </c>
      <c r="J164" s="315">
        <f t="shared" si="14"/>
        <v>0</v>
      </c>
      <c r="K164" s="315">
        <f t="shared" si="14"/>
        <v>0</v>
      </c>
      <c r="M164" s="315">
        <f t="shared" ref="M164:R164" si="15">SUM(M165:M177)</f>
        <v>0</v>
      </c>
      <c r="N164" s="315">
        <f t="shared" si="15"/>
        <v>0</v>
      </c>
      <c r="O164" s="315">
        <f t="shared" si="15"/>
        <v>0</v>
      </c>
      <c r="P164" s="315">
        <f t="shared" si="15"/>
        <v>0</v>
      </c>
      <c r="Q164" s="315">
        <f t="shared" si="15"/>
        <v>0</v>
      </c>
      <c r="R164" s="315">
        <f t="shared" si="15"/>
        <v>0</v>
      </c>
      <c r="S164" s="4"/>
    </row>
    <row r="165" spans="1:19" ht="15.95" customHeight="1" thickTop="1" x14ac:dyDescent="0.2">
      <c r="A165" s="77"/>
      <c r="B165" s="90" t="s">
        <v>399</v>
      </c>
      <c r="C165" s="102" t="s">
        <v>85</v>
      </c>
      <c r="D165" s="64" t="s">
        <v>86</v>
      </c>
      <c r="E165" s="4">
        <v>55</v>
      </c>
      <c r="F165" s="63"/>
      <c r="G165" s="63"/>
      <c r="H165" s="63"/>
      <c r="I165" s="63"/>
      <c r="J165" s="63"/>
      <c r="K165" s="63"/>
      <c r="M165" s="63"/>
      <c r="N165" s="63"/>
      <c r="O165" s="63"/>
      <c r="P165" s="63"/>
      <c r="Q165" s="63"/>
      <c r="R165" s="63"/>
      <c r="S165" s="4">
        <v>55</v>
      </c>
    </row>
    <row r="166" spans="1:19" s="340" customFormat="1" ht="15.95" customHeight="1" x14ac:dyDescent="0.2">
      <c r="A166" s="77"/>
      <c r="B166" s="90" t="s">
        <v>399</v>
      </c>
      <c r="C166" s="102" t="s">
        <v>482</v>
      </c>
      <c r="D166" s="64" t="s">
        <v>236</v>
      </c>
      <c r="E166" s="4">
        <v>57</v>
      </c>
      <c r="F166" s="63"/>
      <c r="G166" s="63"/>
      <c r="H166" s="63"/>
      <c r="I166" s="63"/>
      <c r="J166" s="63"/>
      <c r="K166" s="63"/>
      <c r="M166" s="63"/>
      <c r="N166" s="63"/>
      <c r="O166" s="63"/>
      <c r="P166" s="63"/>
      <c r="Q166" s="63"/>
      <c r="R166" s="63"/>
      <c r="S166" s="4">
        <v>57</v>
      </c>
    </row>
    <row r="167" spans="1:19" s="340" customFormat="1" ht="15.95" customHeight="1" x14ac:dyDescent="0.2">
      <c r="A167" s="77"/>
      <c r="B167" s="90" t="s">
        <v>399</v>
      </c>
      <c r="C167" s="102" t="s">
        <v>87</v>
      </c>
      <c r="D167" s="64" t="s">
        <v>88</v>
      </c>
      <c r="E167" s="4">
        <v>58</v>
      </c>
      <c r="F167" s="63"/>
      <c r="G167" s="63"/>
      <c r="H167" s="63"/>
      <c r="I167" s="63"/>
      <c r="J167" s="63"/>
      <c r="K167" s="63"/>
      <c r="M167" s="63"/>
      <c r="N167" s="63"/>
      <c r="O167" s="63"/>
      <c r="P167" s="63"/>
      <c r="Q167" s="63"/>
      <c r="R167" s="63"/>
      <c r="S167" s="4">
        <v>58</v>
      </c>
    </row>
    <row r="168" spans="1:19" s="340" customFormat="1" ht="15.95" customHeight="1" x14ac:dyDescent="0.2">
      <c r="A168" s="77"/>
      <c r="B168" s="90" t="s">
        <v>399</v>
      </c>
      <c r="C168" s="102" t="s">
        <v>89</v>
      </c>
      <c r="D168" s="64" t="s">
        <v>90</v>
      </c>
      <c r="E168" s="4">
        <v>59</v>
      </c>
      <c r="F168" s="63"/>
      <c r="G168" s="63"/>
      <c r="H168" s="63"/>
      <c r="I168" s="63"/>
      <c r="J168" s="63"/>
      <c r="K168" s="63"/>
      <c r="M168" s="63"/>
      <c r="N168" s="63"/>
      <c r="O168" s="63"/>
      <c r="P168" s="63"/>
      <c r="Q168" s="63"/>
      <c r="R168" s="63"/>
      <c r="S168" s="4">
        <v>59</v>
      </c>
    </row>
    <row r="169" spans="1:19" s="340" customFormat="1" ht="15.95" customHeight="1" x14ac:dyDescent="0.2">
      <c r="A169" s="77"/>
      <c r="B169" s="90" t="s">
        <v>399</v>
      </c>
      <c r="C169" s="102" t="s">
        <v>829</v>
      </c>
      <c r="D169" s="96" t="s">
        <v>238</v>
      </c>
      <c r="E169" s="4">
        <v>61</v>
      </c>
      <c r="F169" s="63"/>
      <c r="G169" s="63"/>
      <c r="H169" s="63"/>
      <c r="I169" s="63"/>
      <c r="J169" s="63"/>
      <c r="K169" s="63"/>
      <c r="M169" s="63"/>
      <c r="N169" s="63"/>
      <c r="O169" s="63"/>
      <c r="P169" s="63"/>
      <c r="Q169" s="63"/>
      <c r="R169" s="63"/>
      <c r="S169" s="4">
        <v>61</v>
      </c>
    </row>
    <row r="170" spans="1:19" s="340" customFormat="1" ht="15.95" customHeight="1" x14ac:dyDescent="0.2">
      <c r="A170" s="77"/>
      <c r="B170" s="90" t="s">
        <v>399</v>
      </c>
      <c r="C170" s="102" t="s">
        <v>915</v>
      </c>
      <c r="D170" s="64" t="s">
        <v>239</v>
      </c>
      <c r="E170" s="4">
        <v>63</v>
      </c>
      <c r="F170" s="63"/>
      <c r="G170" s="63"/>
      <c r="H170" s="63"/>
      <c r="I170" s="63"/>
      <c r="J170" s="63"/>
      <c r="K170" s="63"/>
      <c r="M170" s="63"/>
      <c r="N170" s="63"/>
      <c r="O170" s="63"/>
      <c r="P170" s="63"/>
      <c r="Q170" s="63"/>
      <c r="R170" s="63"/>
      <c r="S170" s="4">
        <v>63</v>
      </c>
    </row>
    <row r="171" spans="1:19" s="340" customFormat="1" ht="15.95" customHeight="1" x14ac:dyDescent="0.2">
      <c r="A171" s="77"/>
      <c r="B171" s="90" t="s">
        <v>399</v>
      </c>
      <c r="C171" s="102" t="s">
        <v>484</v>
      </c>
      <c r="D171" s="64" t="s">
        <v>240</v>
      </c>
      <c r="E171" s="4">
        <v>65</v>
      </c>
      <c r="F171" s="63"/>
      <c r="G171" s="63"/>
      <c r="H171" s="63"/>
      <c r="I171" s="63"/>
      <c r="J171" s="63"/>
      <c r="K171" s="63"/>
      <c r="M171" s="63"/>
      <c r="N171" s="63"/>
      <c r="O171" s="63"/>
      <c r="P171" s="63"/>
      <c r="Q171" s="63"/>
      <c r="R171" s="63"/>
      <c r="S171" s="4">
        <v>65</v>
      </c>
    </row>
    <row r="172" spans="1:19" s="340" customFormat="1" ht="15.95" customHeight="1" x14ac:dyDescent="0.2">
      <c r="A172" s="77"/>
      <c r="B172" s="90" t="s">
        <v>399</v>
      </c>
      <c r="C172" s="102" t="s">
        <v>483</v>
      </c>
      <c r="D172" s="64" t="s">
        <v>237</v>
      </c>
      <c r="E172" s="4">
        <v>68</v>
      </c>
      <c r="F172" s="63"/>
      <c r="G172" s="63"/>
      <c r="H172" s="63"/>
      <c r="I172" s="63"/>
      <c r="J172" s="63"/>
      <c r="K172" s="63"/>
      <c r="M172" s="63"/>
      <c r="N172" s="63"/>
      <c r="O172" s="63"/>
      <c r="P172" s="63"/>
      <c r="Q172" s="63"/>
      <c r="R172" s="63"/>
      <c r="S172" s="4">
        <v>68</v>
      </c>
    </row>
    <row r="173" spans="1:19" s="340" customFormat="1" ht="15.95" customHeight="1" x14ac:dyDescent="0.2">
      <c r="A173" s="77"/>
      <c r="B173" s="90" t="s">
        <v>399</v>
      </c>
      <c r="C173" s="102" t="s">
        <v>485</v>
      </c>
      <c r="D173" s="64" t="s">
        <v>241</v>
      </c>
      <c r="E173" s="4">
        <v>72</v>
      </c>
      <c r="F173" s="63"/>
      <c r="G173" s="63"/>
      <c r="H173" s="63"/>
      <c r="I173" s="63"/>
      <c r="J173" s="63"/>
      <c r="K173" s="63"/>
      <c r="M173" s="63"/>
      <c r="N173" s="63"/>
      <c r="O173" s="63"/>
      <c r="P173" s="63"/>
      <c r="Q173" s="63"/>
      <c r="R173" s="63"/>
      <c r="S173" s="4">
        <v>72</v>
      </c>
    </row>
    <row r="174" spans="1:19" ht="15.95" customHeight="1" x14ac:dyDescent="0.2">
      <c r="A174" s="77"/>
      <c r="B174" s="90" t="s">
        <v>399</v>
      </c>
      <c r="C174" s="99" t="s">
        <v>486</v>
      </c>
      <c r="D174" s="64" t="s">
        <v>242</v>
      </c>
      <c r="E174" s="4">
        <v>73</v>
      </c>
      <c r="F174" s="63"/>
      <c r="G174" s="63"/>
      <c r="H174" s="63"/>
      <c r="I174" s="63"/>
      <c r="J174" s="63"/>
      <c r="K174" s="63"/>
      <c r="M174" s="63"/>
      <c r="N174" s="63"/>
      <c r="O174" s="63"/>
      <c r="P174" s="63"/>
      <c r="Q174" s="63"/>
      <c r="R174" s="63"/>
      <c r="S174" s="4">
        <v>73</v>
      </c>
    </row>
    <row r="175" spans="1:19" ht="15.95" customHeight="1" x14ac:dyDescent="0.2">
      <c r="A175" s="77"/>
      <c r="B175" s="90" t="s">
        <v>399</v>
      </c>
      <c r="C175" s="99" t="s">
        <v>487</v>
      </c>
      <c r="D175" s="64" t="s">
        <v>243</v>
      </c>
      <c r="E175" s="4">
        <v>74</v>
      </c>
      <c r="F175" s="9"/>
      <c r="G175" s="9"/>
      <c r="H175" s="9"/>
      <c r="I175" s="9"/>
      <c r="J175" s="9"/>
      <c r="K175" s="9"/>
      <c r="M175" s="9"/>
      <c r="N175" s="9"/>
      <c r="O175" s="9"/>
      <c r="P175" s="9"/>
      <c r="Q175" s="9"/>
      <c r="R175" s="9"/>
      <c r="S175" s="4">
        <v>74</v>
      </c>
    </row>
    <row r="176" spans="1:19" ht="15.95" customHeight="1" x14ac:dyDescent="0.2">
      <c r="A176" s="77"/>
      <c r="B176" s="90" t="s">
        <v>399</v>
      </c>
      <c r="C176" s="99" t="s">
        <v>91</v>
      </c>
      <c r="D176" s="64" t="s">
        <v>92</v>
      </c>
      <c r="E176" s="4">
        <v>75</v>
      </c>
      <c r="F176" s="9"/>
      <c r="G176" s="9"/>
      <c r="H176" s="9"/>
      <c r="I176" s="9"/>
      <c r="J176" s="9"/>
      <c r="K176" s="9"/>
      <c r="M176" s="9"/>
      <c r="N176" s="9"/>
      <c r="O176" s="9"/>
      <c r="P176" s="9"/>
      <c r="Q176" s="9"/>
      <c r="R176" s="9"/>
      <c r="S176" s="4">
        <v>75</v>
      </c>
    </row>
    <row r="177" spans="1:19" ht="15.95" customHeight="1" x14ac:dyDescent="0.2">
      <c r="A177" s="77"/>
      <c r="B177" s="90" t="s">
        <v>399</v>
      </c>
      <c r="C177" s="99" t="s">
        <v>93</v>
      </c>
      <c r="D177" s="64" t="s">
        <v>94</v>
      </c>
      <c r="E177" s="4">
        <v>76</v>
      </c>
      <c r="F177" s="9"/>
      <c r="G177" s="9"/>
      <c r="H177" s="9"/>
      <c r="I177" s="9"/>
      <c r="J177" s="9"/>
      <c r="K177" s="9"/>
      <c r="M177" s="9"/>
      <c r="N177" s="9"/>
      <c r="O177" s="9"/>
      <c r="P177" s="9"/>
      <c r="Q177" s="9"/>
      <c r="R177" s="9"/>
      <c r="S177" s="4">
        <v>76</v>
      </c>
    </row>
    <row r="178" spans="1:19" ht="35.1" customHeight="1" thickBot="1" x14ac:dyDescent="0.25">
      <c r="A178" s="77"/>
      <c r="B178" s="113" t="s">
        <v>403</v>
      </c>
      <c r="C178" s="108"/>
      <c r="D178" s="109" t="s">
        <v>1021</v>
      </c>
      <c r="E178" s="8"/>
      <c r="F178" s="315">
        <f t="shared" ref="F178:K178" si="16">SUM(F179,F196)</f>
        <v>0</v>
      </c>
      <c r="G178" s="315">
        <f t="shared" si="16"/>
        <v>0</v>
      </c>
      <c r="H178" s="315">
        <f t="shared" si="16"/>
        <v>0</v>
      </c>
      <c r="I178" s="315">
        <f t="shared" si="16"/>
        <v>0</v>
      </c>
      <c r="J178" s="315">
        <f t="shared" si="16"/>
        <v>0</v>
      </c>
      <c r="K178" s="315">
        <f t="shared" si="16"/>
        <v>0</v>
      </c>
      <c r="M178" s="315">
        <f t="shared" ref="M178:R178" si="17">SUM(M179,M196)</f>
        <v>0</v>
      </c>
      <c r="N178" s="315">
        <f t="shared" si="17"/>
        <v>0</v>
      </c>
      <c r="O178" s="315">
        <f t="shared" si="17"/>
        <v>0</v>
      </c>
      <c r="P178" s="315">
        <f t="shared" si="17"/>
        <v>0</v>
      </c>
      <c r="Q178" s="315">
        <f t="shared" si="17"/>
        <v>0</v>
      </c>
      <c r="R178" s="315">
        <f t="shared" si="17"/>
        <v>0</v>
      </c>
      <c r="S178" s="8"/>
    </row>
    <row r="179" spans="1:19" ht="35.1" customHeight="1" thickTop="1" thickBot="1" x14ac:dyDescent="0.25">
      <c r="A179" s="77"/>
      <c r="B179" s="110" t="s">
        <v>400</v>
      </c>
      <c r="C179" s="115"/>
      <c r="D179" s="116" t="s">
        <v>1060</v>
      </c>
      <c r="E179" s="4"/>
      <c r="F179" s="315">
        <f t="shared" ref="F179:K179" si="18">SUM(F180:F195)</f>
        <v>0</v>
      </c>
      <c r="G179" s="315">
        <f t="shared" si="18"/>
        <v>0</v>
      </c>
      <c r="H179" s="315">
        <f t="shared" si="18"/>
        <v>0</v>
      </c>
      <c r="I179" s="315">
        <f t="shared" si="18"/>
        <v>0</v>
      </c>
      <c r="J179" s="315">
        <f t="shared" si="18"/>
        <v>0</v>
      </c>
      <c r="K179" s="315">
        <f t="shared" si="18"/>
        <v>0</v>
      </c>
      <c r="M179" s="315">
        <f t="shared" ref="M179:R179" si="19">SUM(M180:M195)</f>
        <v>0</v>
      </c>
      <c r="N179" s="315">
        <f t="shared" si="19"/>
        <v>0</v>
      </c>
      <c r="O179" s="315">
        <f t="shared" si="19"/>
        <v>0</v>
      </c>
      <c r="P179" s="315">
        <f t="shared" si="19"/>
        <v>0</v>
      </c>
      <c r="Q179" s="315">
        <f t="shared" si="19"/>
        <v>0</v>
      </c>
      <c r="R179" s="315">
        <f t="shared" si="19"/>
        <v>0</v>
      </c>
      <c r="S179" s="4"/>
    </row>
    <row r="180" spans="1:19" ht="15.95" customHeight="1" thickTop="1" x14ac:dyDescent="0.2">
      <c r="A180" s="77"/>
      <c r="B180" s="90" t="s">
        <v>400</v>
      </c>
      <c r="C180" s="168" t="s">
        <v>492</v>
      </c>
      <c r="D180" s="64" t="s">
        <v>252</v>
      </c>
      <c r="E180" s="4">
        <v>37</v>
      </c>
      <c r="F180" s="63"/>
      <c r="G180" s="63"/>
      <c r="H180" s="63"/>
      <c r="I180" s="63"/>
      <c r="J180" s="63"/>
      <c r="K180" s="63"/>
      <c r="M180" s="63"/>
      <c r="N180" s="63"/>
      <c r="O180" s="63"/>
      <c r="P180" s="63"/>
      <c r="Q180" s="63"/>
      <c r="R180" s="63"/>
      <c r="S180" s="4">
        <v>37</v>
      </c>
    </row>
    <row r="181" spans="1:19" ht="15.95" customHeight="1" x14ac:dyDescent="0.2">
      <c r="A181" s="77"/>
      <c r="B181" s="90" t="s">
        <v>400</v>
      </c>
      <c r="C181" s="101" t="s">
        <v>493</v>
      </c>
      <c r="D181" s="64" t="s">
        <v>253</v>
      </c>
      <c r="E181" s="4">
        <v>38</v>
      </c>
      <c r="F181" s="63"/>
      <c r="G181" s="63"/>
      <c r="H181" s="63"/>
      <c r="I181" s="63"/>
      <c r="J181" s="63"/>
      <c r="K181" s="63"/>
      <c r="M181" s="63"/>
      <c r="N181" s="63"/>
      <c r="O181" s="63"/>
      <c r="P181" s="63"/>
      <c r="Q181" s="63"/>
      <c r="R181" s="63"/>
      <c r="S181" s="4">
        <v>38</v>
      </c>
    </row>
    <row r="182" spans="1:19" s="340" customFormat="1" ht="15.95" customHeight="1" x14ac:dyDescent="0.2">
      <c r="A182" s="77"/>
      <c r="B182" s="90" t="s">
        <v>400</v>
      </c>
      <c r="C182" s="168" t="s">
        <v>335</v>
      </c>
      <c r="D182" s="64" t="s">
        <v>244</v>
      </c>
      <c r="E182" s="4">
        <v>172</v>
      </c>
      <c r="F182" s="63"/>
      <c r="G182" s="63"/>
      <c r="H182" s="63"/>
      <c r="I182" s="63"/>
      <c r="J182" s="63"/>
      <c r="K182" s="63"/>
      <c r="M182" s="63"/>
      <c r="N182" s="63"/>
      <c r="O182" s="63"/>
      <c r="P182" s="63"/>
      <c r="Q182" s="63"/>
      <c r="R182" s="63"/>
      <c r="S182" s="4">
        <v>172</v>
      </c>
    </row>
    <row r="183" spans="1:19" s="340" customFormat="1" ht="15.95" customHeight="1" x14ac:dyDescent="0.2">
      <c r="A183" s="77"/>
      <c r="B183" s="90" t="s">
        <v>400</v>
      </c>
      <c r="C183" s="168" t="s">
        <v>494</v>
      </c>
      <c r="D183" s="64" t="s">
        <v>254</v>
      </c>
      <c r="E183" s="4">
        <v>40</v>
      </c>
      <c r="F183" s="63"/>
      <c r="G183" s="63"/>
      <c r="H183" s="63"/>
      <c r="I183" s="63"/>
      <c r="J183" s="63"/>
      <c r="K183" s="63"/>
      <c r="M183" s="63"/>
      <c r="N183" s="63"/>
      <c r="O183" s="63"/>
      <c r="P183" s="63"/>
      <c r="Q183" s="63"/>
      <c r="R183" s="63"/>
      <c r="S183" s="4">
        <v>40</v>
      </c>
    </row>
    <row r="184" spans="1:19" s="340" customFormat="1" ht="15.95" customHeight="1" x14ac:dyDescent="0.2">
      <c r="A184" s="77"/>
      <c r="B184" s="90" t="s">
        <v>400</v>
      </c>
      <c r="C184" s="168" t="s">
        <v>488</v>
      </c>
      <c r="D184" s="64" t="s">
        <v>245</v>
      </c>
      <c r="E184" s="4">
        <v>181</v>
      </c>
      <c r="F184" s="63"/>
      <c r="G184" s="63"/>
      <c r="H184" s="63"/>
      <c r="I184" s="63"/>
      <c r="J184" s="63"/>
      <c r="K184" s="63"/>
      <c r="M184" s="63"/>
      <c r="N184" s="63"/>
      <c r="O184" s="63"/>
      <c r="P184" s="63"/>
      <c r="Q184" s="63"/>
      <c r="R184" s="63"/>
      <c r="S184" s="4">
        <v>181</v>
      </c>
    </row>
    <row r="185" spans="1:19" s="340" customFormat="1" ht="15.95" customHeight="1" x14ac:dyDescent="0.2">
      <c r="A185" s="77"/>
      <c r="B185" s="90" t="s">
        <v>400</v>
      </c>
      <c r="C185" s="102" t="s">
        <v>96</v>
      </c>
      <c r="D185" s="64" t="s">
        <v>97</v>
      </c>
      <c r="E185" s="4">
        <v>183</v>
      </c>
      <c r="F185" s="63"/>
      <c r="G185" s="63"/>
      <c r="H185" s="63"/>
      <c r="I185" s="63"/>
      <c r="J185" s="63"/>
      <c r="K185" s="63"/>
      <c r="M185" s="63"/>
      <c r="N185" s="63"/>
      <c r="O185" s="63"/>
      <c r="P185" s="63"/>
      <c r="Q185" s="63"/>
      <c r="R185" s="63"/>
      <c r="S185" s="4">
        <v>183</v>
      </c>
    </row>
    <row r="186" spans="1:19" s="340" customFormat="1" ht="15.95" customHeight="1" x14ac:dyDescent="0.2">
      <c r="A186" s="77"/>
      <c r="B186" s="90" t="s">
        <v>400</v>
      </c>
      <c r="C186" s="168" t="s">
        <v>830</v>
      </c>
      <c r="D186" s="96" t="s">
        <v>251</v>
      </c>
      <c r="E186" s="4">
        <v>185</v>
      </c>
      <c r="F186" s="63"/>
      <c r="G186" s="63"/>
      <c r="H186" s="63"/>
      <c r="I186" s="63"/>
      <c r="J186" s="63"/>
      <c r="K186" s="63"/>
      <c r="M186" s="63"/>
      <c r="N186" s="63"/>
      <c r="O186" s="63"/>
      <c r="P186" s="63"/>
      <c r="Q186" s="63"/>
      <c r="R186" s="63"/>
      <c r="S186" s="4">
        <v>185</v>
      </c>
    </row>
    <row r="187" spans="1:19" s="340" customFormat="1" ht="15.95" customHeight="1" x14ac:dyDescent="0.2">
      <c r="A187" s="77"/>
      <c r="B187" s="90" t="s">
        <v>400</v>
      </c>
      <c r="C187" s="168" t="s">
        <v>495</v>
      </c>
      <c r="D187" s="64" t="s">
        <v>255</v>
      </c>
      <c r="E187" s="4">
        <v>186</v>
      </c>
      <c r="F187" s="63"/>
      <c r="G187" s="63"/>
      <c r="H187" s="63"/>
      <c r="I187" s="63"/>
      <c r="J187" s="63"/>
      <c r="K187" s="63"/>
      <c r="M187" s="63"/>
      <c r="N187" s="63"/>
      <c r="O187" s="63"/>
      <c r="P187" s="63"/>
      <c r="Q187" s="63"/>
      <c r="R187" s="63"/>
      <c r="S187" s="4">
        <v>186</v>
      </c>
    </row>
    <row r="188" spans="1:19" s="340" customFormat="1" ht="15.95" customHeight="1" x14ac:dyDescent="0.2">
      <c r="A188" s="77"/>
      <c r="B188" s="90" t="s">
        <v>400</v>
      </c>
      <c r="C188" s="168" t="s">
        <v>490</v>
      </c>
      <c r="D188" s="64" t="s">
        <v>248</v>
      </c>
      <c r="E188" s="4">
        <v>188</v>
      </c>
      <c r="F188" s="63"/>
      <c r="G188" s="63"/>
      <c r="H188" s="63"/>
      <c r="I188" s="63"/>
      <c r="J188" s="63"/>
      <c r="K188" s="63"/>
      <c r="M188" s="63"/>
      <c r="N188" s="63"/>
      <c r="O188" s="63"/>
      <c r="P188" s="63"/>
      <c r="Q188" s="63"/>
      <c r="R188" s="63"/>
      <c r="S188" s="4">
        <v>188</v>
      </c>
    </row>
    <row r="189" spans="1:19" s="340" customFormat="1" ht="15.95" customHeight="1" x14ac:dyDescent="0.2">
      <c r="A189" s="77"/>
      <c r="B189" s="90" t="s">
        <v>400</v>
      </c>
      <c r="C189" s="168" t="s">
        <v>489</v>
      </c>
      <c r="D189" s="64" t="s">
        <v>246</v>
      </c>
      <c r="E189" s="4">
        <v>189</v>
      </c>
      <c r="F189" s="63"/>
      <c r="G189" s="63"/>
      <c r="H189" s="63"/>
      <c r="I189" s="63"/>
      <c r="J189" s="63"/>
      <c r="K189" s="63"/>
      <c r="M189" s="63"/>
      <c r="N189" s="63"/>
      <c r="O189" s="63"/>
      <c r="P189" s="63"/>
      <c r="Q189" s="63"/>
      <c r="R189" s="63"/>
      <c r="S189" s="4">
        <v>189</v>
      </c>
    </row>
    <row r="190" spans="1:19" s="340" customFormat="1" ht="15.95" customHeight="1" x14ac:dyDescent="0.2">
      <c r="A190" s="77"/>
      <c r="B190" s="90" t="s">
        <v>400</v>
      </c>
      <c r="C190" s="168" t="s">
        <v>344</v>
      </c>
      <c r="D190" s="64" t="s">
        <v>256</v>
      </c>
      <c r="E190" s="4">
        <v>193</v>
      </c>
      <c r="F190" s="63"/>
      <c r="G190" s="63"/>
      <c r="H190" s="63"/>
      <c r="I190" s="63"/>
      <c r="J190" s="63"/>
      <c r="K190" s="63"/>
      <c r="M190" s="63"/>
      <c r="N190" s="63"/>
      <c r="O190" s="63"/>
      <c r="P190" s="63"/>
      <c r="Q190" s="63"/>
      <c r="R190" s="63"/>
      <c r="S190" s="4">
        <v>193</v>
      </c>
    </row>
    <row r="191" spans="1:19" s="340" customFormat="1" ht="15.95" customHeight="1" x14ac:dyDescent="0.2">
      <c r="A191" s="77"/>
      <c r="B191" s="90" t="s">
        <v>400</v>
      </c>
      <c r="C191" s="168" t="s">
        <v>831</v>
      </c>
      <c r="D191" s="96" t="s">
        <v>247</v>
      </c>
      <c r="E191" s="4">
        <v>201</v>
      </c>
      <c r="F191" s="63"/>
      <c r="G191" s="63"/>
      <c r="H191" s="63"/>
      <c r="I191" s="63"/>
      <c r="J191" s="63"/>
      <c r="K191" s="63"/>
      <c r="M191" s="63"/>
      <c r="N191" s="63"/>
      <c r="O191" s="63"/>
      <c r="P191" s="63"/>
      <c r="Q191" s="63"/>
      <c r="R191" s="63"/>
      <c r="S191" s="4">
        <v>201</v>
      </c>
    </row>
    <row r="192" spans="1:19" s="340" customFormat="1" ht="15.95" customHeight="1" x14ac:dyDescent="0.2">
      <c r="A192" s="77"/>
      <c r="B192" s="90" t="s">
        <v>400</v>
      </c>
      <c r="C192" s="168" t="s">
        <v>923</v>
      </c>
      <c r="D192" s="96" t="s">
        <v>257</v>
      </c>
      <c r="E192" s="4">
        <v>218</v>
      </c>
      <c r="F192" s="63"/>
      <c r="G192" s="63"/>
      <c r="H192" s="63"/>
      <c r="I192" s="63"/>
      <c r="J192" s="63"/>
      <c r="K192" s="63"/>
      <c r="M192" s="63"/>
      <c r="N192" s="63"/>
      <c r="O192" s="63"/>
      <c r="P192" s="63"/>
      <c r="Q192" s="63"/>
      <c r="R192" s="63"/>
      <c r="S192" s="4">
        <v>218</v>
      </c>
    </row>
    <row r="193" spans="1:19" s="340" customFormat="1" ht="15.95" customHeight="1" x14ac:dyDescent="0.2">
      <c r="A193" s="77"/>
      <c r="B193" s="90" t="s">
        <v>400</v>
      </c>
      <c r="C193" s="168" t="s">
        <v>491</v>
      </c>
      <c r="D193" s="64" t="s">
        <v>249</v>
      </c>
      <c r="E193" s="4">
        <v>204</v>
      </c>
      <c r="F193" s="63"/>
      <c r="G193" s="63"/>
      <c r="H193" s="63"/>
      <c r="I193" s="63"/>
      <c r="J193" s="63"/>
      <c r="K193" s="63"/>
      <c r="M193" s="63"/>
      <c r="N193" s="63"/>
      <c r="O193" s="63"/>
      <c r="P193" s="63"/>
      <c r="Q193" s="63"/>
      <c r="R193" s="63"/>
      <c r="S193" s="4">
        <v>204</v>
      </c>
    </row>
    <row r="194" spans="1:19" s="340" customFormat="1" ht="15.95" customHeight="1" x14ac:dyDescent="0.2">
      <c r="A194" s="77"/>
      <c r="B194" s="90" t="s">
        <v>400</v>
      </c>
      <c r="C194" s="168" t="s">
        <v>832</v>
      </c>
      <c r="D194" s="64" t="s">
        <v>258</v>
      </c>
      <c r="E194" s="4">
        <v>207</v>
      </c>
      <c r="F194" s="63"/>
      <c r="G194" s="63"/>
      <c r="H194" s="63"/>
      <c r="I194" s="63"/>
      <c r="J194" s="63"/>
      <c r="K194" s="63"/>
      <c r="M194" s="63"/>
      <c r="N194" s="63"/>
      <c r="O194" s="63"/>
      <c r="P194" s="63"/>
      <c r="Q194" s="63"/>
      <c r="R194" s="63"/>
      <c r="S194" s="4">
        <v>207</v>
      </c>
    </row>
    <row r="195" spans="1:19" s="340" customFormat="1" ht="15.95" customHeight="1" x14ac:dyDescent="0.2">
      <c r="A195" s="77"/>
      <c r="B195" s="90" t="s">
        <v>400</v>
      </c>
      <c r="C195" s="168" t="s">
        <v>833</v>
      </c>
      <c r="D195" s="96" t="s">
        <v>250</v>
      </c>
      <c r="E195" s="4">
        <v>211</v>
      </c>
      <c r="F195" s="63"/>
      <c r="G195" s="63"/>
      <c r="H195" s="63"/>
      <c r="I195" s="63"/>
      <c r="J195" s="63"/>
      <c r="K195" s="63"/>
      <c r="M195" s="63"/>
      <c r="N195" s="63"/>
      <c r="O195" s="63"/>
      <c r="P195" s="63"/>
      <c r="Q195" s="63"/>
      <c r="R195" s="63"/>
      <c r="S195" s="4">
        <v>211</v>
      </c>
    </row>
    <row r="196" spans="1:19" ht="35.1" customHeight="1" thickBot="1" x14ac:dyDescent="0.25">
      <c r="A196" s="77"/>
      <c r="B196" s="118" t="s">
        <v>408</v>
      </c>
      <c r="C196" s="119"/>
      <c r="D196" s="117" t="s">
        <v>1061</v>
      </c>
      <c r="E196" s="4"/>
      <c r="F196" s="315">
        <f t="shared" ref="F196:K196" si="20">SUM(F197:F229)</f>
        <v>0</v>
      </c>
      <c r="G196" s="315">
        <f t="shared" si="20"/>
        <v>0</v>
      </c>
      <c r="H196" s="315">
        <f t="shared" si="20"/>
        <v>0</v>
      </c>
      <c r="I196" s="315">
        <f t="shared" si="20"/>
        <v>0</v>
      </c>
      <c r="J196" s="315">
        <f t="shared" si="20"/>
        <v>0</v>
      </c>
      <c r="K196" s="315">
        <f t="shared" si="20"/>
        <v>0</v>
      </c>
      <c r="M196" s="315">
        <f t="shared" ref="M196:R196" si="21">SUM(M197:M229)</f>
        <v>0</v>
      </c>
      <c r="N196" s="315">
        <f t="shared" si="21"/>
        <v>0</v>
      </c>
      <c r="O196" s="315">
        <f t="shared" si="21"/>
        <v>0</v>
      </c>
      <c r="P196" s="315">
        <f t="shared" si="21"/>
        <v>0</v>
      </c>
      <c r="Q196" s="315">
        <f t="shared" si="21"/>
        <v>0</v>
      </c>
      <c r="R196" s="315">
        <f t="shared" si="21"/>
        <v>0</v>
      </c>
      <c r="S196" s="4"/>
    </row>
    <row r="197" spans="1:19" ht="15.95" customHeight="1" thickTop="1" x14ac:dyDescent="0.2">
      <c r="A197" s="77"/>
      <c r="B197" s="90" t="s">
        <v>408</v>
      </c>
      <c r="C197" s="102" t="s">
        <v>496</v>
      </c>
      <c r="D197" s="64" t="s">
        <v>259</v>
      </c>
      <c r="E197" s="4">
        <v>171</v>
      </c>
      <c r="F197" s="9"/>
      <c r="G197" s="9"/>
      <c r="H197" s="9"/>
      <c r="I197" s="9"/>
      <c r="J197" s="9"/>
      <c r="K197" s="9"/>
      <c r="M197" s="9"/>
      <c r="N197" s="9"/>
      <c r="O197" s="9"/>
      <c r="P197" s="9"/>
      <c r="Q197" s="9"/>
      <c r="R197" s="9"/>
      <c r="S197" s="4">
        <v>171</v>
      </c>
    </row>
    <row r="198" spans="1:19" s="340" customFormat="1" ht="15.95" customHeight="1" x14ac:dyDescent="0.2">
      <c r="A198" s="77"/>
      <c r="B198" s="90" t="s">
        <v>408</v>
      </c>
      <c r="C198" s="102" t="s">
        <v>497</v>
      </c>
      <c r="D198" s="64" t="s">
        <v>260</v>
      </c>
      <c r="E198" s="4">
        <v>173</v>
      </c>
      <c r="F198" s="9"/>
      <c r="G198" s="9"/>
      <c r="H198" s="9"/>
      <c r="I198" s="9"/>
      <c r="J198" s="9"/>
      <c r="K198" s="9"/>
      <c r="M198" s="9"/>
      <c r="N198" s="9"/>
      <c r="O198" s="9"/>
      <c r="P198" s="9"/>
      <c r="Q198" s="9"/>
      <c r="R198" s="9"/>
      <c r="S198" s="4">
        <v>173</v>
      </c>
    </row>
    <row r="199" spans="1:19" s="340" customFormat="1" ht="15.95" customHeight="1" x14ac:dyDescent="0.2">
      <c r="A199" s="77"/>
      <c r="B199" s="90" t="s">
        <v>408</v>
      </c>
      <c r="C199" s="102" t="s">
        <v>498</v>
      </c>
      <c r="D199" s="64" t="s">
        <v>261</v>
      </c>
      <c r="E199" s="4">
        <v>174</v>
      </c>
      <c r="F199" s="9"/>
      <c r="G199" s="9"/>
      <c r="H199" s="9"/>
      <c r="I199" s="9"/>
      <c r="J199" s="9"/>
      <c r="K199" s="9"/>
      <c r="M199" s="9"/>
      <c r="N199" s="9"/>
      <c r="O199" s="9"/>
      <c r="P199" s="9"/>
      <c r="Q199" s="9"/>
      <c r="R199" s="9"/>
      <c r="S199" s="4">
        <v>174</v>
      </c>
    </row>
    <row r="200" spans="1:19" s="340" customFormat="1" ht="15.95" customHeight="1" x14ac:dyDescent="0.2">
      <c r="A200" s="77"/>
      <c r="B200" s="90" t="s">
        <v>408</v>
      </c>
      <c r="C200" s="102" t="s">
        <v>925</v>
      </c>
      <c r="D200" s="64" t="s">
        <v>262</v>
      </c>
      <c r="E200" s="4">
        <v>176</v>
      </c>
      <c r="F200" s="9"/>
      <c r="G200" s="9"/>
      <c r="H200" s="9"/>
      <c r="I200" s="9"/>
      <c r="J200" s="9"/>
      <c r="K200" s="9"/>
      <c r="M200" s="9"/>
      <c r="N200" s="9"/>
      <c r="O200" s="9"/>
      <c r="P200" s="9"/>
      <c r="Q200" s="9"/>
      <c r="R200" s="9"/>
      <c r="S200" s="4">
        <v>176</v>
      </c>
    </row>
    <row r="201" spans="1:19" s="340" customFormat="1" ht="15.95" customHeight="1" x14ac:dyDescent="0.2">
      <c r="A201" s="77"/>
      <c r="B201" s="90" t="s">
        <v>408</v>
      </c>
      <c r="C201" s="102" t="s">
        <v>99</v>
      </c>
      <c r="D201" s="64" t="s">
        <v>100</v>
      </c>
      <c r="E201" s="4">
        <v>177</v>
      </c>
      <c r="F201" s="9"/>
      <c r="G201" s="9"/>
      <c r="H201" s="9"/>
      <c r="I201" s="9"/>
      <c r="J201" s="9"/>
      <c r="K201" s="9"/>
      <c r="M201" s="9"/>
      <c r="N201" s="9"/>
      <c r="O201" s="9"/>
      <c r="P201" s="9"/>
      <c r="Q201" s="9"/>
      <c r="R201" s="9"/>
      <c r="S201" s="4">
        <v>177</v>
      </c>
    </row>
    <row r="202" spans="1:19" s="340" customFormat="1" ht="15.95" customHeight="1" x14ac:dyDescent="0.2">
      <c r="A202" s="77"/>
      <c r="B202" s="90" t="s">
        <v>408</v>
      </c>
      <c r="C202" s="102" t="s">
        <v>926</v>
      </c>
      <c r="D202" s="64" t="s">
        <v>101</v>
      </c>
      <c r="E202" s="4">
        <v>178</v>
      </c>
      <c r="F202" s="9"/>
      <c r="G202" s="9"/>
      <c r="H202" s="9"/>
      <c r="I202" s="9"/>
      <c r="J202" s="9"/>
      <c r="K202" s="9"/>
      <c r="M202" s="9"/>
      <c r="N202" s="9"/>
      <c r="O202" s="9"/>
      <c r="P202" s="9"/>
      <c r="Q202" s="9"/>
      <c r="R202" s="9"/>
      <c r="S202" s="4">
        <v>178</v>
      </c>
    </row>
    <row r="203" spans="1:19" s="340" customFormat="1" ht="15.95" customHeight="1" x14ac:dyDescent="0.2">
      <c r="A203" s="77"/>
      <c r="B203" s="90" t="s">
        <v>408</v>
      </c>
      <c r="C203" s="102" t="s">
        <v>367</v>
      </c>
      <c r="D203" s="96" t="s">
        <v>102</v>
      </c>
      <c r="E203" s="4">
        <v>179</v>
      </c>
      <c r="F203" s="9"/>
      <c r="G203" s="9"/>
      <c r="H203" s="9"/>
      <c r="I203" s="9"/>
      <c r="J203" s="9"/>
      <c r="K203" s="9"/>
      <c r="M203" s="9"/>
      <c r="N203" s="9"/>
      <c r="O203" s="9"/>
      <c r="P203" s="9"/>
      <c r="Q203" s="9"/>
      <c r="R203" s="9"/>
      <c r="S203" s="4">
        <v>179</v>
      </c>
    </row>
    <row r="204" spans="1:19" s="340" customFormat="1" ht="15.95" customHeight="1" x14ac:dyDescent="0.2">
      <c r="A204" s="77"/>
      <c r="B204" s="90" t="s">
        <v>408</v>
      </c>
      <c r="C204" s="102" t="s">
        <v>103</v>
      </c>
      <c r="D204" s="64" t="s">
        <v>104</v>
      </c>
      <c r="E204" s="4">
        <v>180</v>
      </c>
      <c r="F204" s="9"/>
      <c r="G204" s="9"/>
      <c r="H204" s="9"/>
      <c r="I204" s="9"/>
      <c r="J204" s="9"/>
      <c r="K204" s="9"/>
      <c r="M204" s="9"/>
      <c r="N204" s="9"/>
      <c r="O204" s="9"/>
      <c r="P204" s="9"/>
      <c r="Q204" s="9"/>
      <c r="R204" s="9"/>
      <c r="S204" s="4">
        <v>180</v>
      </c>
    </row>
    <row r="205" spans="1:19" s="442" customFormat="1" ht="15.95" customHeight="1" x14ac:dyDescent="0.2">
      <c r="A205" s="77"/>
      <c r="B205" s="90" t="s">
        <v>408</v>
      </c>
      <c r="C205" s="168" t="s">
        <v>924</v>
      </c>
      <c r="D205" s="64" t="s">
        <v>98</v>
      </c>
      <c r="E205" s="4">
        <v>182</v>
      </c>
      <c r="F205" s="9"/>
      <c r="G205" s="9"/>
      <c r="H205" s="9"/>
      <c r="I205" s="9"/>
      <c r="J205" s="9"/>
      <c r="K205" s="9"/>
      <c r="M205" s="9"/>
      <c r="N205" s="9"/>
      <c r="O205" s="9"/>
      <c r="P205" s="9"/>
      <c r="Q205" s="9"/>
      <c r="R205" s="9"/>
      <c r="S205" s="4">
        <v>182</v>
      </c>
    </row>
    <row r="206" spans="1:19" s="340" customFormat="1" ht="15.95" customHeight="1" x14ac:dyDescent="0.2">
      <c r="A206" s="77"/>
      <c r="B206" s="90" t="s">
        <v>408</v>
      </c>
      <c r="C206" s="102" t="s">
        <v>105</v>
      </c>
      <c r="D206" s="64" t="s">
        <v>106</v>
      </c>
      <c r="E206" s="4">
        <v>184</v>
      </c>
      <c r="F206" s="9"/>
      <c r="G206" s="9"/>
      <c r="H206" s="9"/>
      <c r="I206" s="9"/>
      <c r="J206" s="9"/>
      <c r="K206" s="9"/>
      <c r="M206" s="9"/>
      <c r="N206" s="9"/>
      <c r="O206" s="9"/>
      <c r="P206" s="9"/>
      <c r="Q206" s="9"/>
      <c r="R206" s="9"/>
      <c r="S206" s="4">
        <v>184</v>
      </c>
    </row>
    <row r="207" spans="1:19" s="340" customFormat="1" ht="15.95" customHeight="1" x14ac:dyDescent="0.2">
      <c r="A207" s="77"/>
      <c r="B207" s="90" t="s">
        <v>408</v>
      </c>
      <c r="C207" s="102" t="s">
        <v>499</v>
      </c>
      <c r="D207" s="64" t="s">
        <v>263</v>
      </c>
      <c r="E207" s="4">
        <v>187</v>
      </c>
      <c r="F207" s="9"/>
      <c r="G207" s="9"/>
      <c r="H207" s="9"/>
      <c r="I207" s="9"/>
      <c r="J207" s="9"/>
      <c r="K207" s="9"/>
      <c r="M207" s="9"/>
      <c r="N207" s="9"/>
      <c r="O207" s="9"/>
      <c r="P207" s="9"/>
      <c r="Q207" s="9"/>
      <c r="R207" s="9"/>
      <c r="S207" s="4">
        <v>187</v>
      </c>
    </row>
    <row r="208" spans="1:19" s="340" customFormat="1" ht="15.95" customHeight="1" x14ac:dyDescent="0.2">
      <c r="A208" s="77"/>
      <c r="B208" s="90" t="s">
        <v>408</v>
      </c>
      <c r="C208" s="102" t="s">
        <v>500</v>
      </c>
      <c r="D208" s="64" t="s">
        <v>264</v>
      </c>
      <c r="E208" s="4">
        <v>213</v>
      </c>
      <c r="F208" s="9"/>
      <c r="G208" s="9"/>
      <c r="H208" s="9"/>
      <c r="I208" s="9"/>
      <c r="J208" s="9"/>
      <c r="K208" s="9"/>
      <c r="M208" s="9"/>
      <c r="N208" s="9"/>
      <c r="O208" s="9"/>
      <c r="P208" s="9"/>
      <c r="Q208" s="9"/>
      <c r="R208" s="9"/>
      <c r="S208" s="4">
        <v>213</v>
      </c>
    </row>
    <row r="209" spans="1:19" s="340" customFormat="1" ht="15.95" customHeight="1" x14ac:dyDescent="0.2">
      <c r="A209" s="77"/>
      <c r="B209" s="90" t="s">
        <v>408</v>
      </c>
      <c r="C209" s="102" t="s">
        <v>932</v>
      </c>
      <c r="D209" s="64" t="s">
        <v>266</v>
      </c>
      <c r="E209" s="4">
        <v>214</v>
      </c>
      <c r="F209" s="9"/>
      <c r="G209" s="9"/>
      <c r="H209" s="9"/>
      <c r="I209" s="9"/>
      <c r="J209" s="9"/>
      <c r="K209" s="9"/>
      <c r="M209" s="9"/>
      <c r="N209" s="9"/>
      <c r="O209" s="9"/>
      <c r="P209" s="9"/>
      <c r="Q209" s="9"/>
      <c r="R209" s="9"/>
      <c r="S209" s="4">
        <v>214</v>
      </c>
    </row>
    <row r="210" spans="1:19" s="340" customFormat="1" ht="15.95" customHeight="1" x14ac:dyDescent="0.2">
      <c r="A210" s="77"/>
      <c r="B210" s="90" t="s">
        <v>408</v>
      </c>
      <c r="C210" s="102" t="s">
        <v>501</v>
      </c>
      <c r="D210" s="64" t="s">
        <v>265</v>
      </c>
      <c r="E210" s="4">
        <v>190</v>
      </c>
      <c r="F210" s="9"/>
      <c r="G210" s="9"/>
      <c r="H210" s="9"/>
      <c r="I210" s="9"/>
      <c r="J210" s="9"/>
      <c r="K210" s="9"/>
      <c r="M210" s="9"/>
      <c r="N210" s="9"/>
      <c r="O210" s="9"/>
      <c r="P210" s="9"/>
      <c r="Q210" s="9"/>
      <c r="R210" s="9"/>
      <c r="S210" s="4">
        <v>190</v>
      </c>
    </row>
    <row r="211" spans="1:19" s="340" customFormat="1" ht="15.95" customHeight="1" x14ac:dyDescent="0.2">
      <c r="A211" s="77"/>
      <c r="B211" s="90" t="s">
        <v>408</v>
      </c>
      <c r="C211" s="102" t="s">
        <v>927</v>
      </c>
      <c r="D211" s="64" t="s">
        <v>107</v>
      </c>
      <c r="E211" s="4">
        <v>191</v>
      </c>
      <c r="F211" s="9"/>
      <c r="G211" s="9"/>
      <c r="H211" s="9"/>
      <c r="I211" s="9"/>
      <c r="J211" s="9"/>
      <c r="K211" s="9"/>
      <c r="M211" s="9"/>
      <c r="N211" s="9"/>
      <c r="O211" s="9"/>
      <c r="P211" s="9"/>
      <c r="Q211" s="9"/>
      <c r="R211" s="9"/>
      <c r="S211" s="4">
        <v>191</v>
      </c>
    </row>
    <row r="212" spans="1:19" s="340" customFormat="1" ht="15.95" customHeight="1" x14ac:dyDescent="0.2">
      <c r="A212" s="77"/>
      <c r="B212" s="90" t="s">
        <v>408</v>
      </c>
      <c r="C212" s="102" t="s">
        <v>502</v>
      </c>
      <c r="D212" s="64" t="s">
        <v>267</v>
      </c>
      <c r="E212" s="4">
        <v>192</v>
      </c>
      <c r="F212" s="9"/>
      <c r="G212" s="9"/>
      <c r="H212" s="9"/>
      <c r="I212" s="9"/>
      <c r="J212" s="9"/>
      <c r="K212" s="9"/>
      <c r="M212" s="9"/>
      <c r="N212" s="9"/>
      <c r="O212" s="9"/>
      <c r="P212" s="9"/>
      <c r="Q212" s="9"/>
      <c r="R212" s="9"/>
      <c r="S212" s="4">
        <v>192</v>
      </c>
    </row>
    <row r="213" spans="1:19" s="340" customFormat="1" ht="15.95" customHeight="1" x14ac:dyDescent="0.2">
      <c r="A213" s="77"/>
      <c r="B213" s="90" t="s">
        <v>408</v>
      </c>
      <c r="C213" s="102" t="s">
        <v>503</v>
      </c>
      <c r="D213" s="64" t="s">
        <v>268</v>
      </c>
      <c r="E213" s="4">
        <v>194</v>
      </c>
      <c r="F213" s="9"/>
      <c r="G213" s="9"/>
      <c r="H213" s="9"/>
      <c r="I213" s="9"/>
      <c r="J213" s="9"/>
      <c r="K213" s="9"/>
      <c r="M213" s="9"/>
      <c r="N213" s="9"/>
      <c r="O213" s="9"/>
      <c r="P213" s="9"/>
      <c r="Q213" s="9"/>
      <c r="R213" s="9"/>
      <c r="S213" s="4">
        <v>194</v>
      </c>
    </row>
    <row r="214" spans="1:19" s="340" customFormat="1" ht="15.95" customHeight="1" x14ac:dyDescent="0.2">
      <c r="A214" s="77"/>
      <c r="B214" s="90" t="s">
        <v>408</v>
      </c>
      <c r="C214" s="102" t="s">
        <v>368</v>
      </c>
      <c r="D214" s="96" t="s">
        <v>108</v>
      </c>
      <c r="E214" s="4">
        <v>195</v>
      </c>
      <c r="F214" s="9"/>
      <c r="G214" s="9"/>
      <c r="H214" s="9"/>
      <c r="I214" s="9"/>
      <c r="J214" s="9"/>
      <c r="K214" s="9"/>
      <c r="M214" s="9"/>
      <c r="N214" s="9"/>
      <c r="O214" s="9"/>
      <c r="P214" s="9"/>
      <c r="Q214" s="9"/>
      <c r="R214" s="9"/>
      <c r="S214" s="4">
        <v>195</v>
      </c>
    </row>
    <row r="215" spans="1:19" s="340" customFormat="1" ht="15.95" customHeight="1" x14ac:dyDescent="0.2">
      <c r="A215" s="77"/>
      <c r="B215" s="90" t="s">
        <v>408</v>
      </c>
      <c r="C215" s="102" t="s">
        <v>347</v>
      </c>
      <c r="D215" s="64" t="s">
        <v>269</v>
      </c>
      <c r="E215" s="4">
        <v>196</v>
      </c>
      <c r="F215" s="9"/>
      <c r="G215" s="9"/>
      <c r="H215" s="9"/>
      <c r="I215" s="9"/>
      <c r="J215" s="9"/>
      <c r="K215" s="9"/>
      <c r="M215" s="9"/>
      <c r="N215" s="9"/>
      <c r="O215" s="9"/>
      <c r="P215" s="9"/>
      <c r="Q215" s="9"/>
      <c r="R215" s="9"/>
      <c r="S215" s="4">
        <v>196</v>
      </c>
    </row>
    <row r="216" spans="1:19" s="340" customFormat="1" ht="15.95" customHeight="1" x14ac:dyDescent="0.2">
      <c r="A216" s="77"/>
      <c r="B216" s="90" t="s">
        <v>408</v>
      </c>
      <c r="C216" s="102" t="s">
        <v>504</v>
      </c>
      <c r="D216" s="64" t="s">
        <v>270</v>
      </c>
      <c r="E216" s="4">
        <v>197</v>
      </c>
      <c r="F216" s="9"/>
      <c r="G216" s="9"/>
      <c r="H216" s="9"/>
      <c r="I216" s="9"/>
      <c r="J216" s="9"/>
      <c r="K216" s="9"/>
      <c r="M216" s="9"/>
      <c r="N216" s="9"/>
      <c r="O216" s="9"/>
      <c r="P216" s="9"/>
      <c r="Q216" s="9"/>
      <c r="R216" s="9"/>
      <c r="S216" s="4">
        <v>197</v>
      </c>
    </row>
    <row r="217" spans="1:19" s="340" customFormat="1" ht="15.95" customHeight="1" x14ac:dyDescent="0.2">
      <c r="A217" s="77"/>
      <c r="B217" s="90" t="s">
        <v>408</v>
      </c>
      <c r="C217" s="102" t="s">
        <v>505</v>
      </c>
      <c r="D217" s="64" t="s">
        <v>271</v>
      </c>
      <c r="E217" s="4">
        <v>198</v>
      </c>
      <c r="F217" s="9"/>
      <c r="G217" s="9"/>
      <c r="H217" s="9"/>
      <c r="I217" s="9"/>
      <c r="J217" s="9"/>
      <c r="K217" s="9"/>
      <c r="M217" s="9"/>
      <c r="N217" s="9"/>
      <c r="O217" s="9"/>
      <c r="P217" s="9"/>
      <c r="Q217" s="9"/>
      <c r="R217" s="9"/>
      <c r="S217" s="4">
        <v>198</v>
      </c>
    </row>
    <row r="218" spans="1:19" s="340" customFormat="1" ht="15.95" customHeight="1" x14ac:dyDescent="0.2">
      <c r="A218" s="77"/>
      <c r="B218" s="90" t="s">
        <v>408</v>
      </c>
      <c r="C218" s="102" t="s">
        <v>506</v>
      </c>
      <c r="D218" s="64" t="s">
        <v>272</v>
      </c>
      <c r="E218" s="4">
        <v>199</v>
      </c>
      <c r="F218" s="9"/>
      <c r="G218" s="9"/>
      <c r="H218" s="9"/>
      <c r="I218" s="9"/>
      <c r="J218" s="9"/>
      <c r="K218" s="9"/>
      <c r="M218" s="9"/>
      <c r="N218" s="9"/>
      <c r="O218" s="9"/>
      <c r="P218" s="9"/>
      <c r="Q218" s="9"/>
      <c r="R218" s="9"/>
      <c r="S218" s="4">
        <v>199</v>
      </c>
    </row>
    <row r="219" spans="1:19" s="340" customFormat="1" ht="15.95" customHeight="1" x14ac:dyDescent="0.2">
      <c r="A219" s="77"/>
      <c r="B219" s="90" t="s">
        <v>408</v>
      </c>
      <c r="C219" s="102" t="s">
        <v>507</v>
      </c>
      <c r="D219" s="64" t="s">
        <v>273</v>
      </c>
      <c r="E219" s="4">
        <v>202</v>
      </c>
      <c r="F219" s="9"/>
      <c r="G219" s="9"/>
      <c r="H219" s="9"/>
      <c r="I219" s="9"/>
      <c r="J219" s="9"/>
      <c r="K219" s="9"/>
      <c r="M219" s="9"/>
      <c r="N219" s="9"/>
      <c r="O219" s="9"/>
      <c r="P219" s="9"/>
      <c r="Q219" s="9"/>
      <c r="R219" s="9"/>
      <c r="S219" s="4">
        <v>202</v>
      </c>
    </row>
    <row r="220" spans="1:19" ht="15.95" customHeight="1" x14ac:dyDescent="0.2">
      <c r="A220" s="77"/>
      <c r="B220" s="90" t="s">
        <v>408</v>
      </c>
      <c r="C220" s="99" t="s">
        <v>109</v>
      </c>
      <c r="D220" s="64" t="s">
        <v>110</v>
      </c>
      <c r="E220" s="4">
        <v>203</v>
      </c>
      <c r="F220" s="9"/>
      <c r="G220" s="9"/>
      <c r="H220" s="9"/>
      <c r="I220" s="9"/>
      <c r="J220" s="9"/>
      <c r="K220" s="9"/>
      <c r="M220" s="9"/>
      <c r="N220" s="9"/>
      <c r="O220" s="9"/>
      <c r="P220" s="9"/>
      <c r="Q220" s="9"/>
      <c r="R220" s="9"/>
      <c r="S220" s="4">
        <v>203</v>
      </c>
    </row>
    <row r="221" spans="1:19" ht="15.95" customHeight="1" x14ac:dyDescent="0.2">
      <c r="A221" s="77"/>
      <c r="B221" s="90" t="s">
        <v>408</v>
      </c>
      <c r="C221" s="99" t="s">
        <v>111</v>
      </c>
      <c r="D221" s="64" t="s">
        <v>112</v>
      </c>
      <c r="E221" s="4">
        <v>205</v>
      </c>
      <c r="F221" s="9"/>
      <c r="G221" s="9"/>
      <c r="H221" s="9"/>
      <c r="I221" s="9"/>
      <c r="J221" s="9"/>
      <c r="K221" s="9"/>
      <c r="M221" s="9"/>
      <c r="N221" s="9"/>
      <c r="O221" s="9"/>
      <c r="P221" s="9"/>
      <c r="Q221" s="9"/>
      <c r="R221" s="9"/>
      <c r="S221" s="4">
        <v>205</v>
      </c>
    </row>
    <row r="222" spans="1:19" ht="15.95" customHeight="1" x14ac:dyDescent="0.2">
      <c r="A222" s="77"/>
      <c r="B222" s="90" t="s">
        <v>408</v>
      </c>
      <c r="C222" s="99" t="s">
        <v>508</v>
      </c>
      <c r="D222" s="64" t="s">
        <v>274</v>
      </c>
      <c r="E222" s="4">
        <v>206</v>
      </c>
      <c r="F222" s="63"/>
      <c r="G222" s="63"/>
      <c r="H222" s="63"/>
      <c r="I222" s="63"/>
      <c r="J222" s="63"/>
      <c r="K222" s="63"/>
      <c r="M222" s="63"/>
      <c r="N222" s="63"/>
      <c r="O222" s="63"/>
      <c r="P222" s="63"/>
      <c r="Q222" s="63"/>
      <c r="R222" s="63"/>
      <c r="S222" s="4">
        <v>206</v>
      </c>
    </row>
    <row r="223" spans="1:19" ht="15.95" customHeight="1" x14ac:dyDescent="0.2">
      <c r="A223" s="77"/>
      <c r="B223" s="90" t="s">
        <v>408</v>
      </c>
      <c r="C223" s="99" t="s">
        <v>509</v>
      </c>
      <c r="D223" s="64" t="s">
        <v>275</v>
      </c>
      <c r="E223" s="4">
        <v>215</v>
      </c>
      <c r="F223" s="63"/>
      <c r="G223" s="63"/>
      <c r="H223" s="63"/>
      <c r="I223" s="63"/>
      <c r="J223" s="63"/>
      <c r="K223" s="63"/>
      <c r="M223" s="63"/>
      <c r="N223" s="63"/>
      <c r="O223" s="63"/>
      <c r="P223" s="63"/>
      <c r="Q223" s="63"/>
      <c r="R223" s="63"/>
      <c r="S223" s="4">
        <v>215</v>
      </c>
    </row>
    <row r="224" spans="1:19" ht="15.95" customHeight="1" x14ac:dyDescent="0.2">
      <c r="A224" s="77"/>
      <c r="B224" s="90" t="s">
        <v>408</v>
      </c>
      <c r="C224" s="99" t="s">
        <v>394</v>
      </c>
      <c r="D224" s="96" t="s">
        <v>113</v>
      </c>
      <c r="E224" s="4">
        <v>208</v>
      </c>
      <c r="F224" s="9"/>
      <c r="G224" s="9"/>
      <c r="H224" s="9"/>
      <c r="I224" s="9"/>
      <c r="J224" s="9"/>
      <c r="K224" s="9"/>
      <c r="M224" s="9"/>
      <c r="N224" s="9"/>
      <c r="O224" s="9"/>
      <c r="P224" s="9"/>
      <c r="Q224" s="9"/>
      <c r="R224" s="9"/>
      <c r="S224" s="4">
        <v>208</v>
      </c>
    </row>
    <row r="225" spans="1:19" ht="15.95" customHeight="1" x14ac:dyDescent="0.2">
      <c r="A225" s="77"/>
      <c r="B225" s="90" t="s">
        <v>408</v>
      </c>
      <c r="C225" s="99" t="s">
        <v>114</v>
      </c>
      <c r="D225" s="64" t="s">
        <v>115</v>
      </c>
      <c r="E225" s="4">
        <v>209</v>
      </c>
      <c r="F225" s="9"/>
      <c r="G225" s="9"/>
      <c r="H225" s="9"/>
      <c r="I225" s="9"/>
      <c r="J225" s="9"/>
      <c r="K225" s="9"/>
      <c r="M225" s="9"/>
      <c r="N225" s="9"/>
      <c r="O225" s="9"/>
      <c r="P225" s="9"/>
      <c r="Q225" s="9"/>
      <c r="R225" s="9"/>
      <c r="S225" s="4">
        <v>209</v>
      </c>
    </row>
    <row r="226" spans="1:19" ht="15.95" customHeight="1" x14ac:dyDescent="0.2">
      <c r="A226" s="77"/>
      <c r="B226" s="90" t="s">
        <v>408</v>
      </c>
      <c r="C226" s="99" t="s">
        <v>843</v>
      </c>
      <c r="D226" s="96" t="s">
        <v>276</v>
      </c>
      <c r="E226" s="4">
        <v>231</v>
      </c>
      <c r="F226" s="63"/>
      <c r="G226" s="63"/>
      <c r="H226" s="63"/>
      <c r="I226" s="63"/>
      <c r="J226" s="63"/>
      <c r="K226" s="63"/>
      <c r="M226" s="63"/>
      <c r="N226" s="63"/>
      <c r="O226" s="63"/>
      <c r="P226" s="63"/>
      <c r="Q226" s="63"/>
      <c r="R226" s="63"/>
      <c r="S226" s="4">
        <v>231</v>
      </c>
    </row>
    <row r="227" spans="1:19" ht="15.95" customHeight="1" x14ac:dyDescent="0.2">
      <c r="A227" s="77"/>
      <c r="B227" s="90" t="s">
        <v>408</v>
      </c>
      <c r="C227" s="99" t="s">
        <v>510</v>
      </c>
      <c r="D227" s="64" t="s">
        <v>277</v>
      </c>
      <c r="E227" s="4">
        <v>216</v>
      </c>
      <c r="F227" s="9"/>
      <c r="G227" s="9"/>
      <c r="H227" s="9"/>
      <c r="I227" s="9"/>
      <c r="J227" s="9"/>
      <c r="K227" s="9"/>
      <c r="M227" s="9"/>
      <c r="N227" s="9"/>
      <c r="O227" s="9"/>
      <c r="P227" s="9"/>
      <c r="Q227" s="9"/>
      <c r="R227" s="9"/>
      <c r="S227" s="4">
        <v>216</v>
      </c>
    </row>
    <row r="228" spans="1:19" ht="15.95" customHeight="1" x14ac:dyDescent="0.2">
      <c r="A228" s="77"/>
      <c r="B228" s="90" t="s">
        <v>408</v>
      </c>
      <c r="C228" s="99" t="s">
        <v>511</v>
      </c>
      <c r="D228" s="64" t="s">
        <v>278</v>
      </c>
      <c r="E228" s="4">
        <v>217</v>
      </c>
      <c r="F228" s="9"/>
      <c r="G228" s="9"/>
      <c r="H228" s="9"/>
      <c r="I228" s="9"/>
      <c r="J228" s="9"/>
      <c r="K228" s="9"/>
      <c r="M228" s="9"/>
      <c r="N228" s="9"/>
      <c r="O228" s="9"/>
      <c r="P228" s="9"/>
      <c r="Q228" s="9"/>
      <c r="R228" s="9"/>
      <c r="S228" s="4">
        <v>217</v>
      </c>
    </row>
    <row r="229" spans="1:19" ht="15.95" customHeight="1" x14ac:dyDescent="0.2">
      <c r="A229" s="77"/>
      <c r="B229" s="90" t="s">
        <v>408</v>
      </c>
      <c r="C229" s="99" t="s">
        <v>512</v>
      </c>
      <c r="D229" s="64" t="s">
        <v>279</v>
      </c>
      <c r="E229" s="4">
        <v>212</v>
      </c>
      <c r="F229" s="63"/>
      <c r="G229" s="63"/>
      <c r="H229" s="63"/>
      <c r="I229" s="63"/>
      <c r="J229" s="63"/>
      <c r="K229" s="63"/>
      <c r="M229" s="63"/>
      <c r="N229" s="63"/>
      <c r="O229" s="63"/>
      <c r="P229" s="63"/>
      <c r="Q229" s="63"/>
      <c r="R229" s="63"/>
      <c r="S229" s="4">
        <v>212</v>
      </c>
    </row>
    <row r="230" spans="1:19" ht="35.1" customHeight="1" thickBot="1" x14ac:dyDescent="0.25">
      <c r="A230" s="77"/>
      <c r="B230" s="113" t="s">
        <v>1023</v>
      </c>
      <c r="C230" s="114"/>
      <c r="D230" s="109" t="s">
        <v>1022</v>
      </c>
      <c r="E230" s="8"/>
      <c r="F230" s="315">
        <f t="shared" ref="F230:K230" si="22">SUM(F231:F263)</f>
        <v>0</v>
      </c>
      <c r="G230" s="315">
        <f t="shared" si="22"/>
        <v>0</v>
      </c>
      <c r="H230" s="315">
        <f t="shared" si="22"/>
        <v>0</v>
      </c>
      <c r="I230" s="315">
        <f t="shared" si="22"/>
        <v>0</v>
      </c>
      <c r="J230" s="315">
        <f t="shared" si="22"/>
        <v>0</v>
      </c>
      <c r="K230" s="315">
        <f t="shared" si="22"/>
        <v>0</v>
      </c>
      <c r="M230" s="315">
        <f t="shared" ref="M230:R230" si="23">SUM(M231:M263)</f>
        <v>0</v>
      </c>
      <c r="N230" s="315">
        <f t="shared" si="23"/>
        <v>0</v>
      </c>
      <c r="O230" s="315">
        <f t="shared" si="23"/>
        <v>0</v>
      </c>
      <c r="P230" s="315">
        <f t="shared" si="23"/>
        <v>0</v>
      </c>
      <c r="Q230" s="315">
        <f t="shared" si="23"/>
        <v>0</v>
      </c>
      <c r="R230" s="315">
        <f t="shared" si="23"/>
        <v>0</v>
      </c>
      <c r="S230" s="8"/>
    </row>
    <row r="231" spans="1:19" ht="15.95" customHeight="1" thickTop="1" x14ac:dyDescent="0.2">
      <c r="A231" s="77"/>
      <c r="B231" s="90" t="s">
        <v>1023</v>
      </c>
      <c r="C231" s="102" t="s">
        <v>282</v>
      </c>
      <c r="D231" s="64" t="s">
        <v>283</v>
      </c>
      <c r="E231" s="4">
        <v>237</v>
      </c>
      <c r="F231" s="9"/>
      <c r="G231" s="9"/>
      <c r="H231" s="9"/>
      <c r="I231" s="9"/>
      <c r="J231" s="9"/>
      <c r="K231" s="9"/>
      <c r="M231" s="9"/>
      <c r="N231" s="9"/>
      <c r="O231" s="9"/>
      <c r="P231" s="9"/>
      <c r="Q231" s="9"/>
      <c r="R231" s="9"/>
      <c r="S231" s="4">
        <v>237</v>
      </c>
    </row>
    <row r="232" spans="1:19" s="340" customFormat="1" ht="15.95" customHeight="1" x14ac:dyDescent="0.2">
      <c r="A232" s="77"/>
      <c r="B232" s="90" t="s">
        <v>528</v>
      </c>
      <c r="C232" s="99" t="s">
        <v>314</v>
      </c>
      <c r="D232" s="64" t="s">
        <v>315</v>
      </c>
      <c r="E232" s="4">
        <v>238</v>
      </c>
      <c r="F232" s="9"/>
      <c r="G232" s="9"/>
      <c r="H232" s="9"/>
      <c r="I232" s="9"/>
      <c r="J232" s="9"/>
      <c r="K232" s="9"/>
      <c r="M232" s="9"/>
      <c r="N232" s="9"/>
      <c r="O232" s="9"/>
      <c r="P232" s="9"/>
      <c r="Q232" s="9"/>
      <c r="R232" s="9"/>
      <c r="S232" s="4">
        <v>238</v>
      </c>
    </row>
    <row r="233" spans="1:19" s="340" customFormat="1" ht="15.95" customHeight="1" x14ac:dyDescent="0.2">
      <c r="A233" s="77"/>
      <c r="B233" s="90" t="s">
        <v>528</v>
      </c>
      <c r="C233" s="99" t="s">
        <v>116</v>
      </c>
      <c r="D233" s="64" t="s">
        <v>117</v>
      </c>
      <c r="E233" s="4">
        <v>224</v>
      </c>
      <c r="F233" s="9"/>
      <c r="G233" s="9"/>
      <c r="H233" s="9"/>
      <c r="I233" s="9"/>
      <c r="J233" s="9"/>
      <c r="K233" s="9"/>
      <c r="M233" s="9"/>
      <c r="N233" s="9"/>
      <c r="O233" s="9"/>
      <c r="P233" s="9"/>
      <c r="Q233" s="9"/>
      <c r="R233" s="9"/>
      <c r="S233" s="4">
        <v>224</v>
      </c>
    </row>
    <row r="234" spans="1:19" s="340" customFormat="1" ht="15.95" customHeight="1" x14ac:dyDescent="0.2">
      <c r="A234" s="77"/>
      <c r="B234" s="90" t="s">
        <v>528</v>
      </c>
      <c r="C234" s="99" t="s">
        <v>316</v>
      </c>
      <c r="D234" s="64" t="s">
        <v>317</v>
      </c>
      <c r="E234" s="4">
        <v>240</v>
      </c>
      <c r="F234" s="9"/>
      <c r="G234" s="9"/>
      <c r="H234" s="9"/>
      <c r="I234" s="9"/>
      <c r="J234" s="9"/>
      <c r="K234" s="9"/>
      <c r="M234" s="9"/>
      <c r="N234" s="9"/>
      <c r="O234" s="9"/>
      <c r="P234" s="9"/>
      <c r="Q234" s="9"/>
      <c r="R234" s="9"/>
      <c r="S234" s="4">
        <v>240</v>
      </c>
    </row>
    <row r="235" spans="1:19" s="340" customFormat="1" ht="15.95" customHeight="1" x14ac:dyDescent="0.2">
      <c r="A235" s="77"/>
      <c r="B235" s="90" t="s">
        <v>528</v>
      </c>
      <c r="C235" s="99" t="s">
        <v>930</v>
      </c>
      <c r="D235" s="281" t="s">
        <v>305</v>
      </c>
      <c r="E235" s="4">
        <v>241</v>
      </c>
      <c r="F235" s="9"/>
      <c r="G235" s="9"/>
      <c r="H235" s="9"/>
      <c r="I235" s="9"/>
      <c r="J235" s="9"/>
      <c r="K235" s="9"/>
      <c r="M235" s="9"/>
      <c r="N235" s="9"/>
      <c r="O235" s="9"/>
      <c r="P235" s="9"/>
      <c r="Q235" s="9"/>
      <c r="R235" s="9"/>
      <c r="S235" s="4">
        <v>241</v>
      </c>
    </row>
    <row r="236" spans="1:19" s="340" customFormat="1" ht="15.95" customHeight="1" x14ac:dyDescent="0.2">
      <c r="A236" s="77"/>
      <c r="B236" s="90" t="s">
        <v>528</v>
      </c>
      <c r="C236" s="99" t="s">
        <v>294</v>
      </c>
      <c r="D236" s="64" t="s">
        <v>295</v>
      </c>
      <c r="E236" s="4">
        <v>242</v>
      </c>
      <c r="F236" s="9"/>
      <c r="G236" s="9"/>
      <c r="H236" s="9"/>
      <c r="I236" s="9"/>
      <c r="J236" s="9"/>
      <c r="K236" s="9"/>
      <c r="M236" s="9"/>
      <c r="N236" s="9"/>
      <c r="O236" s="9"/>
      <c r="P236" s="9"/>
      <c r="Q236" s="9"/>
      <c r="R236" s="9"/>
      <c r="S236" s="4">
        <v>242</v>
      </c>
    </row>
    <row r="237" spans="1:19" s="340" customFormat="1" ht="15.95" customHeight="1" x14ac:dyDescent="0.2">
      <c r="A237" s="77"/>
      <c r="B237" s="90" t="s">
        <v>528</v>
      </c>
      <c r="C237" s="99" t="s">
        <v>834</v>
      </c>
      <c r="D237" s="96" t="s">
        <v>301</v>
      </c>
      <c r="E237" s="4">
        <v>243</v>
      </c>
      <c r="F237" s="9"/>
      <c r="G237" s="9"/>
      <c r="H237" s="9"/>
      <c r="I237" s="9"/>
      <c r="J237" s="9"/>
      <c r="K237" s="9"/>
      <c r="M237" s="9"/>
      <c r="N237" s="9"/>
      <c r="O237" s="9"/>
      <c r="P237" s="9"/>
      <c r="Q237" s="9"/>
      <c r="R237" s="9"/>
      <c r="S237" s="4">
        <v>243</v>
      </c>
    </row>
    <row r="238" spans="1:19" s="340" customFormat="1" ht="15.95" customHeight="1" x14ac:dyDescent="0.2">
      <c r="A238" s="77"/>
      <c r="B238" s="90" t="s">
        <v>528</v>
      </c>
      <c r="C238" s="99" t="s">
        <v>931</v>
      </c>
      <c r="D238" s="96" t="s">
        <v>320</v>
      </c>
      <c r="E238" s="4">
        <v>244</v>
      </c>
      <c r="F238" s="9"/>
      <c r="G238" s="9"/>
      <c r="H238" s="9"/>
      <c r="I238" s="9"/>
      <c r="J238" s="9"/>
      <c r="K238" s="9"/>
      <c r="M238" s="9"/>
      <c r="N238" s="9"/>
      <c r="O238" s="9"/>
      <c r="P238" s="9"/>
      <c r="Q238" s="9"/>
      <c r="R238" s="9"/>
      <c r="S238" s="4">
        <v>244</v>
      </c>
    </row>
    <row r="239" spans="1:19" s="340" customFormat="1" ht="15.95" customHeight="1" x14ac:dyDescent="0.2">
      <c r="A239" s="77"/>
      <c r="B239" s="90" t="s">
        <v>528</v>
      </c>
      <c r="C239" s="99" t="s">
        <v>849</v>
      </c>
      <c r="D239" s="96" t="s">
        <v>296</v>
      </c>
      <c r="E239" s="4">
        <v>245</v>
      </c>
      <c r="F239" s="9"/>
      <c r="G239" s="9"/>
      <c r="H239" s="9"/>
      <c r="I239" s="9"/>
      <c r="J239" s="9"/>
      <c r="K239" s="9"/>
      <c r="M239" s="9"/>
      <c r="N239" s="9"/>
      <c r="O239" s="9"/>
      <c r="P239" s="9"/>
      <c r="Q239" s="9"/>
      <c r="R239" s="9"/>
      <c r="S239" s="4">
        <v>245</v>
      </c>
    </row>
    <row r="240" spans="1:19" s="340" customFormat="1" ht="15.95" customHeight="1" x14ac:dyDescent="0.2">
      <c r="A240" s="77"/>
      <c r="B240" s="90" t="s">
        <v>528</v>
      </c>
      <c r="C240" s="99" t="s">
        <v>284</v>
      </c>
      <c r="D240" s="64" t="s">
        <v>285</v>
      </c>
      <c r="E240" s="4">
        <v>246</v>
      </c>
      <c r="F240" s="9"/>
      <c r="G240" s="9"/>
      <c r="H240" s="9"/>
      <c r="I240" s="9"/>
      <c r="J240" s="9"/>
      <c r="K240" s="9"/>
      <c r="M240" s="9"/>
      <c r="N240" s="9"/>
      <c r="O240" s="9"/>
      <c r="P240" s="9"/>
      <c r="Q240" s="9"/>
      <c r="R240" s="9"/>
      <c r="S240" s="4">
        <v>246</v>
      </c>
    </row>
    <row r="241" spans="1:19" s="340" customFormat="1" ht="15.95" customHeight="1" x14ac:dyDescent="0.2">
      <c r="A241" s="77"/>
      <c r="B241" s="90" t="s">
        <v>528</v>
      </c>
      <c r="C241" s="99" t="s">
        <v>836</v>
      </c>
      <c r="D241" s="64" t="s">
        <v>291</v>
      </c>
      <c r="E241" s="4">
        <v>247</v>
      </c>
      <c r="F241" s="9"/>
      <c r="G241" s="9"/>
      <c r="H241" s="9"/>
      <c r="I241" s="9"/>
      <c r="J241" s="9"/>
      <c r="K241" s="9"/>
      <c r="M241" s="9"/>
      <c r="N241" s="9"/>
      <c r="O241" s="9"/>
      <c r="P241" s="9"/>
      <c r="Q241" s="9"/>
      <c r="R241" s="9"/>
      <c r="S241" s="4">
        <v>247</v>
      </c>
    </row>
    <row r="242" spans="1:19" s="340" customFormat="1" ht="15.95" customHeight="1" x14ac:dyDescent="0.2">
      <c r="A242" s="77"/>
      <c r="B242" s="90" t="s">
        <v>528</v>
      </c>
      <c r="C242" s="99" t="s">
        <v>297</v>
      </c>
      <c r="D242" s="64" t="s">
        <v>298</v>
      </c>
      <c r="E242" s="4">
        <v>248</v>
      </c>
      <c r="F242" s="9"/>
      <c r="G242" s="9"/>
      <c r="H242" s="9"/>
      <c r="I242" s="9"/>
      <c r="J242" s="9"/>
      <c r="K242" s="9"/>
      <c r="M242" s="9"/>
      <c r="N242" s="9"/>
      <c r="O242" s="9"/>
      <c r="P242" s="9"/>
      <c r="Q242" s="9"/>
      <c r="R242" s="9"/>
      <c r="S242" s="4">
        <v>248</v>
      </c>
    </row>
    <row r="243" spans="1:19" s="340" customFormat="1" ht="15.95" customHeight="1" x14ac:dyDescent="0.2">
      <c r="A243" s="77"/>
      <c r="B243" s="90" t="s">
        <v>528</v>
      </c>
      <c r="C243" s="370" t="s">
        <v>928</v>
      </c>
      <c r="D243" s="96" t="s">
        <v>286</v>
      </c>
      <c r="E243" s="4">
        <v>249</v>
      </c>
      <c r="F243" s="9"/>
      <c r="G243" s="9"/>
      <c r="H243" s="9"/>
      <c r="I243" s="9"/>
      <c r="J243" s="9"/>
      <c r="K243" s="9"/>
      <c r="M243" s="9"/>
      <c r="N243" s="9"/>
      <c r="O243" s="9"/>
      <c r="P243" s="9"/>
      <c r="Q243" s="9"/>
      <c r="R243" s="9"/>
      <c r="S243" s="4">
        <v>249</v>
      </c>
    </row>
    <row r="244" spans="1:19" s="340" customFormat="1" ht="15.95" customHeight="1" x14ac:dyDescent="0.2">
      <c r="A244" s="77"/>
      <c r="B244" s="90" t="s">
        <v>528</v>
      </c>
      <c r="C244" s="99" t="s">
        <v>287</v>
      </c>
      <c r="D244" s="64" t="s">
        <v>288</v>
      </c>
      <c r="E244" s="4">
        <v>275</v>
      </c>
      <c r="F244" s="9"/>
      <c r="G244" s="9"/>
      <c r="H244" s="9"/>
      <c r="I244" s="9"/>
      <c r="J244" s="9"/>
      <c r="K244" s="9"/>
      <c r="M244" s="9"/>
      <c r="N244" s="9"/>
      <c r="O244" s="9"/>
      <c r="P244" s="9"/>
      <c r="Q244" s="9"/>
      <c r="R244" s="9"/>
      <c r="S244" s="4">
        <v>275</v>
      </c>
    </row>
    <row r="245" spans="1:19" s="340" customFormat="1" ht="15.95" customHeight="1" x14ac:dyDescent="0.2">
      <c r="A245" s="77"/>
      <c r="B245" s="90" t="s">
        <v>528</v>
      </c>
      <c r="C245" s="99" t="s">
        <v>299</v>
      </c>
      <c r="D245" s="64" t="s">
        <v>300</v>
      </c>
      <c r="E245" s="4">
        <v>276</v>
      </c>
      <c r="F245" s="9"/>
      <c r="G245" s="9"/>
      <c r="H245" s="9"/>
      <c r="I245" s="9"/>
      <c r="J245" s="9"/>
      <c r="K245" s="9"/>
      <c r="M245" s="9"/>
      <c r="N245" s="9"/>
      <c r="O245" s="9"/>
      <c r="P245" s="9"/>
      <c r="Q245" s="9"/>
      <c r="R245" s="9"/>
      <c r="S245" s="4">
        <v>276</v>
      </c>
    </row>
    <row r="246" spans="1:19" s="340" customFormat="1" ht="15.95" customHeight="1" x14ac:dyDescent="0.2">
      <c r="A246" s="77"/>
      <c r="B246" s="90" t="s">
        <v>528</v>
      </c>
      <c r="C246" s="99" t="s">
        <v>302</v>
      </c>
      <c r="D246" s="64" t="s">
        <v>303</v>
      </c>
      <c r="E246" s="4">
        <v>277</v>
      </c>
      <c r="F246" s="9"/>
      <c r="G246" s="9"/>
      <c r="H246" s="9"/>
      <c r="I246" s="9"/>
      <c r="J246" s="9"/>
      <c r="K246" s="9"/>
      <c r="M246" s="9"/>
      <c r="N246" s="9"/>
      <c r="O246" s="9"/>
      <c r="P246" s="9"/>
      <c r="Q246" s="9"/>
      <c r="R246" s="9"/>
      <c r="S246" s="4">
        <v>277</v>
      </c>
    </row>
    <row r="247" spans="1:19" s="340" customFormat="1" ht="15.95" customHeight="1" x14ac:dyDescent="0.2">
      <c r="A247" s="77"/>
      <c r="B247" s="90" t="s">
        <v>528</v>
      </c>
      <c r="C247" s="99" t="s">
        <v>848</v>
      </c>
      <c r="D247" s="96" t="s">
        <v>304</v>
      </c>
      <c r="E247" s="4">
        <v>278</v>
      </c>
      <c r="F247" s="9"/>
      <c r="G247" s="9"/>
      <c r="H247" s="9"/>
      <c r="I247" s="9"/>
      <c r="J247" s="9"/>
      <c r="K247" s="9"/>
      <c r="M247" s="9"/>
      <c r="N247" s="9"/>
      <c r="O247" s="9"/>
      <c r="P247" s="9"/>
      <c r="Q247" s="9"/>
      <c r="R247" s="9"/>
      <c r="S247" s="4">
        <v>278</v>
      </c>
    </row>
    <row r="248" spans="1:19" s="340" customFormat="1" ht="15.95" customHeight="1" x14ac:dyDescent="0.2">
      <c r="A248" s="77"/>
      <c r="B248" s="90" t="s">
        <v>528</v>
      </c>
      <c r="C248" s="99" t="s">
        <v>369</v>
      </c>
      <c r="D248" s="96" t="s">
        <v>118</v>
      </c>
      <c r="E248" s="4">
        <v>225</v>
      </c>
      <c r="F248" s="9"/>
      <c r="G248" s="9"/>
      <c r="H248" s="9"/>
      <c r="I248" s="9"/>
      <c r="J248" s="9"/>
      <c r="K248" s="9"/>
      <c r="M248" s="9"/>
      <c r="N248" s="9"/>
      <c r="O248" s="9"/>
      <c r="P248" s="9"/>
      <c r="Q248" s="9"/>
      <c r="R248" s="9"/>
      <c r="S248" s="4">
        <v>225</v>
      </c>
    </row>
    <row r="249" spans="1:19" s="340" customFormat="1" ht="15.95" customHeight="1" x14ac:dyDescent="0.2">
      <c r="A249" s="77"/>
      <c r="B249" s="90" t="s">
        <v>528</v>
      </c>
      <c r="C249" s="99" t="s">
        <v>306</v>
      </c>
      <c r="D249" s="64" t="s">
        <v>307</v>
      </c>
      <c r="E249" s="4">
        <v>255</v>
      </c>
      <c r="F249" s="9"/>
      <c r="G249" s="9"/>
      <c r="H249" s="9"/>
      <c r="I249" s="9"/>
      <c r="J249" s="9"/>
      <c r="K249" s="9"/>
      <c r="M249" s="9"/>
      <c r="N249" s="9"/>
      <c r="O249" s="9"/>
      <c r="P249" s="9"/>
      <c r="Q249" s="9"/>
      <c r="R249" s="9"/>
      <c r="S249" s="4">
        <v>255</v>
      </c>
    </row>
    <row r="250" spans="1:19" s="340" customFormat="1" ht="15.95" customHeight="1" x14ac:dyDescent="0.2">
      <c r="A250" s="77"/>
      <c r="B250" s="90" t="s">
        <v>528</v>
      </c>
      <c r="C250" s="99" t="s">
        <v>847</v>
      </c>
      <c r="D250" s="96" t="s">
        <v>309</v>
      </c>
      <c r="E250" s="4">
        <v>256</v>
      </c>
      <c r="F250" s="9"/>
      <c r="G250" s="9"/>
      <c r="H250" s="9"/>
      <c r="I250" s="9"/>
      <c r="J250" s="9"/>
      <c r="K250" s="9"/>
      <c r="M250" s="9"/>
      <c r="N250" s="9"/>
      <c r="O250" s="9"/>
      <c r="P250" s="9"/>
      <c r="Q250" s="9"/>
      <c r="R250" s="9"/>
      <c r="S250" s="4">
        <v>256</v>
      </c>
    </row>
    <row r="251" spans="1:19" s="340" customFormat="1" ht="15.95" customHeight="1" x14ac:dyDescent="0.2">
      <c r="A251" s="77"/>
      <c r="B251" s="90" t="s">
        <v>528</v>
      </c>
      <c r="C251" s="99" t="s">
        <v>292</v>
      </c>
      <c r="D251" s="64" t="s">
        <v>293</v>
      </c>
      <c r="E251" s="4">
        <v>257</v>
      </c>
      <c r="F251" s="9"/>
      <c r="G251" s="9"/>
      <c r="H251" s="9"/>
      <c r="I251" s="9"/>
      <c r="J251" s="9"/>
      <c r="K251" s="9"/>
      <c r="M251" s="9"/>
      <c r="N251" s="9"/>
      <c r="O251" s="9"/>
      <c r="P251" s="9"/>
      <c r="Q251" s="9"/>
      <c r="R251" s="9"/>
      <c r="S251" s="4">
        <v>257</v>
      </c>
    </row>
    <row r="252" spans="1:19" s="340" customFormat="1" ht="15.95" customHeight="1" x14ac:dyDescent="0.2">
      <c r="A252" s="77"/>
      <c r="B252" s="90" t="s">
        <v>528</v>
      </c>
      <c r="C252" s="99" t="s">
        <v>310</v>
      </c>
      <c r="D252" s="64" t="s">
        <v>311</v>
      </c>
      <c r="E252" s="4">
        <v>258</v>
      </c>
      <c r="F252" s="9"/>
      <c r="G252" s="9"/>
      <c r="H252" s="9"/>
      <c r="I252" s="9"/>
      <c r="J252" s="9"/>
      <c r="K252" s="9"/>
      <c r="M252" s="9"/>
      <c r="N252" s="9"/>
      <c r="O252" s="9"/>
      <c r="P252" s="9"/>
      <c r="Q252" s="9"/>
      <c r="R252" s="9"/>
      <c r="S252" s="4">
        <v>258</v>
      </c>
    </row>
    <row r="253" spans="1:19" s="340" customFormat="1" ht="15.95" customHeight="1" x14ac:dyDescent="0.2">
      <c r="A253" s="77"/>
      <c r="B253" s="90" t="s">
        <v>528</v>
      </c>
      <c r="C253" s="99" t="s">
        <v>839</v>
      </c>
      <c r="D253" s="96" t="s">
        <v>312</v>
      </c>
      <c r="E253" s="377">
        <v>235</v>
      </c>
      <c r="F253" s="9"/>
      <c r="G253" s="9"/>
      <c r="H253" s="9"/>
      <c r="I253" s="9"/>
      <c r="J253" s="9"/>
      <c r="K253" s="9"/>
      <c r="M253" s="9"/>
      <c r="N253" s="9"/>
      <c r="O253" s="9"/>
      <c r="P253" s="9"/>
      <c r="Q253" s="9"/>
      <c r="R253" s="9"/>
      <c r="S253" s="377">
        <v>235</v>
      </c>
    </row>
    <row r="254" spans="1:19" s="340" customFormat="1" ht="15.95" customHeight="1" x14ac:dyDescent="0.2">
      <c r="A254" s="77"/>
      <c r="B254" s="90" t="s">
        <v>528</v>
      </c>
      <c r="C254" s="99" t="s">
        <v>846</v>
      </c>
      <c r="D254" s="96" t="s">
        <v>313</v>
      </c>
      <c r="E254" s="4">
        <v>260</v>
      </c>
      <c r="F254" s="9"/>
      <c r="G254" s="9"/>
      <c r="H254" s="9"/>
      <c r="I254" s="9"/>
      <c r="J254" s="9"/>
      <c r="K254" s="9"/>
      <c r="M254" s="9"/>
      <c r="N254" s="9"/>
      <c r="O254" s="9"/>
      <c r="P254" s="9"/>
      <c r="Q254" s="9"/>
      <c r="R254" s="9"/>
      <c r="S254" s="4">
        <v>260</v>
      </c>
    </row>
    <row r="255" spans="1:19" s="340" customFormat="1" ht="15.95" customHeight="1" x14ac:dyDescent="0.2">
      <c r="A255" s="77"/>
      <c r="B255" s="90" t="s">
        <v>528</v>
      </c>
      <c r="C255" s="99" t="s">
        <v>845</v>
      </c>
      <c r="D255" s="96" t="s">
        <v>321</v>
      </c>
      <c r="E255" s="4">
        <v>261</v>
      </c>
      <c r="F255" s="9"/>
      <c r="G255" s="9"/>
      <c r="H255" s="9"/>
      <c r="I255" s="9"/>
      <c r="J255" s="9"/>
      <c r="K255" s="9"/>
      <c r="M255" s="9"/>
      <c r="N255" s="9"/>
      <c r="O255" s="9"/>
      <c r="P255" s="9"/>
      <c r="Q255" s="9"/>
      <c r="R255" s="9"/>
      <c r="S255" s="4">
        <v>261</v>
      </c>
    </row>
    <row r="256" spans="1:19" s="340" customFormat="1" ht="15.95" customHeight="1" x14ac:dyDescent="0.2">
      <c r="A256" s="77"/>
      <c r="B256" s="90" t="s">
        <v>528</v>
      </c>
      <c r="C256" s="99" t="s">
        <v>328</v>
      </c>
      <c r="D256" s="64" t="s">
        <v>329</v>
      </c>
      <c r="E256" s="4">
        <v>262</v>
      </c>
      <c r="F256" s="9"/>
      <c r="G256" s="9"/>
      <c r="H256" s="9"/>
      <c r="I256" s="9"/>
      <c r="J256" s="9"/>
      <c r="K256" s="9"/>
      <c r="M256" s="9"/>
      <c r="N256" s="9"/>
      <c r="O256" s="9"/>
      <c r="P256" s="9"/>
      <c r="Q256" s="9"/>
      <c r="R256" s="9"/>
      <c r="S256" s="4">
        <v>262</v>
      </c>
    </row>
    <row r="257" spans="1:19" s="340" customFormat="1" ht="15.95" customHeight="1" x14ac:dyDescent="0.2">
      <c r="A257" s="77"/>
      <c r="B257" s="90" t="s">
        <v>528</v>
      </c>
      <c r="C257" s="99" t="s">
        <v>318</v>
      </c>
      <c r="D257" s="64" t="s">
        <v>319</v>
      </c>
      <c r="E257" s="4">
        <v>263</v>
      </c>
      <c r="F257" s="9"/>
      <c r="G257" s="9"/>
      <c r="H257" s="9"/>
      <c r="I257" s="9"/>
      <c r="J257" s="9"/>
      <c r="K257" s="9"/>
      <c r="M257" s="9"/>
      <c r="N257" s="9"/>
      <c r="O257" s="9"/>
      <c r="P257" s="9"/>
      <c r="Q257" s="9"/>
      <c r="R257" s="9"/>
      <c r="S257" s="4">
        <v>263</v>
      </c>
    </row>
    <row r="258" spans="1:19" s="340" customFormat="1" ht="15.95" customHeight="1" x14ac:dyDescent="0.2">
      <c r="A258" s="77"/>
      <c r="B258" s="90" t="s">
        <v>528</v>
      </c>
      <c r="C258" s="99" t="s">
        <v>841</v>
      </c>
      <c r="D258" s="64" t="s">
        <v>308</v>
      </c>
      <c r="E258" s="4">
        <v>264</v>
      </c>
      <c r="F258" s="9"/>
      <c r="G258" s="9"/>
      <c r="H258" s="9"/>
      <c r="I258" s="9"/>
      <c r="J258" s="9"/>
      <c r="K258" s="9"/>
      <c r="M258" s="9"/>
      <c r="N258" s="9"/>
      <c r="O258" s="9"/>
      <c r="P258" s="9"/>
      <c r="Q258" s="9"/>
      <c r="R258" s="9"/>
      <c r="S258" s="4">
        <v>264</v>
      </c>
    </row>
    <row r="259" spans="1:19" s="340" customFormat="1" ht="15.95" customHeight="1" x14ac:dyDescent="0.2">
      <c r="A259" s="77"/>
      <c r="B259" s="90" t="s">
        <v>528</v>
      </c>
      <c r="C259" s="99" t="s">
        <v>322</v>
      </c>
      <c r="D259" s="64" t="s">
        <v>323</v>
      </c>
      <c r="E259" s="4">
        <v>265</v>
      </c>
      <c r="F259" s="9"/>
      <c r="G259" s="9"/>
      <c r="H259" s="9"/>
      <c r="I259" s="9"/>
      <c r="J259" s="9"/>
      <c r="K259" s="9"/>
      <c r="M259" s="9"/>
      <c r="N259" s="9"/>
      <c r="O259" s="9"/>
      <c r="P259" s="9"/>
      <c r="Q259" s="9"/>
      <c r="R259" s="9"/>
      <c r="S259" s="4">
        <v>265</v>
      </c>
    </row>
    <row r="260" spans="1:19" s="340" customFormat="1" ht="15.95" customHeight="1" x14ac:dyDescent="0.2">
      <c r="A260" s="77"/>
      <c r="B260" s="90" t="s">
        <v>528</v>
      </c>
      <c r="C260" s="99" t="s">
        <v>324</v>
      </c>
      <c r="D260" s="64" t="s">
        <v>325</v>
      </c>
      <c r="E260" s="4">
        <v>266</v>
      </c>
      <c r="F260" s="9"/>
      <c r="G260" s="9"/>
      <c r="H260" s="9"/>
      <c r="I260" s="9"/>
      <c r="J260" s="9"/>
      <c r="K260" s="9"/>
      <c r="M260" s="9"/>
      <c r="N260" s="9"/>
      <c r="O260" s="9"/>
      <c r="P260" s="9"/>
      <c r="Q260" s="9"/>
      <c r="R260" s="9"/>
      <c r="S260" s="4">
        <v>266</v>
      </c>
    </row>
    <row r="261" spans="1:19" s="340" customFormat="1" ht="15.95" customHeight="1" x14ac:dyDescent="0.2">
      <c r="A261" s="77"/>
      <c r="B261" s="90" t="s">
        <v>528</v>
      </c>
      <c r="C261" s="99" t="s">
        <v>326</v>
      </c>
      <c r="D261" s="64" t="s">
        <v>327</v>
      </c>
      <c r="E261" s="4">
        <v>267</v>
      </c>
      <c r="F261" s="9"/>
      <c r="G261" s="9"/>
      <c r="H261" s="9"/>
      <c r="I261" s="9"/>
      <c r="J261" s="9"/>
      <c r="K261" s="9"/>
      <c r="M261" s="9"/>
      <c r="N261" s="9"/>
      <c r="O261" s="9"/>
      <c r="P261" s="9"/>
      <c r="Q261" s="9"/>
      <c r="R261" s="9"/>
      <c r="S261" s="4">
        <v>267</v>
      </c>
    </row>
    <row r="262" spans="1:19" s="340" customFormat="1" ht="15.95" customHeight="1" x14ac:dyDescent="0.2">
      <c r="A262" s="77"/>
      <c r="B262" s="90" t="s">
        <v>528</v>
      </c>
      <c r="C262" s="99" t="s">
        <v>844</v>
      </c>
      <c r="D262" s="96" t="s">
        <v>330</v>
      </c>
      <c r="E262" s="4">
        <v>268</v>
      </c>
      <c r="F262" s="9"/>
      <c r="G262" s="9"/>
      <c r="H262" s="9"/>
      <c r="I262" s="9"/>
      <c r="J262" s="9"/>
      <c r="K262" s="9"/>
      <c r="M262" s="9"/>
      <c r="N262" s="9"/>
      <c r="O262" s="9"/>
      <c r="P262" s="9"/>
      <c r="Q262" s="9"/>
      <c r="R262" s="9"/>
      <c r="S262" s="4">
        <v>268</v>
      </c>
    </row>
    <row r="263" spans="1:19" ht="15.95" customHeight="1" x14ac:dyDescent="0.2">
      <c r="A263" s="77"/>
      <c r="B263" s="90" t="s">
        <v>528</v>
      </c>
      <c r="C263" s="99" t="s">
        <v>289</v>
      </c>
      <c r="D263" s="64" t="s">
        <v>290</v>
      </c>
      <c r="E263" s="4">
        <v>269</v>
      </c>
      <c r="F263" s="9"/>
      <c r="G263" s="9"/>
      <c r="H263" s="9"/>
      <c r="I263" s="9"/>
      <c r="J263" s="9"/>
      <c r="K263" s="9"/>
      <c r="M263" s="9"/>
      <c r="N263" s="9"/>
      <c r="O263" s="9"/>
      <c r="P263" s="9"/>
      <c r="Q263" s="9"/>
      <c r="R263" s="9"/>
      <c r="S263" s="4">
        <v>269</v>
      </c>
    </row>
    <row r="264" spans="1:19" ht="0.95" customHeight="1" x14ac:dyDescent="0.2">
      <c r="B264" s="341"/>
      <c r="C264" s="74"/>
      <c r="D264" s="341"/>
      <c r="E264" s="341"/>
      <c r="F264" s="333"/>
      <c r="G264" s="333"/>
      <c r="H264" s="333"/>
      <c r="M264" s="333"/>
      <c r="N264" s="333"/>
      <c r="O264" s="333"/>
      <c r="S264" s="341"/>
    </row>
    <row r="265" spans="1:19" ht="0.95" customHeight="1" x14ac:dyDescent="0.2">
      <c r="B265" s="341"/>
      <c r="C265" s="341"/>
      <c r="D265" s="341"/>
      <c r="E265" s="341"/>
      <c r="F265" s="333"/>
      <c r="G265" s="333"/>
      <c r="H265" s="333"/>
      <c r="M265" s="333"/>
      <c r="N265" s="333"/>
      <c r="O265" s="333"/>
      <c r="S265" s="341"/>
    </row>
    <row r="266" spans="1:19" s="409" customFormat="1" ht="27" customHeight="1" thickBot="1" x14ac:dyDescent="0.25">
      <c r="B266" s="65"/>
      <c r="C266" s="61" t="s">
        <v>356</v>
      </c>
      <c r="D266" s="62" t="s">
        <v>1112</v>
      </c>
      <c r="E266" s="4">
        <v>250</v>
      </c>
      <c r="F266" s="58">
        <f t="shared" ref="F266:K266" si="24">SUM(F18,F67,F126,F178,F230)</f>
        <v>0</v>
      </c>
      <c r="G266" s="58">
        <f t="shared" si="24"/>
        <v>0</v>
      </c>
      <c r="H266" s="58">
        <f t="shared" si="24"/>
        <v>0</v>
      </c>
      <c r="I266" s="58">
        <f t="shared" si="24"/>
        <v>0</v>
      </c>
      <c r="J266" s="58">
        <f t="shared" si="24"/>
        <v>0</v>
      </c>
      <c r="K266" s="58">
        <f t="shared" si="24"/>
        <v>0</v>
      </c>
      <c r="M266" s="58">
        <f t="shared" ref="M266:R266" si="25">SUM(M18,M67,M126,M178,M230)</f>
        <v>0</v>
      </c>
      <c r="N266" s="58">
        <f t="shared" si="25"/>
        <v>0</v>
      </c>
      <c r="O266" s="58">
        <f t="shared" si="25"/>
        <v>0</v>
      </c>
      <c r="P266" s="58">
        <f t="shared" si="25"/>
        <v>0</v>
      </c>
      <c r="Q266" s="58">
        <f t="shared" si="25"/>
        <v>0</v>
      </c>
      <c r="R266" s="58">
        <f t="shared" si="25"/>
        <v>0</v>
      </c>
      <c r="S266" s="4">
        <v>250</v>
      </c>
    </row>
    <row r="267" spans="1:19" s="409" customFormat="1" ht="27" customHeight="1" thickTop="1" x14ac:dyDescent="0.2">
      <c r="B267" s="65"/>
      <c r="C267" s="422" t="s">
        <v>1024</v>
      </c>
      <c r="D267" s="421" t="s">
        <v>1027</v>
      </c>
      <c r="E267" s="4">
        <v>252</v>
      </c>
      <c r="F267" s="9"/>
      <c r="G267" s="9"/>
      <c r="H267" s="9"/>
      <c r="I267" s="9"/>
      <c r="J267" s="9"/>
      <c r="K267" s="9"/>
      <c r="L267" s="446"/>
      <c r="M267" s="9"/>
      <c r="N267" s="9"/>
      <c r="O267" s="9"/>
      <c r="P267" s="9"/>
      <c r="Q267" s="9"/>
      <c r="R267" s="9"/>
      <c r="S267" s="4">
        <v>252</v>
      </c>
    </row>
    <row r="268" spans="1:19" ht="27" customHeight="1" thickBot="1" x14ac:dyDescent="0.25">
      <c r="B268" s="65"/>
      <c r="C268" s="61" t="s">
        <v>1025</v>
      </c>
      <c r="D268" s="62" t="s">
        <v>1026</v>
      </c>
      <c r="E268" s="4">
        <v>270</v>
      </c>
      <c r="F268" s="58">
        <f t="shared" ref="F268:K268" si="26">SUM(F266,F267)</f>
        <v>0</v>
      </c>
      <c r="G268" s="58">
        <f t="shared" si="26"/>
        <v>0</v>
      </c>
      <c r="H268" s="58">
        <f t="shared" si="26"/>
        <v>0</v>
      </c>
      <c r="I268" s="58">
        <f t="shared" si="26"/>
        <v>0</v>
      </c>
      <c r="J268" s="58">
        <f t="shared" si="26"/>
        <v>0</v>
      </c>
      <c r="K268" s="58">
        <f t="shared" si="26"/>
        <v>0</v>
      </c>
      <c r="M268" s="58">
        <f t="shared" ref="M268:R268" si="27">SUM(M266,M267)</f>
        <v>0</v>
      </c>
      <c r="N268" s="58">
        <f t="shared" si="27"/>
        <v>0</v>
      </c>
      <c r="O268" s="58">
        <f t="shared" si="27"/>
        <v>0</v>
      </c>
      <c r="P268" s="58">
        <f t="shared" si="27"/>
        <v>0</v>
      </c>
      <c r="Q268" s="58">
        <f t="shared" si="27"/>
        <v>0</v>
      </c>
      <c r="R268" s="58">
        <f t="shared" si="27"/>
        <v>0</v>
      </c>
      <c r="S268" s="4">
        <v>270</v>
      </c>
    </row>
    <row r="269" spans="1:19" ht="35.25" hidden="1" customHeight="1" thickTop="1" x14ac:dyDescent="0.2"/>
    <row r="270" spans="1:19" ht="31.5" hidden="1" customHeight="1" x14ac:dyDescent="0.2"/>
    <row r="271" spans="1:19" ht="31.5" hidden="1" customHeight="1" x14ac:dyDescent="0.2"/>
    <row r="272" spans="1:19" ht="31.5" hidden="1" customHeight="1" x14ac:dyDescent="0.2"/>
    <row r="273" spans="3:21" ht="27" hidden="1" customHeight="1" x14ac:dyDescent="0.2"/>
    <row r="274" spans="3:21" ht="6" customHeight="1" thickTop="1" x14ac:dyDescent="0.2">
      <c r="C274" s="15"/>
      <c r="D274" s="15"/>
      <c r="E274" s="15"/>
      <c r="F274" s="15"/>
      <c r="G274" s="15"/>
      <c r="H274" s="15"/>
      <c r="I274" s="15"/>
      <c r="J274" s="15"/>
      <c r="K274" s="15"/>
      <c r="M274" s="15"/>
      <c r="N274" s="15"/>
      <c r="O274" s="15"/>
      <c r="P274" s="15"/>
      <c r="Q274" s="15"/>
      <c r="R274" s="15"/>
      <c r="S274" s="15"/>
    </row>
    <row r="275" spans="3:21" ht="19.5" customHeight="1" x14ac:dyDescent="0.2">
      <c r="C275" s="171" t="s">
        <v>954</v>
      </c>
      <c r="S275" s="320" t="s">
        <v>366</v>
      </c>
    </row>
    <row r="276" spans="3:21" x14ac:dyDescent="0.2">
      <c r="F276" s="414"/>
      <c r="G276" s="414"/>
      <c r="H276" s="414"/>
      <c r="I276" s="414"/>
      <c r="J276" s="414"/>
      <c r="K276" s="414"/>
      <c r="L276" s="414"/>
      <c r="M276" s="414"/>
      <c r="N276" s="414"/>
      <c r="O276" s="414"/>
      <c r="P276" s="414"/>
      <c r="Q276" s="414"/>
      <c r="R276" s="414"/>
      <c r="S276" s="414"/>
      <c r="T276" s="414"/>
      <c r="U276" s="414"/>
    </row>
    <row r="277" spans="3:21" hidden="1" x14ac:dyDescent="0.2">
      <c r="F277" s="414"/>
      <c r="G277" s="414"/>
      <c r="H277" s="414"/>
      <c r="I277" s="414"/>
      <c r="J277" s="414"/>
      <c r="K277" s="414"/>
      <c r="L277" s="414"/>
      <c r="M277" s="414"/>
      <c r="N277" s="414"/>
      <c r="O277" s="414"/>
      <c r="P277" s="414"/>
      <c r="Q277" s="414"/>
      <c r="R277" s="414"/>
      <c r="S277" s="414"/>
      <c r="T277" s="414"/>
      <c r="U277" s="414"/>
    </row>
    <row r="278" spans="3:21" hidden="1" x14ac:dyDescent="0.2">
      <c r="F278" s="414"/>
      <c r="G278" s="414"/>
      <c r="H278" s="414"/>
      <c r="I278" s="414"/>
      <c r="J278" s="414"/>
      <c r="K278" s="414"/>
      <c r="L278" s="414"/>
      <c r="M278" s="414"/>
      <c r="N278" s="414"/>
      <c r="O278" s="414"/>
      <c r="P278" s="414"/>
      <c r="Q278" s="414"/>
      <c r="R278" s="414"/>
      <c r="S278" s="414"/>
      <c r="T278" s="414"/>
      <c r="U278" s="414"/>
    </row>
    <row r="279" spans="3:21" hidden="1" x14ac:dyDescent="0.2">
      <c r="F279" s="324"/>
    </row>
    <row r="280" spans="3:21" hidden="1" x14ac:dyDescent="0.2">
      <c r="F280" s="324"/>
      <c r="S280" s="13"/>
    </row>
    <row r="281" spans="3:21" hidden="1" x14ac:dyDescent="0.2">
      <c r="F281" s="324"/>
    </row>
    <row r="282" spans="3:21" hidden="1" x14ac:dyDescent="0.2">
      <c r="F282" s="11"/>
    </row>
    <row r="283" spans="3:21" x14ac:dyDescent="0.2">
      <c r="C283" s="195" t="str">
        <f>"Version: "&amp;C318</f>
        <v>Version: 1.00.D0</v>
      </c>
      <c r="F283" s="12"/>
    </row>
    <row r="284" spans="3:21" x14ac:dyDescent="0.2">
      <c r="C284" s="141" t="s">
        <v>793</v>
      </c>
      <c r="F284" s="324"/>
    </row>
    <row r="285" spans="3:21" x14ac:dyDescent="0.2">
      <c r="C285" s="91" t="s">
        <v>416</v>
      </c>
      <c r="D285" s="91"/>
      <c r="E285" s="142"/>
      <c r="F285" s="177" t="str">
        <f t="shared" ref="F285:K285" si="28">IF(MIN(F18:F273)&lt;0,"ERROR","")</f>
        <v/>
      </c>
      <c r="G285" s="177" t="str">
        <f t="shared" si="28"/>
        <v/>
      </c>
      <c r="H285" s="177" t="str">
        <f t="shared" si="28"/>
        <v/>
      </c>
      <c r="I285" s="177" t="str">
        <f t="shared" si="28"/>
        <v/>
      </c>
      <c r="J285" s="177" t="str">
        <f t="shared" si="28"/>
        <v/>
      </c>
      <c r="K285" s="177" t="str">
        <f t="shared" si="28"/>
        <v/>
      </c>
      <c r="M285" s="177" t="str">
        <f t="shared" ref="M285:R285" si="29">IF(MIN(M18:M273)&lt;0,"ERROR","")</f>
        <v/>
      </c>
      <c r="N285" s="177" t="str">
        <f t="shared" si="29"/>
        <v/>
      </c>
      <c r="O285" s="177" t="str">
        <f t="shared" si="29"/>
        <v/>
      </c>
      <c r="P285" s="177" t="str">
        <f t="shared" si="29"/>
        <v/>
      </c>
      <c r="Q285" s="177" t="str">
        <f t="shared" si="29"/>
        <v/>
      </c>
      <c r="R285" s="177" t="str">
        <f t="shared" si="29"/>
        <v/>
      </c>
    </row>
    <row r="286" spans="3:21" x14ac:dyDescent="0.2">
      <c r="C286" s="143" t="s">
        <v>792</v>
      </c>
      <c r="D286" s="143"/>
      <c r="E286" s="154"/>
      <c r="F286" s="177" t="str">
        <f t="shared" ref="F286:K286" si="30">IF(MAX(F19:F66,F69:F73,F75:F125,F128:F130,F132:F163,F165:F177,F180:F195,F197:F229,F231:F263,F267)&gt;100000,"Warnung","")</f>
        <v/>
      </c>
      <c r="G286" s="177" t="str">
        <f t="shared" si="30"/>
        <v/>
      </c>
      <c r="H286" s="177" t="str">
        <f t="shared" si="30"/>
        <v/>
      </c>
      <c r="I286" s="177" t="str">
        <f t="shared" si="30"/>
        <v/>
      </c>
      <c r="J286" s="177" t="str">
        <f t="shared" si="30"/>
        <v/>
      </c>
      <c r="K286" s="177" t="str">
        <f t="shared" si="30"/>
        <v/>
      </c>
      <c r="M286" s="177" t="str">
        <f t="shared" ref="M286:R286" si="31">IF(MAX(M19:M66,M69:M73,M75:M125,M128:M130,M132:M163,M165:M177,M180:M195,M197:M229,M231:M263,M267)&gt;100000,"Warnung","")</f>
        <v/>
      </c>
      <c r="N286" s="177" t="str">
        <f t="shared" si="31"/>
        <v/>
      </c>
      <c r="O286" s="177" t="str">
        <f t="shared" si="31"/>
        <v/>
      </c>
      <c r="P286" s="177" t="str">
        <f t="shared" si="31"/>
        <v/>
      </c>
      <c r="Q286" s="177" t="str">
        <f t="shared" si="31"/>
        <v/>
      </c>
      <c r="R286" s="177" t="str">
        <f t="shared" si="31"/>
        <v/>
      </c>
    </row>
    <row r="287" spans="3:21" x14ac:dyDescent="0.2">
      <c r="C287" s="156"/>
    </row>
    <row r="289" spans="3:5" x14ac:dyDescent="0.2">
      <c r="C289" s="156"/>
      <c r="D289" s="156"/>
      <c r="E289" s="156"/>
    </row>
    <row r="290" spans="3:5" x14ac:dyDescent="0.2">
      <c r="C290" s="156"/>
      <c r="D290" s="156"/>
      <c r="E290" s="156"/>
    </row>
    <row r="306" spans="1:18" x14ac:dyDescent="0.2">
      <c r="A306" s="310"/>
    </row>
    <row r="307" spans="1:18" hidden="1" x14ac:dyDescent="0.2">
      <c r="C307" s="320" t="s">
        <v>784</v>
      </c>
      <c r="D307" s="320">
        <f>SUM(F307:S307)</f>
        <v>0</v>
      </c>
      <c r="F307" s="281">
        <f t="shared" ref="F307:K307" si="32">COUNTA(F19:F66,F69:F73,F75:F125,F128:F130,F132:F163,F165:F177,F180:F195,F197:F229,F231:F263,F267)</f>
        <v>0</v>
      </c>
      <c r="G307" s="281">
        <f t="shared" si="32"/>
        <v>0</v>
      </c>
      <c r="H307" s="281">
        <f t="shared" si="32"/>
        <v>0</v>
      </c>
      <c r="I307" s="281">
        <f t="shared" si="32"/>
        <v>0</v>
      </c>
      <c r="J307" s="281">
        <f t="shared" si="32"/>
        <v>0</v>
      </c>
      <c r="K307" s="281">
        <f t="shared" si="32"/>
        <v>0</v>
      </c>
      <c r="L307" s="281"/>
      <c r="M307" s="281">
        <f t="shared" ref="M307:R307" si="33">COUNTA(M19:M66,M69:M73,M75:M125,M128:M130,M132:M163,M165:M177,M180:M195,M197:M229,M231:M263,M267)</f>
        <v>0</v>
      </c>
      <c r="N307" s="281">
        <f t="shared" si="33"/>
        <v>0</v>
      </c>
      <c r="O307" s="281">
        <f t="shared" si="33"/>
        <v>0</v>
      </c>
      <c r="P307" s="281">
        <f t="shared" si="33"/>
        <v>0</v>
      </c>
      <c r="Q307" s="281">
        <f t="shared" si="33"/>
        <v>0</v>
      </c>
      <c r="R307" s="281">
        <f t="shared" si="33"/>
        <v>0</v>
      </c>
    </row>
    <row r="308" spans="1:18" s="333" customFormat="1" hidden="1" x14ac:dyDescent="0.2">
      <c r="C308" s="333" t="s">
        <v>801</v>
      </c>
      <c r="D308" s="333">
        <f>COUNTIF(F308:R308,TRUE)</f>
        <v>0</v>
      </c>
      <c r="F308" s="333" t="b">
        <f>Metadata!$D$38</f>
        <v>0</v>
      </c>
      <c r="G308" s="503" t="b">
        <f>Metadata!$D$44</f>
        <v>0</v>
      </c>
      <c r="H308" s="333" t="b">
        <f>IF(COUNTIF(F308:G308,TRUE)=2,TRUE,FALSE)</f>
        <v>0</v>
      </c>
      <c r="M308" s="475" t="b">
        <f>Metadata!$D$38</f>
        <v>0</v>
      </c>
      <c r="N308" s="503" t="b">
        <f>Metadata!$D$44</f>
        <v>0</v>
      </c>
      <c r="O308" s="475" t="b">
        <f>IF(COUNTIF(M308:N308,TRUE)=2,TRUE,FALSE)</f>
        <v>0</v>
      </c>
    </row>
    <row r="309" spans="1:18" hidden="1" x14ac:dyDescent="0.2"/>
    <row r="315" spans="1:18" x14ac:dyDescent="0.2">
      <c r="B315" s="218" t="s">
        <v>5</v>
      </c>
      <c r="C315" s="219" t="str">
        <f>R2</f>
        <v>XXXXXX</v>
      </c>
    </row>
    <row r="316" spans="1:18" x14ac:dyDescent="0.2">
      <c r="B316" s="85"/>
      <c r="C316" s="220" t="str">
        <f>R1</f>
        <v>INA35</v>
      </c>
    </row>
    <row r="317" spans="1:18" x14ac:dyDescent="0.2">
      <c r="B317" s="85"/>
      <c r="C317" s="221" t="str">
        <f>R3</f>
        <v>TT.MM.JJJJ</v>
      </c>
    </row>
    <row r="318" spans="1:18" x14ac:dyDescent="0.2">
      <c r="B318" s="85"/>
      <c r="C318" s="222" t="s">
        <v>370</v>
      </c>
    </row>
    <row r="319" spans="1:18" x14ac:dyDescent="0.2">
      <c r="B319" s="85"/>
      <c r="C319" s="220" t="str">
        <f>F17</f>
        <v>Kol. 11</v>
      </c>
    </row>
    <row r="320" spans="1:18" x14ac:dyDescent="0.2">
      <c r="B320" s="85"/>
      <c r="C320" s="223">
        <f>COUNTIF(F285:AG292,"ERROR")</f>
        <v>0</v>
      </c>
    </row>
    <row r="321" spans="2:3" x14ac:dyDescent="0.2">
      <c r="B321" s="179"/>
      <c r="C321" s="224">
        <f>COUNTIF(F285:AG292,"WARNUNG")</f>
        <v>0</v>
      </c>
    </row>
  </sheetData>
  <sheetProtection sheet="1" autoFilter="0"/>
  <autoFilter ref="B17:C263"/>
  <mergeCells count="18">
    <mergeCell ref="B15:C15"/>
    <mergeCell ref="M11:R11"/>
    <mergeCell ref="F12:H13"/>
    <mergeCell ref="I12:K13"/>
    <mergeCell ref="M12:O13"/>
    <mergeCell ref="F16:H16"/>
    <mergeCell ref="M16:O16"/>
    <mergeCell ref="P16:Q16"/>
    <mergeCell ref="I16:J16"/>
    <mergeCell ref="P12:R13"/>
    <mergeCell ref="F5:P5"/>
    <mergeCell ref="F11:K11"/>
    <mergeCell ref="R1:S1"/>
    <mergeCell ref="T1:U1"/>
    <mergeCell ref="R2:S2"/>
    <mergeCell ref="T2:U2"/>
    <mergeCell ref="R3:S3"/>
    <mergeCell ref="T3:U3"/>
  </mergeCells>
  <conditionalFormatting sqref="F10">
    <cfRule type="expression" dxfId="27" priority="17" stopIfTrue="1">
      <formula>$D$308&gt;0</formula>
    </cfRule>
  </conditionalFormatting>
  <conditionalFormatting sqref="F18:F268 M18:M268">
    <cfRule type="expression" dxfId="26" priority="1113" stopIfTrue="1">
      <formula>$F$308=TRUE</formula>
    </cfRule>
  </conditionalFormatting>
  <conditionalFormatting sqref="G18:G268 N18:N268">
    <cfRule type="expression" dxfId="25" priority="1117" stopIfTrue="1">
      <formula>$G$308=TRUE</formula>
    </cfRule>
  </conditionalFormatting>
  <conditionalFormatting sqref="H18:H268 O18:O268">
    <cfRule type="expression" dxfId="24" priority="1121" stopIfTrue="1">
      <formula>$H$308=TRUE</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R16" location="Note_6.5" display="6.5"/>
    <hyperlink ref="P16" location="Note_6.6" display="6.6"/>
    <hyperlink ref="F16:G16" location="Note_6.0" display="6."/>
    <hyperlink ref="M16:N16" location="Note_6.0" display="6."/>
    <hyperlink ref="K16" location="Note_6.5" display="6.5"/>
    <hyperlink ref="I16" location="Note_6.6" display="6.6"/>
    <hyperlink ref="I16:J16" location="Note_6.4" display="6.4"/>
    <hyperlink ref="P16:Q16" location="Note_6.4" display="6.4"/>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&amp;L&amp;"Arial,Fett"SNB vertraulich&amp;C&amp;D&amp;RSeite &amp;P</oddFooter>
  </headerFooter>
  <rowBreaks count="6" manualBreakCount="6">
    <brk id="50" min="5" max="18" man="1"/>
    <brk id="91" min="5" max="18" man="1"/>
    <brk id="125" min="5" max="18" man="1"/>
    <brk id="163" min="5" max="18" man="1"/>
    <brk id="195" min="5" max="23" man="1"/>
    <brk id="229" min="5" max="18" man="1"/>
  </rowBreaks>
  <colBreaks count="1" manualBreakCount="1">
    <brk id="19" min="17" max="108"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1"/>
  <sheetViews>
    <sheetView showGridLines="0" showRowColHeaders="0" zoomScale="80" zoomScaleNormal="80" workbookViewId="0">
      <pane xSplit="5" ySplit="17" topLeftCell="F18" activePane="bottomRight" state="frozenSplit"/>
      <selection pane="topRight"/>
      <selection pane="bottomLeft"/>
      <selection pane="bottomRight" activeCell="F19" sqref="F19"/>
    </sheetView>
  </sheetViews>
  <sheetFormatPr baseColWidth="10" defaultColWidth="9.140625" defaultRowHeight="12.75" x14ac:dyDescent="0.2"/>
  <cols>
    <col min="1" max="1" width="4.7109375" style="184" customWidth="1"/>
    <col min="2" max="2" width="10.42578125" style="184" customWidth="1"/>
    <col min="3" max="3" width="54.7109375" style="184" customWidth="1"/>
    <col min="4" max="4" width="7.85546875" style="184" customWidth="1"/>
    <col min="5" max="5" width="4.7109375" style="184" customWidth="1"/>
    <col min="6" max="14" width="15.140625" style="184" customWidth="1"/>
    <col min="15" max="15" width="1.7109375" style="184" customWidth="1"/>
    <col min="16" max="19" width="15.140625" style="184" customWidth="1"/>
    <col min="20" max="20" width="4.7109375" style="184" customWidth="1"/>
    <col min="21" max="21" width="19.7109375" style="184" customWidth="1"/>
    <col min="22" max="16384" width="9.140625" style="184"/>
  </cols>
  <sheetData>
    <row r="1" spans="2:22" ht="21" customHeight="1" x14ac:dyDescent="0.25">
      <c r="F1" s="347" t="s">
        <v>1068</v>
      </c>
      <c r="G1" s="526"/>
      <c r="H1" s="526"/>
      <c r="I1" s="526"/>
      <c r="J1" s="526"/>
      <c r="K1" s="526"/>
      <c r="L1" s="526"/>
      <c r="M1" s="526"/>
      <c r="N1" s="526"/>
      <c r="O1" s="526"/>
      <c r="P1" s="526"/>
      <c r="R1" s="13" t="s">
        <v>1</v>
      </c>
      <c r="S1" s="787" t="s">
        <v>1077</v>
      </c>
      <c r="T1" s="787"/>
      <c r="U1" s="662"/>
      <c r="V1" s="662"/>
    </row>
    <row r="2" spans="2:22" ht="21" customHeight="1" x14ac:dyDescent="0.25">
      <c r="F2" s="573" t="s">
        <v>804</v>
      </c>
      <c r="G2" s="526"/>
      <c r="H2" s="526"/>
      <c r="I2" s="526"/>
      <c r="J2" s="526"/>
      <c r="K2" s="526"/>
      <c r="L2" s="526"/>
      <c r="M2" s="526"/>
      <c r="N2" s="526"/>
      <c r="O2" s="526"/>
      <c r="P2" s="526"/>
      <c r="R2" s="13" t="s">
        <v>1143</v>
      </c>
      <c r="S2" s="788" t="str">
        <f>Start!H3</f>
        <v>XXXXXX</v>
      </c>
      <c r="T2" s="789"/>
      <c r="U2" s="662"/>
      <c r="V2" s="662"/>
    </row>
    <row r="3" spans="2:22" ht="21" customHeight="1" x14ac:dyDescent="0.2">
      <c r="F3" s="181" t="s">
        <v>1056</v>
      </c>
      <c r="G3" s="526"/>
      <c r="H3" s="526"/>
      <c r="I3" s="526"/>
      <c r="J3" s="526"/>
      <c r="K3" s="526"/>
      <c r="L3" s="526"/>
      <c r="M3" s="526"/>
      <c r="N3" s="526"/>
      <c r="O3" s="526"/>
      <c r="P3" s="526"/>
      <c r="R3" s="13" t="s">
        <v>3</v>
      </c>
      <c r="S3" s="790" t="str">
        <f>Start!H4</f>
        <v>TT.MM.JJJJ</v>
      </c>
      <c r="T3" s="791"/>
      <c r="U3" s="662"/>
      <c r="V3" s="662"/>
    </row>
    <row r="4" spans="2:22" ht="15.75" x14ac:dyDescent="0.25">
      <c r="F4" s="567"/>
      <c r="G4" s="526"/>
      <c r="H4" s="526"/>
      <c r="I4" s="526"/>
      <c r="J4" s="526"/>
      <c r="K4" s="526"/>
      <c r="L4" s="526"/>
      <c r="M4" s="526"/>
      <c r="N4" s="526"/>
      <c r="O4" s="526"/>
      <c r="P4" s="526"/>
    </row>
    <row r="5" spans="2:22" ht="18" customHeight="1" x14ac:dyDescent="0.2">
      <c r="F5" s="795" t="s">
        <v>1062</v>
      </c>
      <c r="G5" s="795"/>
      <c r="H5" s="795"/>
      <c r="I5" s="795"/>
      <c r="J5" s="795"/>
      <c r="K5" s="795"/>
      <c r="L5" s="795"/>
      <c r="M5" s="795"/>
      <c r="N5" s="795"/>
      <c r="O5" s="795"/>
      <c r="P5" s="795"/>
    </row>
    <row r="6" spans="2:22" ht="15.75" hidden="1" x14ac:dyDescent="0.25">
      <c r="F6" s="18"/>
    </row>
    <row r="7" spans="2:22" ht="15.75" hidden="1" x14ac:dyDescent="0.25">
      <c r="F7" s="18"/>
    </row>
    <row r="8" spans="2:22" ht="15.75" hidden="1" x14ac:dyDescent="0.25">
      <c r="F8" s="18"/>
    </row>
    <row r="9" spans="2:22" x14ac:dyDescent="0.2">
      <c r="B9" s="312"/>
      <c r="F9" s="178"/>
    </row>
    <row r="10" spans="2:22" x14ac:dyDescent="0.2">
      <c r="B10" s="313"/>
      <c r="F10" s="335" t="s">
        <v>803</v>
      </c>
      <c r="H10" s="335"/>
    </row>
    <row r="11" spans="2:22" ht="15" x14ac:dyDescent="0.2">
      <c r="B11" s="314"/>
      <c r="D11" s="14"/>
      <c r="E11" s="5"/>
      <c r="F11" s="810" t="s">
        <v>677</v>
      </c>
      <c r="G11" s="810"/>
      <c r="H11" s="810"/>
      <c r="I11" s="810"/>
      <c r="J11" s="810"/>
      <c r="K11" s="810"/>
      <c r="L11" s="810"/>
      <c r="M11" s="810"/>
      <c r="N11" s="811"/>
      <c r="O11" s="244"/>
      <c r="P11" s="813" t="s">
        <v>678</v>
      </c>
      <c r="Q11" s="810"/>
      <c r="R11" s="810"/>
      <c r="S11" s="810"/>
      <c r="T11" s="5"/>
    </row>
    <row r="12" spans="2:22" ht="12.75" customHeight="1" x14ac:dyDescent="0.2">
      <c r="B12" s="317"/>
      <c r="D12" s="14"/>
      <c r="E12" s="6"/>
      <c r="F12" s="796" t="s">
        <v>721</v>
      </c>
      <c r="G12" s="804" t="s">
        <v>692</v>
      </c>
      <c r="H12" s="805"/>
      <c r="I12" s="806"/>
      <c r="J12" s="804" t="s">
        <v>726</v>
      </c>
      <c r="K12" s="805"/>
      <c r="L12" s="806"/>
      <c r="M12" s="796" t="s">
        <v>725</v>
      </c>
      <c r="N12" s="799" t="s">
        <v>952</v>
      </c>
      <c r="O12" s="245"/>
      <c r="P12" s="796" t="s">
        <v>692</v>
      </c>
      <c r="Q12" s="796" t="s">
        <v>726</v>
      </c>
      <c r="R12" s="796" t="s">
        <v>725</v>
      </c>
      <c r="S12" s="799" t="s">
        <v>952</v>
      </c>
      <c r="T12" s="6"/>
    </row>
    <row r="13" spans="2:22" ht="20.25" customHeight="1" x14ac:dyDescent="0.2">
      <c r="B13" s="1"/>
      <c r="C13" s="1"/>
      <c r="D13" s="14"/>
      <c r="E13" s="6"/>
      <c r="F13" s="797"/>
      <c r="G13" s="807"/>
      <c r="H13" s="808"/>
      <c r="I13" s="809"/>
      <c r="J13" s="807"/>
      <c r="K13" s="808"/>
      <c r="L13" s="809"/>
      <c r="M13" s="797"/>
      <c r="N13" s="800"/>
      <c r="O13" s="245"/>
      <c r="P13" s="797"/>
      <c r="Q13" s="797"/>
      <c r="R13" s="797"/>
      <c r="S13" s="800"/>
      <c r="T13" s="6"/>
    </row>
    <row r="14" spans="2:22" ht="40.5" customHeight="1" x14ac:dyDescent="0.2">
      <c r="B14" s="786" t="s">
        <v>1066</v>
      </c>
      <c r="C14" s="786"/>
      <c r="D14" s="14"/>
      <c r="E14" s="6"/>
      <c r="F14" s="797"/>
      <c r="G14" s="797" t="s">
        <v>1033</v>
      </c>
      <c r="H14" s="802" t="s">
        <v>724</v>
      </c>
      <c r="I14" s="803"/>
      <c r="J14" s="797" t="s">
        <v>1033</v>
      </c>
      <c r="K14" s="802" t="s">
        <v>724</v>
      </c>
      <c r="L14" s="803"/>
      <c r="M14" s="797"/>
      <c r="N14" s="800"/>
      <c r="O14" s="245"/>
      <c r="P14" s="797"/>
      <c r="Q14" s="797"/>
      <c r="R14" s="797"/>
      <c r="S14" s="800"/>
      <c r="T14" s="6"/>
    </row>
    <row r="15" spans="2:22" ht="20.25" customHeight="1" x14ac:dyDescent="0.2">
      <c r="B15" s="786"/>
      <c r="C15" s="786"/>
      <c r="D15" s="14"/>
      <c r="E15" s="6"/>
      <c r="F15" s="798"/>
      <c r="G15" s="812"/>
      <c r="H15" s="246" t="s">
        <v>723</v>
      </c>
      <c r="I15" s="247" t="s">
        <v>722</v>
      </c>
      <c r="J15" s="812"/>
      <c r="K15" s="246" t="s">
        <v>723</v>
      </c>
      <c r="L15" s="247" t="s">
        <v>722</v>
      </c>
      <c r="M15" s="798"/>
      <c r="N15" s="801"/>
      <c r="O15" s="245"/>
      <c r="P15" s="798"/>
      <c r="Q15" s="798"/>
      <c r="R15" s="798"/>
      <c r="S15" s="801"/>
      <c r="T15" s="6"/>
    </row>
    <row r="16" spans="2:22" x14ac:dyDescent="0.2">
      <c r="D16" s="14"/>
      <c r="E16" s="6"/>
      <c r="F16" s="403" t="s">
        <v>751</v>
      </c>
      <c r="G16" s="792" t="s">
        <v>752</v>
      </c>
      <c r="H16" s="794"/>
      <c r="I16" s="793"/>
      <c r="J16" s="792" t="s">
        <v>753</v>
      </c>
      <c r="K16" s="794"/>
      <c r="L16" s="793"/>
      <c r="M16" s="424" t="s">
        <v>754</v>
      </c>
      <c r="N16" s="316" t="s">
        <v>755</v>
      </c>
      <c r="O16" s="201"/>
      <c r="P16" s="424" t="s">
        <v>752</v>
      </c>
      <c r="Q16" s="424" t="s">
        <v>753</v>
      </c>
      <c r="R16" s="424" t="s">
        <v>754</v>
      </c>
      <c r="S16" s="424" t="s">
        <v>755</v>
      </c>
      <c r="T16" s="6"/>
    </row>
    <row r="17" spans="1:20" ht="36" customHeight="1" x14ac:dyDescent="0.2">
      <c r="A17" s="137"/>
      <c r="B17" s="60" t="s">
        <v>365</v>
      </c>
      <c r="C17" s="457" t="s">
        <v>720</v>
      </c>
      <c r="D17" s="455" t="s">
        <v>2</v>
      </c>
      <c r="E17" s="7"/>
      <c r="F17" s="59" t="s">
        <v>701</v>
      </c>
      <c r="G17" s="3" t="s">
        <v>702</v>
      </c>
      <c r="H17" s="59" t="s">
        <v>703</v>
      </c>
      <c r="I17" s="3" t="s">
        <v>704</v>
      </c>
      <c r="J17" s="59" t="s">
        <v>727</v>
      </c>
      <c r="K17" s="3" t="s">
        <v>728</v>
      </c>
      <c r="L17" s="59" t="s">
        <v>729</v>
      </c>
      <c r="M17" s="3" t="s">
        <v>730</v>
      </c>
      <c r="N17" s="59" t="s">
        <v>731</v>
      </c>
      <c r="P17" s="3" t="s">
        <v>732</v>
      </c>
      <c r="Q17" s="59" t="s">
        <v>708</v>
      </c>
      <c r="R17" s="59" t="s">
        <v>709</v>
      </c>
      <c r="S17" s="92" t="s">
        <v>710</v>
      </c>
      <c r="T17" s="7"/>
    </row>
    <row r="18" spans="1:20" ht="35.1" customHeight="1" thickBot="1" x14ac:dyDescent="0.25">
      <c r="A18" s="77"/>
      <c r="B18" s="103" t="s">
        <v>401</v>
      </c>
      <c r="C18" s="104"/>
      <c r="D18" s="105" t="s">
        <v>19</v>
      </c>
      <c r="E18" s="4"/>
      <c r="F18" s="315">
        <f t="shared" ref="F18:M18" si="0">SUM(F19:F66)</f>
        <v>0</v>
      </c>
      <c r="G18" s="315">
        <f t="shared" si="0"/>
        <v>0</v>
      </c>
      <c r="H18" s="315">
        <f t="shared" si="0"/>
        <v>0</v>
      </c>
      <c r="I18" s="315">
        <f t="shared" si="0"/>
        <v>0</v>
      </c>
      <c r="J18" s="315">
        <f t="shared" si="0"/>
        <v>0</v>
      </c>
      <c r="K18" s="315">
        <f t="shared" si="0"/>
        <v>0</v>
      </c>
      <c r="L18" s="315">
        <f t="shared" si="0"/>
        <v>0</v>
      </c>
      <c r="M18" s="315">
        <f t="shared" si="0"/>
        <v>0</v>
      </c>
      <c r="N18" s="390"/>
      <c r="P18" s="315">
        <f>SUM(P19:P66)</f>
        <v>0</v>
      </c>
      <c r="Q18" s="315">
        <f>SUM(Q19:Q66)</f>
        <v>0</v>
      </c>
      <c r="R18" s="315">
        <f>SUM(R19:R66)</f>
        <v>0</v>
      </c>
      <c r="S18" s="390"/>
      <c r="T18" s="4"/>
    </row>
    <row r="19" spans="1:20" ht="15.95" customHeight="1" thickTop="1" x14ac:dyDescent="0.2">
      <c r="A19" s="77"/>
      <c r="B19" s="90" t="s">
        <v>401</v>
      </c>
      <c r="C19" s="102" t="s">
        <v>426</v>
      </c>
      <c r="D19" s="72" t="s">
        <v>138</v>
      </c>
      <c r="E19" s="4">
        <v>1</v>
      </c>
      <c r="F19" s="9"/>
      <c r="G19" s="9"/>
      <c r="H19" s="9"/>
      <c r="I19" s="9"/>
      <c r="J19" s="9"/>
      <c r="K19" s="9"/>
      <c r="L19" s="9"/>
      <c r="M19" s="9"/>
      <c r="N19" s="389"/>
      <c r="P19" s="9"/>
      <c r="Q19" s="9"/>
      <c r="R19" s="9"/>
      <c r="S19" s="389"/>
      <c r="T19" s="4">
        <v>1</v>
      </c>
    </row>
    <row r="20" spans="1:20" s="340" customFormat="1" ht="15.95" customHeight="1" x14ac:dyDescent="0.2">
      <c r="A20" s="77"/>
      <c r="B20" s="90" t="s">
        <v>401</v>
      </c>
      <c r="C20" s="102" t="s">
        <v>331</v>
      </c>
      <c r="D20" s="72" t="s">
        <v>139</v>
      </c>
      <c r="E20" s="4">
        <v>2</v>
      </c>
      <c r="F20" s="9"/>
      <c r="G20" s="9"/>
      <c r="H20" s="9"/>
      <c r="I20" s="9"/>
      <c r="J20" s="9"/>
      <c r="K20" s="9"/>
      <c r="L20" s="9"/>
      <c r="M20" s="9"/>
      <c r="N20" s="389"/>
      <c r="P20" s="9"/>
      <c r="Q20" s="9"/>
      <c r="R20" s="9"/>
      <c r="S20" s="389"/>
      <c r="T20" s="4">
        <v>2</v>
      </c>
    </row>
    <row r="21" spans="1:20" s="340" customFormat="1" ht="15.95" customHeight="1" x14ac:dyDescent="0.2">
      <c r="A21" s="77"/>
      <c r="B21" s="90" t="s">
        <v>401</v>
      </c>
      <c r="C21" s="102" t="s">
        <v>812</v>
      </c>
      <c r="D21" s="72" t="s">
        <v>140</v>
      </c>
      <c r="E21" s="4">
        <v>39</v>
      </c>
      <c r="F21" s="9"/>
      <c r="G21" s="9"/>
      <c r="H21" s="9"/>
      <c r="I21" s="9"/>
      <c r="J21" s="9"/>
      <c r="K21" s="9"/>
      <c r="L21" s="9"/>
      <c r="M21" s="9"/>
      <c r="N21" s="389"/>
      <c r="P21" s="9"/>
      <c r="Q21" s="9"/>
      <c r="R21" s="9"/>
      <c r="S21" s="389"/>
      <c r="T21" s="4">
        <v>39</v>
      </c>
    </row>
    <row r="22" spans="1:20" s="340" customFormat="1" ht="15.95" customHeight="1" x14ac:dyDescent="0.2">
      <c r="A22" s="77"/>
      <c r="B22" s="90" t="s">
        <v>401</v>
      </c>
      <c r="C22" s="102" t="s">
        <v>20</v>
      </c>
      <c r="D22" s="72" t="s">
        <v>21</v>
      </c>
      <c r="E22" s="4">
        <v>3</v>
      </c>
      <c r="F22" s="9"/>
      <c r="G22" s="9"/>
      <c r="H22" s="9"/>
      <c r="I22" s="9"/>
      <c r="J22" s="9"/>
      <c r="K22" s="9"/>
      <c r="L22" s="9"/>
      <c r="M22" s="9"/>
      <c r="N22" s="389"/>
      <c r="P22" s="9"/>
      <c r="Q22" s="9"/>
      <c r="R22" s="9"/>
      <c r="S22" s="389"/>
      <c r="T22" s="4">
        <v>3</v>
      </c>
    </row>
    <row r="23" spans="1:20" s="340" customFormat="1" ht="15.95" customHeight="1" x14ac:dyDescent="0.2">
      <c r="A23" s="77"/>
      <c r="B23" s="90" t="s">
        <v>401</v>
      </c>
      <c r="C23" s="102" t="s">
        <v>427</v>
      </c>
      <c r="D23" s="72" t="s">
        <v>141</v>
      </c>
      <c r="E23" s="4">
        <v>44</v>
      </c>
      <c r="F23" s="9"/>
      <c r="G23" s="9"/>
      <c r="H23" s="9"/>
      <c r="I23" s="9"/>
      <c r="J23" s="9"/>
      <c r="K23" s="9"/>
      <c r="L23" s="9"/>
      <c r="M23" s="9"/>
      <c r="N23" s="389"/>
      <c r="P23" s="9"/>
      <c r="Q23" s="9"/>
      <c r="R23" s="9"/>
      <c r="S23" s="389"/>
      <c r="T23" s="4">
        <v>44</v>
      </c>
    </row>
    <row r="24" spans="1:20" s="340" customFormat="1" ht="15.95" customHeight="1" x14ac:dyDescent="0.2">
      <c r="A24" s="77"/>
      <c r="B24" s="90" t="s">
        <v>401</v>
      </c>
      <c r="C24" s="102" t="s">
        <v>22</v>
      </c>
      <c r="D24" s="72" t="s">
        <v>23</v>
      </c>
      <c r="E24" s="4">
        <v>4</v>
      </c>
      <c r="F24" s="9"/>
      <c r="G24" s="9"/>
      <c r="H24" s="9"/>
      <c r="I24" s="9"/>
      <c r="J24" s="9"/>
      <c r="K24" s="9"/>
      <c r="L24" s="9"/>
      <c r="M24" s="9"/>
      <c r="N24" s="389"/>
      <c r="P24" s="9"/>
      <c r="Q24" s="9"/>
      <c r="R24" s="9"/>
      <c r="S24" s="389"/>
      <c r="T24" s="4">
        <v>4</v>
      </c>
    </row>
    <row r="25" spans="1:20" s="340" customFormat="1" ht="15.95" customHeight="1" x14ac:dyDescent="0.2">
      <c r="A25" s="77"/>
      <c r="B25" s="90" t="s">
        <v>401</v>
      </c>
      <c r="C25" s="339" t="s">
        <v>25</v>
      </c>
      <c r="D25" s="72" t="s">
        <v>26</v>
      </c>
      <c r="E25" s="4">
        <v>6</v>
      </c>
      <c r="F25" s="9"/>
      <c r="G25" s="9"/>
      <c r="H25" s="9"/>
      <c r="I25" s="9"/>
      <c r="J25" s="9"/>
      <c r="K25" s="9"/>
      <c r="L25" s="9"/>
      <c r="M25" s="9"/>
      <c r="N25" s="389"/>
      <c r="P25" s="9"/>
      <c r="Q25" s="9"/>
      <c r="R25" s="9"/>
      <c r="S25" s="389"/>
      <c r="T25" s="4">
        <v>6</v>
      </c>
    </row>
    <row r="26" spans="1:20" s="340" customFormat="1" ht="15.95" customHeight="1" x14ac:dyDescent="0.2">
      <c r="A26" s="77"/>
      <c r="B26" s="90" t="s">
        <v>401</v>
      </c>
      <c r="C26" s="339" t="s">
        <v>357</v>
      </c>
      <c r="D26" s="95" t="s">
        <v>27</v>
      </c>
      <c r="E26" s="4">
        <v>5</v>
      </c>
      <c r="F26" s="9"/>
      <c r="G26" s="9"/>
      <c r="H26" s="9"/>
      <c r="I26" s="9"/>
      <c r="J26" s="9"/>
      <c r="K26" s="9"/>
      <c r="L26" s="9"/>
      <c r="M26" s="9"/>
      <c r="N26" s="389"/>
      <c r="P26" s="9"/>
      <c r="Q26" s="9"/>
      <c r="R26" s="9"/>
      <c r="S26" s="389"/>
      <c r="T26" s="4">
        <v>5</v>
      </c>
    </row>
    <row r="27" spans="1:20" s="340" customFormat="1" ht="15.95" customHeight="1" x14ac:dyDescent="0.2">
      <c r="A27" s="77"/>
      <c r="B27" s="90" t="s">
        <v>401</v>
      </c>
      <c r="C27" s="339" t="s">
        <v>28</v>
      </c>
      <c r="D27" s="72" t="s">
        <v>29</v>
      </c>
      <c r="E27" s="4">
        <v>27</v>
      </c>
      <c r="F27" s="9"/>
      <c r="G27" s="9"/>
      <c r="H27" s="9"/>
      <c r="I27" s="9"/>
      <c r="J27" s="9"/>
      <c r="K27" s="9"/>
      <c r="L27" s="9"/>
      <c r="M27" s="9"/>
      <c r="N27" s="389"/>
      <c r="P27" s="9"/>
      <c r="Q27" s="9"/>
      <c r="R27" s="9"/>
      <c r="S27" s="389"/>
      <c r="T27" s="4">
        <v>27</v>
      </c>
    </row>
    <row r="28" spans="1:20" s="340" customFormat="1" ht="15.95" customHeight="1" x14ac:dyDescent="0.2">
      <c r="A28" s="77"/>
      <c r="B28" s="90" t="s">
        <v>401</v>
      </c>
      <c r="C28" s="102" t="s">
        <v>896</v>
      </c>
      <c r="D28" s="72" t="s">
        <v>142</v>
      </c>
      <c r="E28" s="4">
        <v>50</v>
      </c>
      <c r="F28" s="9"/>
      <c r="G28" s="9"/>
      <c r="H28" s="9"/>
      <c r="I28" s="9"/>
      <c r="J28" s="9"/>
      <c r="K28" s="9"/>
      <c r="L28" s="9"/>
      <c r="M28" s="9"/>
      <c r="N28" s="389"/>
      <c r="P28" s="9"/>
      <c r="Q28" s="9"/>
      <c r="R28" s="9"/>
      <c r="S28" s="389"/>
      <c r="T28" s="4">
        <v>50</v>
      </c>
    </row>
    <row r="29" spans="1:20" s="340" customFormat="1" ht="15.95" customHeight="1" x14ac:dyDescent="0.2">
      <c r="A29" s="77"/>
      <c r="B29" s="90" t="s">
        <v>401</v>
      </c>
      <c r="C29" s="339" t="s">
        <v>363</v>
      </c>
      <c r="D29" s="95" t="s">
        <v>58</v>
      </c>
      <c r="E29" s="4">
        <v>7</v>
      </c>
      <c r="F29" s="9"/>
      <c r="G29" s="9"/>
      <c r="H29" s="9"/>
      <c r="I29" s="9"/>
      <c r="J29" s="9"/>
      <c r="K29" s="9"/>
      <c r="L29" s="9"/>
      <c r="M29" s="9"/>
      <c r="N29" s="389"/>
      <c r="P29" s="9"/>
      <c r="Q29" s="9"/>
      <c r="R29" s="9"/>
      <c r="S29" s="389"/>
      <c r="T29" s="4">
        <v>7</v>
      </c>
    </row>
    <row r="30" spans="1:20" s="340" customFormat="1" ht="15.95" customHeight="1" x14ac:dyDescent="0.2">
      <c r="A30" s="77"/>
      <c r="B30" s="90" t="s">
        <v>401</v>
      </c>
      <c r="C30" s="339" t="s">
        <v>359</v>
      </c>
      <c r="D30" s="95" t="s">
        <v>35</v>
      </c>
      <c r="E30" s="4">
        <v>8</v>
      </c>
      <c r="F30" s="9"/>
      <c r="G30" s="9"/>
      <c r="H30" s="9"/>
      <c r="I30" s="9"/>
      <c r="J30" s="9"/>
      <c r="K30" s="9"/>
      <c r="L30" s="9"/>
      <c r="M30" s="9"/>
      <c r="N30" s="389"/>
      <c r="P30" s="9"/>
      <c r="Q30" s="9"/>
      <c r="R30" s="9"/>
      <c r="S30" s="389"/>
      <c r="T30" s="4">
        <v>8</v>
      </c>
    </row>
    <row r="31" spans="1:20" s="340" customFormat="1" ht="15.95" customHeight="1" x14ac:dyDescent="0.2">
      <c r="A31" s="77"/>
      <c r="B31" s="90" t="s">
        <v>401</v>
      </c>
      <c r="C31" s="102" t="s">
        <v>341</v>
      </c>
      <c r="D31" s="72" t="s">
        <v>143</v>
      </c>
      <c r="E31" s="4">
        <v>9</v>
      </c>
      <c r="F31" s="9"/>
      <c r="G31" s="9"/>
      <c r="H31" s="9"/>
      <c r="I31" s="9"/>
      <c r="J31" s="9"/>
      <c r="K31" s="9"/>
      <c r="L31" s="9"/>
      <c r="M31" s="9"/>
      <c r="N31" s="389"/>
      <c r="P31" s="9"/>
      <c r="Q31" s="9"/>
      <c r="R31" s="9"/>
      <c r="S31" s="389"/>
      <c r="T31" s="4">
        <v>9</v>
      </c>
    </row>
    <row r="32" spans="1:20" s="340" customFormat="1" ht="15.95" customHeight="1" x14ac:dyDescent="0.2">
      <c r="A32" s="77"/>
      <c r="B32" s="90" t="s">
        <v>401</v>
      </c>
      <c r="C32" s="339" t="s">
        <v>32</v>
      </c>
      <c r="D32" s="72" t="s">
        <v>33</v>
      </c>
      <c r="E32" s="4">
        <v>10</v>
      </c>
      <c r="F32" s="9"/>
      <c r="G32" s="9"/>
      <c r="H32" s="9"/>
      <c r="I32" s="9"/>
      <c r="J32" s="9"/>
      <c r="K32" s="9"/>
      <c r="L32" s="9"/>
      <c r="M32" s="9"/>
      <c r="N32" s="389"/>
      <c r="P32" s="9"/>
      <c r="Q32" s="9"/>
      <c r="R32" s="9"/>
      <c r="S32" s="389"/>
      <c r="T32" s="4">
        <v>10</v>
      </c>
    </row>
    <row r="33" spans="1:20" s="340" customFormat="1" ht="15.95" customHeight="1" x14ac:dyDescent="0.2">
      <c r="A33" s="77"/>
      <c r="B33" s="90" t="s">
        <v>401</v>
      </c>
      <c r="C33" s="102" t="s">
        <v>340</v>
      </c>
      <c r="D33" s="72" t="s">
        <v>144</v>
      </c>
      <c r="E33" s="4">
        <v>228</v>
      </c>
      <c r="F33" s="9"/>
      <c r="G33" s="9"/>
      <c r="H33" s="9"/>
      <c r="I33" s="9"/>
      <c r="J33" s="9"/>
      <c r="K33" s="9"/>
      <c r="L33" s="9"/>
      <c r="M33" s="9"/>
      <c r="N33" s="389"/>
      <c r="P33" s="9"/>
      <c r="Q33" s="9"/>
      <c r="R33" s="9"/>
      <c r="S33" s="389"/>
      <c r="T33" s="4">
        <v>228</v>
      </c>
    </row>
    <row r="34" spans="1:20" s="340" customFormat="1" ht="15.95" customHeight="1" x14ac:dyDescent="0.2">
      <c r="A34" s="77"/>
      <c r="B34" s="90" t="s">
        <v>401</v>
      </c>
      <c r="C34" s="102" t="s">
        <v>428</v>
      </c>
      <c r="D34" s="72" t="s">
        <v>145</v>
      </c>
      <c r="E34" s="4">
        <v>34</v>
      </c>
      <c r="F34" s="9"/>
      <c r="G34" s="9"/>
      <c r="H34" s="9"/>
      <c r="I34" s="9"/>
      <c r="J34" s="9"/>
      <c r="K34" s="9"/>
      <c r="L34" s="9"/>
      <c r="M34" s="9"/>
      <c r="N34" s="389"/>
      <c r="P34" s="9"/>
      <c r="Q34" s="9"/>
      <c r="R34" s="9"/>
      <c r="S34" s="389"/>
      <c r="T34" s="4">
        <v>34</v>
      </c>
    </row>
    <row r="35" spans="1:20" s="340" customFormat="1" ht="15.95" customHeight="1" x14ac:dyDescent="0.2">
      <c r="A35" s="77"/>
      <c r="B35" s="90" t="s">
        <v>401</v>
      </c>
      <c r="C35" s="102" t="s">
        <v>342</v>
      </c>
      <c r="D35" s="72" t="s">
        <v>146</v>
      </c>
      <c r="E35" s="4">
        <v>230</v>
      </c>
      <c r="F35" s="9"/>
      <c r="G35" s="9"/>
      <c r="H35" s="9"/>
      <c r="I35" s="9"/>
      <c r="J35" s="9"/>
      <c r="K35" s="9"/>
      <c r="L35" s="9"/>
      <c r="M35" s="9"/>
      <c r="N35" s="389"/>
      <c r="P35" s="9"/>
      <c r="Q35" s="9"/>
      <c r="R35" s="9"/>
      <c r="S35" s="389"/>
      <c r="T35" s="4">
        <v>230</v>
      </c>
    </row>
    <row r="36" spans="1:20" ht="15.95" customHeight="1" x14ac:dyDescent="0.2">
      <c r="A36" s="77"/>
      <c r="B36" s="90" t="s">
        <v>401</v>
      </c>
      <c r="C36" s="100" t="s">
        <v>30</v>
      </c>
      <c r="D36" s="72" t="s">
        <v>31</v>
      </c>
      <c r="E36" s="4">
        <v>11</v>
      </c>
      <c r="F36" s="9"/>
      <c r="G36" s="9"/>
      <c r="H36" s="9"/>
      <c r="I36" s="9"/>
      <c r="J36" s="9"/>
      <c r="K36" s="9"/>
      <c r="L36" s="9"/>
      <c r="M36" s="9"/>
      <c r="N36" s="389"/>
      <c r="P36" s="9"/>
      <c r="Q36" s="9"/>
      <c r="R36" s="9"/>
      <c r="S36" s="389"/>
      <c r="T36" s="4">
        <v>11</v>
      </c>
    </row>
    <row r="37" spans="1:20" ht="15.95" customHeight="1" x14ac:dyDescent="0.2">
      <c r="A37" s="77"/>
      <c r="B37" s="90" t="s">
        <v>401</v>
      </c>
      <c r="C37" s="100" t="s">
        <v>62</v>
      </c>
      <c r="D37" s="72" t="s">
        <v>63</v>
      </c>
      <c r="E37" s="4">
        <v>12</v>
      </c>
      <c r="F37" s="9"/>
      <c r="G37" s="9"/>
      <c r="H37" s="9"/>
      <c r="I37" s="9"/>
      <c r="J37" s="9"/>
      <c r="K37" s="9"/>
      <c r="L37" s="9"/>
      <c r="M37" s="9"/>
      <c r="N37" s="389"/>
      <c r="P37" s="9"/>
      <c r="Q37" s="9"/>
      <c r="R37" s="9"/>
      <c r="S37" s="389"/>
      <c r="T37" s="4">
        <v>12</v>
      </c>
    </row>
    <row r="38" spans="1:20" ht="15.95" customHeight="1" x14ac:dyDescent="0.2">
      <c r="A38" s="77"/>
      <c r="B38" s="90" t="s">
        <v>401</v>
      </c>
      <c r="C38" s="100" t="s">
        <v>360</v>
      </c>
      <c r="D38" s="95" t="s">
        <v>36</v>
      </c>
      <c r="E38" s="4">
        <v>13</v>
      </c>
      <c r="F38" s="9"/>
      <c r="G38" s="9"/>
      <c r="H38" s="9"/>
      <c r="I38" s="9"/>
      <c r="J38" s="9"/>
      <c r="K38" s="9"/>
      <c r="L38" s="9"/>
      <c r="M38" s="9"/>
      <c r="N38" s="389"/>
      <c r="P38" s="9"/>
      <c r="Q38" s="9"/>
      <c r="R38" s="9"/>
      <c r="S38" s="389"/>
      <c r="T38" s="4">
        <v>13</v>
      </c>
    </row>
    <row r="39" spans="1:20" ht="15.95" customHeight="1" x14ac:dyDescent="0.2">
      <c r="A39" s="77"/>
      <c r="B39" s="90" t="s">
        <v>401</v>
      </c>
      <c r="C39" s="99" t="s">
        <v>343</v>
      </c>
      <c r="D39" s="72" t="s">
        <v>147</v>
      </c>
      <c r="E39" s="4">
        <v>229</v>
      </c>
      <c r="F39" s="9"/>
      <c r="G39" s="9"/>
      <c r="H39" s="9"/>
      <c r="I39" s="9"/>
      <c r="J39" s="9"/>
      <c r="K39" s="9"/>
      <c r="L39" s="9"/>
      <c r="M39" s="9"/>
      <c r="N39" s="389"/>
      <c r="P39" s="9"/>
      <c r="Q39" s="9"/>
      <c r="R39" s="9"/>
      <c r="S39" s="389"/>
      <c r="T39" s="4">
        <v>229</v>
      </c>
    </row>
    <row r="40" spans="1:20" ht="15.95" customHeight="1" x14ac:dyDescent="0.2">
      <c r="A40" s="77"/>
      <c r="B40" s="90" t="s">
        <v>401</v>
      </c>
      <c r="C40" s="100" t="s">
        <v>65</v>
      </c>
      <c r="D40" s="72" t="s">
        <v>66</v>
      </c>
      <c r="E40" s="4">
        <v>45</v>
      </c>
      <c r="F40" s="9"/>
      <c r="G40" s="9"/>
      <c r="H40" s="9"/>
      <c r="I40" s="9"/>
      <c r="J40" s="9"/>
      <c r="K40" s="9"/>
      <c r="L40" s="9"/>
      <c r="M40" s="9"/>
      <c r="N40" s="389"/>
      <c r="P40" s="9"/>
      <c r="Q40" s="9"/>
      <c r="R40" s="9"/>
      <c r="S40" s="389"/>
      <c r="T40" s="4">
        <v>45</v>
      </c>
    </row>
    <row r="41" spans="1:20" ht="15.95" customHeight="1" x14ac:dyDescent="0.2">
      <c r="A41" s="77"/>
      <c r="B41" s="90" t="s">
        <v>401</v>
      </c>
      <c r="C41" s="100" t="s">
        <v>38</v>
      </c>
      <c r="D41" s="72" t="s">
        <v>39</v>
      </c>
      <c r="E41" s="4">
        <v>28</v>
      </c>
      <c r="F41" s="9"/>
      <c r="G41" s="9"/>
      <c r="H41" s="9"/>
      <c r="I41" s="9"/>
      <c r="J41" s="9"/>
      <c r="K41" s="9"/>
      <c r="L41" s="9"/>
      <c r="M41" s="9"/>
      <c r="N41" s="389"/>
      <c r="P41" s="9"/>
      <c r="Q41" s="9"/>
      <c r="R41" s="9"/>
      <c r="S41" s="389"/>
      <c r="T41" s="4">
        <v>28</v>
      </c>
    </row>
    <row r="42" spans="1:20" ht="15.95" customHeight="1" x14ac:dyDescent="0.2">
      <c r="A42" s="77"/>
      <c r="B42" s="90" t="s">
        <v>401</v>
      </c>
      <c r="C42" s="100" t="s">
        <v>40</v>
      </c>
      <c r="D42" s="72" t="s">
        <v>41</v>
      </c>
      <c r="E42" s="4">
        <v>29</v>
      </c>
      <c r="F42" s="9"/>
      <c r="G42" s="9"/>
      <c r="H42" s="9"/>
      <c r="I42" s="9"/>
      <c r="J42" s="9"/>
      <c r="K42" s="9"/>
      <c r="L42" s="9"/>
      <c r="M42" s="9"/>
      <c r="N42" s="389"/>
      <c r="P42" s="9"/>
      <c r="Q42" s="9"/>
      <c r="R42" s="9"/>
      <c r="S42" s="389"/>
      <c r="T42" s="4">
        <v>29</v>
      </c>
    </row>
    <row r="43" spans="1:20" ht="15.95" customHeight="1" x14ac:dyDescent="0.2">
      <c r="A43" s="77"/>
      <c r="B43" s="90" t="s">
        <v>401</v>
      </c>
      <c r="C43" s="100" t="s">
        <v>42</v>
      </c>
      <c r="D43" s="72" t="s">
        <v>43</v>
      </c>
      <c r="E43" s="4">
        <v>15</v>
      </c>
      <c r="F43" s="9"/>
      <c r="G43" s="9"/>
      <c r="H43" s="9"/>
      <c r="I43" s="9"/>
      <c r="J43" s="9"/>
      <c r="K43" s="9"/>
      <c r="L43" s="9"/>
      <c r="M43" s="9"/>
      <c r="N43" s="389"/>
      <c r="P43" s="9"/>
      <c r="Q43" s="9"/>
      <c r="R43" s="9"/>
      <c r="S43" s="389"/>
      <c r="T43" s="4">
        <v>15</v>
      </c>
    </row>
    <row r="44" spans="1:20" ht="15.95" customHeight="1" x14ac:dyDescent="0.2">
      <c r="A44" s="77"/>
      <c r="B44" s="90" t="s">
        <v>401</v>
      </c>
      <c r="C44" s="100" t="s">
        <v>361</v>
      </c>
      <c r="D44" s="95" t="s">
        <v>46</v>
      </c>
      <c r="E44" s="4">
        <v>16</v>
      </c>
      <c r="F44" s="9"/>
      <c r="G44" s="9"/>
      <c r="H44" s="9"/>
      <c r="I44" s="9"/>
      <c r="J44" s="9"/>
      <c r="K44" s="9"/>
      <c r="L44" s="9"/>
      <c r="M44" s="9"/>
      <c r="N44" s="389"/>
      <c r="P44" s="9"/>
      <c r="Q44" s="9"/>
      <c r="R44" s="9"/>
      <c r="S44" s="389"/>
      <c r="T44" s="4">
        <v>16</v>
      </c>
    </row>
    <row r="45" spans="1:20" ht="15.95" customHeight="1" x14ac:dyDescent="0.2">
      <c r="A45" s="77"/>
      <c r="B45" s="90" t="s">
        <v>401</v>
      </c>
      <c r="C45" s="99" t="s">
        <v>1210</v>
      </c>
      <c r="D45" s="72" t="s">
        <v>148</v>
      </c>
      <c r="E45" s="4">
        <v>47</v>
      </c>
      <c r="F45" s="9"/>
      <c r="G45" s="9"/>
      <c r="H45" s="9"/>
      <c r="I45" s="9"/>
      <c r="J45" s="9"/>
      <c r="K45" s="9"/>
      <c r="L45" s="9"/>
      <c r="M45" s="9"/>
      <c r="N45" s="389"/>
      <c r="P45" s="9"/>
      <c r="Q45" s="9"/>
      <c r="R45" s="9"/>
      <c r="S45" s="389"/>
      <c r="T45" s="4">
        <v>47</v>
      </c>
    </row>
    <row r="46" spans="1:20" ht="15.95" customHeight="1" x14ac:dyDescent="0.2">
      <c r="A46" s="77"/>
      <c r="B46" s="90" t="s">
        <v>401</v>
      </c>
      <c r="C46" s="99" t="s">
        <v>429</v>
      </c>
      <c r="D46" s="72" t="s">
        <v>149</v>
      </c>
      <c r="E46" s="4">
        <v>41</v>
      </c>
      <c r="F46" s="9"/>
      <c r="G46" s="9"/>
      <c r="H46" s="9"/>
      <c r="I46" s="9"/>
      <c r="J46" s="9"/>
      <c r="K46" s="9"/>
      <c r="L46" s="9"/>
      <c r="M46" s="9"/>
      <c r="N46" s="389"/>
      <c r="P46" s="9"/>
      <c r="Q46" s="9"/>
      <c r="R46" s="9"/>
      <c r="S46" s="389"/>
      <c r="T46" s="4">
        <v>41</v>
      </c>
    </row>
    <row r="47" spans="1:20" ht="15.95" customHeight="1" x14ac:dyDescent="0.2">
      <c r="A47" s="77"/>
      <c r="B47" s="90" t="s">
        <v>401</v>
      </c>
      <c r="C47" s="99" t="s">
        <v>430</v>
      </c>
      <c r="D47" s="72" t="s">
        <v>150</v>
      </c>
      <c r="E47" s="4">
        <v>236</v>
      </c>
      <c r="F47" s="9"/>
      <c r="G47" s="9"/>
      <c r="H47" s="9"/>
      <c r="I47" s="9"/>
      <c r="J47" s="9"/>
      <c r="K47" s="9"/>
      <c r="L47" s="9"/>
      <c r="M47" s="9"/>
      <c r="N47" s="389"/>
      <c r="P47" s="9"/>
      <c r="Q47" s="9"/>
      <c r="R47" s="9"/>
      <c r="S47" s="389"/>
      <c r="T47" s="4">
        <v>236</v>
      </c>
    </row>
    <row r="48" spans="1:20" ht="15.95" customHeight="1" x14ac:dyDescent="0.2">
      <c r="A48" s="77"/>
      <c r="B48" s="90" t="s">
        <v>401</v>
      </c>
      <c r="C48" s="100" t="s">
        <v>47</v>
      </c>
      <c r="D48" s="72" t="s">
        <v>48</v>
      </c>
      <c r="E48" s="4">
        <v>18</v>
      </c>
      <c r="F48" s="9"/>
      <c r="G48" s="9"/>
      <c r="H48" s="9"/>
      <c r="I48" s="9"/>
      <c r="J48" s="9"/>
      <c r="K48" s="9"/>
      <c r="L48" s="9"/>
      <c r="M48" s="9"/>
      <c r="N48" s="389"/>
      <c r="P48" s="9"/>
      <c r="Q48" s="9"/>
      <c r="R48" s="9"/>
      <c r="S48" s="389"/>
      <c r="T48" s="4">
        <v>18</v>
      </c>
    </row>
    <row r="49" spans="1:20" ht="15.95" customHeight="1" x14ac:dyDescent="0.2">
      <c r="A49" s="77"/>
      <c r="B49" s="90" t="s">
        <v>401</v>
      </c>
      <c r="C49" s="100" t="s">
        <v>364</v>
      </c>
      <c r="D49" s="95" t="s">
        <v>64</v>
      </c>
      <c r="E49" s="4">
        <v>19</v>
      </c>
      <c r="F49" s="9"/>
      <c r="G49" s="9"/>
      <c r="H49" s="9"/>
      <c r="I49" s="9"/>
      <c r="J49" s="9"/>
      <c r="K49" s="9"/>
      <c r="L49" s="9"/>
      <c r="M49" s="9"/>
      <c r="N49" s="389"/>
      <c r="P49" s="9"/>
      <c r="Q49" s="9"/>
      <c r="R49" s="9"/>
      <c r="S49" s="389"/>
      <c r="T49" s="4">
        <v>19</v>
      </c>
    </row>
    <row r="50" spans="1:20" ht="15.95" customHeight="1" x14ac:dyDescent="0.2">
      <c r="A50" s="77"/>
      <c r="B50" s="90" t="s">
        <v>401</v>
      </c>
      <c r="C50" s="100" t="s">
        <v>49</v>
      </c>
      <c r="D50" s="72" t="s">
        <v>50</v>
      </c>
      <c r="E50" s="4">
        <v>20</v>
      </c>
      <c r="F50" s="9"/>
      <c r="G50" s="9"/>
      <c r="H50" s="9"/>
      <c r="I50" s="9"/>
      <c r="J50" s="9"/>
      <c r="K50" s="9"/>
      <c r="L50" s="9"/>
      <c r="M50" s="9"/>
      <c r="N50" s="389"/>
      <c r="P50" s="9"/>
      <c r="Q50" s="9"/>
      <c r="R50" s="9"/>
      <c r="S50" s="389"/>
      <c r="T50" s="4">
        <v>20</v>
      </c>
    </row>
    <row r="51" spans="1:20" ht="15.95" customHeight="1" x14ac:dyDescent="0.2">
      <c r="A51" s="77"/>
      <c r="B51" s="90" t="s">
        <v>401</v>
      </c>
      <c r="C51" s="100" t="s">
        <v>51</v>
      </c>
      <c r="D51" s="72" t="s">
        <v>52</v>
      </c>
      <c r="E51" s="4">
        <v>21</v>
      </c>
      <c r="F51" s="9"/>
      <c r="G51" s="9"/>
      <c r="H51" s="9"/>
      <c r="I51" s="9"/>
      <c r="J51" s="9"/>
      <c r="K51" s="9"/>
      <c r="L51" s="9"/>
      <c r="M51" s="9"/>
      <c r="N51" s="389"/>
      <c r="P51" s="9"/>
      <c r="Q51" s="9"/>
      <c r="R51" s="9"/>
      <c r="S51" s="389"/>
      <c r="T51" s="4">
        <v>21</v>
      </c>
    </row>
    <row r="52" spans="1:20" ht="15.95" customHeight="1" x14ac:dyDescent="0.2">
      <c r="A52" s="77"/>
      <c r="B52" s="90" t="s">
        <v>401</v>
      </c>
      <c r="C52" s="100" t="s">
        <v>362</v>
      </c>
      <c r="D52" s="95" t="s">
        <v>53</v>
      </c>
      <c r="E52" s="4">
        <v>22</v>
      </c>
      <c r="F52" s="9"/>
      <c r="G52" s="9"/>
      <c r="H52" s="9"/>
      <c r="I52" s="9"/>
      <c r="J52" s="9"/>
      <c r="K52" s="9"/>
      <c r="L52" s="9"/>
      <c r="M52" s="9"/>
      <c r="N52" s="389"/>
      <c r="P52" s="9"/>
      <c r="Q52" s="9"/>
      <c r="R52" s="9"/>
      <c r="S52" s="389"/>
      <c r="T52" s="4">
        <v>22</v>
      </c>
    </row>
    <row r="53" spans="1:20" ht="15.95" customHeight="1" x14ac:dyDescent="0.2">
      <c r="A53" s="77"/>
      <c r="B53" s="90" t="s">
        <v>401</v>
      </c>
      <c r="C53" s="100" t="s">
        <v>54</v>
      </c>
      <c r="D53" s="72" t="s">
        <v>55</v>
      </c>
      <c r="E53" s="4">
        <v>23</v>
      </c>
      <c r="F53" s="9"/>
      <c r="G53" s="9"/>
      <c r="H53" s="9"/>
      <c r="I53" s="9"/>
      <c r="J53" s="9"/>
      <c r="K53" s="9"/>
      <c r="L53" s="9"/>
      <c r="M53" s="9"/>
      <c r="N53" s="389"/>
      <c r="P53" s="9"/>
      <c r="Q53" s="9"/>
      <c r="R53" s="9"/>
      <c r="S53" s="389"/>
      <c r="T53" s="4">
        <v>23</v>
      </c>
    </row>
    <row r="54" spans="1:20" ht="15.95" customHeight="1" x14ac:dyDescent="0.2">
      <c r="A54" s="77"/>
      <c r="B54" s="90" t="s">
        <v>401</v>
      </c>
      <c r="C54" s="100" t="s">
        <v>1211</v>
      </c>
      <c r="D54" s="72" t="s">
        <v>67</v>
      </c>
      <c r="E54" s="4">
        <v>42</v>
      </c>
      <c r="F54" s="9"/>
      <c r="G54" s="9"/>
      <c r="H54" s="9"/>
      <c r="I54" s="9"/>
      <c r="J54" s="9"/>
      <c r="K54" s="9"/>
      <c r="L54" s="9"/>
      <c r="M54" s="9"/>
      <c r="N54" s="389"/>
      <c r="P54" s="9"/>
      <c r="Q54" s="9"/>
      <c r="R54" s="9"/>
      <c r="S54" s="389"/>
      <c r="T54" s="4">
        <v>42</v>
      </c>
    </row>
    <row r="55" spans="1:20" ht="15.95" customHeight="1" x14ac:dyDescent="0.2">
      <c r="A55" s="77"/>
      <c r="B55" s="90" t="s">
        <v>401</v>
      </c>
      <c r="C55" s="99" t="s">
        <v>432</v>
      </c>
      <c r="D55" s="72" t="s">
        <v>152</v>
      </c>
      <c r="E55" s="4">
        <v>24</v>
      </c>
      <c r="F55" s="9"/>
      <c r="G55" s="9"/>
      <c r="H55" s="9"/>
      <c r="I55" s="9"/>
      <c r="J55" s="9"/>
      <c r="K55" s="9"/>
      <c r="L55" s="9"/>
      <c r="M55" s="9"/>
      <c r="N55" s="389"/>
      <c r="P55" s="9"/>
      <c r="Q55" s="9"/>
      <c r="R55" s="9"/>
      <c r="S55" s="389"/>
      <c r="T55" s="4">
        <v>24</v>
      </c>
    </row>
    <row r="56" spans="1:20" ht="15.95" customHeight="1" x14ac:dyDescent="0.2">
      <c r="A56" s="77"/>
      <c r="B56" s="90" t="s">
        <v>401</v>
      </c>
      <c r="C56" s="100" t="s">
        <v>59</v>
      </c>
      <c r="D56" s="72" t="s">
        <v>60</v>
      </c>
      <c r="E56" s="4">
        <v>25</v>
      </c>
      <c r="F56" s="9"/>
      <c r="G56" s="9"/>
      <c r="H56" s="9"/>
      <c r="I56" s="9"/>
      <c r="J56" s="9"/>
      <c r="K56" s="9"/>
      <c r="L56" s="9"/>
      <c r="M56" s="9"/>
      <c r="N56" s="389"/>
      <c r="P56" s="9"/>
      <c r="Q56" s="9"/>
      <c r="R56" s="9"/>
      <c r="S56" s="389"/>
      <c r="T56" s="4">
        <v>25</v>
      </c>
    </row>
    <row r="57" spans="1:20" ht="15.95" customHeight="1" x14ac:dyDescent="0.2">
      <c r="A57" s="77"/>
      <c r="B57" s="90" t="s">
        <v>401</v>
      </c>
      <c r="C57" s="99" t="s">
        <v>431</v>
      </c>
      <c r="D57" s="72" t="s">
        <v>151</v>
      </c>
      <c r="E57" s="4">
        <v>48</v>
      </c>
      <c r="F57" s="9"/>
      <c r="G57" s="9"/>
      <c r="H57" s="9"/>
      <c r="I57" s="9"/>
      <c r="J57" s="9"/>
      <c r="K57" s="9"/>
      <c r="L57" s="9"/>
      <c r="M57" s="9"/>
      <c r="N57" s="389"/>
      <c r="P57" s="9"/>
      <c r="Q57" s="9"/>
      <c r="R57" s="9"/>
      <c r="S57" s="389"/>
      <c r="T57" s="4">
        <v>48</v>
      </c>
    </row>
    <row r="58" spans="1:20" ht="15.95" customHeight="1" x14ac:dyDescent="0.2">
      <c r="A58" s="77"/>
      <c r="B58" s="90" t="s">
        <v>401</v>
      </c>
      <c r="C58" s="100" t="s">
        <v>916</v>
      </c>
      <c r="D58" s="72" t="s">
        <v>57</v>
      </c>
      <c r="E58" s="4">
        <v>49</v>
      </c>
      <c r="F58" s="9"/>
      <c r="G58" s="9"/>
      <c r="H58" s="9"/>
      <c r="I58" s="9"/>
      <c r="J58" s="9"/>
      <c r="K58" s="9"/>
      <c r="L58" s="9"/>
      <c r="M58" s="9"/>
      <c r="N58" s="389"/>
      <c r="P58" s="9"/>
      <c r="Q58" s="9"/>
      <c r="R58" s="9"/>
      <c r="S58" s="389"/>
      <c r="T58" s="4">
        <v>49</v>
      </c>
    </row>
    <row r="59" spans="1:20" ht="15.95" customHeight="1" x14ac:dyDescent="0.2">
      <c r="A59" s="77"/>
      <c r="B59" s="90" t="s">
        <v>401</v>
      </c>
      <c r="C59" s="100" t="s">
        <v>391</v>
      </c>
      <c r="D59" s="72" t="s">
        <v>56</v>
      </c>
      <c r="E59" s="4">
        <v>46</v>
      </c>
      <c r="F59" s="9"/>
      <c r="G59" s="9"/>
      <c r="H59" s="9"/>
      <c r="I59" s="9"/>
      <c r="J59" s="9"/>
      <c r="K59" s="9"/>
      <c r="L59" s="9"/>
      <c r="M59" s="9"/>
      <c r="N59" s="389"/>
      <c r="P59" s="9"/>
      <c r="Q59" s="9"/>
      <c r="R59" s="9"/>
      <c r="S59" s="389"/>
      <c r="T59" s="4">
        <v>46</v>
      </c>
    </row>
    <row r="60" spans="1:20" ht="15.95" customHeight="1" x14ac:dyDescent="0.2">
      <c r="A60" s="77"/>
      <c r="B60" s="90" t="s">
        <v>401</v>
      </c>
      <c r="C60" s="100" t="s">
        <v>358</v>
      </c>
      <c r="D60" s="95" t="s">
        <v>34</v>
      </c>
      <c r="E60" s="4">
        <v>30</v>
      </c>
      <c r="F60" s="9"/>
      <c r="G60" s="9"/>
      <c r="H60" s="9"/>
      <c r="I60" s="9"/>
      <c r="J60" s="9"/>
      <c r="K60" s="9"/>
      <c r="L60" s="9"/>
      <c r="M60" s="9"/>
      <c r="N60" s="389"/>
      <c r="P60" s="9"/>
      <c r="Q60" s="9"/>
      <c r="R60" s="9"/>
      <c r="S60" s="389"/>
      <c r="T60" s="4">
        <v>30</v>
      </c>
    </row>
    <row r="61" spans="1:20" ht="15.95" customHeight="1" x14ac:dyDescent="0.2">
      <c r="A61" s="77"/>
      <c r="B61" s="90" t="s">
        <v>401</v>
      </c>
      <c r="C61" s="100" t="s">
        <v>1212</v>
      </c>
      <c r="D61" s="72" t="s">
        <v>24</v>
      </c>
      <c r="E61" s="4">
        <v>31</v>
      </c>
      <c r="F61" s="9"/>
      <c r="G61" s="9"/>
      <c r="H61" s="9"/>
      <c r="I61" s="9"/>
      <c r="J61" s="9"/>
      <c r="K61" s="9"/>
      <c r="L61" s="9"/>
      <c r="M61" s="9"/>
      <c r="N61" s="389"/>
      <c r="P61" s="9"/>
      <c r="Q61" s="9"/>
      <c r="R61" s="9"/>
      <c r="S61" s="389"/>
      <c r="T61" s="4">
        <v>31</v>
      </c>
    </row>
    <row r="62" spans="1:20" ht="15.95" customHeight="1" x14ac:dyDescent="0.2">
      <c r="A62" s="77"/>
      <c r="B62" s="90" t="s">
        <v>401</v>
      </c>
      <c r="C62" s="100" t="s">
        <v>68</v>
      </c>
      <c r="D62" s="72" t="s">
        <v>69</v>
      </c>
      <c r="E62" s="4">
        <v>32</v>
      </c>
      <c r="F62" s="9"/>
      <c r="G62" s="9"/>
      <c r="H62" s="9"/>
      <c r="I62" s="9"/>
      <c r="J62" s="9"/>
      <c r="K62" s="9"/>
      <c r="L62" s="9"/>
      <c r="M62" s="9"/>
      <c r="N62" s="389"/>
      <c r="P62" s="9"/>
      <c r="Q62" s="9"/>
      <c r="R62" s="9"/>
      <c r="S62" s="389"/>
      <c r="T62" s="4">
        <v>32</v>
      </c>
    </row>
    <row r="63" spans="1:20" ht="15.95" customHeight="1" x14ac:dyDescent="0.2">
      <c r="A63" s="77"/>
      <c r="B63" s="90" t="s">
        <v>401</v>
      </c>
      <c r="C63" s="99" t="s">
        <v>433</v>
      </c>
      <c r="D63" s="72" t="s">
        <v>153</v>
      </c>
      <c r="E63" s="4">
        <v>43</v>
      </c>
      <c r="F63" s="63"/>
      <c r="G63" s="63"/>
      <c r="H63" s="63"/>
      <c r="I63" s="63"/>
      <c r="J63" s="63"/>
      <c r="K63" s="63"/>
      <c r="L63" s="63"/>
      <c r="M63" s="63"/>
      <c r="N63" s="389"/>
      <c r="P63" s="63"/>
      <c r="Q63" s="63"/>
      <c r="R63" s="63"/>
      <c r="S63" s="389"/>
      <c r="T63" s="4">
        <v>43</v>
      </c>
    </row>
    <row r="64" spans="1:20" ht="15.95" customHeight="1" x14ac:dyDescent="0.2">
      <c r="A64" s="77"/>
      <c r="B64" s="90" t="s">
        <v>401</v>
      </c>
      <c r="C64" s="100" t="s">
        <v>44</v>
      </c>
      <c r="D64" s="72" t="s">
        <v>45</v>
      </c>
      <c r="E64" s="4">
        <v>33</v>
      </c>
      <c r="F64" s="63"/>
      <c r="G64" s="63"/>
      <c r="H64" s="63"/>
      <c r="I64" s="63"/>
      <c r="J64" s="63"/>
      <c r="K64" s="63"/>
      <c r="L64" s="63"/>
      <c r="M64" s="63"/>
      <c r="N64" s="389"/>
      <c r="P64" s="63"/>
      <c r="Q64" s="63"/>
      <c r="R64" s="63"/>
      <c r="S64" s="389"/>
      <c r="T64" s="4">
        <v>33</v>
      </c>
    </row>
    <row r="65" spans="1:20" ht="15.95" customHeight="1" x14ac:dyDescent="0.2">
      <c r="A65" s="77"/>
      <c r="B65" s="90" t="s">
        <v>401</v>
      </c>
      <c r="C65" s="100" t="s">
        <v>917</v>
      </c>
      <c r="D65" s="95" t="s">
        <v>61</v>
      </c>
      <c r="E65" s="4">
        <v>35</v>
      </c>
      <c r="F65" s="9"/>
      <c r="G65" s="9"/>
      <c r="H65" s="9"/>
      <c r="I65" s="9"/>
      <c r="J65" s="9"/>
      <c r="K65" s="9"/>
      <c r="L65" s="9"/>
      <c r="M65" s="9"/>
      <c r="N65" s="389"/>
      <c r="P65" s="9"/>
      <c r="Q65" s="9"/>
      <c r="R65" s="9"/>
      <c r="S65" s="389"/>
      <c r="T65" s="4">
        <v>35</v>
      </c>
    </row>
    <row r="66" spans="1:20" ht="15.95" customHeight="1" x14ac:dyDescent="0.2">
      <c r="A66" s="77"/>
      <c r="B66" s="90" t="s">
        <v>401</v>
      </c>
      <c r="C66" s="100" t="s">
        <v>918</v>
      </c>
      <c r="D66" s="72" t="s">
        <v>37</v>
      </c>
      <c r="E66" s="4">
        <v>36</v>
      </c>
      <c r="F66" s="9"/>
      <c r="G66" s="9"/>
      <c r="H66" s="9"/>
      <c r="I66" s="9"/>
      <c r="J66" s="9"/>
      <c r="K66" s="9"/>
      <c r="L66" s="9"/>
      <c r="M66" s="9"/>
      <c r="N66" s="389"/>
      <c r="P66" s="9"/>
      <c r="Q66" s="9"/>
      <c r="R66" s="9"/>
      <c r="S66" s="389"/>
      <c r="T66" s="4">
        <v>36</v>
      </c>
    </row>
    <row r="67" spans="1:20" ht="35.1" customHeight="1" thickBot="1" x14ac:dyDescent="0.25">
      <c r="A67" s="77"/>
      <c r="B67" s="107" t="s">
        <v>415</v>
      </c>
      <c r="C67" s="108"/>
      <c r="D67" s="109" t="s">
        <v>84</v>
      </c>
      <c r="E67" s="8"/>
      <c r="F67" s="315">
        <f t="shared" ref="F67:M67" si="1">SUM(F68,F74)</f>
        <v>0</v>
      </c>
      <c r="G67" s="315">
        <f t="shared" si="1"/>
        <v>0</v>
      </c>
      <c r="H67" s="315">
        <f t="shared" si="1"/>
        <v>0</v>
      </c>
      <c r="I67" s="315">
        <f t="shared" si="1"/>
        <v>0</v>
      </c>
      <c r="J67" s="315">
        <f t="shared" si="1"/>
        <v>0</v>
      </c>
      <c r="K67" s="315">
        <f t="shared" si="1"/>
        <v>0</v>
      </c>
      <c r="L67" s="315">
        <f t="shared" si="1"/>
        <v>0</v>
      </c>
      <c r="M67" s="315">
        <f t="shared" si="1"/>
        <v>0</v>
      </c>
      <c r="N67" s="390"/>
      <c r="P67" s="315">
        <f>SUM(P68,P74)</f>
        <v>0</v>
      </c>
      <c r="Q67" s="315">
        <f>SUM(Q68,Q74)</f>
        <v>0</v>
      </c>
      <c r="R67" s="315">
        <f>SUM(R68,R74)</f>
        <v>0</v>
      </c>
      <c r="S67" s="390"/>
      <c r="T67" s="8"/>
    </row>
    <row r="68" spans="1:20" ht="35.1" customHeight="1" thickTop="1" thickBot="1" x14ac:dyDescent="0.25">
      <c r="A68" s="77"/>
      <c r="B68" s="110" t="s">
        <v>395</v>
      </c>
      <c r="C68" s="111"/>
      <c r="D68" s="112" t="s">
        <v>1057</v>
      </c>
      <c r="E68" s="4"/>
      <c r="F68" s="315">
        <f t="shared" ref="F68:M68" si="2">SUM(F69:F73)</f>
        <v>0</v>
      </c>
      <c r="G68" s="315">
        <f t="shared" si="2"/>
        <v>0</v>
      </c>
      <c r="H68" s="315">
        <f t="shared" si="2"/>
        <v>0</v>
      </c>
      <c r="I68" s="315">
        <f t="shared" si="2"/>
        <v>0</v>
      </c>
      <c r="J68" s="315">
        <f t="shared" si="2"/>
        <v>0</v>
      </c>
      <c r="K68" s="315">
        <f t="shared" si="2"/>
        <v>0</v>
      </c>
      <c r="L68" s="315">
        <f t="shared" si="2"/>
        <v>0</v>
      </c>
      <c r="M68" s="315">
        <f t="shared" si="2"/>
        <v>0</v>
      </c>
      <c r="N68" s="390"/>
      <c r="P68" s="315">
        <f>SUM(P69:P73)</f>
        <v>0</v>
      </c>
      <c r="Q68" s="315">
        <f>SUM(Q69:Q73)</f>
        <v>0</v>
      </c>
      <c r="R68" s="315">
        <f>SUM(R69:R73)</f>
        <v>0</v>
      </c>
      <c r="S68" s="390"/>
      <c r="T68" s="4"/>
    </row>
    <row r="69" spans="1:20" ht="15.95" customHeight="1" thickTop="1" x14ac:dyDescent="0.2">
      <c r="A69" s="77"/>
      <c r="B69" s="90" t="s">
        <v>395</v>
      </c>
      <c r="C69" s="102" t="s">
        <v>70</v>
      </c>
      <c r="D69" s="72" t="s">
        <v>71</v>
      </c>
      <c r="E69" s="4">
        <v>103</v>
      </c>
      <c r="F69" s="9"/>
      <c r="G69" s="9"/>
      <c r="H69" s="9"/>
      <c r="I69" s="9"/>
      <c r="J69" s="9"/>
      <c r="K69" s="9"/>
      <c r="L69" s="9"/>
      <c r="M69" s="9"/>
      <c r="N69" s="389"/>
      <c r="P69" s="9"/>
      <c r="Q69" s="9"/>
      <c r="R69" s="9"/>
      <c r="S69" s="389"/>
      <c r="T69" s="4">
        <v>103</v>
      </c>
    </row>
    <row r="70" spans="1:20" s="340" customFormat="1" ht="15.95" customHeight="1" x14ac:dyDescent="0.2">
      <c r="A70" s="77"/>
      <c r="B70" s="90" t="s">
        <v>395</v>
      </c>
      <c r="C70" s="102" t="s">
        <v>434</v>
      </c>
      <c r="D70" s="72" t="s">
        <v>154</v>
      </c>
      <c r="E70" s="4">
        <v>104</v>
      </c>
      <c r="F70" s="9"/>
      <c r="G70" s="9"/>
      <c r="H70" s="9"/>
      <c r="I70" s="9"/>
      <c r="J70" s="9"/>
      <c r="K70" s="9"/>
      <c r="L70" s="9"/>
      <c r="M70" s="9"/>
      <c r="N70" s="389"/>
      <c r="P70" s="9"/>
      <c r="Q70" s="9"/>
      <c r="R70" s="9"/>
      <c r="S70" s="389"/>
      <c r="T70" s="4">
        <v>104</v>
      </c>
    </row>
    <row r="71" spans="1:20" s="340" customFormat="1" ht="15.95" customHeight="1" x14ac:dyDescent="0.2">
      <c r="A71" s="77"/>
      <c r="B71" s="90" t="s">
        <v>395</v>
      </c>
      <c r="C71" s="102" t="s">
        <v>813</v>
      </c>
      <c r="D71" s="72" t="s">
        <v>155</v>
      </c>
      <c r="E71" s="4">
        <v>126</v>
      </c>
      <c r="F71" s="9"/>
      <c r="G71" s="9"/>
      <c r="H71" s="9"/>
      <c r="I71" s="9"/>
      <c r="J71" s="9"/>
      <c r="K71" s="9"/>
      <c r="L71" s="9"/>
      <c r="M71" s="9"/>
      <c r="N71" s="389"/>
      <c r="P71" s="9"/>
      <c r="Q71" s="9"/>
      <c r="R71" s="9"/>
      <c r="S71" s="389"/>
      <c r="T71" s="4">
        <v>126</v>
      </c>
    </row>
    <row r="72" spans="1:20" s="340" customFormat="1" ht="15.95" customHeight="1" x14ac:dyDescent="0.2">
      <c r="A72" s="77"/>
      <c r="B72" s="90" t="s">
        <v>395</v>
      </c>
      <c r="C72" s="102" t="s">
        <v>392</v>
      </c>
      <c r="D72" s="95" t="s">
        <v>73</v>
      </c>
      <c r="E72" s="4">
        <v>130</v>
      </c>
      <c r="F72" s="9"/>
      <c r="G72" s="9"/>
      <c r="H72" s="9"/>
      <c r="I72" s="9"/>
      <c r="J72" s="9"/>
      <c r="K72" s="9"/>
      <c r="L72" s="9"/>
      <c r="M72" s="9"/>
      <c r="N72" s="389"/>
      <c r="P72" s="9"/>
      <c r="Q72" s="9"/>
      <c r="R72" s="9"/>
      <c r="S72" s="389"/>
      <c r="T72" s="4">
        <v>130</v>
      </c>
    </row>
    <row r="73" spans="1:20" ht="15.95" customHeight="1" x14ac:dyDescent="0.2">
      <c r="A73" s="77"/>
      <c r="B73" s="90" t="s">
        <v>395</v>
      </c>
      <c r="C73" s="99" t="s">
        <v>156</v>
      </c>
      <c r="D73" s="72" t="s">
        <v>157</v>
      </c>
      <c r="E73" s="4">
        <v>153</v>
      </c>
      <c r="F73" s="9"/>
      <c r="G73" s="9"/>
      <c r="H73" s="9"/>
      <c r="I73" s="9"/>
      <c r="J73" s="9"/>
      <c r="K73" s="9"/>
      <c r="L73" s="9"/>
      <c r="M73" s="9"/>
      <c r="N73" s="389"/>
      <c r="P73" s="9"/>
      <c r="Q73" s="9"/>
      <c r="R73" s="9"/>
      <c r="S73" s="389"/>
      <c r="T73" s="4">
        <v>153</v>
      </c>
    </row>
    <row r="74" spans="1:20" ht="35.1" customHeight="1" thickBot="1" x14ac:dyDescent="0.25">
      <c r="A74" s="77"/>
      <c r="B74" s="118" t="s">
        <v>396</v>
      </c>
      <c r="C74" s="98"/>
      <c r="D74" s="169" t="s">
        <v>95</v>
      </c>
      <c r="E74" s="73"/>
      <c r="F74" s="315">
        <f t="shared" ref="F74:M74" si="3">SUM(F75:F125)</f>
        <v>0</v>
      </c>
      <c r="G74" s="315">
        <f t="shared" si="3"/>
        <v>0</v>
      </c>
      <c r="H74" s="315">
        <f t="shared" si="3"/>
        <v>0</v>
      </c>
      <c r="I74" s="315">
        <f t="shared" si="3"/>
        <v>0</v>
      </c>
      <c r="J74" s="315">
        <f t="shared" si="3"/>
        <v>0</v>
      </c>
      <c r="K74" s="315">
        <f t="shared" si="3"/>
        <v>0</v>
      </c>
      <c r="L74" s="315">
        <f t="shared" si="3"/>
        <v>0</v>
      </c>
      <c r="M74" s="315">
        <f t="shared" si="3"/>
        <v>0</v>
      </c>
      <c r="N74" s="390"/>
      <c r="P74" s="315">
        <f>SUM(P75:P125)</f>
        <v>0</v>
      </c>
      <c r="Q74" s="315">
        <f>SUM(Q75:Q125)</f>
        <v>0</v>
      </c>
      <c r="R74" s="315">
        <f>SUM(R75:R125)</f>
        <v>0</v>
      </c>
      <c r="S74" s="390"/>
      <c r="T74" s="73"/>
    </row>
    <row r="75" spans="1:20" ht="15.95" customHeight="1" thickTop="1" x14ac:dyDescent="0.2">
      <c r="A75" s="77"/>
      <c r="B75" s="90" t="s">
        <v>396</v>
      </c>
      <c r="C75" s="99" t="s">
        <v>814</v>
      </c>
      <c r="D75" s="95" t="s">
        <v>158</v>
      </c>
      <c r="E75" s="4">
        <v>105</v>
      </c>
      <c r="F75" s="63"/>
      <c r="G75" s="63"/>
      <c r="H75" s="63"/>
      <c r="I75" s="63"/>
      <c r="J75" s="63"/>
      <c r="K75" s="63"/>
      <c r="L75" s="63"/>
      <c r="M75" s="63"/>
      <c r="N75" s="389"/>
      <c r="P75" s="63"/>
      <c r="Q75" s="63"/>
      <c r="R75" s="63"/>
      <c r="S75" s="389"/>
      <c r="T75" s="4">
        <v>105</v>
      </c>
    </row>
    <row r="76" spans="1:20" s="340" customFormat="1" ht="15.95" customHeight="1" x14ac:dyDescent="0.2">
      <c r="A76" s="77"/>
      <c r="B76" s="90" t="s">
        <v>396</v>
      </c>
      <c r="C76" s="99" t="s">
        <v>444</v>
      </c>
      <c r="D76" s="72" t="s">
        <v>173</v>
      </c>
      <c r="E76" s="4">
        <v>106</v>
      </c>
      <c r="F76" s="63"/>
      <c r="G76" s="63"/>
      <c r="H76" s="63"/>
      <c r="I76" s="63"/>
      <c r="J76" s="63"/>
      <c r="K76" s="63"/>
      <c r="L76" s="63"/>
      <c r="M76" s="63"/>
      <c r="N76" s="389"/>
      <c r="P76" s="63"/>
      <c r="Q76" s="63"/>
      <c r="R76" s="63"/>
      <c r="S76" s="389"/>
      <c r="T76" s="4">
        <v>106</v>
      </c>
    </row>
    <row r="77" spans="1:20" s="340" customFormat="1" ht="15.95" customHeight="1" x14ac:dyDescent="0.2">
      <c r="A77" s="77"/>
      <c r="B77" s="90" t="s">
        <v>396</v>
      </c>
      <c r="C77" s="99" t="s">
        <v>446</v>
      </c>
      <c r="D77" s="72" t="s">
        <v>175</v>
      </c>
      <c r="E77" s="4">
        <v>107</v>
      </c>
      <c r="F77" s="63"/>
      <c r="G77" s="63"/>
      <c r="H77" s="63"/>
      <c r="I77" s="63"/>
      <c r="J77" s="63"/>
      <c r="K77" s="63"/>
      <c r="L77" s="63"/>
      <c r="M77" s="63"/>
      <c r="N77" s="389"/>
      <c r="P77" s="63"/>
      <c r="Q77" s="63"/>
      <c r="R77" s="63"/>
      <c r="S77" s="389"/>
      <c r="T77" s="4">
        <v>107</v>
      </c>
    </row>
    <row r="78" spans="1:20" s="340" customFormat="1" ht="15.95" customHeight="1" x14ac:dyDescent="0.2">
      <c r="A78" s="77"/>
      <c r="B78" s="90" t="s">
        <v>396</v>
      </c>
      <c r="C78" s="99" t="s">
        <v>435</v>
      </c>
      <c r="D78" s="72" t="s">
        <v>159</v>
      </c>
      <c r="E78" s="4">
        <v>108</v>
      </c>
      <c r="F78" s="63"/>
      <c r="G78" s="63"/>
      <c r="H78" s="63"/>
      <c r="I78" s="63"/>
      <c r="J78" s="63"/>
      <c r="K78" s="63"/>
      <c r="L78" s="63"/>
      <c r="M78" s="63"/>
      <c r="N78" s="389"/>
      <c r="P78" s="63"/>
      <c r="Q78" s="63"/>
      <c r="R78" s="63"/>
      <c r="S78" s="389"/>
      <c r="T78" s="4">
        <v>108</v>
      </c>
    </row>
    <row r="79" spans="1:20" s="340" customFormat="1" ht="15.95" customHeight="1" x14ac:dyDescent="0.2">
      <c r="A79" s="77"/>
      <c r="B79" s="90" t="s">
        <v>396</v>
      </c>
      <c r="C79" s="99" t="s">
        <v>919</v>
      </c>
      <c r="D79" s="72" t="s">
        <v>160</v>
      </c>
      <c r="E79" s="4">
        <v>109</v>
      </c>
      <c r="F79" s="63"/>
      <c r="G79" s="63"/>
      <c r="H79" s="63"/>
      <c r="I79" s="63"/>
      <c r="J79" s="63"/>
      <c r="K79" s="63"/>
      <c r="L79" s="63"/>
      <c r="M79" s="63"/>
      <c r="N79" s="389"/>
      <c r="P79" s="63"/>
      <c r="Q79" s="63"/>
      <c r="R79" s="63"/>
      <c r="S79" s="389"/>
      <c r="T79" s="4">
        <v>109</v>
      </c>
    </row>
    <row r="80" spans="1:20" s="340" customFormat="1" ht="15.95" customHeight="1" x14ac:dyDescent="0.2">
      <c r="A80" s="77"/>
      <c r="B80" s="90" t="s">
        <v>396</v>
      </c>
      <c r="C80" s="99" t="s">
        <v>815</v>
      </c>
      <c r="D80" s="95" t="s">
        <v>161</v>
      </c>
      <c r="E80" s="4">
        <v>175</v>
      </c>
      <c r="F80" s="63"/>
      <c r="G80" s="63"/>
      <c r="H80" s="63"/>
      <c r="I80" s="63"/>
      <c r="J80" s="63"/>
      <c r="K80" s="63"/>
      <c r="L80" s="63"/>
      <c r="M80" s="63"/>
      <c r="N80" s="389"/>
      <c r="P80" s="63"/>
      <c r="Q80" s="63"/>
      <c r="R80" s="63"/>
      <c r="S80" s="389"/>
      <c r="T80" s="4">
        <v>175</v>
      </c>
    </row>
    <row r="81" spans="1:20" s="340" customFormat="1" ht="15.95" customHeight="1" x14ac:dyDescent="0.2">
      <c r="A81" s="77"/>
      <c r="B81" s="90" t="s">
        <v>396</v>
      </c>
      <c r="C81" s="99" t="s">
        <v>436</v>
      </c>
      <c r="D81" s="72" t="s">
        <v>162</v>
      </c>
      <c r="E81" s="4">
        <v>110</v>
      </c>
      <c r="F81" s="63"/>
      <c r="G81" s="63"/>
      <c r="H81" s="63"/>
      <c r="I81" s="63"/>
      <c r="J81" s="63"/>
      <c r="K81" s="63"/>
      <c r="L81" s="63"/>
      <c r="M81" s="63"/>
      <c r="N81" s="389"/>
      <c r="P81" s="63"/>
      <c r="Q81" s="63"/>
      <c r="R81" s="63"/>
      <c r="S81" s="389"/>
      <c r="T81" s="4">
        <v>110</v>
      </c>
    </row>
    <row r="82" spans="1:20" s="340" customFormat="1" ht="15.95" customHeight="1" x14ac:dyDescent="0.2">
      <c r="A82" s="77"/>
      <c r="B82" s="90" t="s">
        <v>396</v>
      </c>
      <c r="C82" s="99" t="s">
        <v>437</v>
      </c>
      <c r="D82" s="72" t="s">
        <v>163</v>
      </c>
      <c r="E82" s="4">
        <v>111</v>
      </c>
      <c r="F82" s="63"/>
      <c r="G82" s="63"/>
      <c r="H82" s="63"/>
      <c r="I82" s="63"/>
      <c r="J82" s="63"/>
      <c r="K82" s="63"/>
      <c r="L82" s="63"/>
      <c r="M82" s="63"/>
      <c r="N82" s="389"/>
      <c r="P82" s="63"/>
      <c r="Q82" s="63"/>
      <c r="R82" s="63"/>
      <c r="S82" s="389"/>
      <c r="T82" s="4">
        <v>111</v>
      </c>
    </row>
    <row r="83" spans="1:20" s="340" customFormat="1" ht="15.95" customHeight="1" x14ac:dyDescent="0.2">
      <c r="A83" s="77"/>
      <c r="B83" s="90" t="s">
        <v>396</v>
      </c>
      <c r="C83" s="99" t="s">
        <v>920</v>
      </c>
      <c r="D83" s="72" t="s">
        <v>170</v>
      </c>
      <c r="E83" s="4">
        <v>113</v>
      </c>
      <c r="F83" s="63"/>
      <c r="G83" s="63"/>
      <c r="H83" s="63"/>
      <c r="I83" s="63"/>
      <c r="J83" s="63"/>
      <c r="K83" s="63"/>
      <c r="L83" s="63"/>
      <c r="M83" s="63"/>
      <c r="N83" s="389"/>
      <c r="P83" s="63"/>
      <c r="Q83" s="63"/>
      <c r="R83" s="63"/>
      <c r="S83" s="389"/>
      <c r="T83" s="4">
        <v>113</v>
      </c>
    </row>
    <row r="84" spans="1:20" s="340" customFormat="1" ht="15.95" customHeight="1" x14ac:dyDescent="0.2">
      <c r="A84" s="77"/>
      <c r="B84" s="90" t="s">
        <v>396</v>
      </c>
      <c r="C84" s="99" t="s">
        <v>443</v>
      </c>
      <c r="D84" s="72" t="s">
        <v>172</v>
      </c>
      <c r="E84" s="4">
        <v>112</v>
      </c>
      <c r="F84" s="63"/>
      <c r="G84" s="63"/>
      <c r="H84" s="63"/>
      <c r="I84" s="63"/>
      <c r="J84" s="63"/>
      <c r="K84" s="63"/>
      <c r="L84" s="63"/>
      <c r="M84" s="63"/>
      <c r="N84" s="389"/>
      <c r="P84" s="63"/>
      <c r="Q84" s="63"/>
      <c r="R84" s="63"/>
      <c r="S84" s="389"/>
      <c r="T84" s="4">
        <v>112</v>
      </c>
    </row>
    <row r="85" spans="1:20" s="340" customFormat="1" ht="15.95" customHeight="1" x14ac:dyDescent="0.2">
      <c r="A85" s="77"/>
      <c r="B85" s="90" t="s">
        <v>396</v>
      </c>
      <c r="C85" s="99" t="s">
        <v>445</v>
      </c>
      <c r="D85" s="72" t="s">
        <v>174</v>
      </c>
      <c r="E85" s="4">
        <v>102</v>
      </c>
      <c r="F85" s="63"/>
      <c r="G85" s="63"/>
      <c r="H85" s="63"/>
      <c r="I85" s="63"/>
      <c r="J85" s="63"/>
      <c r="K85" s="63"/>
      <c r="L85" s="63"/>
      <c r="M85" s="63"/>
      <c r="N85" s="389"/>
      <c r="P85" s="63"/>
      <c r="Q85" s="63"/>
      <c r="R85" s="63"/>
      <c r="S85" s="389"/>
      <c r="T85" s="4">
        <v>102</v>
      </c>
    </row>
    <row r="86" spans="1:20" s="340" customFormat="1" ht="15.95" customHeight="1" x14ac:dyDescent="0.2">
      <c r="A86" s="77"/>
      <c r="B86" s="90" t="s">
        <v>396</v>
      </c>
      <c r="C86" s="99" t="s">
        <v>447</v>
      </c>
      <c r="D86" s="72" t="s">
        <v>176</v>
      </c>
      <c r="E86" s="4">
        <v>114</v>
      </c>
      <c r="F86" s="63"/>
      <c r="G86" s="63"/>
      <c r="H86" s="63"/>
      <c r="I86" s="63"/>
      <c r="J86" s="63"/>
      <c r="K86" s="63"/>
      <c r="L86" s="63"/>
      <c r="M86" s="63"/>
      <c r="N86" s="389"/>
      <c r="P86" s="63"/>
      <c r="Q86" s="63"/>
      <c r="R86" s="63"/>
      <c r="S86" s="389"/>
      <c r="T86" s="4">
        <v>114</v>
      </c>
    </row>
    <row r="87" spans="1:20" s="340" customFormat="1" ht="15.95" customHeight="1" x14ac:dyDescent="0.2">
      <c r="A87" s="77"/>
      <c r="B87" s="90" t="s">
        <v>396</v>
      </c>
      <c r="C87" s="99" t="s">
        <v>448</v>
      </c>
      <c r="D87" s="72" t="s">
        <v>177</v>
      </c>
      <c r="E87" s="4">
        <v>115</v>
      </c>
      <c r="F87" s="63"/>
      <c r="G87" s="63"/>
      <c r="H87" s="63"/>
      <c r="I87" s="63"/>
      <c r="J87" s="63"/>
      <c r="K87" s="63"/>
      <c r="L87" s="63"/>
      <c r="M87" s="63"/>
      <c r="N87" s="389"/>
      <c r="P87" s="63"/>
      <c r="Q87" s="63"/>
      <c r="R87" s="63"/>
      <c r="S87" s="389"/>
      <c r="T87" s="4">
        <v>115</v>
      </c>
    </row>
    <row r="88" spans="1:20" s="340" customFormat="1" ht="15.95" customHeight="1" x14ac:dyDescent="0.2">
      <c r="A88" s="77"/>
      <c r="B88" s="90" t="s">
        <v>396</v>
      </c>
      <c r="C88" s="99" t="s">
        <v>449</v>
      </c>
      <c r="D88" s="72" t="s">
        <v>178</v>
      </c>
      <c r="E88" s="4">
        <v>116</v>
      </c>
      <c r="F88" s="63"/>
      <c r="G88" s="63"/>
      <c r="H88" s="63"/>
      <c r="I88" s="63"/>
      <c r="J88" s="63"/>
      <c r="K88" s="63"/>
      <c r="L88" s="63"/>
      <c r="M88" s="63"/>
      <c r="N88" s="389"/>
      <c r="P88" s="63"/>
      <c r="Q88" s="63"/>
      <c r="R88" s="63"/>
      <c r="S88" s="389"/>
      <c r="T88" s="4">
        <v>116</v>
      </c>
    </row>
    <row r="89" spans="1:20" s="340" customFormat="1" ht="15.95" customHeight="1" x14ac:dyDescent="0.2">
      <c r="A89" s="77"/>
      <c r="B89" s="90" t="s">
        <v>396</v>
      </c>
      <c r="C89" s="99" t="s">
        <v>450</v>
      </c>
      <c r="D89" s="72" t="s">
        <v>179</v>
      </c>
      <c r="E89" s="4">
        <v>117</v>
      </c>
      <c r="F89" s="63"/>
      <c r="G89" s="63"/>
      <c r="H89" s="63"/>
      <c r="I89" s="63"/>
      <c r="J89" s="63"/>
      <c r="K89" s="63"/>
      <c r="L89" s="63"/>
      <c r="M89" s="63"/>
      <c r="N89" s="389"/>
      <c r="P89" s="63"/>
      <c r="Q89" s="63"/>
      <c r="R89" s="63"/>
      <c r="S89" s="389"/>
      <c r="T89" s="4">
        <v>117</v>
      </c>
    </row>
    <row r="90" spans="1:20" s="340" customFormat="1" ht="15.95" customHeight="1" x14ac:dyDescent="0.2">
      <c r="A90" s="77"/>
      <c r="B90" s="90" t="s">
        <v>396</v>
      </c>
      <c r="C90" s="99" t="s">
        <v>451</v>
      </c>
      <c r="D90" s="72" t="s">
        <v>180</v>
      </c>
      <c r="E90" s="4">
        <v>118</v>
      </c>
      <c r="F90" s="63"/>
      <c r="G90" s="63"/>
      <c r="H90" s="63"/>
      <c r="I90" s="63"/>
      <c r="J90" s="63"/>
      <c r="K90" s="63"/>
      <c r="L90" s="63"/>
      <c r="M90" s="63"/>
      <c r="N90" s="389"/>
      <c r="P90" s="63"/>
      <c r="Q90" s="63"/>
      <c r="R90" s="63"/>
      <c r="S90" s="389"/>
      <c r="T90" s="4">
        <v>118</v>
      </c>
    </row>
    <row r="91" spans="1:20" s="340" customFormat="1" ht="15.95" customHeight="1" x14ac:dyDescent="0.2">
      <c r="A91" s="77"/>
      <c r="B91" s="90" t="s">
        <v>396</v>
      </c>
      <c r="C91" s="99" t="s">
        <v>438</v>
      </c>
      <c r="D91" s="72" t="s">
        <v>164</v>
      </c>
      <c r="E91" s="4">
        <v>119</v>
      </c>
      <c r="F91" s="63"/>
      <c r="G91" s="63"/>
      <c r="H91" s="63"/>
      <c r="I91" s="63"/>
      <c r="J91" s="63"/>
      <c r="K91" s="63"/>
      <c r="L91" s="63"/>
      <c r="M91" s="63"/>
      <c r="N91" s="389"/>
      <c r="P91" s="63"/>
      <c r="Q91" s="63"/>
      <c r="R91" s="63"/>
      <c r="S91" s="389"/>
      <c r="T91" s="4">
        <v>119</v>
      </c>
    </row>
    <row r="92" spans="1:20" s="340" customFormat="1" ht="15.95" customHeight="1" x14ac:dyDescent="0.2">
      <c r="A92" s="77"/>
      <c r="B92" s="90" t="s">
        <v>396</v>
      </c>
      <c r="C92" s="99" t="s">
        <v>439</v>
      </c>
      <c r="D92" s="72" t="s">
        <v>165</v>
      </c>
      <c r="E92" s="4">
        <v>120</v>
      </c>
      <c r="F92" s="63"/>
      <c r="G92" s="63"/>
      <c r="H92" s="63"/>
      <c r="I92" s="63"/>
      <c r="J92" s="63"/>
      <c r="K92" s="63"/>
      <c r="L92" s="63"/>
      <c r="M92" s="63"/>
      <c r="N92" s="389"/>
      <c r="P92" s="63"/>
      <c r="Q92" s="63"/>
      <c r="R92" s="63"/>
      <c r="S92" s="389"/>
      <c r="T92" s="4">
        <v>120</v>
      </c>
    </row>
    <row r="93" spans="1:20" s="340" customFormat="1" ht="15.95" customHeight="1" x14ac:dyDescent="0.2">
      <c r="A93" s="77"/>
      <c r="B93" s="90" t="s">
        <v>396</v>
      </c>
      <c r="C93" s="99" t="s">
        <v>452</v>
      </c>
      <c r="D93" s="72" t="s">
        <v>181</v>
      </c>
      <c r="E93" s="4">
        <v>121</v>
      </c>
      <c r="F93" s="63"/>
      <c r="G93" s="63"/>
      <c r="H93" s="63"/>
      <c r="I93" s="63"/>
      <c r="J93" s="63"/>
      <c r="K93" s="63"/>
      <c r="L93" s="63"/>
      <c r="M93" s="63"/>
      <c r="N93" s="389"/>
      <c r="P93" s="63"/>
      <c r="Q93" s="63"/>
      <c r="R93" s="63"/>
      <c r="S93" s="389"/>
      <c r="T93" s="4">
        <v>121</v>
      </c>
    </row>
    <row r="94" spans="1:20" s="340" customFormat="1" ht="15.95" customHeight="1" x14ac:dyDescent="0.2">
      <c r="A94" s="77"/>
      <c r="B94" s="90" t="s">
        <v>396</v>
      </c>
      <c r="C94" s="99" t="s">
        <v>816</v>
      </c>
      <c r="D94" s="95" t="s">
        <v>168</v>
      </c>
      <c r="E94" s="4">
        <v>122</v>
      </c>
      <c r="F94" s="63"/>
      <c r="G94" s="63"/>
      <c r="H94" s="63"/>
      <c r="I94" s="63"/>
      <c r="J94" s="63"/>
      <c r="K94" s="63"/>
      <c r="L94" s="63"/>
      <c r="M94" s="63"/>
      <c r="N94" s="389"/>
      <c r="P94" s="63"/>
      <c r="Q94" s="63"/>
      <c r="R94" s="63"/>
      <c r="S94" s="389"/>
      <c r="T94" s="4">
        <v>122</v>
      </c>
    </row>
    <row r="95" spans="1:20" s="340" customFormat="1" ht="15.95" customHeight="1" x14ac:dyDescent="0.2">
      <c r="A95" s="77"/>
      <c r="B95" s="90" t="s">
        <v>396</v>
      </c>
      <c r="C95" s="99" t="s">
        <v>442</v>
      </c>
      <c r="D95" s="72" t="s">
        <v>169</v>
      </c>
      <c r="E95" s="4">
        <v>123</v>
      </c>
      <c r="F95" s="63"/>
      <c r="G95" s="63"/>
      <c r="H95" s="63"/>
      <c r="I95" s="63"/>
      <c r="J95" s="63"/>
      <c r="K95" s="63"/>
      <c r="L95" s="63"/>
      <c r="M95" s="63"/>
      <c r="N95" s="389"/>
      <c r="P95" s="63"/>
      <c r="Q95" s="63"/>
      <c r="R95" s="63"/>
      <c r="S95" s="389"/>
      <c r="T95" s="4">
        <v>123</v>
      </c>
    </row>
    <row r="96" spans="1:20" s="340" customFormat="1" ht="15.95" customHeight="1" x14ac:dyDescent="0.2">
      <c r="A96" s="77"/>
      <c r="B96" s="90" t="s">
        <v>396</v>
      </c>
      <c r="C96" s="99" t="s">
        <v>817</v>
      </c>
      <c r="D96" s="95" t="s">
        <v>171</v>
      </c>
      <c r="E96" s="4">
        <v>155</v>
      </c>
      <c r="F96" s="63"/>
      <c r="G96" s="63"/>
      <c r="H96" s="63"/>
      <c r="I96" s="63"/>
      <c r="J96" s="63"/>
      <c r="K96" s="63"/>
      <c r="L96" s="63"/>
      <c r="M96" s="63"/>
      <c r="N96" s="389"/>
      <c r="P96" s="63"/>
      <c r="Q96" s="63"/>
      <c r="R96" s="63"/>
      <c r="S96" s="389"/>
      <c r="T96" s="4">
        <v>155</v>
      </c>
    </row>
    <row r="97" spans="1:20" s="340" customFormat="1" ht="15.95" customHeight="1" x14ac:dyDescent="0.2">
      <c r="A97" s="77"/>
      <c r="B97" s="90" t="s">
        <v>396</v>
      </c>
      <c r="C97" s="99" t="s">
        <v>453</v>
      </c>
      <c r="D97" s="72" t="s">
        <v>182</v>
      </c>
      <c r="E97" s="4">
        <v>124</v>
      </c>
      <c r="F97" s="63"/>
      <c r="G97" s="63"/>
      <c r="H97" s="63"/>
      <c r="I97" s="63"/>
      <c r="J97" s="63"/>
      <c r="K97" s="63"/>
      <c r="L97" s="63"/>
      <c r="M97" s="63"/>
      <c r="N97" s="389"/>
      <c r="P97" s="63"/>
      <c r="Q97" s="63"/>
      <c r="R97" s="63"/>
      <c r="S97" s="389"/>
      <c r="T97" s="4">
        <v>124</v>
      </c>
    </row>
    <row r="98" spans="1:20" s="340" customFormat="1" ht="15.95" customHeight="1" x14ac:dyDescent="0.2">
      <c r="A98" s="77"/>
      <c r="B98" s="90" t="s">
        <v>396</v>
      </c>
      <c r="C98" s="99" t="s">
        <v>345</v>
      </c>
      <c r="D98" s="72" t="s">
        <v>183</v>
      </c>
      <c r="E98" s="4">
        <v>125</v>
      </c>
      <c r="F98" s="63"/>
      <c r="G98" s="63"/>
      <c r="H98" s="63"/>
      <c r="I98" s="63"/>
      <c r="J98" s="63"/>
      <c r="K98" s="63"/>
      <c r="L98" s="63"/>
      <c r="M98" s="63"/>
      <c r="N98" s="389"/>
      <c r="P98" s="63"/>
      <c r="Q98" s="63"/>
      <c r="R98" s="63"/>
      <c r="S98" s="389"/>
      <c r="T98" s="4">
        <v>125</v>
      </c>
    </row>
    <row r="99" spans="1:20" s="340" customFormat="1" ht="15.95" customHeight="1" x14ac:dyDescent="0.2">
      <c r="A99" s="77"/>
      <c r="B99" s="90" t="s">
        <v>396</v>
      </c>
      <c r="C99" s="99" t="s">
        <v>454</v>
      </c>
      <c r="D99" s="72" t="s">
        <v>184</v>
      </c>
      <c r="E99" s="4">
        <v>127</v>
      </c>
      <c r="F99" s="63"/>
      <c r="G99" s="63"/>
      <c r="H99" s="63"/>
      <c r="I99" s="63"/>
      <c r="J99" s="63"/>
      <c r="K99" s="63"/>
      <c r="L99" s="63"/>
      <c r="M99" s="63"/>
      <c r="N99" s="389"/>
      <c r="P99" s="63"/>
      <c r="Q99" s="63"/>
      <c r="R99" s="63"/>
      <c r="S99" s="389"/>
      <c r="T99" s="4">
        <v>127</v>
      </c>
    </row>
    <row r="100" spans="1:20" s="340" customFormat="1" ht="15.95" customHeight="1" x14ac:dyDescent="0.2">
      <c r="A100" s="77"/>
      <c r="B100" s="90" t="s">
        <v>396</v>
      </c>
      <c r="C100" s="99" t="s">
        <v>455</v>
      </c>
      <c r="D100" s="72" t="s">
        <v>185</v>
      </c>
      <c r="E100" s="4">
        <v>128</v>
      </c>
      <c r="F100" s="63"/>
      <c r="G100" s="63"/>
      <c r="H100" s="63"/>
      <c r="I100" s="63"/>
      <c r="J100" s="63"/>
      <c r="K100" s="63"/>
      <c r="L100" s="63"/>
      <c r="M100" s="63"/>
      <c r="N100" s="389"/>
      <c r="P100" s="63"/>
      <c r="Q100" s="63"/>
      <c r="R100" s="63"/>
      <c r="S100" s="389"/>
      <c r="T100" s="4">
        <v>128</v>
      </c>
    </row>
    <row r="101" spans="1:20" s="340" customFormat="1" ht="15.95" customHeight="1" x14ac:dyDescent="0.2">
      <c r="A101" s="77"/>
      <c r="B101" s="90" t="s">
        <v>396</v>
      </c>
      <c r="C101" s="99" t="s">
        <v>456</v>
      </c>
      <c r="D101" s="72" t="s">
        <v>186</v>
      </c>
      <c r="E101" s="4">
        <v>129</v>
      </c>
      <c r="F101" s="63"/>
      <c r="G101" s="63"/>
      <c r="H101" s="63"/>
      <c r="I101" s="63"/>
      <c r="J101" s="63"/>
      <c r="K101" s="63"/>
      <c r="L101" s="63"/>
      <c r="M101" s="63"/>
      <c r="N101" s="389"/>
      <c r="P101" s="63"/>
      <c r="Q101" s="63"/>
      <c r="R101" s="63"/>
      <c r="S101" s="389"/>
      <c r="T101" s="4">
        <v>129</v>
      </c>
    </row>
    <row r="102" spans="1:20" s="340" customFormat="1" ht="15.95" customHeight="1" x14ac:dyDescent="0.2">
      <c r="A102" s="77"/>
      <c r="B102" s="90" t="s">
        <v>396</v>
      </c>
      <c r="C102" s="99" t="s">
        <v>457</v>
      </c>
      <c r="D102" s="72" t="s">
        <v>187</v>
      </c>
      <c r="E102" s="4">
        <v>131</v>
      </c>
      <c r="F102" s="63"/>
      <c r="G102" s="63"/>
      <c r="H102" s="63"/>
      <c r="I102" s="63"/>
      <c r="J102" s="63"/>
      <c r="K102" s="63"/>
      <c r="L102" s="63"/>
      <c r="M102" s="63"/>
      <c r="N102" s="389"/>
      <c r="P102" s="63"/>
      <c r="Q102" s="63"/>
      <c r="R102" s="63"/>
      <c r="S102" s="389"/>
      <c r="T102" s="4">
        <v>131</v>
      </c>
    </row>
    <row r="103" spans="1:20" s="340" customFormat="1" ht="15.95" customHeight="1" x14ac:dyDescent="0.2">
      <c r="A103" s="77"/>
      <c r="B103" s="90" t="s">
        <v>396</v>
      </c>
      <c r="C103" s="99" t="s">
        <v>818</v>
      </c>
      <c r="D103" s="95" t="s">
        <v>188</v>
      </c>
      <c r="E103" s="4">
        <v>132</v>
      </c>
      <c r="F103" s="63"/>
      <c r="G103" s="63"/>
      <c r="H103" s="63"/>
      <c r="I103" s="63"/>
      <c r="J103" s="63"/>
      <c r="K103" s="63"/>
      <c r="L103" s="63"/>
      <c r="M103" s="63"/>
      <c r="N103" s="389"/>
      <c r="P103" s="63"/>
      <c r="Q103" s="63"/>
      <c r="R103" s="63"/>
      <c r="S103" s="389"/>
      <c r="T103" s="4">
        <v>132</v>
      </c>
    </row>
    <row r="104" spans="1:20" s="340" customFormat="1" ht="15.95" customHeight="1" x14ac:dyDescent="0.2">
      <c r="A104" s="77"/>
      <c r="B104" s="90" t="s">
        <v>396</v>
      </c>
      <c r="C104" s="99" t="s">
        <v>458</v>
      </c>
      <c r="D104" s="72" t="s">
        <v>189</v>
      </c>
      <c r="E104" s="4">
        <v>133</v>
      </c>
      <c r="F104" s="63"/>
      <c r="G104" s="63"/>
      <c r="H104" s="63"/>
      <c r="I104" s="63"/>
      <c r="J104" s="63"/>
      <c r="K104" s="63"/>
      <c r="L104" s="63"/>
      <c r="M104" s="63"/>
      <c r="N104" s="389"/>
      <c r="P104" s="63"/>
      <c r="Q104" s="63"/>
      <c r="R104" s="63"/>
      <c r="S104" s="389"/>
      <c r="T104" s="4">
        <v>133</v>
      </c>
    </row>
    <row r="105" spans="1:20" s="340" customFormat="1" ht="15.95" customHeight="1" x14ac:dyDescent="0.2">
      <c r="A105" s="77"/>
      <c r="B105" s="90" t="s">
        <v>396</v>
      </c>
      <c r="C105" s="99" t="s">
        <v>459</v>
      </c>
      <c r="D105" s="72" t="s">
        <v>190</v>
      </c>
      <c r="E105" s="4">
        <v>134</v>
      </c>
      <c r="F105" s="63"/>
      <c r="G105" s="63"/>
      <c r="H105" s="63"/>
      <c r="I105" s="63"/>
      <c r="J105" s="63"/>
      <c r="K105" s="63"/>
      <c r="L105" s="63"/>
      <c r="M105" s="63"/>
      <c r="N105" s="389"/>
      <c r="P105" s="63"/>
      <c r="Q105" s="63"/>
      <c r="R105" s="63"/>
      <c r="S105" s="389"/>
      <c r="T105" s="4">
        <v>134</v>
      </c>
    </row>
    <row r="106" spans="1:20" s="340" customFormat="1" ht="15.95" customHeight="1" x14ac:dyDescent="0.2">
      <c r="A106" s="77"/>
      <c r="B106" s="90" t="s">
        <v>396</v>
      </c>
      <c r="C106" s="99" t="s">
        <v>460</v>
      </c>
      <c r="D106" s="72" t="s">
        <v>191</v>
      </c>
      <c r="E106" s="4">
        <v>135</v>
      </c>
      <c r="F106" s="63"/>
      <c r="G106" s="63"/>
      <c r="H106" s="63"/>
      <c r="I106" s="63"/>
      <c r="J106" s="63"/>
      <c r="K106" s="63"/>
      <c r="L106" s="63"/>
      <c r="M106" s="63"/>
      <c r="N106" s="389"/>
      <c r="P106" s="63"/>
      <c r="Q106" s="63"/>
      <c r="R106" s="63"/>
      <c r="S106" s="389"/>
      <c r="T106" s="4">
        <v>135</v>
      </c>
    </row>
    <row r="107" spans="1:20" s="340" customFormat="1" ht="15.95" customHeight="1" x14ac:dyDescent="0.2">
      <c r="A107" s="77"/>
      <c r="B107" s="90" t="s">
        <v>396</v>
      </c>
      <c r="C107" s="99" t="s">
        <v>74</v>
      </c>
      <c r="D107" s="72" t="s">
        <v>75</v>
      </c>
      <c r="E107" s="4">
        <v>136</v>
      </c>
      <c r="F107" s="63"/>
      <c r="G107" s="63"/>
      <c r="H107" s="63"/>
      <c r="I107" s="63"/>
      <c r="J107" s="63"/>
      <c r="K107" s="63"/>
      <c r="L107" s="63"/>
      <c r="M107" s="63"/>
      <c r="N107" s="389"/>
      <c r="P107" s="63"/>
      <c r="Q107" s="63"/>
      <c r="R107" s="63"/>
      <c r="S107" s="389"/>
      <c r="T107" s="4">
        <v>136</v>
      </c>
    </row>
    <row r="108" spans="1:20" s="340" customFormat="1" ht="15.95" customHeight="1" x14ac:dyDescent="0.2">
      <c r="A108" s="77"/>
      <c r="B108" s="90" t="s">
        <v>396</v>
      </c>
      <c r="C108" s="99" t="s">
        <v>461</v>
      </c>
      <c r="D108" s="72" t="s">
        <v>192</v>
      </c>
      <c r="E108" s="4">
        <v>138</v>
      </c>
      <c r="F108" s="63"/>
      <c r="G108" s="63"/>
      <c r="H108" s="63"/>
      <c r="I108" s="63"/>
      <c r="J108" s="63"/>
      <c r="K108" s="63"/>
      <c r="L108" s="63"/>
      <c r="M108" s="63"/>
      <c r="N108" s="389"/>
      <c r="P108" s="63"/>
      <c r="Q108" s="63"/>
      <c r="R108" s="63"/>
      <c r="S108" s="389"/>
      <c r="T108" s="4">
        <v>138</v>
      </c>
    </row>
    <row r="109" spans="1:20" s="340" customFormat="1" ht="15.95" customHeight="1" x14ac:dyDescent="0.2">
      <c r="A109" s="77"/>
      <c r="B109" s="90" t="s">
        <v>396</v>
      </c>
      <c r="C109" s="99" t="s">
        <v>462</v>
      </c>
      <c r="D109" s="72" t="s">
        <v>193</v>
      </c>
      <c r="E109" s="4">
        <v>139</v>
      </c>
      <c r="F109" s="63"/>
      <c r="G109" s="63"/>
      <c r="H109" s="63"/>
      <c r="I109" s="63"/>
      <c r="J109" s="63"/>
      <c r="K109" s="63"/>
      <c r="L109" s="63"/>
      <c r="M109" s="63"/>
      <c r="N109" s="389"/>
      <c r="P109" s="63"/>
      <c r="Q109" s="63"/>
      <c r="R109" s="63"/>
      <c r="S109" s="389"/>
      <c r="T109" s="4">
        <v>139</v>
      </c>
    </row>
    <row r="110" spans="1:20" s="340" customFormat="1" ht="15.95" customHeight="1" x14ac:dyDescent="0.2">
      <c r="A110" s="77"/>
      <c r="B110" s="90" t="s">
        <v>396</v>
      </c>
      <c r="C110" s="99" t="s">
        <v>463</v>
      </c>
      <c r="D110" s="72" t="s">
        <v>194</v>
      </c>
      <c r="E110" s="4">
        <v>141</v>
      </c>
      <c r="F110" s="63"/>
      <c r="G110" s="63"/>
      <c r="H110" s="63"/>
      <c r="I110" s="63"/>
      <c r="J110" s="63"/>
      <c r="K110" s="63"/>
      <c r="L110" s="63"/>
      <c r="M110" s="63"/>
      <c r="N110" s="389"/>
      <c r="P110" s="63"/>
      <c r="Q110" s="63"/>
      <c r="R110" s="63"/>
      <c r="S110" s="389"/>
      <c r="T110" s="4">
        <v>141</v>
      </c>
    </row>
    <row r="111" spans="1:20" s="340" customFormat="1" ht="15.95" customHeight="1" x14ac:dyDescent="0.2">
      <c r="A111" s="77"/>
      <c r="B111" s="90" t="s">
        <v>396</v>
      </c>
      <c r="C111" s="99" t="s">
        <v>464</v>
      </c>
      <c r="D111" s="72" t="s">
        <v>195</v>
      </c>
      <c r="E111" s="4">
        <v>142</v>
      </c>
      <c r="F111" s="63"/>
      <c r="G111" s="63"/>
      <c r="H111" s="63"/>
      <c r="I111" s="63"/>
      <c r="J111" s="63"/>
      <c r="K111" s="63"/>
      <c r="L111" s="63"/>
      <c r="M111" s="63"/>
      <c r="N111" s="389"/>
      <c r="P111" s="63"/>
      <c r="Q111" s="63"/>
      <c r="R111" s="63"/>
      <c r="S111" s="389"/>
      <c r="T111" s="4">
        <v>142</v>
      </c>
    </row>
    <row r="112" spans="1:20" s="340" customFormat="1" ht="15.95" customHeight="1" x14ac:dyDescent="0.2">
      <c r="A112" s="77"/>
      <c r="B112" s="90" t="s">
        <v>396</v>
      </c>
      <c r="C112" s="99" t="s">
        <v>819</v>
      </c>
      <c r="D112" s="95" t="s">
        <v>196</v>
      </c>
      <c r="E112" s="4">
        <v>143</v>
      </c>
      <c r="F112" s="63"/>
      <c r="G112" s="63"/>
      <c r="H112" s="63"/>
      <c r="I112" s="63"/>
      <c r="J112" s="63"/>
      <c r="K112" s="63"/>
      <c r="L112" s="63"/>
      <c r="M112" s="63"/>
      <c r="N112" s="389"/>
      <c r="P112" s="63"/>
      <c r="Q112" s="63"/>
      <c r="R112" s="63"/>
      <c r="S112" s="389"/>
      <c r="T112" s="4">
        <v>143</v>
      </c>
    </row>
    <row r="113" spans="1:20" s="340" customFormat="1" ht="15.95" customHeight="1" x14ac:dyDescent="0.2">
      <c r="A113" s="77"/>
      <c r="B113" s="90" t="s">
        <v>396</v>
      </c>
      <c r="C113" s="99" t="s">
        <v>465</v>
      </c>
      <c r="D113" s="72" t="s">
        <v>197</v>
      </c>
      <c r="E113" s="4">
        <v>144</v>
      </c>
      <c r="F113" s="63"/>
      <c r="G113" s="63"/>
      <c r="H113" s="63"/>
      <c r="I113" s="63"/>
      <c r="J113" s="63"/>
      <c r="K113" s="63"/>
      <c r="L113" s="63"/>
      <c r="M113" s="63"/>
      <c r="N113" s="389"/>
      <c r="P113" s="63"/>
      <c r="Q113" s="63"/>
      <c r="R113" s="63"/>
      <c r="S113" s="389"/>
      <c r="T113" s="4">
        <v>144</v>
      </c>
    </row>
    <row r="114" spans="1:20" s="340" customFormat="1" ht="15.95" customHeight="1" x14ac:dyDescent="0.2">
      <c r="A114" s="77"/>
      <c r="B114" s="90" t="s">
        <v>396</v>
      </c>
      <c r="C114" s="99" t="s">
        <v>466</v>
      </c>
      <c r="D114" s="72" t="s">
        <v>198</v>
      </c>
      <c r="E114" s="4">
        <v>145</v>
      </c>
      <c r="F114" s="63"/>
      <c r="G114" s="63"/>
      <c r="H114" s="63"/>
      <c r="I114" s="63"/>
      <c r="J114" s="63"/>
      <c r="K114" s="63"/>
      <c r="L114" s="63"/>
      <c r="M114" s="63"/>
      <c r="N114" s="389"/>
      <c r="P114" s="63"/>
      <c r="Q114" s="63"/>
      <c r="R114" s="63"/>
      <c r="S114" s="389"/>
      <c r="T114" s="4">
        <v>145</v>
      </c>
    </row>
    <row r="115" spans="1:20" s="340" customFormat="1" ht="15.95" customHeight="1" x14ac:dyDescent="0.2">
      <c r="A115" s="77"/>
      <c r="B115" s="90" t="s">
        <v>396</v>
      </c>
      <c r="C115" s="99" t="s">
        <v>467</v>
      </c>
      <c r="D115" s="72" t="s">
        <v>199</v>
      </c>
      <c r="E115" s="4">
        <v>146</v>
      </c>
      <c r="F115" s="63"/>
      <c r="G115" s="63"/>
      <c r="H115" s="63"/>
      <c r="I115" s="63"/>
      <c r="J115" s="63"/>
      <c r="K115" s="63"/>
      <c r="L115" s="63"/>
      <c r="M115" s="63"/>
      <c r="N115" s="389"/>
      <c r="P115" s="63"/>
      <c r="Q115" s="63"/>
      <c r="R115" s="63"/>
      <c r="S115" s="389"/>
      <c r="T115" s="4">
        <v>146</v>
      </c>
    </row>
    <row r="116" spans="1:20" s="340" customFormat="1" ht="15.95" customHeight="1" x14ac:dyDescent="0.2">
      <c r="A116" s="77"/>
      <c r="B116" s="90" t="s">
        <v>396</v>
      </c>
      <c r="C116" s="99" t="s">
        <v>820</v>
      </c>
      <c r="D116" s="95" t="s">
        <v>200</v>
      </c>
      <c r="E116" s="4">
        <v>140</v>
      </c>
      <c r="F116" s="63"/>
      <c r="G116" s="63"/>
      <c r="H116" s="63"/>
      <c r="I116" s="63"/>
      <c r="J116" s="63"/>
      <c r="K116" s="63"/>
      <c r="L116" s="63"/>
      <c r="M116" s="63"/>
      <c r="N116" s="389"/>
      <c r="P116" s="63"/>
      <c r="Q116" s="63"/>
      <c r="R116" s="63"/>
      <c r="S116" s="389"/>
      <c r="T116" s="4">
        <v>140</v>
      </c>
    </row>
    <row r="117" spans="1:20" s="340" customFormat="1" ht="15.95" customHeight="1" x14ac:dyDescent="0.2">
      <c r="A117" s="77"/>
      <c r="B117" s="90" t="s">
        <v>396</v>
      </c>
      <c r="C117" s="99" t="s">
        <v>921</v>
      </c>
      <c r="D117" s="76" t="s">
        <v>76</v>
      </c>
      <c r="E117" s="4">
        <v>148</v>
      </c>
      <c r="F117" s="63"/>
      <c r="G117" s="63"/>
      <c r="H117" s="63"/>
      <c r="I117" s="63"/>
      <c r="J117" s="63"/>
      <c r="K117" s="63"/>
      <c r="L117" s="63"/>
      <c r="M117" s="63"/>
      <c r="N117" s="389"/>
      <c r="P117" s="63"/>
      <c r="Q117" s="63"/>
      <c r="R117" s="63"/>
      <c r="S117" s="389"/>
      <c r="T117" s="4">
        <v>148</v>
      </c>
    </row>
    <row r="118" spans="1:20" s="340" customFormat="1" ht="15.95" customHeight="1" x14ac:dyDescent="0.2">
      <c r="A118" s="77"/>
      <c r="B118" s="90" t="s">
        <v>396</v>
      </c>
      <c r="C118" s="99" t="s">
        <v>468</v>
      </c>
      <c r="D118" s="72" t="s">
        <v>201</v>
      </c>
      <c r="E118" s="4">
        <v>147</v>
      </c>
      <c r="F118" s="63"/>
      <c r="G118" s="63"/>
      <c r="H118" s="63"/>
      <c r="I118" s="63"/>
      <c r="J118" s="63"/>
      <c r="K118" s="63"/>
      <c r="L118" s="63"/>
      <c r="M118" s="63"/>
      <c r="N118" s="389"/>
      <c r="P118" s="63"/>
      <c r="Q118" s="63"/>
      <c r="R118" s="63"/>
      <c r="S118" s="389"/>
      <c r="T118" s="4">
        <v>147</v>
      </c>
    </row>
    <row r="119" spans="1:20" s="340" customFormat="1" ht="15.95" customHeight="1" x14ac:dyDescent="0.2">
      <c r="A119" s="77"/>
      <c r="B119" s="90" t="s">
        <v>396</v>
      </c>
      <c r="C119" s="99" t="s">
        <v>531</v>
      </c>
      <c r="D119" s="72" t="s">
        <v>530</v>
      </c>
      <c r="E119" s="4">
        <v>157</v>
      </c>
      <c r="F119" s="63"/>
      <c r="G119" s="63"/>
      <c r="H119" s="63"/>
      <c r="I119" s="63"/>
      <c r="J119" s="63"/>
      <c r="K119" s="63"/>
      <c r="L119" s="63"/>
      <c r="M119" s="63"/>
      <c r="N119" s="389"/>
      <c r="P119" s="63"/>
      <c r="Q119" s="63"/>
      <c r="R119" s="63"/>
      <c r="S119" s="389"/>
      <c r="T119" s="4">
        <v>157</v>
      </c>
    </row>
    <row r="120" spans="1:20" s="340" customFormat="1" ht="15.95" customHeight="1" x14ac:dyDescent="0.2">
      <c r="A120" s="77"/>
      <c r="B120" s="90" t="s">
        <v>396</v>
      </c>
      <c r="C120" s="99" t="s">
        <v>1213</v>
      </c>
      <c r="D120" s="72" t="s">
        <v>202</v>
      </c>
      <c r="E120" s="4">
        <v>149</v>
      </c>
      <c r="F120" s="63"/>
      <c r="G120" s="63"/>
      <c r="H120" s="63"/>
      <c r="I120" s="63"/>
      <c r="J120" s="63"/>
      <c r="K120" s="63"/>
      <c r="L120" s="63"/>
      <c r="M120" s="63"/>
      <c r="N120" s="389"/>
      <c r="P120" s="63"/>
      <c r="Q120" s="63"/>
      <c r="R120" s="63"/>
      <c r="S120" s="389"/>
      <c r="T120" s="4">
        <v>149</v>
      </c>
    </row>
    <row r="121" spans="1:20" s="340" customFormat="1" ht="15.95" customHeight="1" x14ac:dyDescent="0.2">
      <c r="A121" s="77"/>
      <c r="B121" s="90" t="s">
        <v>396</v>
      </c>
      <c r="C121" s="99" t="s">
        <v>821</v>
      </c>
      <c r="D121" s="95" t="s">
        <v>203</v>
      </c>
      <c r="E121" s="4">
        <v>150</v>
      </c>
      <c r="F121" s="63"/>
      <c r="G121" s="63"/>
      <c r="H121" s="63"/>
      <c r="I121" s="63"/>
      <c r="J121" s="63"/>
      <c r="K121" s="63"/>
      <c r="L121" s="63"/>
      <c r="M121" s="63"/>
      <c r="N121" s="389"/>
      <c r="P121" s="63"/>
      <c r="Q121" s="63"/>
      <c r="R121" s="63"/>
      <c r="S121" s="389"/>
      <c r="T121" s="4">
        <v>150</v>
      </c>
    </row>
    <row r="122" spans="1:20" s="340" customFormat="1" ht="15.95" customHeight="1" x14ac:dyDescent="0.2">
      <c r="A122" s="77"/>
      <c r="B122" s="90" t="s">
        <v>396</v>
      </c>
      <c r="C122" s="99" t="s">
        <v>469</v>
      </c>
      <c r="D122" s="72" t="s">
        <v>204</v>
      </c>
      <c r="E122" s="4">
        <v>151</v>
      </c>
      <c r="F122" s="63"/>
      <c r="G122" s="63"/>
      <c r="H122" s="63"/>
      <c r="I122" s="63"/>
      <c r="J122" s="63"/>
      <c r="K122" s="63"/>
      <c r="L122" s="63"/>
      <c r="M122" s="63"/>
      <c r="N122" s="389"/>
      <c r="P122" s="63"/>
      <c r="Q122" s="63"/>
      <c r="R122" s="63"/>
      <c r="S122" s="389"/>
      <c r="T122" s="4">
        <v>151</v>
      </c>
    </row>
    <row r="123" spans="1:20" s="340" customFormat="1" ht="15.95" customHeight="1" x14ac:dyDescent="0.2">
      <c r="A123" s="77"/>
      <c r="B123" s="90" t="s">
        <v>396</v>
      </c>
      <c r="C123" s="99" t="s">
        <v>441</v>
      </c>
      <c r="D123" s="72" t="s">
        <v>167</v>
      </c>
      <c r="E123" s="4">
        <v>152</v>
      </c>
      <c r="F123" s="63"/>
      <c r="G123" s="63"/>
      <c r="H123" s="63"/>
      <c r="I123" s="63"/>
      <c r="J123" s="63"/>
      <c r="K123" s="63"/>
      <c r="L123" s="63"/>
      <c r="M123" s="63"/>
      <c r="N123" s="389"/>
      <c r="P123" s="63"/>
      <c r="Q123" s="63"/>
      <c r="R123" s="63"/>
      <c r="S123" s="389"/>
      <c r="T123" s="4">
        <v>152</v>
      </c>
    </row>
    <row r="124" spans="1:20" s="340" customFormat="1" ht="15.95" customHeight="1" x14ac:dyDescent="0.2">
      <c r="A124" s="77"/>
      <c r="B124" s="90" t="s">
        <v>396</v>
      </c>
      <c r="C124" s="99" t="s">
        <v>470</v>
      </c>
      <c r="D124" s="72" t="s">
        <v>205</v>
      </c>
      <c r="E124" s="4">
        <v>154</v>
      </c>
      <c r="F124" s="63"/>
      <c r="G124" s="63"/>
      <c r="H124" s="63"/>
      <c r="I124" s="63"/>
      <c r="J124" s="63"/>
      <c r="K124" s="63"/>
      <c r="L124" s="63"/>
      <c r="M124" s="63"/>
      <c r="N124" s="389"/>
      <c r="P124" s="63"/>
      <c r="Q124" s="63"/>
      <c r="R124" s="63"/>
      <c r="S124" s="389"/>
      <c r="T124" s="4">
        <v>154</v>
      </c>
    </row>
    <row r="125" spans="1:20" ht="15.95" customHeight="1" x14ac:dyDescent="0.2">
      <c r="A125" s="77"/>
      <c r="B125" s="90" t="s">
        <v>396</v>
      </c>
      <c r="C125" s="99" t="s">
        <v>440</v>
      </c>
      <c r="D125" s="72" t="s">
        <v>166</v>
      </c>
      <c r="E125" s="4">
        <v>156</v>
      </c>
      <c r="F125" s="63"/>
      <c r="G125" s="63"/>
      <c r="H125" s="63"/>
      <c r="I125" s="63"/>
      <c r="J125" s="63"/>
      <c r="K125" s="63"/>
      <c r="L125" s="63"/>
      <c r="M125" s="63"/>
      <c r="N125" s="389"/>
      <c r="P125" s="63"/>
      <c r="Q125" s="63"/>
      <c r="R125" s="63"/>
      <c r="S125" s="389"/>
      <c r="T125" s="4">
        <v>156</v>
      </c>
    </row>
    <row r="126" spans="1:20" ht="35.1" customHeight="1" thickBot="1" x14ac:dyDescent="0.25">
      <c r="A126" s="77"/>
      <c r="B126" s="113" t="s">
        <v>402</v>
      </c>
      <c r="C126" s="108"/>
      <c r="D126" s="109" t="s">
        <v>119</v>
      </c>
      <c r="E126" s="8"/>
      <c r="F126" s="315">
        <f t="shared" ref="F126:M126" si="4">SUM(F127,F131,F164)</f>
        <v>0</v>
      </c>
      <c r="G126" s="315">
        <f t="shared" si="4"/>
        <v>0</v>
      </c>
      <c r="H126" s="315">
        <f t="shared" si="4"/>
        <v>0</v>
      </c>
      <c r="I126" s="315">
        <f t="shared" si="4"/>
        <v>0</v>
      </c>
      <c r="J126" s="315">
        <f t="shared" si="4"/>
        <v>0</v>
      </c>
      <c r="K126" s="315">
        <f t="shared" si="4"/>
        <v>0</v>
      </c>
      <c r="L126" s="315">
        <f t="shared" si="4"/>
        <v>0</v>
      </c>
      <c r="M126" s="315">
        <f t="shared" si="4"/>
        <v>0</v>
      </c>
      <c r="N126" s="390"/>
      <c r="P126" s="315">
        <f>SUM(P127,P131,P164)</f>
        <v>0</v>
      </c>
      <c r="Q126" s="315">
        <f>SUM(Q127,Q131,Q164)</f>
        <v>0</v>
      </c>
      <c r="R126" s="315">
        <f>SUM(R127,R131,R164)</f>
        <v>0</v>
      </c>
      <c r="S126" s="390"/>
      <c r="T126" s="8"/>
    </row>
    <row r="127" spans="1:20" ht="35.1" customHeight="1" thickTop="1" thickBot="1" x14ac:dyDescent="0.25">
      <c r="A127" s="77"/>
      <c r="B127" s="110" t="s">
        <v>397</v>
      </c>
      <c r="C127" s="115"/>
      <c r="D127" s="116" t="s">
        <v>780</v>
      </c>
      <c r="E127" s="4"/>
      <c r="F127" s="315">
        <f t="shared" ref="F127:M127" si="5">SUM(F128:F130)</f>
        <v>0</v>
      </c>
      <c r="G127" s="315">
        <f t="shared" si="5"/>
        <v>0</v>
      </c>
      <c r="H127" s="315">
        <f t="shared" si="5"/>
        <v>0</v>
      </c>
      <c r="I127" s="315">
        <f t="shared" si="5"/>
        <v>0</v>
      </c>
      <c r="J127" s="315">
        <f t="shared" si="5"/>
        <v>0</v>
      </c>
      <c r="K127" s="315">
        <f>SUM(K128:K130)</f>
        <v>0</v>
      </c>
      <c r="L127" s="315">
        <f>SUM(L128:L130)</f>
        <v>0</v>
      </c>
      <c r="M127" s="315">
        <f t="shared" si="5"/>
        <v>0</v>
      </c>
      <c r="N127" s="390"/>
      <c r="P127" s="315">
        <f>SUM(P128:P130)</f>
        <v>0</v>
      </c>
      <c r="Q127" s="315">
        <f>SUM(Q128:Q130)</f>
        <v>0</v>
      </c>
      <c r="R127" s="315">
        <f>SUM(R128:R130)</f>
        <v>0</v>
      </c>
      <c r="S127" s="390"/>
      <c r="T127" s="4"/>
    </row>
    <row r="128" spans="1:20" ht="15.95" customHeight="1" thickTop="1" x14ac:dyDescent="0.2">
      <c r="A128" s="77"/>
      <c r="B128" s="90" t="s">
        <v>397</v>
      </c>
      <c r="C128" s="102" t="s">
        <v>80</v>
      </c>
      <c r="D128" s="75" t="s">
        <v>81</v>
      </c>
      <c r="E128" s="4">
        <v>51</v>
      </c>
      <c r="F128" s="9"/>
      <c r="G128" s="9"/>
      <c r="H128" s="9"/>
      <c r="I128" s="9"/>
      <c r="J128" s="9"/>
      <c r="K128" s="9"/>
      <c r="L128" s="9"/>
      <c r="M128" s="9"/>
      <c r="N128" s="389"/>
      <c r="P128" s="9"/>
      <c r="Q128" s="9"/>
      <c r="R128" s="9"/>
      <c r="S128" s="389"/>
      <c r="T128" s="4">
        <v>51</v>
      </c>
    </row>
    <row r="129" spans="1:20" ht="15.95" customHeight="1" x14ac:dyDescent="0.2">
      <c r="A129" s="77"/>
      <c r="B129" s="90" t="s">
        <v>397</v>
      </c>
      <c r="C129" s="99" t="s">
        <v>77</v>
      </c>
      <c r="D129" s="75" t="s">
        <v>78</v>
      </c>
      <c r="E129" s="4">
        <v>52</v>
      </c>
      <c r="F129" s="63"/>
      <c r="G129" s="63"/>
      <c r="H129" s="63"/>
      <c r="I129" s="63"/>
      <c r="J129" s="63"/>
      <c r="K129" s="63"/>
      <c r="L129" s="63"/>
      <c r="M129" s="63"/>
      <c r="N129" s="389"/>
      <c r="P129" s="63"/>
      <c r="Q129" s="63"/>
      <c r="R129" s="63"/>
      <c r="S129" s="389"/>
      <c r="T129" s="4">
        <v>52</v>
      </c>
    </row>
    <row r="130" spans="1:20" ht="15.95" customHeight="1" x14ac:dyDescent="0.2">
      <c r="A130" s="77"/>
      <c r="B130" s="90" t="s">
        <v>397</v>
      </c>
      <c r="C130" s="99" t="s">
        <v>393</v>
      </c>
      <c r="D130" s="342" t="s">
        <v>79</v>
      </c>
      <c r="E130" s="4">
        <v>53</v>
      </c>
      <c r="F130" s="63"/>
      <c r="G130" s="63"/>
      <c r="H130" s="63"/>
      <c r="I130" s="63"/>
      <c r="J130" s="63"/>
      <c r="K130" s="63"/>
      <c r="L130" s="63"/>
      <c r="M130" s="63"/>
      <c r="N130" s="389"/>
      <c r="P130" s="63"/>
      <c r="Q130" s="63"/>
      <c r="R130" s="63"/>
      <c r="S130" s="389"/>
      <c r="T130" s="4">
        <v>53</v>
      </c>
    </row>
    <row r="131" spans="1:20" ht="35.1" customHeight="1" thickBot="1" x14ac:dyDescent="0.25">
      <c r="A131" s="77"/>
      <c r="B131" s="118" t="s">
        <v>398</v>
      </c>
      <c r="C131" s="106"/>
      <c r="D131" s="117" t="s">
        <v>1058</v>
      </c>
      <c r="E131" s="4"/>
      <c r="F131" s="315">
        <f t="shared" ref="F131:M131" si="6">SUM(F132:F163)</f>
        <v>0</v>
      </c>
      <c r="G131" s="315">
        <f t="shared" si="6"/>
        <v>0</v>
      </c>
      <c r="H131" s="315">
        <f t="shared" si="6"/>
        <v>0</v>
      </c>
      <c r="I131" s="315">
        <f t="shared" si="6"/>
        <v>0</v>
      </c>
      <c r="J131" s="315">
        <f t="shared" si="6"/>
        <v>0</v>
      </c>
      <c r="K131" s="315">
        <f t="shared" si="6"/>
        <v>0</v>
      </c>
      <c r="L131" s="315">
        <f t="shared" si="6"/>
        <v>0</v>
      </c>
      <c r="M131" s="315">
        <f t="shared" si="6"/>
        <v>0</v>
      </c>
      <c r="N131" s="390"/>
      <c r="P131" s="315">
        <f>SUM(P132:P163)</f>
        <v>0</v>
      </c>
      <c r="Q131" s="315">
        <f>SUM(Q132:Q163)</f>
        <v>0</v>
      </c>
      <c r="R131" s="315">
        <f>SUM(R132:R163)</f>
        <v>0</v>
      </c>
      <c r="S131" s="390"/>
      <c r="T131" s="4"/>
    </row>
    <row r="132" spans="1:20" ht="15.95" customHeight="1" thickTop="1" x14ac:dyDescent="0.2">
      <c r="A132" s="77"/>
      <c r="B132" s="90" t="s">
        <v>398</v>
      </c>
      <c r="C132" s="99" t="s">
        <v>349</v>
      </c>
      <c r="D132" s="75" t="s">
        <v>235</v>
      </c>
      <c r="E132" s="4">
        <v>101</v>
      </c>
      <c r="F132" s="63"/>
      <c r="G132" s="63"/>
      <c r="H132" s="63"/>
      <c r="I132" s="63"/>
      <c r="J132" s="63"/>
      <c r="K132" s="63"/>
      <c r="L132" s="63"/>
      <c r="M132" s="63"/>
      <c r="N132" s="389"/>
      <c r="P132" s="63"/>
      <c r="Q132" s="63"/>
      <c r="R132" s="63"/>
      <c r="S132" s="389"/>
      <c r="T132" s="4">
        <v>101</v>
      </c>
    </row>
    <row r="133" spans="1:20" s="340" customFormat="1" ht="15.95" customHeight="1" x14ac:dyDescent="0.2">
      <c r="A133" s="77"/>
      <c r="B133" s="90" t="s">
        <v>398</v>
      </c>
      <c r="C133" s="102" t="s">
        <v>333</v>
      </c>
      <c r="D133" s="75" t="s">
        <v>208</v>
      </c>
      <c r="E133" s="4">
        <v>232</v>
      </c>
      <c r="F133" s="63"/>
      <c r="G133" s="63"/>
      <c r="H133" s="63"/>
      <c r="I133" s="63"/>
      <c r="J133" s="63"/>
      <c r="K133" s="63"/>
      <c r="L133" s="63"/>
      <c r="M133" s="63"/>
      <c r="N133" s="389"/>
      <c r="P133" s="63"/>
      <c r="Q133" s="63"/>
      <c r="R133" s="63"/>
      <c r="S133" s="389"/>
      <c r="T133" s="4">
        <v>232</v>
      </c>
    </row>
    <row r="134" spans="1:20" s="340" customFormat="1" ht="15.95" customHeight="1" x14ac:dyDescent="0.2">
      <c r="A134" s="77"/>
      <c r="B134" s="90" t="s">
        <v>398</v>
      </c>
      <c r="C134" s="102" t="s">
        <v>332</v>
      </c>
      <c r="D134" s="75" t="s">
        <v>209</v>
      </c>
      <c r="E134" s="4">
        <v>81</v>
      </c>
      <c r="F134" s="63"/>
      <c r="G134" s="63"/>
      <c r="H134" s="63"/>
      <c r="I134" s="63"/>
      <c r="J134" s="63"/>
      <c r="K134" s="63"/>
      <c r="L134" s="63"/>
      <c r="M134" s="63"/>
      <c r="N134" s="389"/>
      <c r="P134" s="63"/>
      <c r="Q134" s="63"/>
      <c r="R134" s="63"/>
      <c r="S134" s="389"/>
      <c r="T134" s="4">
        <v>81</v>
      </c>
    </row>
    <row r="135" spans="1:20" s="340" customFormat="1" ht="15.95" customHeight="1" x14ac:dyDescent="0.2">
      <c r="A135" s="77"/>
      <c r="B135" s="90" t="s">
        <v>398</v>
      </c>
      <c r="C135" s="102" t="s">
        <v>471</v>
      </c>
      <c r="D135" s="75" t="s">
        <v>210</v>
      </c>
      <c r="E135" s="4">
        <v>82</v>
      </c>
      <c r="F135" s="63"/>
      <c r="G135" s="63"/>
      <c r="H135" s="63"/>
      <c r="I135" s="63"/>
      <c r="J135" s="63"/>
      <c r="K135" s="63"/>
      <c r="L135" s="63"/>
      <c r="M135" s="63"/>
      <c r="N135" s="389"/>
      <c r="P135" s="63"/>
      <c r="Q135" s="63"/>
      <c r="R135" s="63"/>
      <c r="S135" s="389"/>
      <c r="T135" s="4">
        <v>82</v>
      </c>
    </row>
    <row r="136" spans="1:20" s="340" customFormat="1" ht="15.95" customHeight="1" x14ac:dyDescent="0.2">
      <c r="A136" s="77"/>
      <c r="B136" s="90" t="s">
        <v>398</v>
      </c>
      <c r="C136" s="102" t="s">
        <v>337</v>
      </c>
      <c r="D136" s="75" t="s">
        <v>211</v>
      </c>
      <c r="E136" s="4">
        <v>83</v>
      </c>
      <c r="F136" s="63"/>
      <c r="G136" s="63"/>
      <c r="H136" s="63"/>
      <c r="I136" s="63"/>
      <c r="J136" s="63"/>
      <c r="K136" s="63"/>
      <c r="L136" s="63"/>
      <c r="M136" s="63"/>
      <c r="N136" s="389"/>
      <c r="P136" s="63"/>
      <c r="Q136" s="63"/>
      <c r="R136" s="63"/>
      <c r="S136" s="389"/>
      <c r="T136" s="4">
        <v>83</v>
      </c>
    </row>
    <row r="137" spans="1:20" s="340" customFormat="1" ht="15.95" customHeight="1" x14ac:dyDescent="0.2">
      <c r="A137" s="77"/>
      <c r="B137" s="90" t="s">
        <v>398</v>
      </c>
      <c r="C137" s="102" t="s">
        <v>334</v>
      </c>
      <c r="D137" s="75" t="s">
        <v>212</v>
      </c>
      <c r="E137" s="4">
        <v>84</v>
      </c>
      <c r="F137" s="63"/>
      <c r="G137" s="63"/>
      <c r="H137" s="63"/>
      <c r="I137" s="63"/>
      <c r="J137" s="63"/>
      <c r="K137" s="63"/>
      <c r="L137" s="63"/>
      <c r="M137" s="63"/>
      <c r="N137" s="389"/>
      <c r="P137" s="63"/>
      <c r="Q137" s="63"/>
      <c r="R137" s="63"/>
      <c r="S137" s="389"/>
      <c r="T137" s="4">
        <v>84</v>
      </c>
    </row>
    <row r="138" spans="1:20" s="340" customFormat="1" ht="15.95" customHeight="1" x14ac:dyDescent="0.2">
      <c r="A138" s="77"/>
      <c r="B138" s="90" t="s">
        <v>398</v>
      </c>
      <c r="C138" s="102" t="s">
        <v>338</v>
      </c>
      <c r="D138" s="75" t="s">
        <v>213</v>
      </c>
      <c r="E138" s="4">
        <v>56</v>
      </c>
      <c r="F138" s="63"/>
      <c r="G138" s="63"/>
      <c r="H138" s="63"/>
      <c r="I138" s="63"/>
      <c r="J138" s="63"/>
      <c r="K138" s="63"/>
      <c r="L138" s="63"/>
      <c r="M138" s="63"/>
      <c r="N138" s="389"/>
      <c r="P138" s="63"/>
      <c r="Q138" s="63"/>
      <c r="R138" s="63"/>
      <c r="S138" s="389"/>
      <c r="T138" s="4">
        <v>56</v>
      </c>
    </row>
    <row r="139" spans="1:20" s="340" customFormat="1" ht="15.95" customHeight="1" x14ac:dyDescent="0.2">
      <c r="A139" s="77"/>
      <c r="B139" s="90" t="s">
        <v>398</v>
      </c>
      <c r="C139" s="102" t="s">
        <v>336</v>
      </c>
      <c r="D139" s="75" t="s">
        <v>214</v>
      </c>
      <c r="E139" s="4">
        <v>85</v>
      </c>
      <c r="F139" s="63"/>
      <c r="G139" s="63"/>
      <c r="H139" s="63"/>
      <c r="I139" s="63"/>
      <c r="J139" s="63"/>
      <c r="K139" s="63"/>
      <c r="L139" s="63"/>
      <c r="M139" s="63"/>
      <c r="N139" s="389"/>
      <c r="P139" s="63"/>
      <c r="Q139" s="63"/>
      <c r="R139" s="63"/>
      <c r="S139" s="389"/>
      <c r="T139" s="4">
        <v>85</v>
      </c>
    </row>
    <row r="140" spans="1:20" s="340" customFormat="1" ht="15.95" customHeight="1" x14ac:dyDescent="0.2">
      <c r="A140" s="77"/>
      <c r="B140" s="90" t="s">
        <v>398</v>
      </c>
      <c r="C140" s="102" t="s">
        <v>533</v>
      </c>
      <c r="D140" s="75" t="s">
        <v>532</v>
      </c>
      <c r="E140" s="4">
        <v>77</v>
      </c>
      <c r="F140" s="63"/>
      <c r="G140" s="63"/>
      <c r="H140" s="63"/>
      <c r="I140" s="63"/>
      <c r="J140" s="63"/>
      <c r="K140" s="63"/>
      <c r="L140" s="63"/>
      <c r="M140" s="63"/>
      <c r="N140" s="389"/>
      <c r="P140" s="63"/>
      <c r="Q140" s="63"/>
      <c r="R140" s="63"/>
      <c r="S140" s="389"/>
      <c r="T140" s="4">
        <v>77</v>
      </c>
    </row>
    <row r="141" spans="1:20" s="340" customFormat="1" ht="15.95" customHeight="1" x14ac:dyDescent="0.2">
      <c r="A141" s="77"/>
      <c r="B141" s="90" t="s">
        <v>398</v>
      </c>
      <c r="C141" s="102" t="s">
        <v>348</v>
      </c>
      <c r="D141" s="75" t="s">
        <v>215</v>
      </c>
      <c r="E141" s="4">
        <v>234</v>
      </c>
      <c r="F141" s="63"/>
      <c r="G141" s="63"/>
      <c r="H141" s="63"/>
      <c r="I141" s="63"/>
      <c r="J141" s="63"/>
      <c r="K141" s="63"/>
      <c r="L141" s="63"/>
      <c r="M141" s="63"/>
      <c r="N141" s="389"/>
      <c r="P141" s="63"/>
      <c r="Q141" s="63"/>
      <c r="R141" s="63"/>
      <c r="S141" s="389"/>
      <c r="T141" s="4">
        <v>234</v>
      </c>
    </row>
    <row r="142" spans="1:20" s="340" customFormat="1" ht="15.95" customHeight="1" x14ac:dyDescent="0.2">
      <c r="A142" s="77"/>
      <c r="B142" s="90" t="s">
        <v>398</v>
      </c>
      <c r="C142" s="102" t="s">
        <v>473</v>
      </c>
      <c r="D142" s="75" t="s">
        <v>217</v>
      </c>
      <c r="E142" s="4">
        <v>60</v>
      </c>
      <c r="F142" s="63"/>
      <c r="G142" s="63"/>
      <c r="H142" s="63"/>
      <c r="I142" s="63"/>
      <c r="J142" s="63"/>
      <c r="K142" s="63"/>
      <c r="L142" s="63"/>
      <c r="M142" s="63"/>
      <c r="N142" s="389"/>
      <c r="P142" s="63"/>
      <c r="Q142" s="63"/>
      <c r="R142" s="63"/>
      <c r="S142" s="389"/>
      <c r="T142" s="4">
        <v>60</v>
      </c>
    </row>
    <row r="143" spans="1:20" s="340" customFormat="1" ht="15.95" customHeight="1" x14ac:dyDescent="0.2">
      <c r="A143" s="77"/>
      <c r="B143" s="90" t="s">
        <v>398</v>
      </c>
      <c r="C143" s="102" t="s">
        <v>535</v>
      </c>
      <c r="D143" s="75" t="s">
        <v>534</v>
      </c>
      <c r="E143" s="4">
        <v>79</v>
      </c>
      <c r="F143" s="63"/>
      <c r="G143" s="63"/>
      <c r="H143" s="63"/>
      <c r="I143" s="63"/>
      <c r="J143" s="63"/>
      <c r="K143" s="63"/>
      <c r="L143" s="63"/>
      <c r="M143" s="63"/>
      <c r="N143" s="389"/>
      <c r="P143" s="63"/>
      <c r="Q143" s="63"/>
      <c r="R143" s="63"/>
      <c r="S143" s="389"/>
      <c r="T143" s="4">
        <v>79</v>
      </c>
    </row>
    <row r="144" spans="1:20" s="340" customFormat="1" ht="15.95" customHeight="1" x14ac:dyDescent="0.2">
      <c r="A144" s="77"/>
      <c r="B144" s="90" t="s">
        <v>398</v>
      </c>
      <c r="C144" s="102" t="s">
        <v>339</v>
      </c>
      <c r="D144" s="75" t="s">
        <v>219</v>
      </c>
      <c r="E144" s="4">
        <v>87</v>
      </c>
      <c r="F144" s="63"/>
      <c r="G144" s="63"/>
      <c r="H144" s="63"/>
      <c r="I144" s="63"/>
      <c r="J144" s="63"/>
      <c r="K144" s="63"/>
      <c r="L144" s="63"/>
      <c r="M144" s="63"/>
      <c r="N144" s="389"/>
      <c r="P144" s="63"/>
      <c r="Q144" s="63"/>
      <c r="R144" s="63"/>
      <c r="S144" s="389"/>
      <c r="T144" s="4">
        <v>87</v>
      </c>
    </row>
    <row r="145" spans="1:20" s="340" customFormat="1" ht="15.95" customHeight="1" x14ac:dyDescent="0.2">
      <c r="A145" s="77"/>
      <c r="B145" s="90" t="s">
        <v>398</v>
      </c>
      <c r="C145" s="102" t="s">
        <v>475</v>
      </c>
      <c r="D145" s="75" t="s">
        <v>220</v>
      </c>
      <c r="E145" s="4">
        <v>88</v>
      </c>
      <c r="F145" s="63"/>
      <c r="G145" s="63"/>
      <c r="H145" s="63"/>
      <c r="I145" s="63"/>
      <c r="J145" s="63"/>
      <c r="K145" s="63"/>
      <c r="L145" s="63"/>
      <c r="M145" s="63"/>
      <c r="N145" s="389"/>
      <c r="P145" s="63"/>
      <c r="Q145" s="63"/>
      <c r="R145" s="63"/>
      <c r="S145" s="389"/>
      <c r="T145" s="4">
        <v>88</v>
      </c>
    </row>
    <row r="146" spans="1:20" s="340" customFormat="1" ht="15.95" customHeight="1" x14ac:dyDescent="0.2">
      <c r="A146" s="77"/>
      <c r="B146" s="90" t="s">
        <v>398</v>
      </c>
      <c r="C146" s="102" t="s">
        <v>476</v>
      </c>
      <c r="D146" s="75" t="s">
        <v>221</v>
      </c>
      <c r="E146" s="4">
        <v>62</v>
      </c>
      <c r="F146" s="63"/>
      <c r="G146" s="63"/>
      <c r="H146" s="63"/>
      <c r="I146" s="63"/>
      <c r="J146" s="63"/>
      <c r="K146" s="63"/>
      <c r="L146" s="63"/>
      <c r="M146" s="63"/>
      <c r="N146" s="389"/>
      <c r="P146" s="63"/>
      <c r="Q146" s="63"/>
      <c r="R146" s="63"/>
      <c r="S146" s="389"/>
      <c r="T146" s="4">
        <v>62</v>
      </c>
    </row>
    <row r="147" spans="1:20" s="340" customFormat="1" ht="15.95" customHeight="1" x14ac:dyDescent="0.2">
      <c r="A147" s="77"/>
      <c r="B147" s="90" t="s">
        <v>398</v>
      </c>
      <c r="C147" s="102" t="s">
        <v>825</v>
      </c>
      <c r="D147" s="97" t="s">
        <v>222</v>
      </c>
      <c r="E147" s="4">
        <v>89</v>
      </c>
      <c r="F147" s="63"/>
      <c r="G147" s="63"/>
      <c r="H147" s="63"/>
      <c r="I147" s="63"/>
      <c r="J147" s="63"/>
      <c r="K147" s="63"/>
      <c r="L147" s="63"/>
      <c r="M147" s="63"/>
      <c r="N147" s="389"/>
      <c r="P147" s="63"/>
      <c r="Q147" s="63"/>
      <c r="R147" s="63"/>
      <c r="S147" s="389"/>
      <c r="T147" s="4">
        <v>89</v>
      </c>
    </row>
    <row r="148" spans="1:20" s="340" customFormat="1" ht="15.95" customHeight="1" x14ac:dyDescent="0.2">
      <c r="A148" s="77"/>
      <c r="B148" s="90" t="s">
        <v>398</v>
      </c>
      <c r="C148" s="102" t="s">
        <v>477</v>
      </c>
      <c r="D148" s="75" t="s">
        <v>223</v>
      </c>
      <c r="E148" s="4">
        <v>64</v>
      </c>
      <c r="F148" s="63"/>
      <c r="G148" s="63"/>
      <c r="H148" s="63"/>
      <c r="I148" s="63"/>
      <c r="J148" s="63"/>
      <c r="K148" s="63"/>
      <c r="L148" s="63"/>
      <c r="M148" s="63"/>
      <c r="N148" s="389"/>
      <c r="P148" s="63"/>
      <c r="Q148" s="63"/>
      <c r="R148" s="63"/>
      <c r="S148" s="389"/>
      <c r="T148" s="4">
        <v>64</v>
      </c>
    </row>
    <row r="149" spans="1:20" s="340" customFormat="1" ht="15.95" customHeight="1" x14ac:dyDescent="0.2">
      <c r="A149" s="77"/>
      <c r="B149" s="90" t="s">
        <v>398</v>
      </c>
      <c r="C149" s="102" t="s">
        <v>478</v>
      </c>
      <c r="D149" s="75" t="s">
        <v>224</v>
      </c>
      <c r="E149" s="4">
        <v>90</v>
      </c>
      <c r="F149" s="63"/>
      <c r="G149" s="63"/>
      <c r="H149" s="63"/>
      <c r="I149" s="63"/>
      <c r="J149" s="63"/>
      <c r="K149" s="63"/>
      <c r="L149" s="63"/>
      <c r="M149" s="63"/>
      <c r="N149" s="389"/>
      <c r="P149" s="63"/>
      <c r="Q149" s="63"/>
      <c r="R149" s="63"/>
      <c r="S149" s="389"/>
      <c r="T149" s="4">
        <v>90</v>
      </c>
    </row>
    <row r="150" spans="1:20" s="340" customFormat="1" ht="15.95" customHeight="1" x14ac:dyDescent="0.2">
      <c r="A150" s="77"/>
      <c r="B150" s="90" t="s">
        <v>398</v>
      </c>
      <c r="C150" s="102" t="s">
        <v>822</v>
      </c>
      <c r="D150" s="97" t="s">
        <v>225</v>
      </c>
      <c r="E150" s="4">
        <v>67</v>
      </c>
      <c r="F150" s="63"/>
      <c r="G150" s="63"/>
      <c r="H150" s="63"/>
      <c r="I150" s="63"/>
      <c r="J150" s="63"/>
      <c r="K150" s="63"/>
      <c r="L150" s="63"/>
      <c r="M150" s="63"/>
      <c r="N150" s="389"/>
      <c r="P150" s="63"/>
      <c r="Q150" s="63"/>
      <c r="R150" s="63"/>
      <c r="S150" s="389"/>
      <c r="T150" s="4">
        <v>67</v>
      </c>
    </row>
    <row r="151" spans="1:20" s="340" customFormat="1" ht="15.95" customHeight="1" x14ac:dyDescent="0.2">
      <c r="A151" s="77"/>
      <c r="B151" s="90" t="s">
        <v>398</v>
      </c>
      <c r="C151" s="102" t="s">
        <v>479</v>
      </c>
      <c r="D151" s="75" t="s">
        <v>226</v>
      </c>
      <c r="E151" s="4">
        <v>91</v>
      </c>
      <c r="F151" s="63"/>
      <c r="G151" s="63"/>
      <c r="H151" s="63"/>
      <c r="I151" s="63"/>
      <c r="J151" s="63"/>
      <c r="K151" s="63"/>
      <c r="L151" s="63"/>
      <c r="M151" s="63"/>
      <c r="N151" s="389"/>
      <c r="P151" s="63"/>
      <c r="Q151" s="63"/>
      <c r="R151" s="63"/>
      <c r="S151" s="389"/>
      <c r="T151" s="4">
        <v>91</v>
      </c>
    </row>
    <row r="152" spans="1:20" s="340" customFormat="1" ht="15.95" customHeight="1" x14ac:dyDescent="0.2">
      <c r="A152" s="77"/>
      <c r="B152" s="90" t="s">
        <v>398</v>
      </c>
      <c r="C152" s="102" t="s">
        <v>472</v>
      </c>
      <c r="D152" s="75" t="s">
        <v>216</v>
      </c>
      <c r="E152" s="4">
        <v>86</v>
      </c>
      <c r="F152" s="63"/>
      <c r="G152" s="63"/>
      <c r="H152" s="63"/>
      <c r="I152" s="63"/>
      <c r="J152" s="63"/>
      <c r="K152" s="63"/>
      <c r="L152" s="63"/>
      <c r="M152" s="63"/>
      <c r="N152" s="389"/>
      <c r="P152" s="63"/>
      <c r="Q152" s="63"/>
      <c r="R152" s="63"/>
      <c r="S152" s="389"/>
      <c r="T152" s="4">
        <v>86</v>
      </c>
    </row>
    <row r="153" spans="1:20" s="340" customFormat="1" ht="15.95" customHeight="1" x14ac:dyDescent="0.2">
      <c r="A153" s="77"/>
      <c r="B153" s="90" t="s">
        <v>398</v>
      </c>
      <c r="C153" s="102" t="s">
        <v>474</v>
      </c>
      <c r="D153" s="75" t="s">
        <v>218</v>
      </c>
      <c r="E153" s="4">
        <v>92</v>
      </c>
      <c r="F153" s="63"/>
      <c r="G153" s="63"/>
      <c r="H153" s="63"/>
      <c r="I153" s="63"/>
      <c r="J153" s="63"/>
      <c r="K153" s="63"/>
      <c r="L153" s="63"/>
      <c r="M153" s="63"/>
      <c r="N153" s="389"/>
      <c r="P153" s="63"/>
      <c r="Q153" s="63"/>
      <c r="R153" s="63"/>
      <c r="S153" s="389"/>
      <c r="T153" s="4">
        <v>92</v>
      </c>
    </row>
    <row r="154" spans="1:20" s="340" customFormat="1" ht="15.95" customHeight="1" x14ac:dyDescent="0.2">
      <c r="A154" s="77"/>
      <c r="B154" s="90" t="s">
        <v>398</v>
      </c>
      <c r="C154" s="102" t="s">
        <v>82</v>
      </c>
      <c r="D154" s="75" t="s">
        <v>83</v>
      </c>
      <c r="E154" s="4">
        <v>69</v>
      </c>
      <c r="F154" s="63"/>
      <c r="G154" s="63"/>
      <c r="H154" s="63"/>
      <c r="I154" s="63"/>
      <c r="J154" s="63"/>
      <c r="K154" s="63"/>
      <c r="L154" s="63"/>
      <c r="M154" s="63"/>
      <c r="N154" s="389"/>
      <c r="P154" s="63"/>
      <c r="Q154" s="63"/>
      <c r="R154" s="63"/>
      <c r="S154" s="389"/>
      <c r="T154" s="4">
        <v>69</v>
      </c>
    </row>
    <row r="155" spans="1:20" s="340" customFormat="1" ht="15.95" customHeight="1" x14ac:dyDescent="0.2">
      <c r="A155" s="77"/>
      <c r="B155" s="90" t="s">
        <v>398</v>
      </c>
      <c r="C155" s="102" t="s">
        <v>346</v>
      </c>
      <c r="D155" s="75" t="s">
        <v>227</v>
      </c>
      <c r="E155" s="4">
        <v>233</v>
      </c>
      <c r="F155" s="63"/>
      <c r="G155" s="63"/>
      <c r="H155" s="63"/>
      <c r="I155" s="63"/>
      <c r="J155" s="63"/>
      <c r="K155" s="63"/>
      <c r="L155" s="63"/>
      <c r="M155" s="63"/>
      <c r="N155" s="389"/>
      <c r="P155" s="63"/>
      <c r="Q155" s="63"/>
      <c r="R155" s="63"/>
      <c r="S155" s="389"/>
      <c r="T155" s="4">
        <v>233</v>
      </c>
    </row>
    <row r="156" spans="1:20" s="340" customFormat="1" ht="15.95" customHeight="1" x14ac:dyDescent="0.2">
      <c r="A156" s="77"/>
      <c r="B156" s="90" t="s">
        <v>398</v>
      </c>
      <c r="C156" s="102" t="s">
        <v>823</v>
      </c>
      <c r="D156" s="97" t="s">
        <v>228</v>
      </c>
      <c r="E156" s="4">
        <v>70</v>
      </c>
      <c r="F156" s="63"/>
      <c r="G156" s="63"/>
      <c r="H156" s="63"/>
      <c r="I156" s="63"/>
      <c r="J156" s="63"/>
      <c r="K156" s="63"/>
      <c r="L156" s="63"/>
      <c r="M156" s="63"/>
      <c r="N156" s="389"/>
      <c r="P156" s="63"/>
      <c r="Q156" s="63"/>
      <c r="R156" s="63"/>
      <c r="S156" s="389"/>
      <c r="T156" s="4">
        <v>70</v>
      </c>
    </row>
    <row r="157" spans="1:20" s="340" customFormat="1" ht="15.95" customHeight="1" x14ac:dyDescent="0.2">
      <c r="A157" s="77"/>
      <c r="B157" s="90" t="s">
        <v>398</v>
      </c>
      <c r="C157" s="102" t="s">
        <v>824</v>
      </c>
      <c r="D157" s="97" t="s">
        <v>229</v>
      </c>
      <c r="E157" s="4">
        <v>71</v>
      </c>
      <c r="F157" s="63"/>
      <c r="G157" s="63"/>
      <c r="H157" s="63"/>
      <c r="I157" s="63"/>
      <c r="J157" s="63"/>
      <c r="K157" s="63"/>
      <c r="L157" s="63"/>
      <c r="M157" s="63"/>
      <c r="N157" s="389"/>
      <c r="P157" s="63"/>
      <c r="Q157" s="63"/>
      <c r="R157" s="63"/>
      <c r="S157" s="389"/>
      <c r="T157" s="4">
        <v>71</v>
      </c>
    </row>
    <row r="158" spans="1:20" s="340" customFormat="1" ht="15.95" customHeight="1" x14ac:dyDescent="0.2">
      <c r="A158" s="77"/>
      <c r="B158" s="90" t="s">
        <v>398</v>
      </c>
      <c r="C158" s="102" t="s">
        <v>480</v>
      </c>
      <c r="D158" s="75" t="s">
        <v>230</v>
      </c>
      <c r="E158" s="4">
        <v>94</v>
      </c>
      <c r="F158" s="63"/>
      <c r="G158" s="63"/>
      <c r="H158" s="63"/>
      <c r="I158" s="63"/>
      <c r="J158" s="63"/>
      <c r="K158" s="63"/>
      <c r="L158" s="63"/>
      <c r="M158" s="63"/>
      <c r="N158" s="389"/>
      <c r="P158" s="63"/>
      <c r="Q158" s="63"/>
      <c r="R158" s="63"/>
      <c r="S158" s="389"/>
      <c r="T158" s="4">
        <v>94</v>
      </c>
    </row>
    <row r="159" spans="1:20" s="340" customFormat="1" ht="15.95" customHeight="1" x14ac:dyDescent="0.2">
      <c r="A159" s="77"/>
      <c r="B159" s="90" t="s">
        <v>398</v>
      </c>
      <c r="C159" s="102" t="s">
        <v>826</v>
      </c>
      <c r="D159" s="75" t="s">
        <v>231</v>
      </c>
      <c r="E159" s="4">
        <v>95</v>
      </c>
      <c r="F159" s="63"/>
      <c r="G159" s="63"/>
      <c r="H159" s="63"/>
      <c r="I159" s="63"/>
      <c r="J159" s="63"/>
      <c r="K159" s="63"/>
      <c r="L159" s="63"/>
      <c r="M159" s="63"/>
      <c r="N159" s="389"/>
      <c r="P159" s="63"/>
      <c r="Q159" s="63"/>
      <c r="R159" s="63"/>
      <c r="S159" s="389"/>
      <c r="T159" s="4">
        <v>95</v>
      </c>
    </row>
    <row r="160" spans="1:20" s="340" customFormat="1" ht="15.95" customHeight="1" x14ac:dyDescent="0.2">
      <c r="A160" s="77"/>
      <c r="B160" s="90" t="s">
        <v>398</v>
      </c>
      <c r="C160" s="102" t="s">
        <v>827</v>
      </c>
      <c r="D160" s="376" t="s">
        <v>536</v>
      </c>
      <c r="E160" s="4">
        <v>78</v>
      </c>
      <c r="F160" s="63"/>
      <c r="G160" s="63"/>
      <c r="H160" s="63"/>
      <c r="I160" s="63"/>
      <c r="J160" s="63"/>
      <c r="K160" s="63"/>
      <c r="L160" s="63"/>
      <c r="M160" s="63"/>
      <c r="N160" s="389"/>
      <c r="P160" s="63"/>
      <c r="Q160" s="63"/>
      <c r="R160" s="63"/>
      <c r="S160" s="389"/>
      <c r="T160" s="4">
        <v>78</v>
      </c>
    </row>
    <row r="161" spans="1:20" s="340" customFormat="1" ht="15.95" customHeight="1" x14ac:dyDescent="0.2">
      <c r="A161" s="77"/>
      <c r="B161" s="90" t="s">
        <v>398</v>
      </c>
      <c r="C161" s="102" t="s">
        <v>828</v>
      </c>
      <c r="D161" s="97" t="s">
        <v>232</v>
      </c>
      <c r="E161" s="4">
        <v>96</v>
      </c>
      <c r="F161" s="63"/>
      <c r="G161" s="63"/>
      <c r="H161" s="63"/>
      <c r="I161" s="63"/>
      <c r="J161" s="63"/>
      <c r="K161" s="63"/>
      <c r="L161" s="63"/>
      <c r="M161" s="63"/>
      <c r="N161" s="389"/>
      <c r="P161" s="63"/>
      <c r="Q161" s="63"/>
      <c r="R161" s="63"/>
      <c r="S161" s="389"/>
      <c r="T161" s="4">
        <v>96</v>
      </c>
    </row>
    <row r="162" spans="1:20" s="340" customFormat="1" ht="15.95" customHeight="1" x14ac:dyDescent="0.2">
      <c r="A162" s="77"/>
      <c r="B162" s="90" t="s">
        <v>398</v>
      </c>
      <c r="C162" s="102" t="s">
        <v>481</v>
      </c>
      <c r="D162" s="75" t="s">
        <v>233</v>
      </c>
      <c r="E162" s="4">
        <v>97</v>
      </c>
      <c r="F162" s="63"/>
      <c r="G162" s="63"/>
      <c r="H162" s="63"/>
      <c r="I162" s="63"/>
      <c r="J162" s="63"/>
      <c r="K162" s="63"/>
      <c r="L162" s="63"/>
      <c r="M162" s="63"/>
      <c r="N162" s="389"/>
      <c r="P162" s="63"/>
      <c r="Q162" s="63"/>
      <c r="R162" s="63"/>
      <c r="S162" s="389"/>
      <c r="T162" s="4">
        <v>97</v>
      </c>
    </row>
    <row r="163" spans="1:20" s="340" customFormat="1" ht="15.95" customHeight="1" x14ac:dyDescent="0.2">
      <c r="A163" s="77"/>
      <c r="B163" s="90" t="s">
        <v>398</v>
      </c>
      <c r="C163" s="102" t="s">
        <v>922</v>
      </c>
      <c r="D163" s="75" t="s">
        <v>234</v>
      </c>
      <c r="E163" s="4">
        <v>98</v>
      </c>
      <c r="F163" s="63"/>
      <c r="G163" s="63"/>
      <c r="H163" s="63"/>
      <c r="I163" s="63"/>
      <c r="J163" s="63"/>
      <c r="K163" s="63"/>
      <c r="L163" s="63"/>
      <c r="M163" s="63"/>
      <c r="N163" s="389"/>
      <c r="P163" s="63"/>
      <c r="Q163" s="63"/>
      <c r="R163" s="63"/>
      <c r="S163" s="389"/>
      <c r="T163" s="4">
        <v>98</v>
      </c>
    </row>
    <row r="164" spans="1:20" ht="35.1" customHeight="1" thickBot="1" x14ac:dyDescent="0.25">
      <c r="A164" s="77"/>
      <c r="B164" s="118" t="s">
        <v>399</v>
      </c>
      <c r="C164" s="106"/>
      <c r="D164" s="117" t="s">
        <v>1059</v>
      </c>
      <c r="E164" s="4"/>
      <c r="F164" s="315">
        <f t="shared" ref="F164:M164" si="7">SUM(F165:F177)</f>
        <v>0</v>
      </c>
      <c r="G164" s="315">
        <f t="shared" si="7"/>
        <v>0</v>
      </c>
      <c r="H164" s="315">
        <f t="shared" si="7"/>
        <v>0</v>
      </c>
      <c r="I164" s="315">
        <f t="shared" si="7"/>
        <v>0</v>
      </c>
      <c r="J164" s="315">
        <f t="shared" si="7"/>
        <v>0</v>
      </c>
      <c r="K164" s="315">
        <f t="shared" si="7"/>
        <v>0</v>
      </c>
      <c r="L164" s="315">
        <f t="shared" si="7"/>
        <v>0</v>
      </c>
      <c r="M164" s="315">
        <f t="shared" si="7"/>
        <v>0</v>
      </c>
      <c r="N164" s="390"/>
      <c r="P164" s="315">
        <f>SUM(P165:P177)</f>
        <v>0</v>
      </c>
      <c r="Q164" s="315">
        <f>SUM(Q165:Q177)</f>
        <v>0</v>
      </c>
      <c r="R164" s="315">
        <f>SUM(R165:R177)</f>
        <v>0</v>
      </c>
      <c r="S164" s="390"/>
      <c r="T164" s="4"/>
    </row>
    <row r="165" spans="1:20" ht="15.95" customHeight="1" thickTop="1" x14ac:dyDescent="0.2">
      <c r="A165" s="77"/>
      <c r="B165" s="90" t="s">
        <v>399</v>
      </c>
      <c r="C165" s="102" t="s">
        <v>85</v>
      </c>
      <c r="D165" s="64" t="s">
        <v>86</v>
      </c>
      <c r="E165" s="4">
        <v>55</v>
      </c>
      <c r="F165" s="63"/>
      <c r="G165" s="63"/>
      <c r="H165" s="63"/>
      <c r="I165" s="63"/>
      <c r="J165" s="63"/>
      <c r="K165" s="63"/>
      <c r="L165" s="63"/>
      <c r="M165" s="63"/>
      <c r="N165" s="389"/>
      <c r="P165" s="63"/>
      <c r="Q165" s="63"/>
      <c r="R165" s="63"/>
      <c r="S165" s="389"/>
      <c r="T165" s="4">
        <v>55</v>
      </c>
    </row>
    <row r="166" spans="1:20" s="340" customFormat="1" ht="15.95" customHeight="1" x14ac:dyDescent="0.2">
      <c r="A166" s="77"/>
      <c r="B166" s="90" t="s">
        <v>399</v>
      </c>
      <c r="C166" s="102" t="s">
        <v>482</v>
      </c>
      <c r="D166" s="64" t="s">
        <v>236</v>
      </c>
      <c r="E166" s="4">
        <v>57</v>
      </c>
      <c r="F166" s="63"/>
      <c r="G166" s="63"/>
      <c r="H166" s="63"/>
      <c r="I166" s="63"/>
      <c r="J166" s="63"/>
      <c r="K166" s="63"/>
      <c r="L166" s="63"/>
      <c r="M166" s="63"/>
      <c r="N166" s="389"/>
      <c r="P166" s="63"/>
      <c r="Q166" s="63"/>
      <c r="R166" s="63"/>
      <c r="S166" s="389"/>
      <c r="T166" s="4">
        <v>57</v>
      </c>
    </row>
    <row r="167" spans="1:20" s="340" customFormat="1" ht="15.95" customHeight="1" x14ac:dyDescent="0.2">
      <c r="A167" s="77"/>
      <c r="B167" s="90" t="s">
        <v>399</v>
      </c>
      <c r="C167" s="102" t="s">
        <v>87</v>
      </c>
      <c r="D167" s="64" t="s">
        <v>88</v>
      </c>
      <c r="E167" s="4">
        <v>58</v>
      </c>
      <c r="F167" s="63"/>
      <c r="G167" s="63"/>
      <c r="H167" s="63"/>
      <c r="I167" s="63"/>
      <c r="J167" s="63"/>
      <c r="K167" s="63"/>
      <c r="L167" s="63"/>
      <c r="M167" s="63"/>
      <c r="N167" s="389"/>
      <c r="P167" s="63"/>
      <c r="Q167" s="63"/>
      <c r="R167" s="63"/>
      <c r="S167" s="389"/>
      <c r="T167" s="4">
        <v>58</v>
      </c>
    </row>
    <row r="168" spans="1:20" s="340" customFormat="1" ht="15.95" customHeight="1" x14ac:dyDescent="0.2">
      <c r="A168" s="77"/>
      <c r="B168" s="90" t="s">
        <v>399</v>
      </c>
      <c r="C168" s="102" t="s">
        <v>89</v>
      </c>
      <c r="D168" s="64" t="s">
        <v>90</v>
      </c>
      <c r="E168" s="4">
        <v>59</v>
      </c>
      <c r="F168" s="63"/>
      <c r="G168" s="63"/>
      <c r="H168" s="63"/>
      <c r="I168" s="63"/>
      <c r="J168" s="63"/>
      <c r="K168" s="63"/>
      <c r="L168" s="63"/>
      <c r="M168" s="63"/>
      <c r="N168" s="389"/>
      <c r="P168" s="63"/>
      <c r="Q168" s="63"/>
      <c r="R168" s="63"/>
      <c r="S168" s="389"/>
      <c r="T168" s="4">
        <v>59</v>
      </c>
    </row>
    <row r="169" spans="1:20" s="340" customFormat="1" ht="15.95" customHeight="1" x14ac:dyDescent="0.2">
      <c r="A169" s="77"/>
      <c r="B169" s="90" t="s">
        <v>399</v>
      </c>
      <c r="C169" s="102" t="s">
        <v>829</v>
      </c>
      <c r="D169" s="96" t="s">
        <v>238</v>
      </c>
      <c r="E169" s="4">
        <v>61</v>
      </c>
      <c r="F169" s="63"/>
      <c r="G169" s="63"/>
      <c r="H169" s="63"/>
      <c r="I169" s="63"/>
      <c r="J169" s="63"/>
      <c r="K169" s="63"/>
      <c r="L169" s="63"/>
      <c r="M169" s="63"/>
      <c r="N169" s="389"/>
      <c r="P169" s="63"/>
      <c r="Q169" s="63"/>
      <c r="R169" s="63"/>
      <c r="S169" s="389"/>
      <c r="T169" s="4">
        <v>61</v>
      </c>
    </row>
    <row r="170" spans="1:20" s="340" customFormat="1" ht="15.95" customHeight="1" x14ac:dyDescent="0.2">
      <c r="A170" s="77"/>
      <c r="B170" s="90" t="s">
        <v>399</v>
      </c>
      <c r="C170" s="102" t="s">
        <v>915</v>
      </c>
      <c r="D170" s="64" t="s">
        <v>239</v>
      </c>
      <c r="E170" s="4">
        <v>63</v>
      </c>
      <c r="F170" s="63"/>
      <c r="G170" s="63"/>
      <c r="H170" s="63"/>
      <c r="I170" s="63"/>
      <c r="J170" s="63"/>
      <c r="K170" s="63"/>
      <c r="L170" s="63"/>
      <c r="M170" s="63"/>
      <c r="N170" s="389"/>
      <c r="P170" s="63"/>
      <c r="Q170" s="63"/>
      <c r="R170" s="63"/>
      <c r="S170" s="389"/>
      <c r="T170" s="4">
        <v>63</v>
      </c>
    </row>
    <row r="171" spans="1:20" s="340" customFormat="1" ht="15.95" customHeight="1" x14ac:dyDescent="0.2">
      <c r="A171" s="77"/>
      <c r="B171" s="90" t="s">
        <v>399</v>
      </c>
      <c r="C171" s="102" t="s">
        <v>484</v>
      </c>
      <c r="D171" s="64" t="s">
        <v>240</v>
      </c>
      <c r="E171" s="4">
        <v>65</v>
      </c>
      <c r="F171" s="63"/>
      <c r="G171" s="63"/>
      <c r="H171" s="63"/>
      <c r="I171" s="63"/>
      <c r="J171" s="63"/>
      <c r="K171" s="63"/>
      <c r="L171" s="63"/>
      <c r="M171" s="63"/>
      <c r="N171" s="389"/>
      <c r="P171" s="63"/>
      <c r="Q171" s="63"/>
      <c r="R171" s="63"/>
      <c r="S171" s="389"/>
      <c r="T171" s="4">
        <v>65</v>
      </c>
    </row>
    <row r="172" spans="1:20" s="340" customFormat="1" ht="15.95" customHeight="1" x14ac:dyDescent="0.2">
      <c r="A172" s="77"/>
      <c r="B172" s="90" t="s">
        <v>399</v>
      </c>
      <c r="C172" s="102" t="s">
        <v>483</v>
      </c>
      <c r="D172" s="64" t="s">
        <v>237</v>
      </c>
      <c r="E172" s="4">
        <v>68</v>
      </c>
      <c r="F172" s="63"/>
      <c r="G172" s="63"/>
      <c r="H172" s="63"/>
      <c r="I172" s="63"/>
      <c r="J172" s="63"/>
      <c r="K172" s="63"/>
      <c r="L172" s="63"/>
      <c r="M172" s="63"/>
      <c r="N172" s="389"/>
      <c r="P172" s="63"/>
      <c r="Q172" s="63"/>
      <c r="R172" s="63"/>
      <c r="S172" s="389"/>
      <c r="T172" s="4">
        <v>68</v>
      </c>
    </row>
    <row r="173" spans="1:20" s="340" customFormat="1" ht="15.95" customHeight="1" x14ac:dyDescent="0.2">
      <c r="A173" s="77"/>
      <c r="B173" s="90" t="s">
        <v>399</v>
      </c>
      <c r="C173" s="102" t="s">
        <v>485</v>
      </c>
      <c r="D173" s="64" t="s">
        <v>241</v>
      </c>
      <c r="E173" s="4">
        <v>72</v>
      </c>
      <c r="F173" s="63"/>
      <c r="G173" s="63"/>
      <c r="H173" s="63"/>
      <c r="I173" s="63"/>
      <c r="J173" s="63"/>
      <c r="K173" s="63"/>
      <c r="L173" s="63"/>
      <c r="M173" s="63"/>
      <c r="N173" s="389"/>
      <c r="P173" s="63"/>
      <c r="Q173" s="63"/>
      <c r="R173" s="63"/>
      <c r="S173" s="389"/>
      <c r="T173" s="4">
        <v>72</v>
      </c>
    </row>
    <row r="174" spans="1:20" ht="15.95" customHeight="1" x14ac:dyDescent="0.2">
      <c r="A174" s="77"/>
      <c r="B174" s="90" t="s">
        <v>399</v>
      </c>
      <c r="C174" s="99" t="s">
        <v>486</v>
      </c>
      <c r="D174" s="64" t="s">
        <v>242</v>
      </c>
      <c r="E174" s="4">
        <v>73</v>
      </c>
      <c r="F174" s="63"/>
      <c r="G174" s="63"/>
      <c r="H174" s="63"/>
      <c r="I174" s="63"/>
      <c r="J174" s="63"/>
      <c r="K174" s="63"/>
      <c r="L174" s="63"/>
      <c r="M174" s="63"/>
      <c r="N174" s="389"/>
      <c r="P174" s="63"/>
      <c r="Q174" s="63"/>
      <c r="R174" s="63"/>
      <c r="S174" s="389"/>
      <c r="T174" s="4">
        <v>73</v>
      </c>
    </row>
    <row r="175" spans="1:20" ht="15.95" customHeight="1" x14ac:dyDescent="0.2">
      <c r="A175" s="77"/>
      <c r="B175" s="90" t="s">
        <v>399</v>
      </c>
      <c r="C175" s="99" t="s">
        <v>487</v>
      </c>
      <c r="D175" s="64" t="s">
        <v>243</v>
      </c>
      <c r="E175" s="4">
        <v>74</v>
      </c>
      <c r="F175" s="9"/>
      <c r="G175" s="9"/>
      <c r="H175" s="9"/>
      <c r="I175" s="9"/>
      <c r="J175" s="9"/>
      <c r="K175" s="9"/>
      <c r="L175" s="9"/>
      <c r="M175" s="9"/>
      <c r="N175" s="389"/>
      <c r="P175" s="9"/>
      <c r="Q175" s="9"/>
      <c r="R175" s="9"/>
      <c r="S175" s="389"/>
      <c r="T175" s="4">
        <v>74</v>
      </c>
    </row>
    <row r="176" spans="1:20" ht="15.95" customHeight="1" x14ac:dyDescent="0.2">
      <c r="A176" s="77"/>
      <c r="B176" s="90" t="s">
        <v>399</v>
      </c>
      <c r="C176" s="99" t="s">
        <v>91</v>
      </c>
      <c r="D176" s="64" t="s">
        <v>92</v>
      </c>
      <c r="E176" s="4">
        <v>75</v>
      </c>
      <c r="F176" s="9"/>
      <c r="G176" s="9"/>
      <c r="H176" s="9"/>
      <c r="I176" s="9"/>
      <c r="J176" s="9"/>
      <c r="K176" s="9"/>
      <c r="L176" s="9"/>
      <c r="M176" s="9"/>
      <c r="N176" s="389"/>
      <c r="P176" s="9"/>
      <c r="Q176" s="9"/>
      <c r="R176" s="9"/>
      <c r="S176" s="389"/>
      <c r="T176" s="4">
        <v>75</v>
      </c>
    </row>
    <row r="177" spans="1:20" ht="15.95" customHeight="1" x14ac:dyDescent="0.2">
      <c r="A177" s="77"/>
      <c r="B177" s="90" t="s">
        <v>399</v>
      </c>
      <c r="C177" s="99" t="s">
        <v>93</v>
      </c>
      <c r="D177" s="64" t="s">
        <v>94</v>
      </c>
      <c r="E177" s="4">
        <v>76</v>
      </c>
      <c r="F177" s="9"/>
      <c r="G177" s="9"/>
      <c r="H177" s="9"/>
      <c r="I177" s="9"/>
      <c r="J177" s="9"/>
      <c r="K177" s="9"/>
      <c r="L177" s="9"/>
      <c r="M177" s="9"/>
      <c r="N177" s="389"/>
      <c r="P177" s="9"/>
      <c r="Q177" s="9"/>
      <c r="R177" s="9"/>
      <c r="S177" s="389"/>
      <c r="T177" s="4">
        <v>76</v>
      </c>
    </row>
    <row r="178" spans="1:20" ht="35.1" customHeight="1" thickBot="1" x14ac:dyDescent="0.25">
      <c r="A178" s="77"/>
      <c r="B178" s="113" t="s">
        <v>403</v>
      </c>
      <c r="C178" s="108"/>
      <c r="D178" s="109" t="s">
        <v>1021</v>
      </c>
      <c r="E178" s="8"/>
      <c r="F178" s="315">
        <f t="shared" ref="F178:M178" si="8">SUM(F179,F196)</f>
        <v>0</v>
      </c>
      <c r="G178" s="315">
        <f t="shared" si="8"/>
        <v>0</v>
      </c>
      <c r="H178" s="315">
        <f t="shared" si="8"/>
        <v>0</v>
      </c>
      <c r="I178" s="315">
        <f t="shared" si="8"/>
        <v>0</v>
      </c>
      <c r="J178" s="315">
        <f t="shared" si="8"/>
        <v>0</v>
      </c>
      <c r="K178" s="315">
        <f t="shared" si="8"/>
        <v>0</v>
      </c>
      <c r="L178" s="315">
        <f t="shared" si="8"/>
        <v>0</v>
      </c>
      <c r="M178" s="315">
        <f t="shared" si="8"/>
        <v>0</v>
      </c>
      <c r="N178" s="390"/>
      <c r="P178" s="315">
        <f>SUM(P179,P196)</f>
        <v>0</v>
      </c>
      <c r="Q178" s="315">
        <f>SUM(Q179,Q196)</f>
        <v>0</v>
      </c>
      <c r="R178" s="315">
        <f>SUM(R179,R196)</f>
        <v>0</v>
      </c>
      <c r="S178" s="390"/>
      <c r="T178" s="8"/>
    </row>
    <row r="179" spans="1:20" ht="35.1" customHeight="1" thickTop="1" thickBot="1" x14ac:dyDescent="0.25">
      <c r="A179" s="77"/>
      <c r="B179" s="110" t="s">
        <v>400</v>
      </c>
      <c r="C179" s="115"/>
      <c r="D179" s="116" t="s">
        <v>1060</v>
      </c>
      <c r="E179" s="4"/>
      <c r="F179" s="315">
        <f t="shared" ref="F179:M179" si="9">SUM(F180:F195)</f>
        <v>0</v>
      </c>
      <c r="G179" s="315">
        <f t="shared" si="9"/>
        <v>0</v>
      </c>
      <c r="H179" s="315">
        <f t="shared" si="9"/>
        <v>0</v>
      </c>
      <c r="I179" s="315">
        <f t="shared" si="9"/>
        <v>0</v>
      </c>
      <c r="J179" s="315">
        <f t="shared" si="9"/>
        <v>0</v>
      </c>
      <c r="K179" s="315">
        <f t="shared" si="9"/>
        <v>0</v>
      </c>
      <c r="L179" s="315">
        <f t="shared" si="9"/>
        <v>0</v>
      </c>
      <c r="M179" s="315">
        <f t="shared" si="9"/>
        <v>0</v>
      </c>
      <c r="N179" s="390"/>
      <c r="P179" s="315">
        <f>SUM(P180:P195)</f>
        <v>0</v>
      </c>
      <c r="Q179" s="315">
        <f>SUM(Q180:Q195)</f>
        <v>0</v>
      </c>
      <c r="R179" s="315">
        <f>SUM(R180:R195)</f>
        <v>0</v>
      </c>
      <c r="S179" s="390"/>
      <c r="T179" s="4"/>
    </row>
    <row r="180" spans="1:20" ht="15.95" customHeight="1" thickTop="1" x14ac:dyDescent="0.2">
      <c r="A180" s="77"/>
      <c r="B180" s="90" t="s">
        <v>400</v>
      </c>
      <c r="C180" s="168" t="s">
        <v>492</v>
      </c>
      <c r="D180" s="64" t="s">
        <v>252</v>
      </c>
      <c r="E180" s="4">
        <v>37</v>
      </c>
      <c r="F180" s="63"/>
      <c r="G180" s="63"/>
      <c r="H180" s="63"/>
      <c r="I180" s="63"/>
      <c r="J180" s="63"/>
      <c r="K180" s="63"/>
      <c r="L180" s="63"/>
      <c r="M180" s="63"/>
      <c r="N180" s="389"/>
      <c r="P180" s="63"/>
      <c r="Q180" s="63"/>
      <c r="R180" s="63"/>
      <c r="S180" s="389"/>
      <c r="T180" s="4">
        <v>37</v>
      </c>
    </row>
    <row r="181" spans="1:20" ht="15.95" customHeight="1" x14ac:dyDescent="0.2">
      <c r="A181" s="77"/>
      <c r="B181" s="90" t="s">
        <v>400</v>
      </c>
      <c r="C181" s="101" t="s">
        <v>493</v>
      </c>
      <c r="D181" s="64" t="s">
        <v>253</v>
      </c>
      <c r="E181" s="4">
        <v>38</v>
      </c>
      <c r="F181" s="63"/>
      <c r="G181" s="63"/>
      <c r="H181" s="63"/>
      <c r="I181" s="63"/>
      <c r="J181" s="63"/>
      <c r="K181" s="63"/>
      <c r="L181" s="63"/>
      <c r="M181" s="63"/>
      <c r="N181" s="389"/>
      <c r="P181" s="63"/>
      <c r="Q181" s="63"/>
      <c r="R181" s="63"/>
      <c r="S181" s="389"/>
      <c r="T181" s="4">
        <v>38</v>
      </c>
    </row>
    <row r="182" spans="1:20" s="340" customFormat="1" ht="15.95" customHeight="1" x14ac:dyDescent="0.2">
      <c r="A182" s="77"/>
      <c r="B182" s="90" t="s">
        <v>400</v>
      </c>
      <c r="C182" s="168" t="s">
        <v>335</v>
      </c>
      <c r="D182" s="64" t="s">
        <v>244</v>
      </c>
      <c r="E182" s="4">
        <v>172</v>
      </c>
      <c r="F182" s="63"/>
      <c r="G182" s="63"/>
      <c r="H182" s="63"/>
      <c r="I182" s="63"/>
      <c r="J182" s="63"/>
      <c r="K182" s="63"/>
      <c r="L182" s="63"/>
      <c r="M182" s="63"/>
      <c r="N182" s="389"/>
      <c r="P182" s="63"/>
      <c r="Q182" s="63"/>
      <c r="R182" s="63"/>
      <c r="S182" s="389"/>
      <c r="T182" s="4">
        <v>172</v>
      </c>
    </row>
    <row r="183" spans="1:20" s="340" customFormat="1" ht="15.95" customHeight="1" x14ac:dyDescent="0.2">
      <c r="A183" s="77"/>
      <c r="B183" s="90" t="s">
        <v>400</v>
      </c>
      <c r="C183" s="168" t="s">
        <v>494</v>
      </c>
      <c r="D183" s="64" t="s">
        <v>254</v>
      </c>
      <c r="E183" s="4">
        <v>40</v>
      </c>
      <c r="F183" s="63"/>
      <c r="G183" s="63"/>
      <c r="H183" s="63"/>
      <c r="I183" s="63"/>
      <c r="J183" s="63"/>
      <c r="K183" s="63"/>
      <c r="L183" s="63"/>
      <c r="M183" s="63"/>
      <c r="N183" s="389"/>
      <c r="P183" s="63"/>
      <c r="Q183" s="63"/>
      <c r="R183" s="63"/>
      <c r="S183" s="389"/>
      <c r="T183" s="4">
        <v>40</v>
      </c>
    </row>
    <row r="184" spans="1:20" s="340" customFormat="1" ht="15.95" customHeight="1" x14ac:dyDescent="0.2">
      <c r="A184" s="77"/>
      <c r="B184" s="90" t="s">
        <v>400</v>
      </c>
      <c r="C184" s="168" t="s">
        <v>488</v>
      </c>
      <c r="D184" s="64" t="s">
        <v>245</v>
      </c>
      <c r="E184" s="4">
        <v>181</v>
      </c>
      <c r="F184" s="63"/>
      <c r="G184" s="63"/>
      <c r="H184" s="63"/>
      <c r="I184" s="63"/>
      <c r="J184" s="63"/>
      <c r="K184" s="63"/>
      <c r="L184" s="63"/>
      <c r="M184" s="63"/>
      <c r="N184" s="389"/>
      <c r="P184" s="63"/>
      <c r="Q184" s="63"/>
      <c r="R184" s="63"/>
      <c r="S184" s="389"/>
      <c r="T184" s="4">
        <v>181</v>
      </c>
    </row>
    <row r="185" spans="1:20" s="340" customFormat="1" ht="15.95" customHeight="1" x14ac:dyDescent="0.2">
      <c r="A185" s="77"/>
      <c r="B185" s="90" t="s">
        <v>400</v>
      </c>
      <c r="C185" s="102" t="s">
        <v>96</v>
      </c>
      <c r="D185" s="64" t="s">
        <v>97</v>
      </c>
      <c r="E185" s="4">
        <v>183</v>
      </c>
      <c r="F185" s="63"/>
      <c r="G185" s="63"/>
      <c r="H185" s="63"/>
      <c r="I185" s="63"/>
      <c r="J185" s="63"/>
      <c r="K185" s="63"/>
      <c r="L185" s="63"/>
      <c r="M185" s="63"/>
      <c r="N185" s="389"/>
      <c r="P185" s="63"/>
      <c r="Q185" s="63"/>
      <c r="R185" s="63"/>
      <c r="S185" s="389"/>
      <c r="T185" s="4">
        <v>183</v>
      </c>
    </row>
    <row r="186" spans="1:20" s="340" customFormat="1" ht="15.95" customHeight="1" x14ac:dyDescent="0.2">
      <c r="A186" s="77"/>
      <c r="B186" s="90" t="s">
        <v>400</v>
      </c>
      <c r="C186" s="168" t="s">
        <v>830</v>
      </c>
      <c r="D186" s="96" t="s">
        <v>251</v>
      </c>
      <c r="E186" s="4">
        <v>185</v>
      </c>
      <c r="F186" s="63"/>
      <c r="G186" s="63"/>
      <c r="H186" s="63"/>
      <c r="I186" s="63"/>
      <c r="J186" s="63"/>
      <c r="K186" s="63"/>
      <c r="L186" s="63"/>
      <c r="M186" s="63"/>
      <c r="N186" s="389"/>
      <c r="P186" s="63"/>
      <c r="Q186" s="63"/>
      <c r="R186" s="63"/>
      <c r="S186" s="389"/>
      <c r="T186" s="4">
        <v>185</v>
      </c>
    </row>
    <row r="187" spans="1:20" s="340" customFormat="1" ht="15.95" customHeight="1" x14ac:dyDescent="0.2">
      <c r="A187" s="77"/>
      <c r="B187" s="90" t="s">
        <v>400</v>
      </c>
      <c r="C187" s="168" t="s">
        <v>495</v>
      </c>
      <c r="D187" s="64" t="s">
        <v>255</v>
      </c>
      <c r="E187" s="4">
        <v>186</v>
      </c>
      <c r="F187" s="63"/>
      <c r="G187" s="63"/>
      <c r="H187" s="63"/>
      <c r="I187" s="63"/>
      <c r="J187" s="63"/>
      <c r="K187" s="63"/>
      <c r="L187" s="63"/>
      <c r="M187" s="63"/>
      <c r="N187" s="389"/>
      <c r="P187" s="63"/>
      <c r="Q187" s="63"/>
      <c r="R187" s="63"/>
      <c r="S187" s="389"/>
      <c r="T187" s="4">
        <v>186</v>
      </c>
    </row>
    <row r="188" spans="1:20" s="340" customFormat="1" ht="15.95" customHeight="1" x14ac:dyDescent="0.2">
      <c r="A188" s="77"/>
      <c r="B188" s="90" t="s">
        <v>400</v>
      </c>
      <c r="C188" s="168" t="s">
        <v>490</v>
      </c>
      <c r="D188" s="64" t="s">
        <v>248</v>
      </c>
      <c r="E188" s="4">
        <v>188</v>
      </c>
      <c r="F188" s="63"/>
      <c r="G188" s="63"/>
      <c r="H188" s="63"/>
      <c r="I188" s="63"/>
      <c r="J188" s="63"/>
      <c r="K188" s="63"/>
      <c r="L188" s="63"/>
      <c r="M188" s="63"/>
      <c r="N188" s="389"/>
      <c r="P188" s="63"/>
      <c r="Q188" s="63"/>
      <c r="R188" s="63"/>
      <c r="S188" s="389"/>
      <c r="T188" s="4">
        <v>188</v>
      </c>
    </row>
    <row r="189" spans="1:20" s="340" customFormat="1" ht="15.95" customHeight="1" x14ac:dyDescent="0.2">
      <c r="A189" s="77"/>
      <c r="B189" s="90" t="s">
        <v>400</v>
      </c>
      <c r="C189" s="168" t="s">
        <v>489</v>
      </c>
      <c r="D189" s="64" t="s">
        <v>246</v>
      </c>
      <c r="E189" s="4">
        <v>189</v>
      </c>
      <c r="F189" s="63"/>
      <c r="G189" s="63"/>
      <c r="H189" s="63"/>
      <c r="I189" s="63"/>
      <c r="J189" s="63"/>
      <c r="K189" s="63"/>
      <c r="L189" s="63"/>
      <c r="M189" s="63"/>
      <c r="N189" s="389"/>
      <c r="P189" s="63"/>
      <c r="Q189" s="63"/>
      <c r="R189" s="63"/>
      <c r="S189" s="389"/>
      <c r="T189" s="4">
        <v>189</v>
      </c>
    </row>
    <row r="190" spans="1:20" s="340" customFormat="1" ht="15.95" customHeight="1" x14ac:dyDescent="0.2">
      <c r="A190" s="77"/>
      <c r="B190" s="90" t="s">
        <v>400</v>
      </c>
      <c r="C190" s="168" t="s">
        <v>344</v>
      </c>
      <c r="D190" s="64" t="s">
        <v>256</v>
      </c>
      <c r="E190" s="4">
        <v>193</v>
      </c>
      <c r="F190" s="63"/>
      <c r="G190" s="63"/>
      <c r="H190" s="63"/>
      <c r="I190" s="63"/>
      <c r="J190" s="63"/>
      <c r="K190" s="63"/>
      <c r="L190" s="63"/>
      <c r="M190" s="63"/>
      <c r="N190" s="389"/>
      <c r="P190" s="63"/>
      <c r="Q190" s="63"/>
      <c r="R190" s="63"/>
      <c r="S190" s="389"/>
      <c r="T190" s="4">
        <v>193</v>
      </c>
    </row>
    <row r="191" spans="1:20" s="340" customFormat="1" ht="15.95" customHeight="1" x14ac:dyDescent="0.2">
      <c r="A191" s="77"/>
      <c r="B191" s="90" t="s">
        <v>400</v>
      </c>
      <c r="C191" s="168" t="s">
        <v>831</v>
      </c>
      <c r="D191" s="96" t="s">
        <v>247</v>
      </c>
      <c r="E191" s="4">
        <v>201</v>
      </c>
      <c r="F191" s="63"/>
      <c r="G191" s="63"/>
      <c r="H191" s="63"/>
      <c r="I191" s="63"/>
      <c r="J191" s="63"/>
      <c r="K191" s="63"/>
      <c r="L191" s="63"/>
      <c r="M191" s="63"/>
      <c r="N191" s="389"/>
      <c r="P191" s="63"/>
      <c r="Q191" s="63"/>
      <c r="R191" s="63"/>
      <c r="S191" s="389"/>
      <c r="T191" s="4">
        <v>201</v>
      </c>
    </row>
    <row r="192" spans="1:20" s="340" customFormat="1" ht="15.95" customHeight="1" x14ac:dyDescent="0.2">
      <c r="A192" s="77"/>
      <c r="B192" s="90" t="s">
        <v>400</v>
      </c>
      <c r="C192" s="168" t="s">
        <v>923</v>
      </c>
      <c r="D192" s="96" t="s">
        <v>257</v>
      </c>
      <c r="E192" s="4">
        <v>218</v>
      </c>
      <c r="F192" s="63"/>
      <c r="G192" s="63"/>
      <c r="H192" s="63"/>
      <c r="I192" s="63"/>
      <c r="J192" s="63"/>
      <c r="K192" s="63"/>
      <c r="L192" s="63"/>
      <c r="M192" s="63"/>
      <c r="N192" s="389"/>
      <c r="P192" s="63"/>
      <c r="Q192" s="63"/>
      <c r="R192" s="63"/>
      <c r="S192" s="389"/>
      <c r="T192" s="4">
        <v>218</v>
      </c>
    </row>
    <row r="193" spans="1:20" s="340" customFormat="1" ht="15.95" customHeight="1" x14ac:dyDescent="0.2">
      <c r="A193" s="77"/>
      <c r="B193" s="90" t="s">
        <v>400</v>
      </c>
      <c r="C193" s="168" t="s">
        <v>491</v>
      </c>
      <c r="D193" s="64" t="s">
        <v>249</v>
      </c>
      <c r="E193" s="4">
        <v>204</v>
      </c>
      <c r="F193" s="63"/>
      <c r="G193" s="63"/>
      <c r="H193" s="63"/>
      <c r="I193" s="63"/>
      <c r="J193" s="63"/>
      <c r="K193" s="63"/>
      <c r="L193" s="63"/>
      <c r="M193" s="63"/>
      <c r="N193" s="389"/>
      <c r="P193" s="63"/>
      <c r="Q193" s="63"/>
      <c r="R193" s="63"/>
      <c r="S193" s="389"/>
      <c r="T193" s="4">
        <v>204</v>
      </c>
    </row>
    <row r="194" spans="1:20" s="340" customFormat="1" ht="15.95" customHeight="1" x14ac:dyDescent="0.2">
      <c r="A194" s="77"/>
      <c r="B194" s="90" t="s">
        <v>400</v>
      </c>
      <c r="C194" s="168" t="s">
        <v>832</v>
      </c>
      <c r="D194" s="64" t="s">
        <v>258</v>
      </c>
      <c r="E194" s="4">
        <v>207</v>
      </c>
      <c r="F194" s="63"/>
      <c r="G194" s="63"/>
      <c r="H194" s="63"/>
      <c r="I194" s="63"/>
      <c r="J194" s="63"/>
      <c r="K194" s="63"/>
      <c r="L194" s="63"/>
      <c r="M194" s="63"/>
      <c r="N194" s="389"/>
      <c r="P194" s="63"/>
      <c r="Q194" s="63"/>
      <c r="R194" s="63"/>
      <c r="S194" s="389"/>
      <c r="T194" s="4">
        <v>207</v>
      </c>
    </row>
    <row r="195" spans="1:20" s="340" customFormat="1" ht="15.95" customHeight="1" x14ac:dyDescent="0.2">
      <c r="A195" s="77"/>
      <c r="B195" s="90" t="s">
        <v>400</v>
      </c>
      <c r="C195" s="168" t="s">
        <v>833</v>
      </c>
      <c r="D195" s="96" t="s">
        <v>250</v>
      </c>
      <c r="E195" s="4">
        <v>211</v>
      </c>
      <c r="F195" s="63"/>
      <c r="G195" s="63"/>
      <c r="H195" s="63"/>
      <c r="I195" s="63"/>
      <c r="J195" s="63"/>
      <c r="K195" s="63"/>
      <c r="L195" s="63"/>
      <c r="M195" s="63"/>
      <c r="N195" s="389"/>
      <c r="P195" s="63"/>
      <c r="Q195" s="63"/>
      <c r="R195" s="63"/>
      <c r="S195" s="389"/>
      <c r="T195" s="4">
        <v>211</v>
      </c>
    </row>
    <row r="196" spans="1:20" ht="35.1" customHeight="1" thickBot="1" x14ac:dyDescent="0.25">
      <c r="A196" s="77"/>
      <c r="B196" s="118" t="s">
        <v>408</v>
      </c>
      <c r="C196" s="119"/>
      <c r="D196" s="117" t="s">
        <v>1061</v>
      </c>
      <c r="E196" s="4"/>
      <c r="F196" s="315">
        <f t="shared" ref="F196:M196" si="10">SUM(F197:F229)</f>
        <v>0</v>
      </c>
      <c r="G196" s="315">
        <f t="shared" si="10"/>
        <v>0</v>
      </c>
      <c r="H196" s="315">
        <f t="shared" si="10"/>
        <v>0</v>
      </c>
      <c r="I196" s="315">
        <f t="shared" si="10"/>
        <v>0</v>
      </c>
      <c r="J196" s="315">
        <f t="shared" si="10"/>
        <v>0</v>
      </c>
      <c r="K196" s="315">
        <f t="shared" si="10"/>
        <v>0</v>
      </c>
      <c r="L196" s="315">
        <f t="shared" si="10"/>
        <v>0</v>
      </c>
      <c r="M196" s="315">
        <f t="shared" si="10"/>
        <v>0</v>
      </c>
      <c r="N196" s="390"/>
      <c r="P196" s="315">
        <f>SUM(P197:P229)</f>
        <v>0</v>
      </c>
      <c r="Q196" s="315">
        <f>SUM(Q197:Q229)</f>
        <v>0</v>
      </c>
      <c r="R196" s="315">
        <f>SUM(R197:R229)</f>
        <v>0</v>
      </c>
      <c r="S196" s="390"/>
      <c r="T196" s="4"/>
    </row>
    <row r="197" spans="1:20" ht="15.95" customHeight="1" thickTop="1" x14ac:dyDescent="0.2">
      <c r="A197" s="77"/>
      <c r="B197" s="90" t="s">
        <v>408</v>
      </c>
      <c r="C197" s="102" t="s">
        <v>496</v>
      </c>
      <c r="D197" s="64" t="s">
        <v>259</v>
      </c>
      <c r="E197" s="4">
        <v>171</v>
      </c>
      <c r="F197" s="9"/>
      <c r="G197" s="9"/>
      <c r="H197" s="9"/>
      <c r="I197" s="9"/>
      <c r="J197" s="9"/>
      <c r="K197" s="9"/>
      <c r="L197" s="9"/>
      <c r="M197" s="9"/>
      <c r="N197" s="389"/>
      <c r="P197" s="9"/>
      <c r="Q197" s="9"/>
      <c r="R197" s="9"/>
      <c r="S197" s="389"/>
      <c r="T197" s="4">
        <v>171</v>
      </c>
    </row>
    <row r="198" spans="1:20" s="340" customFormat="1" ht="15.95" customHeight="1" x14ac:dyDescent="0.2">
      <c r="A198" s="77"/>
      <c r="B198" s="90" t="s">
        <v>408</v>
      </c>
      <c r="C198" s="102" t="s">
        <v>497</v>
      </c>
      <c r="D198" s="64" t="s">
        <v>260</v>
      </c>
      <c r="E198" s="4">
        <v>173</v>
      </c>
      <c r="F198" s="9"/>
      <c r="G198" s="9"/>
      <c r="H198" s="9"/>
      <c r="I198" s="9"/>
      <c r="J198" s="9"/>
      <c r="K198" s="9"/>
      <c r="L198" s="9"/>
      <c r="M198" s="9"/>
      <c r="N198" s="389"/>
      <c r="P198" s="9"/>
      <c r="Q198" s="9"/>
      <c r="R198" s="9"/>
      <c r="S198" s="389"/>
      <c r="T198" s="4">
        <v>173</v>
      </c>
    </row>
    <row r="199" spans="1:20" s="340" customFormat="1" ht="15.95" customHeight="1" x14ac:dyDescent="0.2">
      <c r="A199" s="77"/>
      <c r="B199" s="90" t="s">
        <v>408</v>
      </c>
      <c r="C199" s="102" t="s">
        <v>498</v>
      </c>
      <c r="D199" s="64" t="s">
        <v>261</v>
      </c>
      <c r="E199" s="4">
        <v>174</v>
      </c>
      <c r="F199" s="9"/>
      <c r="G199" s="9"/>
      <c r="H199" s="9"/>
      <c r="I199" s="9"/>
      <c r="J199" s="9"/>
      <c r="K199" s="9"/>
      <c r="L199" s="9"/>
      <c r="M199" s="9"/>
      <c r="N199" s="389"/>
      <c r="P199" s="9"/>
      <c r="Q199" s="9"/>
      <c r="R199" s="9"/>
      <c r="S199" s="389"/>
      <c r="T199" s="4">
        <v>174</v>
      </c>
    </row>
    <row r="200" spans="1:20" s="340" customFormat="1" ht="15.95" customHeight="1" x14ac:dyDescent="0.2">
      <c r="A200" s="77"/>
      <c r="B200" s="90" t="s">
        <v>408</v>
      </c>
      <c r="C200" s="102" t="s">
        <v>925</v>
      </c>
      <c r="D200" s="64" t="s">
        <v>262</v>
      </c>
      <c r="E200" s="4">
        <v>176</v>
      </c>
      <c r="F200" s="9"/>
      <c r="G200" s="9"/>
      <c r="H200" s="9"/>
      <c r="I200" s="9"/>
      <c r="J200" s="9"/>
      <c r="K200" s="9"/>
      <c r="L200" s="9"/>
      <c r="M200" s="9"/>
      <c r="N200" s="389"/>
      <c r="P200" s="9"/>
      <c r="Q200" s="9"/>
      <c r="R200" s="9"/>
      <c r="S200" s="389"/>
      <c r="T200" s="4">
        <v>176</v>
      </c>
    </row>
    <row r="201" spans="1:20" s="340" customFormat="1" ht="15.95" customHeight="1" x14ac:dyDescent="0.2">
      <c r="A201" s="77"/>
      <c r="B201" s="90" t="s">
        <v>408</v>
      </c>
      <c r="C201" s="102" t="s">
        <v>99</v>
      </c>
      <c r="D201" s="64" t="s">
        <v>100</v>
      </c>
      <c r="E201" s="4">
        <v>177</v>
      </c>
      <c r="F201" s="9"/>
      <c r="G201" s="9"/>
      <c r="H201" s="9"/>
      <c r="I201" s="9"/>
      <c r="J201" s="9"/>
      <c r="K201" s="9"/>
      <c r="L201" s="9"/>
      <c r="M201" s="9"/>
      <c r="N201" s="389"/>
      <c r="P201" s="9"/>
      <c r="Q201" s="9"/>
      <c r="R201" s="9"/>
      <c r="S201" s="389"/>
      <c r="T201" s="4">
        <v>177</v>
      </c>
    </row>
    <row r="202" spans="1:20" s="340" customFormat="1" ht="15.95" customHeight="1" x14ac:dyDescent="0.2">
      <c r="A202" s="77"/>
      <c r="B202" s="90" t="s">
        <v>408</v>
      </c>
      <c r="C202" s="102" t="s">
        <v>926</v>
      </c>
      <c r="D202" s="64" t="s">
        <v>101</v>
      </c>
      <c r="E202" s="4">
        <v>178</v>
      </c>
      <c r="F202" s="9"/>
      <c r="G202" s="9"/>
      <c r="H202" s="9"/>
      <c r="I202" s="9"/>
      <c r="J202" s="9"/>
      <c r="K202" s="9"/>
      <c r="L202" s="9"/>
      <c r="M202" s="9"/>
      <c r="N202" s="389"/>
      <c r="P202" s="9"/>
      <c r="Q202" s="9"/>
      <c r="R202" s="9"/>
      <c r="S202" s="389"/>
      <c r="T202" s="4">
        <v>178</v>
      </c>
    </row>
    <row r="203" spans="1:20" s="340" customFormat="1" ht="15.95" customHeight="1" x14ac:dyDescent="0.2">
      <c r="A203" s="77"/>
      <c r="B203" s="90" t="s">
        <v>408</v>
      </c>
      <c r="C203" s="102" t="s">
        <v>367</v>
      </c>
      <c r="D203" s="96" t="s">
        <v>102</v>
      </c>
      <c r="E203" s="4">
        <v>179</v>
      </c>
      <c r="F203" s="9"/>
      <c r="G203" s="9"/>
      <c r="H203" s="9"/>
      <c r="I203" s="9"/>
      <c r="J203" s="9"/>
      <c r="K203" s="9"/>
      <c r="L203" s="9"/>
      <c r="M203" s="9"/>
      <c r="N203" s="389"/>
      <c r="P203" s="9"/>
      <c r="Q203" s="9"/>
      <c r="R203" s="9"/>
      <c r="S203" s="389"/>
      <c r="T203" s="4">
        <v>179</v>
      </c>
    </row>
    <row r="204" spans="1:20" s="340" customFormat="1" ht="15.95" customHeight="1" x14ac:dyDescent="0.2">
      <c r="A204" s="77"/>
      <c r="B204" s="90" t="s">
        <v>408</v>
      </c>
      <c r="C204" s="102" t="s">
        <v>103</v>
      </c>
      <c r="D204" s="64" t="s">
        <v>104</v>
      </c>
      <c r="E204" s="4">
        <v>180</v>
      </c>
      <c r="F204" s="9"/>
      <c r="G204" s="9"/>
      <c r="H204" s="9"/>
      <c r="I204" s="9"/>
      <c r="J204" s="9"/>
      <c r="K204" s="9"/>
      <c r="L204" s="9"/>
      <c r="M204" s="9"/>
      <c r="N204" s="389"/>
      <c r="P204" s="9"/>
      <c r="Q204" s="9"/>
      <c r="R204" s="9"/>
      <c r="S204" s="389"/>
      <c r="T204" s="4">
        <v>180</v>
      </c>
    </row>
    <row r="205" spans="1:20" s="442" customFormat="1" ht="15.95" customHeight="1" x14ac:dyDescent="0.2">
      <c r="A205" s="77"/>
      <c r="B205" s="90" t="s">
        <v>408</v>
      </c>
      <c r="C205" s="168" t="s">
        <v>924</v>
      </c>
      <c r="D205" s="64" t="s">
        <v>98</v>
      </c>
      <c r="E205" s="4">
        <v>182</v>
      </c>
      <c r="F205" s="9"/>
      <c r="G205" s="9"/>
      <c r="H205" s="9"/>
      <c r="I205" s="9"/>
      <c r="J205" s="9"/>
      <c r="K205" s="9"/>
      <c r="L205" s="9"/>
      <c r="M205" s="9"/>
      <c r="N205" s="389"/>
      <c r="P205" s="9"/>
      <c r="Q205" s="9"/>
      <c r="R205" s="9"/>
      <c r="S205" s="389"/>
      <c r="T205" s="4">
        <v>182</v>
      </c>
    </row>
    <row r="206" spans="1:20" s="340" customFormat="1" ht="15.95" customHeight="1" x14ac:dyDescent="0.2">
      <c r="A206" s="77"/>
      <c r="B206" s="90" t="s">
        <v>408</v>
      </c>
      <c r="C206" s="102" t="s">
        <v>105</v>
      </c>
      <c r="D206" s="64" t="s">
        <v>106</v>
      </c>
      <c r="E206" s="4">
        <v>184</v>
      </c>
      <c r="F206" s="9"/>
      <c r="G206" s="9"/>
      <c r="H206" s="9"/>
      <c r="I206" s="9"/>
      <c r="J206" s="9"/>
      <c r="K206" s="9"/>
      <c r="L206" s="9"/>
      <c r="M206" s="9"/>
      <c r="N206" s="389"/>
      <c r="P206" s="9"/>
      <c r="Q206" s="9"/>
      <c r="R206" s="9"/>
      <c r="S206" s="389"/>
      <c r="T206" s="4">
        <v>184</v>
      </c>
    </row>
    <row r="207" spans="1:20" s="340" customFormat="1" ht="15.95" customHeight="1" x14ac:dyDescent="0.2">
      <c r="A207" s="77"/>
      <c r="B207" s="90" t="s">
        <v>408</v>
      </c>
      <c r="C207" s="102" t="s">
        <v>499</v>
      </c>
      <c r="D207" s="64" t="s">
        <v>263</v>
      </c>
      <c r="E207" s="4">
        <v>187</v>
      </c>
      <c r="F207" s="9"/>
      <c r="G207" s="9"/>
      <c r="H207" s="9"/>
      <c r="I207" s="9"/>
      <c r="J207" s="9"/>
      <c r="K207" s="9"/>
      <c r="L207" s="9"/>
      <c r="M207" s="9"/>
      <c r="N207" s="389"/>
      <c r="P207" s="9"/>
      <c r="Q207" s="9"/>
      <c r="R207" s="9"/>
      <c r="S207" s="389"/>
      <c r="T207" s="4">
        <v>187</v>
      </c>
    </row>
    <row r="208" spans="1:20" s="340" customFormat="1" ht="15.95" customHeight="1" x14ac:dyDescent="0.2">
      <c r="A208" s="77"/>
      <c r="B208" s="90" t="s">
        <v>408</v>
      </c>
      <c r="C208" s="102" t="s">
        <v>500</v>
      </c>
      <c r="D208" s="64" t="s">
        <v>264</v>
      </c>
      <c r="E208" s="4">
        <v>213</v>
      </c>
      <c r="F208" s="9"/>
      <c r="G208" s="9"/>
      <c r="H208" s="9"/>
      <c r="I208" s="9"/>
      <c r="J208" s="9"/>
      <c r="K208" s="9"/>
      <c r="L208" s="9"/>
      <c r="M208" s="9"/>
      <c r="N208" s="389"/>
      <c r="P208" s="9"/>
      <c r="Q208" s="9"/>
      <c r="R208" s="9"/>
      <c r="S208" s="389"/>
      <c r="T208" s="4">
        <v>213</v>
      </c>
    </row>
    <row r="209" spans="1:20" s="340" customFormat="1" ht="15.95" customHeight="1" x14ac:dyDescent="0.2">
      <c r="A209" s="77"/>
      <c r="B209" s="90" t="s">
        <v>408</v>
      </c>
      <c r="C209" s="102" t="s">
        <v>932</v>
      </c>
      <c r="D209" s="64" t="s">
        <v>266</v>
      </c>
      <c r="E209" s="4">
        <v>214</v>
      </c>
      <c r="F209" s="9"/>
      <c r="G209" s="9"/>
      <c r="H209" s="9"/>
      <c r="I209" s="9"/>
      <c r="J209" s="9"/>
      <c r="K209" s="9"/>
      <c r="L209" s="9"/>
      <c r="M209" s="9"/>
      <c r="N209" s="389"/>
      <c r="P209" s="9"/>
      <c r="Q209" s="9"/>
      <c r="R209" s="9"/>
      <c r="S209" s="389"/>
      <c r="T209" s="4">
        <v>214</v>
      </c>
    </row>
    <row r="210" spans="1:20" s="340" customFormat="1" ht="15.95" customHeight="1" x14ac:dyDescent="0.2">
      <c r="A210" s="77"/>
      <c r="B210" s="90" t="s">
        <v>408</v>
      </c>
      <c r="C210" s="102" t="s">
        <v>501</v>
      </c>
      <c r="D210" s="64" t="s">
        <v>265</v>
      </c>
      <c r="E210" s="4">
        <v>190</v>
      </c>
      <c r="F210" s="9"/>
      <c r="G210" s="9"/>
      <c r="H210" s="9"/>
      <c r="I210" s="9"/>
      <c r="J210" s="9"/>
      <c r="K210" s="9"/>
      <c r="L210" s="9"/>
      <c r="M210" s="9"/>
      <c r="N210" s="389"/>
      <c r="P210" s="9"/>
      <c r="Q210" s="9"/>
      <c r="R210" s="9"/>
      <c r="S210" s="389"/>
      <c r="T210" s="4">
        <v>190</v>
      </c>
    </row>
    <row r="211" spans="1:20" s="340" customFormat="1" ht="15.95" customHeight="1" x14ac:dyDescent="0.2">
      <c r="A211" s="77"/>
      <c r="B211" s="90" t="s">
        <v>408</v>
      </c>
      <c r="C211" s="102" t="s">
        <v>927</v>
      </c>
      <c r="D211" s="64" t="s">
        <v>107</v>
      </c>
      <c r="E211" s="4">
        <v>191</v>
      </c>
      <c r="F211" s="9"/>
      <c r="G211" s="9"/>
      <c r="H211" s="9"/>
      <c r="I211" s="9"/>
      <c r="J211" s="9"/>
      <c r="K211" s="9"/>
      <c r="L211" s="9"/>
      <c r="M211" s="9"/>
      <c r="N211" s="389"/>
      <c r="P211" s="9"/>
      <c r="Q211" s="9"/>
      <c r="R211" s="9"/>
      <c r="S211" s="389"/>
      <c r="T211" s="4">
        <v>191</v>
      </c>
    </row>
    <row r="212" spans="1:20" s="340" customFormat="1" ht="15.95" customHeight="1" x14ac:dyDescent="0.2">
      <c r="A212" s="77"/>
      <c r="B212" s="90" t="s">
        <v>408</v>
      </c>
      <c r="C212" s="102" t="s">
        <v>502</v>
      </c>
      <c r="D212" s="64" t="s">
        <v>267</v>
      </c>
      <c r="E212" s="4">
        <v>192</v>
      </c>
      <c r="F212" s="9"/>
      <c r="G212" s="9"/>
      <c r="H212" s="9"/>
      <c r="I212" s="9"/>
      <c r="J212" s="9"/>
      <c r="K212" s="9"/>
      <c r="L212" s="9"/>
      <c r="M212" s="9"/>
      <c r="N212" s="389"/>
      <c r="P212" s="9"/>
      <c r="Q212" s="9"/>
      <c r="R212" s="9"/>
      <c r="S212" s="389"/>
      <c r="T212" s="4">
        <v>192</v>
      </c>
    </row>
    <row r="213" spans="1:20" s="340" customFormat="1" ht="15.95" customHeight="1" x14ac:dyDescent="0.2">
      <c r="A213" s="77"/>
      <c r="B213" s="90" t="s">
        <v>408</v>
      </c>
      <c r="C213" s="102" t="s">
        <v>503</v>
      </c>
      <c r="D213" s="64" t="s">
        <v>268</v>
      </c>
      <c r="E213" s="4">
        <v>194</v>
      </c>
      <c r="F213" s="9"/>
      <c r="G213" s="9"/>
      <c r="H213" s="9"/>
      <c r="I213" s="9"/>
      <c r="J213" s="9"/>
      <c r="K213" s="9"/>
      <c r="L213" s="9"/>
      <c r="M213" s="9"/>
      <c r="N213" s="389"/>
      <c r="P213" s="9"/>
      <c r="Q213" s="9"/>
      <c r="R213" s="9"/>
      <c r="S213" s="389"/>
      <c r="T213" s="4">
        <v>194</v>
      </c>
    </row>
    <row r="214" spans="1:20" s="340" customFormat="1" ht="15.95" customHeight="1" x14ac:dyDescent="0.2">
      <c r="A214" s="77"/>
      <c r="B214" s="90" t="s">
        <v>408</v>
      </c>
      <c r="C214" s="102" t="s">
        <v>368</v>
      </c>
      <c r="D214" s="96" t="s">
        <v>108</v>
      </c>
      <c r="E214" s="4">
        <v>195</v>
      </c>
      <c r="F214" s="9"/>
      <c r="G214" s="9"/>
      <c r="H214" s="9"/>
      <c r="I214" s="9"/>
      <c r="J214" s="9"/>
      <c r="K214" s="9"/>
      <c r="L214" s="9"/>
      <c r="M214" s="9"/>
      <c r="N214" s="389"/>
      <c r="P214" s="9"/>
      <c r="Q214" s="9"/>
      <c r="R214" s="9"/>
      <c r="S214" s="389"/>
      <c r="T214" s="4">
        <v>195</v>
      </c>
    </row>
    <row r="215" spans="1:20" s="340" customFormat="1" ht="15.95" customHeight="1" x14ac:dyDescent="0.2">
      <c r="A215" s="77"/>
      <c r="B215" s="90" t="s">
        <v>408</v>
      </c>
      <c r="C215" s="102" t="s">
        <v>347</v>
      </c>
      <c r="D215" s="64" t="s">
        <v>269</v>
      </c>
      <c r="E215" s="4">
        <v>196</v>
      </c>
      <c r="F215" s="9"/>
      <c r="G215" s="9"/>
      <c r="H215" s="9"/>
      <c r="I215" s="9"/>
      <c r="J215" s="9"/>
      <c r="K215" s="9"/>
      <c r="L215" s="9"/>
      <c r="M215" s="9"/>
      <c r="N215" s="389"/>
      <c r="P215" s="9"/>
      <c r="Q215" s="9"/>
      <c r="R215" s="9"/>
      <c r="S215" s="389"/>
      <c r="T215" s="4">
        <v>196</v>
      </c>
    </row>
    <row r="216" spans="1:20" s="340" customFormat="1" ht="15.95" customHeight="1" x14ac:dyDescent="0.2">
      <c r="A216" s="77"/>
      <c r="B216" s="90" t="s">
        <v>408</v>
      </c>
      <c r="C216" s="102" t="s">
        <v>504</v>
      </c>
      <c r="D216" s="64" t="s">
        <v>270</v>
      </c>
      <c r="E216" s="4">
        <v>197</v>
      </c>
      <c r="F216" s="9"/>
      <c r="G216" s="9"/>
      <c r="H216" s="9"/>
      <c r="I216" s="9"/>
      <c r="J216" s="9"/>
      <c r="K216" s="9"/>
      <c r="L216" s="9"/>
      <c r="M216" s="9"/>
      <c r="N216" s="389"/>
      <c r="P216" s="9"/>
      <c r="Q216" s="9"/>
      <c r="R216" s="9"/>
      <c r="S216" s="389"/>
      <c r="T216" s="4">
        <v>197</v>
      </c>
    </row>
    <row r="217" spans="1:20" s="340" customFormat="1" ht="15.95" customHeight="1" x14ac:dyDescent="0.2">
      <c r="A217" s="77"/>
      <c r="B217" s="90" t="s">
        <v>408</v>
      </c>
      <c r="C217" s="102" t="s">
        <v>505</v>
      </c>
      <c r="D217" s="64" t="s">
        <v>271</v>
      </c>
      <c r="E217" s="4">
        <v>198</v>
      </c>
      <c r="F217" s="9"/>
      <c r="G217" s="9"/>
      <c r="H217" s="9"/>
      <c r="I217" s="9"/>
      <c r="J217" s="9"/>
      <c r="K217" s="9"/>
      <c r="L217" s="9"/>
      <c r="M217" s="9"/>
      <c r="N217" s="389"/>
      <c r="P217" s="9"/>
      <c r="Q217" s="9"/>
      <c r="R217" s="9"/>
      <c r="S217" s="389"/>
      <c r="T217" s="4">
        <v>198</v>
      </c>
    </row>
    <row r="218" spans="1:20" s="340" customFormat="1" ht="15.95" customHeight="1" x14ac:dyDescent="0.2">
      <c r="A218" s="77"/>
      <c r="B218" s="90" t="s">
        <v>408</v>
      </c>
      <c r="C218" s="102" t="s">
        <v>506</v>
      </c>
      <c r="D218" s="64" t="s">
        <v>272</v>
      </c>
      <c r="E218" s="4">
        <v>199</v>
      </c>
      <c r="F218" s="9"/>
      <c r="G218" s="9"/>
      <c r="H218" s="9"/>
      <c r="I218" s="9"/>
      <c r="J218" s="9"/>
      <c r="K218" s="9"/>
      <c r="L218" s="9"/>
      <c r="M218" s="9"/>
      <c r="N218" s="389"/>
      <c r="P218" s="9"/>
      <c r="Q218" s="9"/>
      <c r="R218" s="9"/>
      <c r="S218" s="389"/>
      <c r="T218" s="4">
        <v>199</v>
      </c>
    </row>
    <row r="219" spans="1:20" s="340" customFormat="1" ht="15.95" customHeight="1" x14ac:dyDescent="0.2">
      <c r="A219" s="77"/>
      <c r="B219" s="90" t="s">
        <v>408</v>
      </c>
      <c r="C219" s="102" t="s">
        <v>507</v>
      </c>
      <c r="D219" s="64" t="s">
        <v>273</v>
      </c>
      <c r="E219" s="4">
        <v>202</v>
      </c>
      <c r="F219" s="9"/>
      <c r="G219" s="9"/>
      <c r="H219" s="9"/>
      <c r="I219" s="9"/>
      <c r="J219" s="9"/>
      <c r="K219" s="9"/>
      <c r="L219" s="9"/>
      <c r="M219" s="9"/>
      <c r="N219" s="389"/>
      <c r="P219" s="9"/>
      <c r="Q219" s="9"/>
      <c r="R219" s="9"/>
      <c r="S219" s="389"/>
      <c r="T219" s="4">
        <v>202</v>
      </c>
    </row>
    <row r="220" spans="1:20" ht="15.95" customHeight="1" x14ac:dyDescent="0.2">
      <c r="A220" s="77"/>
      <c r="B220" s="90" t="s">
        <v>408</v>
      </c>
      <c r="C220" s="99" t="s">
        <v>109</v>
      </c>
      <c r="D220" s="64" t="s">
        <v>110</v>
      </c>
      <c r="E220" s="4">
        <v>203</v>
      </c>
      <c r="F220" s="9"/>
      <c r="G220" s="9"/>
      <c r="H220" s="9"/>
      <c r="I220" s="9"/>
      <c r="J220" s="9"/>
      <c r="K220" s="9"/>
      <c r="L220" s="9"/>
      <c r="M220" s="9"/>
      <c r="N220" s="389"/>
      <c r="P220" s="9"/>
      <c r="Q220" s="9"/>
      <c r="R220" s="9"/>
      <c r="S220" s="389"/>
      <c r="T220" s="4">
        <v>203</v>
      </c>
    </row>
    <row r="221" spans="1:20" ht="15.95" customHeight="1" x14ac:dyDescent="0.2">
      <c r="A221" s="77"/>
      <c r="B221" s="90" t="s">
        <v>408</v>
      </c>
      <c r="C221" s="99" t="s">
        <v>111</v>
      </c>
      <c r="D221" s="64" t="s">
        <v>112</v>
      </c>
      <c r="E221" s="4">
        <v>205</v>
      </c>
      <c r="F221" s="9"/>
      <c r="G221" s="9"/>
      <c r="H221" s="9"/>
      <c r="I221" s="9"/>
      <c r="J221" s="9"/>
      <c r="K221" s="9"/>
      <c r="L221" s="9"/>
      <c r="M221" s="9"/>
      <c r="N221" s="389"/>
      <c r="P221" s="9"/>
      <c r="Q221" s="9"/>
      <c r="R221" s="9"/>
      <c r="S221" s="389"/>
      <c r="T221" s="4">
        <v>205</v>
      </c>
    </row>
    <row r="222" spans="1:20" ht="15.95" customHeight="1" x14ac:dyDescent="0.2">
      <c r="A222" s="77"/>
      <c r="B222" s="90" t="s">
        <v>408</v>
      </c>
      <c r="C222" s="99" t="s">
        <v>508</v>
      </c>
      <c r="D222" s="64" t="s">
        <v>274</v>
      </c>
      <c r="E222" s="4">
        <v>206</v>
      </c>
      <c r="F222" s="63"/>
      <c r="G222" s="63"/>
      <c r="H222" s="63"/>
      <c r="I222" s="63"/>
      <c r="J222" s="63"/>
      <c r="K222" s="63"/>
      <c r="L222" s="63"/>
      <c r="M222" s="63"/>
      <c r="N222" s="389"/>
      <c r="P222" s="63"/>
      <c r="Q222" s="63"/>
      <c r="R222" s="63"/>
      <c r="S222" s="389"/>
      <c r="T222" s="4">
        <v>206</v>
      </c>
    </row>
    <row r="223" spans="1:20" ht="15.95" customHeight="1" x14ac:dyDescent="0.2">
      <c r="A223" s="77"/>
      <c r="B223" s="90" t="s">
        <v>408</v>
      </c>
      <c r="C223" s="99" t="s">
        <v>509</v>
      </c>
      <c r="D223" s="64" t="s">
        <v>275</v>
      </c>
      <c r="E223" s="4">
        <v>215</v>
      </c>
      <c r="F223" s="63"/>
      <c r="G223" s="63"/>
      <c r="H223" s="63"/>
      <c r="I223" s="63"/>
      <c r="J223" s="63"/>
      <c r="K223" s="63"/>
      <c r="L223" s="63"/>
      <c r="M223" s="63"/>
      <c r="N223" s="389"/>
      <c r="P223" s="63"/>
      <c r="Q223" s="63"/>
      <c r="R223" s="63"/>
      <c r="S223" s="389"/>
      <c r="T223" s="4">
        <v>215</v>
      </c>
    </row>
    <row r="224" spans="1:20" ht="15.95" customHeight="1" x14ac:dyDescent="0.2">
      <c r="A224" s="77"/>
      <c r="B224" s="90" t="s">
        <v>408</v>
      </c>
      <c r="C224" s="99" t="s">
        <v>394</v>
      </c>
      <c r="D224" s="96" t="s">
        <v>113</v>
      </c>
      <c r="E224" s="4">
        <v>208</v>
      </c>
      <c r="F224" s="9"/>
      <c r="G224" s="9"/>
      <c r="H224" s="9"/>
      <c r="I224" s="9"/>
      <c r="J224" s="9"/>
      <c r="K224" s="9"/>
      <c r="L224" s="9"/>
      <c r="M224" s="9"/>
      <c r="N224" s="389"/>
      <c r="P224" s="9"/>
      <c r="Q224" s="9"/>
      <c r="R224" s="9"/>
      <c r="S224" s="389"/>
      <c r="T224" s="4">
        <v>208</v>
      </c>
    </row>
    <row r="225" spans="1:20" ht="15.95" customHeight="1" x14ac:dyDescent="0.2">
      <c r="A225" s="77"/>
      <c r="B225" s="90" t="s">
        <v>408</v>
      </c>
      <c r="C225" s="99" t="s">
        <v>114</v>
      </c>
      <c r="D225" s="64" t="s">
        <v>115</v>
      </c>
      <c r="E225" s="4">
        <v>209</v>
      </c>
      <c r="F225" s="9"/>
      <c r="G225" s="9"/>
      <c r="H225" s="9"/>
      <c r="I225" s="9"/>
      <c r="J225" s="9"/>
      <c r="K225" s="9"/>
      <c r="L225" s="9"/>
      <c r="M225" s="9"/>
      <c r="N225" s="389"/>
      <c r="P225" s="9"/>
      <c r="Q225" s="9"/>
      <c r="R225" s="9"/>
      <c r="S225" s="389"/>
      <c r="T225" s="4">
        <v>209</v>
      </c>
    </row>
    <row r="226" spans="1:20" ht="15.95" customHeight="1" x14ac:dyDescent="0.2">
      <c r="A226" s="77"/>
      <c r="B226" s="90" t="s">
        <v>408</v>
      </c>
      <c r="C226" s="99" t="s">
        <v>843</v>
      </c>
      <c r="D226" s="96" t="s">
        <v>276</v>
      </c>
      <c r="E226" s="4">
        <v>231</v>
      </c>
      <c r="F226" s="63"/>
      <c r="G226" s="63"/>
      <c r="H226" s="63"/>
      <c r="I226" s="63"/>
      <c r="J226" s="63"/>
      <c r="K226" s="63"/>
      <c r="L226" s="63"/>
      <c r="M226" s="63"/>
      <c r="N226" s="389"/>
      <c r="P226" s="63"/>
      <c r="Q226" s="63"/>
      <c r="R226" s="63"/>
      <c r="S226" s="389"/>
      <c r="T226" s="4">
        <v>231</v>
      </c>
    </row>
    <row r="227" spans="1:20" ht="15.95" customHeight="1" x14ac:dyDescent="0.2">
      <c r="A227" s="77"/>
      <c r="B227" s="90" t="s">
        <v>408</v>
      </c>
      <c r="C227" s="99" t="s">
        <v>510</v>
      </c>
      <c r="D227" s="64" t="s">
        <v>277</v>
      </c>
      <c r="E227" s="4">
        <v>216</v>
      </c>
      <c r="F227" s="9"/>
      <c r="G227" s="9"/>
      <c r="H227" s="9"/>
      <c r="I227" s="9"/>
      <c r="J227" s="9"/>
      <c r="K227" s="9"/>
      <c r="L227" s="9"/>
      <c r="M227" s="9"/>
      <c r="N227" s="389"/>
      <c r="P227" s="9"/>
      <c r="Q227" s="9"/>
      <c r="R227" s="9"/>
      <c r="S227" s="389"/>
      <c r="T227" s="4">
        <v>216</v>
      </c>
    </row>
    <row r="228" spans="1:20" ht="15.95" customHeight="1" x14ac:dyDescent="0.2">
      <c r="A228" s="77"/>
      <c r="B228" s="90" t="s">
        <v>408</v>
      </c>
      <c r="C228" s="99" t="s">
        <v>511</v>
      </c>
      <c r="D228" s="64" t="s">
        <v>278</v>
      </c>
      <c r="E228" s="4">
        <v>217</v>
      </c>
      <c r="F228" s="9"/>
      <c r="G228" s="9"/>
      <c r="H228" s="9"/>
      <c r="I228" s="9"/>
      <c r="J228" s="9"/>
      <c r="K228" s="9"/>
      <c r="L228" s="9"/>
      <c r="M228" s="9"/>
      <c r="N228" s="389"/>
      <c r="P228" s="9"/>
      <c r="Q228" s="9"/>
      <c r="R228" s="9"/>
      <c r="S228" s="389"/>
      <c r="T228" s="4">
        <v>217</v>
      </c>
    </row>
    <row r="229" spans="1:20" ht="15.95" customHeight="1" x14ac:dyDescent="0.2">
      <c r="A229" s="77"/>
      <c r="B229" s="90" t="s">
        <v>408</v>
      </c>
      <c r="C229" s="99" t="s">
        <v>512</v>
      </c>
      <c r="D229" s="64" t="s">
        <v>279</v>
      </c>
      <c r="E229" s="4">
        <v>212</v>
      </c>
      <c r="F229" s="63"/>
      <c r="G229" s="63"/>
      <c r="H229" s="63"/>
      <c r="I229" s="63"/>
      <c r="J229" s="63"/>
      <c r="K229" s="63"/>
      <c r="L229" s="63"/>
      <c r="M229" s="63"/>
      <c r="N229" s="389"/>
      <c r="P229" s="63"/>
      <c r="Q229" s="63"/>
      <c r="R229" s="63"/>
      <c r="S229" s="389"/>
      <c r="T229" s="4">
        <v>212</v>
      </c>
    </row>
    <row r="230" spans="1:20" ht="35.1" customHeight="1" thickBot="1" x14ac:dyDescent="0.25">
      <c r="A230" s="77"/>
      <c r="B230" s="113" t="s">
        <v>1023</v>
      </c>
      <c r="C230" s="114"/>
      <c r="D230" s="109" t="s">
        <v>1022</v>
      </c>
      <c r="E230" s="8"/>
      <c r="F230" s="315">
        <f t="shared" ref="F230:M230" si="11">SUM(F231:F263)</f>
        <v>0</v>
      </c>
      <c r="G230" s="315">
        <f t="shared" si="11"/>
        <v>0</v>
      </c>
      <c r="H230" s="315">
        <f t="shared" si="11"/>
        <v>0</v>
      </c>
      <c r="I230" s="315">
        <f t="shared" si="11"/>
        <v>0</v>
      </c>
      <c r="J230" s="315">
        <f t="shared" si="11"/>
        <v>0</v>
      </c>
      <c r="K230" s="315">
        <f t="shared" si="11"/>
        <v>0</v>
      </c>
      <c r="L230" s="315">
        <f t="shared" si="11"/>
        <v>0</v>
      </c>
      <c r="M230" s="315">
        <f t="shared" si="11"/>
        <v>0</v>
      </c>
      <c r="N230" s="390"/>
      <c r="P230" s="315">
        <f>SUM(P231:P263)</f>
        <v>0</v>
      </c>
      <c r="Q230" s="315">
        <f>SUM(Q231:Q263)</f>
        <v>0</v>
      </c>
      <c r="R230" s="315">
        <f>SUM(R231:R263)</f>
        <v>0</v>
      </c>
      <c r="S230" s="390"/>
      <c r="T230" s="8"/>
    </row>
    <row r="231" spans="1:20" ht="15.95" customHeight="1" thickTop="1" x14ac:dyDescent="0.2">
      <c r="A231" s="77"/>
      <c r="B231" s="90" t="s">
        <v>1023</v>
      </c>
      <c r="C231" s="102" t="s">
        <v>282</v>
      </c>
      <c r="D231" s="64" t="s">
        <v>283</v>
      </c>
      <c r="E231" s="4">
        <v>237</v>
      </c>
      <c r="F231" s="9"/>
      <c r="G231" s="9"/>
      <c r="H231" s="9"/>
      <c r="I231" s="9"/>
      <c r="J231" s="9"/>
      <c r="K231" s="9"/>
      <c r="L231" s="9"/>
      <c r="M231" s="9"/>
      <c r="N231" s="389"/>
      <c r="P231" s="9"/>
      <c r="Q231" s="9"/>
      <c r="R231" s="9"/>
      <c r="S231" s="389"/>
      <c r="T231" s="4">
        <v>237</v>
      </c>
    </row>
    <row r="232" spans="1:20" s="340" customFormat="1" ht="15.95" customHeight="1" x14ac:dyDescent="0.2">
      <c r="A232" s="77"/>
      <c r="B232" s="90" t="s">
        <v>528</v>
      </c>
      <c r="C232" s="99" t="s">
        <v>314</v>
      </c>
      <c r="D232" s="64" t="s">
        <v>315</v>
      </c>
      <c r="E232" s="4">
        <v>238</v>
      </c>
      <c r="F232" s="9"/>
      <c r="G232" s="9"/>
      <c r="H232" s="9"/>
      <c r="I232" s="9"/>
      <c r="J232" s="9"/>
      <c r="K232" s="9"/>
      <c r="L232" s="9"/>
      <c r="M232" s="9"/>
      <c r="N232" s="389"/>
      <c r="P232" s="9"/>
      <c r="Q232" s="9"/>
      <c r="R232" s="9"/>
      <c r="S232" s="389"/>
      <c r="T232" s="4">
        <v>238</v>
      </c>
    </row>
    <row r="233" spans="1:20" s="340" customFormat="1" ht="15.95" customHeight="1" x14ac:dyDescent="0.2">
      <c r="A233" s="77"/>
      <c r="B233" s="90" t="s">
        <v>528</v>
      </c>
      <c r="C233" s="99" t="s">
        <v>116</v>
      </c>
      <c r="D233" s="64" t="s">
        <v>117</v>
      </c>
      <c r="E233" s="4">
        <v>224</v>
      </c>
      <c r="F233" s="9"/>
      <c r="G233" s="9"/>
      <c r="H233" s="9"/>
      <c r="I233" s="9"/>
      <c r="J233" s="9"/>
      <c r="K233" s="9"/>
      <c r="L233" s="9"/>
      <c r="M233" s="9"/>
      <c r="N233" s="389"/>
      <c r="P233" s="9"/>
      <c r="Q233" s="9"/>
      <c r="R233" s="9"/>
      <c r="S233" s="389"/>
      <c r="T233" s="4">
        <v>224</v>
      </c>
    </row>
    <row r="234" spans="1:20" s="340" customFormat="1" ht="15.95" customHeight="1" x14ac:dyDescent="0.2">
      <c r="A234" s="77"/>
      <c r="B234" s="90" t="s">
        <v>528</v>
      </c>
      <c r="C234" s="99" t="s">
        <v>316</v>
      </c>
      <c r="D234" s="64" t="s">
        <v>317</v>
      </c>
      <c r="E234" s="4">
        <v>240</v>
      </c>
      <c r="F234" s="9"/>
      <c r="G234" s="9"/>
      <c r="H234" s="9"/>
      <c r="I234" s="9"/>
      <c r="J234" s="9"/>
      <c r="K234" s="9"/>
      <c r="L234" s="9"/>
      <c r="M234" s="9"/>
      <c r="N234" s="389"/>
      <c r="P234" s="9"/>
      <c r="Q234" s="9"/>
      <c r="R234" s="9"/>
      <c r="S234" s="389"/>
      <c r="T234" s="4">
        <v>240</v>
      </c>
    </row>
    <row r="235" spans="1:20" s="340" customFormat="1" ht="15.95" customHeight="1" x14ac:dyDescent="0.2">
      <c r="A235" s="77"/>
      <c r="B235" s="90" t="s">
        <v>528</v>
      </c>
      <c r="C235" s="99" t="s">
        <v>930</v>
      </c>
      <c r="D235" s="281" t="s">
        <v>305</v>
      </c>
      <c r="E235" s="4">
        <v>241</v>
      </c>
      <c r="F235" s="9"/>
      <c r="G235" s="9"/>
      <c r="H235" s="9"/>
      <c r="I235" s="9"/>
      <c r="J235" s="9"/>
      <c r="K235" s="9"/>
      <c r="L235" s="9"/>
      <c r="M235" s="9"/>
      <c r="N235" s="389"/>
      <c r="P235" s="9"/>
      <c r="Q235" s="9"/>
      <c r="R235" s="9"/>
      <c r="S235" s="389"/>
      <c r="T235" s="4">
        <v>241</v>
      </c>
    </row>
    <row r="236" spans="1:20" s="340" customFormat="1" ht="15.95" customHeight="1" x14ac:dyDescent="0.2">
      <c r="A236" s="77"/>
      <c r="B236" s="90" t="s">
        <v>528</v>
      </c>
      <c r="C236" s="99" t="s">
        <v>294</v>
      </c>
      <c r="D236" s="64" t="s">
        <v>295</v>
      </c>
      <c r="E236" s="4">
        <v>242</v>
      </c>
      <c r="F236" s="9"/>
      <c r="G236" s="9"/>
      <c r="H236" s="9"/>
      <c r="I236" s="9"/>
      <c r="J236" s="9"/>
      <c r="K236" s="9"/>
      <c r="L236" s="9"/>
      <c r="M236" s="9"/>
      <c r="N236" s="389"/>
      <c r="P236" s="9"/>
      <c r="Q236" s="9"/>
      <c r="R236" s="9"/>
      <c r="S236" s="389"/>
      <c r="T236" s="4">
        <v>242</v>
      </c>
    </row>
    <row r="237" spans="1:20" s="340" customFormat="1" ht="15.95" customHeight="1" x14ac:dyDescent="0.2">
      <c r="A237" s="77"/>
      <c r="B237" s="90" t="s">
        <v>528</v>
      </c>
      <c r="C237" s="99" t="s">
        <v>834</v>
      </c>
      <c r="D237" s="96" t="s">
        <v>301</v>
      </c>
      <c r="E237" s="4">
        <v>243</v>
      </c>
      <c r="F237" s="9"/>
      <c r="G237" s="9"/>
      <c r="H237" s="9"/>
      <c r="I237" s="9"/>
      <c r="J237" s="9"/>
      <c r="K237" s="9"/>
      <c r="L237" s="9"/>
      <c r="M237" s="9"/>
      <c r="N237" s="389"/>
      <c r="P237" s="9"/>
      <c r="Q237" s="9"/>
      <c r="R237" s="9"/>
      <c r="S237" s="389"/>
      <c r="T237" s="4">
        <v>243</v>
      </c>
    </row>
    <row r="238" spans="1:20" s="340" customFormat="1" ht="15.95" customHeight="1" x14ac:dyDescent="0.2">
      <c r="A238" s="77"/>
      <c r="B238" s="90" t="s">
        <v>528</v>
      </c>
      <c r="C238" s="99" t="s">
        <v>931</v>
      </c>
      <c r="D238" s="96" t="s">
        <v>320</v>
      </c>
      <c r="E238" s="4">
        <v>244</v>
      </c>
      <c r="F238" s="9"/>
      <c r="G238" s="9"/>
      <c r="H238" s="9"/>
      <c r="I238" s="9"/>
      <c r="J238" s="9"/>
      <c r="K238" s="9"/>
      <c r="L238" s="9"/>
      <c r="M238" s="9"/>
      <c r="N238" s="389"/>
      <c r="P238" s="9"/>
      <c r="Q238" s="9"/>
      <c r="R238" s="9"/>
      <c r="S238" s="389"/>
      <c r="T238" s="4">
        <v>244</v>
      </c>
    </row>
    <row r="239" spans="1:20" s="340" customFormat="1" ht="15.95" customHeight="1" x14ac:dyDescent="0.2">
      <c r="A239" s="77"/>
      <c r="B239" s="90" t="s">
        <v>528</v>
      </c>
      <c r="C239" s="99" t="s">
        <v>849</v>
      </c>
      <c r="D239" s="96" t="s">
        <v>296</v>
      </c>
      <c r="E239" s="4">
        <v>245</v>
      </c>
      <c r="F239" s="9"/>
      <c r="G239" s="9"/>
      <c r="H239" s="9"/>
      <c r="I239" s="9"/>
      <c r="J239" s="9"/>
      <c r="K239" s="9"/>
      <c r="L239" s="9"/>
      <c r="M239" s="9"/>
      <c r="N239" s="389"/>
      <c r="P239" s="9"/>
      <c r="Q239" s="9"/>
      <c r="R239" s="9"/>
      <c r="S239" s="389"/>
      <c r="T239" s="4">
        <v>245</v>
      </c>
    </row>
    <row r="240" spans="1:20" s="340" customFormat="1" ht="15.95" customHeight="1" x14ac:dyDescent="0.2">
      <c r="A240" s="77"/>
      <c r="B240" s="90" t="s">
        <v>528</v>
      </c>
      <c r="C240" s="99" t="s">
        <v>284</v>
      </c>
      <c r="D240" s="64" t="s">
        <v>285</v>
      </c>
      <c r="E240" s="4">
        <v>246</v>
      </c>
      <c r="F240" s="9"/>
      <c r="G240" s="9"/>
      <c r="H240" s="9"/>
      <c r="I240" s="9"/>
      <c r="J240" s="9"/>
      <c r="K240" s="9"/>
      <c r="L240" s="9"/>
      <c r="M240" s="9"/>
      <c r="N240" s="389"/>
      <c r="P240" s="9"/>
      <c r="Q240" s="9"/>
      <c r="R240" s="9"/>
      <c r="S240" s="389"/>
      <c r="T240" s="4">
        <v>246</v>
      </c>
    </row>
    <row r="241" spans="1:20" s="340" customFormat="1" ht="15.95" customHeight="1" x14ac:dyDescent="0.2">
      <c r="A241" s="77"/>
      <c r="B241" s="90" t="s">
        <v>528</v>
      </c>
      <c r="C241" s="99" t="s">
        <v>836</v>
      </c>
      <c r="D241" s="64" t="s">
        <v>291</v>
      </c>
      <c r="E241" s="4">
        <v>247</v>
      </c>
      <c r="F241" s="9"/>
      <c r="G241" s="9"/>
      <c r="H241" s="9"/>
      <c r="I241" s="9"/>
      <c r="J241" s="9"/>
      <c r="K241" s="9"/>
      <c r="L241" s="9"/>
      <c r="M241" s="9"/>
      <c r="N241" s="389"/>
      <c r="P241" s="9"/>
      <c r="Q241" s="9"/>
      <c r="R241" s="9"/>
      <c r="S241" s="389"/>
      <c r="T241" s="4">
        <v>247</v>
      </c>
    </row>
    <row r="242" spans="1:20" s="340" customFormat="1" ht="15.95" customHeight="1" x14ac:dyDescent="0.2">
      <c r="A242" s="77"/>
      <c r="B242" s="90" t="s">
        <v>528</v>
      </c>
      <c r="C242" s="99" t="s">
        <v>297</v>
      </c>
      <c r="D242" s="64" t="s">
        <v>298</v>
      </c>
      <c r="E242" s="4">
        <v>248</v>
      </c>
      <c r="F242" s="9"/>
      <c r="G242" s="9"/>
      <c r="H242" s="9"/>
      <c r="I242" s="9"/>
      <c r="J242" s="9"/>
      <c r="K242" s="9"/>
      <c r="L242" s="9"/>
      <c r="M242" s="9"/>
      <c r="N242" s="389"/>
      <c r="P242" s="9"/>
      <c r="Q242" s="9"/>
      <c r="R242" s="9"/>
      <c r="S242" s="389"/>
      <c r="T242" s="4">
        <v>248</v>
      </c>
    </row>
    <row r="243" spans="1:20" s="340" customFormat="1" ht="15.95" customHeight="1" x14ac:dyDescent="0.2">
      <c r="A243" s="77"/>
      <c r="B243" s="90" t="s">
        <v>528</v>
      </c>
      <c r="C243" s="370" t="s">
        <v>928</v>
      </c>
      <c r="D243" s="96" t="s">
        <v>286</v>
      </c>
      <c r="E243" s="4">
        <v>249</v>
      </c>
      <c r="F243" s="9"/>
      <c r="G243" s="9"/>
      <c r="H243" s="9"/>
      <c r="I243" s="9"/>
      <c r="J243" s="9"/>
      <c r="K243" s="9"/>
      <c r="L243" s="9"/>
      <c r="M243" s="9"/>
      <c r="N243" s="389"/>
      <c r="P243" s="9"/>
      <c r="Q243" s="9"/>
      <c r="R243" s="9"/>
      <c r="S243" s="389"/>
      <c r="T243" s="4">
        <v>249</v>
      </c>
    </row>
    <row r="244" spans="1:20" s="340" customFormat="1" ht="15.95" customHeight="1" x14ac:dyDescent="0.2">
      <c r="A244" s="77"/>
      <c r="B244" s="90" t="s">
        <v>528</v>
      </c>
      <c r="C244" s="99" t="s">
        <v>287</v>
      </c>
      <c r="D244" s="64" t="s">
        <v>288</v>
      </c>
      <c r="E244" s="4">
        <v>275</v>
      </c>
      <c r="F244" s="9"/>
      <c r="G244" s="9"/>
      <c r="H244" s="9"/>
      <c r="I244" s="9"/>
      <c r="J244" s="9"/>
      <c r="K244" s="9"/>
      <c r="L244" s="9"/>
      <c r="M244" s="9"/>
      <c r="N244" s="389"/>
      <c r="P244" s="9"/>
      <c r="Q244" s="9"/>
      <c r="R244" s="9"/>
      <c r="S244" s="389"/>
      <c r="T244" s="4">
        <v>275</v>
      </c>
    </row>
    <row r="245" spans="1:20" s="340" customFormat="1" ht="15.95" customHeight="1" x14ac:dyDescent="0.2">
      <c r="A245" s="77"/>
      <c r="B245" s="90" t="s">
        <v>528</v>
      </c>
      <c r="C245" s="99" t="s">
        <v>299</v>
      </c>
      <c r="D245" s="64" t="s">
        <v>300</v>
      </c>
      <c r="E245" s="4">
        <v>276</v>
      </c>
      <c r="F245" s="9"/>
      <c r="G245" s="9"/>
      <c r="H245" s="9"/>
      <c r="I245" s="9"/>
      <c r="J245" s="9"/>
      <c r="K245" s="9"/>
      <c r="L245" s="9"/>
      <c r="M245" s="9"/>
      <c r="N245" s="389"/>
      <c r="P245" s="9"/>
      <c r="Q245" s="9"/>
      <c r="R245" s="9"/>
      <c r="S245" s="389"/>
      <c r="T245" s="4">
        <v>276</v>
      </c>
    </row>
    <row r="246" spans="1:20" s="340" customFormat="1" ht="15.95" customHeight="1" x14ac:dyDescent="0.2">
      <c r="A246" s="77"/>
      <c r="B246" s="90" t="s">
        <v>528</v>
      </c>
      <c r="C246" s="99" t="s">
        <v>302</v>
      </c>
      <c r="D246" s="64" t="s">
        <v>303</v>
      </c>
      <c r="E246" s="4">
        <v>277</v>
      </c>
      <c r="F246" s="9"/>
      <c r="G246" s="9"/>
      <c r="H246" s="9"/>
      <c r="I246" s="9"/>
      <c r="J246" s="9"/>
      <c r="K246" s="9"/>
      <c r="L246" s="9"/>
      <c r="M246" s="9"/>
      <c r="N246" s="389"/>
      <c r="P246" s="9"/>
      <c r="Q246" s="9"/>
      <c r="R246" s="9"/>
      <c r="S246" s="389"/>
      <c r="T246" s="4">
        <v>277</v>
      </c>
    </row>
    <row r="247" spans="1:20" s="340" customFormat="1" ht="15.95" customHeight="1" x14ac:dyDescent="0.2">
      <c r="A247" s="77"/>
      <c r="B247" s="90" t="s">
        <v>528</v>
      </c>
      <c r="C247" s="99" t="s">
        <v>848</v>
      </c>
      <c r="D247" s="96" t="s">
        <v>304</v>
      </c>
      <c r="E247" s="4">
        <v>278</v>
      </c>
      <c r="F247" s="9"/>
      <c r="G247" s="9"/>
      <c r="H247" s="9"/>
      <c r="I247" s="9"/>
      <c r="J247" s="9"/>
      <c r="K247" s="9"/>
      <c r="L247" s="9"/>
      <c r="M247" s="9"/>
      <c r="N247" s="389"/>
      <c r="P247" s="9"/>
      <c r="Q247" s="9"/>
      <c r="R247" s="9"/>
      <c r="S247" s="389"/>
      <c r="T247" s="4">
        <v>278</v>
      </c>
    </row>
    <row r="248" spans="1:20" s="340" customFormat="1" ht="15.95" customHeight="1" x14ac:dyDescent="0.2">
      <c r="A248" s="77"/>
      <c r="B248" s="90" t="s">
        <v>528</v>
      </c>
      <c r="C248" s="99" t="s">
        <v>369</v>
      </c>
      <c r="D248" s="96" t="s">
        <v>118</v>
      </c>
      <c r="E248" s="4">
        <v>225</v>
      </c>
      <c r="F248" s="9"/>
      <c r="G248" s="9"/>
      <c r="H248" s="9"/>
      <c r="I248" s="9"/>
      <c r="J248" s="9"/>
      <c r="K248" s="9"/>
      <c r="L248" s="9"/>
      <c r="M248" s="9"/>
      <c r="N248" s="389"/>
      <c r="P248" s="9"/>
      <c r="Q248" s="9"/>
      <c r="R248" s="9"/>
      <c r="S248" s="389"/>
      <c r="T248" s="4">
        <v>225</v>
      </c>
    </row>
    <row r="249" spans="1:20" s="340" customFormat="1" ht="15.95" customHeight="1" x14ac:dyDescent="0.2">
      <c r="A249" s="77"/>
      <c r="B249" s="90" t="s">
        <v>528</v>
      </c>
      <c r="C249" s="99" t="s">
        <v>306</v>
      </c>
      <c r="D249" s="64" t="s">
        <v>307</v>
      </c>
      <c r="E249" s="4">
        <v>255</v>
      </c>
      <c r="F249" s="9"/>
      <c r="G249" s="9"/>
      <c r="H249" s="9"/>
      <c r="I249" s="9"/>
      <c r="J249" s="9"/>
      <c r="K249" s="9"/>
      <c r="L249" s="9"/>
      <c r="M249" s="9"/>
      <c r="N249" s="389"/>
      <c r="P249" s="9"/>
      <c r="Q249" s="9"/>
      <c r="R249" s="9"/>
      <c r="S249" s="389"/>
      <c r="T249" s="4">
        <v>255</v>
      </c>
    </row>
    <row r="250" spans="1:20" s="340" customFormat="1" ht="15.95" customHeight="1" x14ac:dyDescent="0.2">
      <c r="A250" s="77"/>
      <c r="B250" s="90" t="s">
        <v>528</v>
      </c>
      <c r="C250" s="99" t="s">
        <v>847</v>
      </c>
      <c r="D250" s="96" t="s">
        <v>309</v>
      </c>
      <c r="E250" s="4">
        <v>256</v>
      </c>
      <c r="F250" s="9"/>
      <c r="G250" s="9"/>
      <c r="H250" s="9"/>
      <c r="I250" s="9"/>
      <c r="J250" s="9"/>
      <c r="K250" s="9"/>
      <c r="L250" s="9"/>
      <c r="M250" s="9"/>
      <c r="N250" s="389"/>
      <c r="P250" s="9"/>
      <c r="Q250" s="9"/>
      <c r="R250" s="9"/>
      <c r="S250" s="389"/>
      <c r="T250" s="4">
        <v>256</v>
      </c>
    </row>
    <row r="251" spans="1:20" s="340" customFormat="1" ht="15.95" customHeight="1" x14ac:dyDescent="0.2">
      <c r="A251" s="77"/>
      <c r="B251" s="90" t="s">
        <v>528</v>
      </c>
      <c r="C251" s="99" t="s">
        <v>292</v>
      </c>
      <c r="D251" s="64" t="s">
        <v>293</v>
      </c>
      <c r="E251" s="4">
        <v>257</v>
      </c>
      <c r="F251" s="9"/>
      <c r="G251" s="9"/>
      <c r="H251" s="9"/>
      <c r="I251" s="9"/>
      <c r="J251" s="9"/>
      <c r="K251" s="9"/>
      <c r="L251" s="9"/>
      <c r="M251" s="9"/>
      <c r="N251" s="389"/>
      <c r="P251" s="9"/>
      <c r="Q251" s="9"/>
      <c r="R251" s="9"/>
      <c r="S251" s="389"/>
      <c r="T251" s="4">
        <v>257</v>
      </c>
    </row>
    <row r="252" spans="1:20" s="340" customFormat="1" ht="15.95" customHeight="1" x14ac:dyDescent="0.2">
      <c r="A252" s="77"/>
      <c r="B252" s="90" t="s">
        <v>528</v>
      </c>
      <c r="C252" s="99" t="s">
        <v>310</v>
      </c>
      <c r="D252" s="64" t="s">
        <v>311</v>
      </c>
      <c r="E252" s="4">
        <v>258</v>
      </c>
      <c r="F252" s="9"/>
      <c r="G252" s="9"/>
      <c r="H252" s="9"/>
      <c r="I252" s="9"/>
      <c r="J252" s="9"/>
      <c r="K252" s="9"/>
      <c r="L252" s="9"/>
      <c r="M252" s="9"/>
      <c r="N252" s="389"/>
      <c r="P252" s="9"/>
      <c r="Q252" s="9"/>
      <c r="R252" s="9"/>
      <c r="S252" s="389"/>
      <c r="T252" s="4">
        <v>258</v>
      </c>
    </row>
    <row r="253" spans="1:20" s="340" customFormat="1" ht="15.95" customHeight="1" x14ac:dyDescent="0.2">
      <c r="A253" s="77"/>
      <c r="B253" s="90" t="s">
        <v>528</v>
      </c>
      <c r="C253" s="99" t="s">
        <v>839</v>
      </c>
      <c r="D253" s="96" t="s">
        <v>312</v>
      </c>
      <c r="E253" s="377">
        <v>235</v>
      </c>
      <c r="F253" s="9"/>
      <c r="G253" s="9"/>
      <c r="H253" s="9"/>
      <c r="I253" s="9"/>
      <c r="J253" s="9"/>
      <c r="K253" s="9"/>
      <c r="L253" s="9"/>
      <c r="M253" s="9"/>
      <c r="N253" s="389"/>
      <c r="P253" s="9"/>
      <c r="Q253" s="9"/>
      <c r="R253" s="9"/>
      <c r="S253" s="389"/>
      <c r="T253" s="377">
        <v>235</v>
      </c>
    </row>
    <row r="254" spans="1:20" s="340" customFormat="1" ht="15.95" customHeight="1" x14ac:dyDescent="0.2">
      <c r="A254" s="77"/>
      <c r="B254" s="90" t="s">
        <v>528</v>
      </c>
      <c r="C254" s="99" t="s">
        <v>846</v>
      </c>
      <c r="D254" s="96" t="s">
        <v>313</v>
      </c>
      <c r="E254" s="4">
        <v>260</v>
      </c>
      <c r="F254" s="9"/>
      <c r="G254" s="9"/>
      <c r="H254" s="9"/>
      <c r="I254" s="9"/>
      <c r="J254" s="9"/>
      <c r="K254" s="9"/>
      <c r="L254" s="9"/>
      <c r="M254" s="9"/>
      <c r="N254" s="389"/>
      <c r="P254" s="9"/>
      <c r="Q254" s="9"/>
      <c r="R254" s="9"/>
      <c r="S254" s="389"/>
      <c r="T254" s="4">
        <v>260</v>
      </c>
    </row>
    <row r="255" spans="1:20" s="340" customFormat="1" ht="15.95" customHeight="1" x14ac:dyDescent="0.2">
      <c r="A255" s="77"/>
      <c r="B255" s="90" t="s">
        <v>528</v>
      </c>
      <c r="C255" s="99" t="s">
        <v>845</v>
      </c>
      <c r="D255" s="96" t="s">
        <v>321</v>
      </c>
      <c r="E255" s="4">
        <v>261</v>
      </c>
      <c r="F255" s="9"/>
      <c r="G255" s="9"/>
      <c r="H255" s="9"/>
      <c r="I255" s="9"/>
      <c r="J255" s="9"/>
      <c r="K255" s="9"/>
      <c r="L255" s="9"/>
      <c r="M255" s="9"/>
      <c r="N255" s="389"/>
      <c r="P255" s="9"/>
      <c r="Q255" s="9"/>
      <c r="R255" s="9"/>
      <c r="S255" s="389"/>
      <c r="T255" s="4">
        <v>261</v>
      </c>
    </row>
    <row r="256" spans="1:20" s="340" customFormat="1" ht="15.95" customHeight="1" x14ac:dyDescent="0.2">
      <c r="A256" s="77"/>
      <c r="B256" s="90" t="s">
        <v>528</v>
      </c>
      <c r="C256" s="99" t="s">
        <v>328</v>
      </c>
      <c r="D256" s="64" t="s">
        <v>329</v>
      </c>
      <c r="E256" s="4">
        <v>262</v>
      </c>
      <c r="F256" s="9"/>
      <c r="G256" s="9"/>
      <c r="H256" s="9"/>
      <c r="I256" s="9"/>
      <c r="J256" s="9"/>
      <c r="K256" s="9"/>
      <c r="L256" s="9"/>
      <c r="M256" s="9"/>
      <c r="N256" s="389"/>
      <c r="P256" s="9"/>
      <c r="Q256" s="9"/>
      <c r="R256" s="9"/>
      <c r="S256" s="389"/>
      <c r="T256" s="4">
        <v>262</v>
      </c>
    </row>
    <row r="257" spans="1:20" s="340" customFormat="1" ht="15.95" customHeight="1" x14ac:dyDescent="0.2">
      <c r="A257" s="77"/>
      <c r="B257" s="90" t="s">
        <v>528</v>
      </c>
      <c r="C257" s="99" t="s">
        <v>318</v>
      </c>
      <c r="D257" s="64" t="s">
        <v>319</v>
      </c>
      <c r="E257" s="4">
        <v>263</v>
      </c>
      <c r="F257" s="9"/>
      <c r="G257" s="9"/>
      <c r="H257" s="9"/>
      <c r="I257" s="9"/>
      <c r="J257" s="9"/>
      <c r="K257" s="9"/>
      <c r="L257" s="9"/>
      <c r="M257" s="9"/>
      <c r="N257" s="389"/>
      <c r="P257" s="9"/>
      <c r="Q257" s="9"/>
      <c r="R257" s="9"/>
      <c r="S257" s="389"/>
      <c r="T257" s="4">
        <v>263</v>
      </c>
    </row>
    <row r="258" spans="1:20" s="340" customFormat="1" ht="15.95" customHeight="1" x14ac:dyDescent="0.2">
      <c r="A258" s="77"/>
      <c r="B258" s="90" t="s">
        <v>528</v>
      </c>
      <c r="C258" s="99" t="s">
        <v>841</v>
      </c>
      <c r="D258" s="64" t="s">
        <v>308</v>
      </c>
      <c r="E258" s="4">
        <v>264</v>
      </c>
      <c r="F258" s="9"/>
      <c r="G258" s="9"/>
      <c r="H258" s="9"/>
      <c r="I258" s="9"/>
      <c r="J258" s="9"/>
      <c r="K258" s="9"/>
      <c r="L258" s="9"/>
      <c r="M258" s="9"/>
      <c r="N258" s="389"/>
      <c r="P258" s="9"/>
      <c r="Q258" s="9"/>
      <c r="R258" s="9"/>
      <c r="S258" s="389"/>
      <c r="T258" s="4">
        <v>264</v>
      </c>
    </row>
    <row r="259" spans="1:20" s="340" customFormat="1" ht="15.95" customHeight="1" x14ac:dyDescent="0.2">
      <c r="A259" s="77"/>
      <c r="B259" s="90" t="s">
        <v>528</v>
      </c>
      <c r="C259" s="99" t="s">
        <v>322</v>
      </c>
      <c r="D259" s="64" t="s">
        <v>323</v>
      </c>
      <c r="E259" s="4">
        <v>265</v>
      </c>
      <c r="F259" s="9"/>
      <c r="G259" s="9"/>
      <c r="H259" s="9"/>
      <c r="I259" s="9"/>
      <c r="J259" s="9"/>
      <c r="K259" s="9"/>
      <c r="L259" s="9"/>
      <c r="M259" s="9"/>
      <c r="N259" s="389"/>
      <c r="P259" s="9"/>
      <c r="Q259" s="9"/>
      <c r="R259" s="9"/>
      <c r="S259" s="389"/>
      <c r="T259" s="4">
        <v>265</v>
      </c>
    </row>
    <row r="260" spans="1:20" s="340" customFormat="1" ht="15.95" customHeight="1" x14ac:dyDescent="0.2">
      <c r="A260" s="77"/>
      <c r="B260" s="90" t="s">
        <v>528</v>
      </c>
      <c r="C260" s="99" t="s">
        <v>324</v>
      </c>
      <c r="D260" s="64" t="s">
        <v>325</v>
      </c>
      <c r="E260" s="4">
        <v>266</v>
      </c>
      <c r="F260" s="9"/>
      <c r="G260" s="9"/>
      <c r="H260" s="9"/>
      <c r="I260" s="9"/>
      <c r="J260" s="9"/>
      <c r="K260" s="9"/>
      <c r="L260" s="9"/>
      <c r="M260" s="9"/>
      <c r="N260" s="389"/>
      <c r="P260" s="9"/>
      <c r="Q260" s="9"/>
      <c r="R260" s="9"/>
      <c r="S260" s="389"/>
      <c r="T260" s="4">
        <v>266</v>
      </c>
    </row>
    <row r="261" spans="1:20" s="340" customFormat="1" ht="15.95" customHeight="1" x14ac:dyDescent="0.2">
      <c r="A261" s="77"/>
      <c r="B261" s="90" t="s">
        <v>528</v>
      </c>
      <c r="C261" s="99" t="s">
        <v>326</v>
      </c>
      <c r="D261" s="64" t="s">
        <v>327</v>
      </c>
      <c r="E261" s="4">
        <v>267</v>
      </c>
      <c r="F261" s="9"/>
      <c r="G261" s="9"/>
      <c r="H261" s="9"/>
      <c r="I261" s="9"/>
      <c r="J261" s="9"/>
      <c r="K261" s="9"/>
      <c r="L261" s="9"/>
      <c r="M261" s="9"/>
      <c r="N261" s="389"/>
      <c r="P261" s="9"/>
      <c r="Q261" s="9"/>
      <c r="R261" s="9"/>
      <c r="S261" s="389"/>
      <c r="T261" s="4">
        <v>267</v>
      </c>
    </row>
    <row r="262" spans="1:20" s="340" customFormat="1" ht="15.95" customHeight="1" x14ac:dyDescent="0.2">
      <c r="A262" s="77"/>
      <c r="B262" s="90" t="s">
        <v>528</v>
      </c>
      <c r="C262" s="99" t="s">
        <v>844</v>
      </c>
      <c r="D262" s="96" t="s">
        <v>330</v>
      </c>
      <c r="E262" s="4">
        <v>268</v>
      </c>
      <c r="F262" s="9"/>
      <c r="G262" s="9"/>
      <c r="H262" s="9"/>
      <c r="I262" s="9"/>
      <c r="J262" s="9"/>
      <c r="K262" s="9"/>
      <c r="L262" s="9"/>
      <c r="M262" s="9"/>
      <c r="N262" s="389"/>
      <c r="P262" s="9"/>
      <c r="Q262" s="9"/>
      <c r="R262" s="9"/>
      <c r="S262" s="389"/>
      <c r="T262" s="4">
        <v>268</v>
      </c>
    </row>
    <row r="263" spans="1:20" ht="15.95" customHeight="1" x14ac:dyDescent="0.2">
      <c r="A263" s="77"/>
      <c r="B263" s="90" t="s">
        <v>528</v>
      </c>
      <c r="C263" s="99" t="s">
        <v>289</v>
      </c>
      <c r="D263" s="64" t="s">
        <v>290</v>
      </c>
      <c r="E263" s="4">
        <v>269</v>
      </c>
      <c r="F263" s="9"/>
      <c r="G263" s="9"/>
      <c r="H263" s="9"/>
      <c r="I263" s="9"/>
      <c r="J263" s="9"/>
      <c r="K263" s="9"/>
      <c r="L263" s="9"/>
      <c r="M263" s="9"/>
      <c r="N263" s="389"/>
      <c r="P263" s="9"/>
      <c r="Q263" s="9"/>
      <c r="R263" s="9"/>
      <c r="S263" s="389"/>
      <c r="T263" s="4">
        <v>269</v>
      </c>
    </row>
    <row r="264" spans="1:20" ht="0.95" customHeight="1" x14ac:dyDescent="0.2">
      <c r="B264" s="341"/>
      <c r="C264" s="74"/>
      <c r="D264" s="341"/>
      <c r="E264" s="341"/>
      <c r="F264" s="1"/>
      <c r="G264" s="1"/>
      <c r="H264" s="1"/>
      <c r="I264" s="1"/>
      <c r="J264" s="1"/>
      <c r="K264" s="333"/>
      <c r="L264" s="333"/>
      <c r="M264" s="1"/>
      <c r="N264" s="1"/>
      <c r="P264" s="1"/>
      <c r="Q264" s="1"/>
      <c r="R264" s="1"/>
      <c r="S264" s="383"/>
      <c r="T264" s="341"/>
    </row>
    <row r="265" spans="1:20" ht="0.95" customHeight="1" x14ac:dyDescent="0.2">
      <c r="B265" s="341"/>
      <c r="C265" s="341"/>
      <c r="D265" s="341"/>
      <c r="E265" s="341"/>
      <c r="F265" s="1"/>
      <c r="G265" s="1"/>
      <c r="H265" s="1"/>
      <c r="I265" s="1"/>
      <c r="J265" s="1"/>
      <c r="K265" s="333"/>
      <c r="L265" s="333"/>
      <c r="M265" s="1"/>
      <c r="N265" s="1"/>
      <c r="P265" s="1"/>
      <c r="Q265" s="1"/>
      <c r="R265" s="1"/>
      <c r="S265" s="383"/>
      <c r="T265" s="341"/>
    </row>
    <row r="266" spans="1:20" s="409" customFormat="1" ht="27" customHeight="1" thickBot="1" x14ac:dyDescent="0.25">
      <c r="B266" s="65"/>
      <c r="C266" s="61" t="s">
        <v>356</v>
      </c>
      <c r="D266" s="62" t="s">
        <v>1112</v>
      </c>
      <c r="E266" s="4">
        <v>250</v>
      </c>
      <c r="F266" s="58">
        <f t="shared" ref="F266:L266" si="12">SUM(F18,F67,F126,F178,F230)</f>
        <v>0</v>
      </c>
      <c r="G266" s="58">
        <f t="shared" si="12"/>
        <v>0</v>
      </c>
      <c r="H266" s="58">
        <f t="shared" si="12"/>
        <v>0</v>
      </c>
      <c r="I266" s="58">
        <f t="shared" si="12"/>
        <v>0</v>
      </c>
      <c r="J266" s="58">
        <f t="shared" si="12"/>
        <v>0</v>
      </c>
      <c r="K266" s="58">
        <f t="shared" si="12"/>
        <v>0</v>
      </c>
      <c r="L266" s="58">
        <f t="shared" si="12"/>
        <v>0</v>
      </c>
      <c r="M266" s="58">
        <f>SUM(M18,M67,M126,M178,M230)</f>
        <v>0</v>
      </c>
      <c r="N266" s="9"/>
      <c r="P266" s="58">
        <f>SUM(P18,P67,P126,P178,P230)</f>
        <v>0</v>
      </c>
      <c r="Q266" s="58">
        <f>SUM(Q18,Q67,Q126,Q178,Q230)</f>
        <v>0</v>
      </c>
      <c r="R266" s="58">
        <f>SUM(R18,R67,R126,R178,R230)</f>
        <v>0</v>
      </c>
      <c r="S266" s="9"/>
      <c r="T266" s="4">
        <v>250</v>
      </c>
    </row>
    <row r="267" spans="1:20" s="409" customFormat="1" ht="27" customHeight="1" thickTop="1" x14ac:dyDescent="0.2">
      <c r="B267" s="65"/>
      <c r="C267" s="422" t="s">
        <v>1024</v>
      </c>
      <c r="D267" s="421" t="s">
        <v>1027</v>
      </c>
      <c r="E267" s="4">
        <v>252</v>
      </c>
      <c r="F267" s="9"/>
      <c r="G267" s="9"/>
      <c r="H267" s="9"/>
      <c r="I267" s="9"/>
      <c r="J267" s="9"/>
      <c r="K267" s="9"/>
      <c r="L267" s="9"/>
      <c r="M267" s="9"/>
      <c r="N267" s="389"/>
      <c r="O267" s="409">
        <v>501</v>
      </c>
      <c r="P267" s="9"/>
      <c r="Q267" s="9"/>
      <c r="R267" s="9"/>
      <c r="S267" s="389"/>
      <c r="T267" s="4">
        <v>252</v>
      </c>
    </row>
    <row r="268" spans="1:20" ht="27" customHeight="1" thickBot="1" x14ac:dyDescent="0.25">
      <c r="B268" s="65"/>
      <c r="C268" s="61" t="s">
        <v>1025</v>
      </c>
      <c r="D268" s="62" t="s">
        <v>1026</v>
      </c>
      <c r="E268" s="4">
        <v>270</v>
      </c>
      <c r="F268" s="58">
        <f>SUM(F266,F267)</f>
        <v>0</v>
      </c>
      <c r="G268" s="58">
        <f t="shared" ref="G268:N268" si="13">SUM(G266,G267)</f>
        <v>0</v>
      </c>
      <c r="H268" s="58">
        <f t="shared" si="13"/>
        <v>0</v>
      </c>
      <c r="I268" s="58">
        <f t="shared" si="13"/>
        <v>0</v>
      </c>
      <c r="J268" s="58">
        <f t="shared" si="13"/>
        <v>0</v>
      </c>
      <c r="K268" s="58">
        <f t="shared" si="13"/>
        <v>0</v>
      </c>
      <c r="L268" s="58">
        <f t="shared" si="13"/>
        <v>0</v>
      </c>
      <c r="M268" s="58">
        <f t="shared" si="13"/>
        <v>0</v>
      </c>
      <c r="N268" s="58">
        <f t="shared" si="13"/>
        <v>0</v>
      </c>
      <c r="P268" s="58">
        <f>SUM(P266,P267)</f>
        <v>0</v>
      </c>
      <c r="Q268" s="58">
        <f>SUM(Q266,Q267)</f>
        <v>0</v>
      </c>
      <c r="R268" s="58">
        <f>SUM(R266,R267)</f>
        <v>0</v>
      </c>
      <c r="S268" s="58">
        <f>SUM(S266,S267)</f>
        <v>0</v>
      </c>
      <c r="T268" s="4">
        <v>270</v>
      </c>
    </row>
    <row r="269" spans="1:20" s="216" customFormat="1" ht="35.25" hidden="1" customHeight="1" thickTop="1" x14ac:dyDescent="0.2"/>
    <row r="270" spans="1:20" s="216" customFormat="1" ht="31.5" hidden="1" customHeight="1" x14ac:dyDescent="0.2"/>
    <row r="271" spans="1:20" s="216" customFormat="1" ht="31.5" hidden="1" customHeight="1" x14ac:dyDescent="0.2"/>
    <row r="272" spans="1:20" s="216" customFormat="1" ht="31.5" hidden="1" customHeight="1" x14ac:dyDescent="0.2"/>
    <row r="273" spans="3:20" s="216" customFormat="1" ht="27" hidden="1" customHeight="1" x14ac:dyDescent="0.2"/>
    <row r="274" spans="3:20" ht="6" customHeight="1" thickTop="1" x14ac:dyDescent="0.2">
      <c r="C274" s="15"/>
      <c r="D274" s="15"/>
      <c r="E274" s="15"/>
      <c r="F274" s="15"/>
      <c r="G274" s="15"/>
      <c r="H274" s="15"/>
      <c r="I274" s="15"/>
      <c r="J274" s="15"/>
      <c r="K274" s="15"/>
      <c r="L274" s="15"/>
      <c r="M274" s="15"/>
      <c r="N274" s="15"/>
      <c r="P274" s="15"/>
      <c r="Q274" s="15"/>
      <c r="R274" s="15"/>
      <c r="S274" s="15"/>
      <c r="T274" s="15"/>
    </row>
    <row r="275" spans="3:20" ht="19.5" customHeight="1" x14ac:dyDescent="0.2">
      <c r="C275" s="171" t="s">
        <v>954</v>
      </c>
      <c r="T275" s="184" t="s">
        <v>366</v>
      </c>
    </row>
    <row r="277" spans="3:20" hidden="1" x14ac:dyDescent="0.2">
      <c r="F277" s="414"/>
      <c r="G277" s="414"/>
      <c r="H277" s="414"/>
      <c r="I277" s="414"/>
      <c r="J277" s="414"/>
      <c r="K277" s="414"/>
      <c r="L277" s="414"/>
      <c r="M277" s="414"/>
      <c r="N277" s="414"/>
      <c r="O277" s="414"/>
      <c r="P277" s="414"/>
      <c r="Q277" s="414"/>
      <c r="R277" s="414"/>
      <c r="S277" s="414"/>
    </row>
    <row r="278" spans="3:20" hidden="1" x14ac:dyDescent="0.2">
      <c r="F278" s="414"/>
      <c r="G278" s="414"/>
      <c r="H278" s="414"/>
      <c r="I278" s="414"/>
      <c r="J278" s="414"/>
      <c r="K278" s="414"/>
      <c r="L278" s="414"/>
      <c r="M278" s="414"/>
      <c r="N278" s="414"/>
      <c r="O278" s="414"/>
      <c r="P278" s="414"/>
      <c r="Q278" s="414"/>
      <c r="R278" s="414"/>
      <c r="S278" s="414"/>
    </row>
    <row r="279" spans="3:20" hidden="1" x14ac:dyDescent="0.2">
      <c r="F279" s="456"/>
      <c r="G279" s="414"/>
      <c r="H279" s="414"/>
      <c r="I279" s="414"/>
      <c r="J279" s="414"/>
      <c r="K279" s="414"/>
      <c r="L279" s="414"/>
      <c r="M279" s="414"/>
      <c r="N279" s="414"/>
      <c r="O279" s="414"/>
      <c r="P279" s="414"/>
      <c r="Q279" s="414"/>
      <c r="R279" s="414"/>
      <c r="S279" s="414"/>
    </row>
    <row r="280" spans="3:20" hidden="1" x14ac:dyDescent="0.2">
      <c r="F280" s="186"/>
      <c r="T280" s="13"/>
    </row>
    <row r="281" spans="3:20" hidden="1" x14ac:dyDescent="0.2">
      <c r="F281" s="186"/>
    </row>
    <row r="282" spans="3:20" hidden="1" x14ac:dyDescent="0.2">
      <c r="F282" s="11"/>
    </row>
    <row r="283" spans="3:20" x14ac:dyDescent="0.2">
      <c r="C283" s="195" t="str">
        <f>"Version: "&amp;C318</f>
        <v>Version: 1.00.D0</v>
      </c>
      <c r="F283" s="12"/>
    </row>
    <row r="284" spans="3:20" s="320" customFormat="1" x14ac:dyDescent="0.2">
      <c r="C284" s="141" t="s">
        <v>793</v>
      </c>
      <c r="F284" s="324"/>
    </row>
    <row r="285" spans="3:20" s="320" customFormat="1" x14ac:dyDescent="0.2">
      <c r="C285" s="91" t="s">
        <v>416</v>
      </c>
      <c r="D285" s="91"/>
      <c r="E285" s="142"/>
      <c r="F285" s="177" t="str">
        <f t="shared" ref="F285:L285" si="14">IF(MIN(F18:F273)&lt;0,"ERROR","")</f>
        <v/>
      </c>
      <c r="G285" s="177" t="str">
        <f t="shared" si="14"/>
        <v/>
      </c>
      <c r="H285" s="177" t="str">
        <f t="shared" si="14"/>
        <v/>
      </c>
      <c r="I285" s="177" t="str">
        <f t="shared" si="14"/>
        <v/>
      </c>
      <c r="J285" s="177" t="str">
        <f t="shared" si="14"/>
        <v/>
      </c>
      <c r="K285" s="177" t="str">
        <f t="shared" si="14"/>
        <v/>
      </c>
      <c r="L285" s="177" t="str">
        <f t="shared" si="14"/>
        <v/>
      </c>
      <c r="M285" s="474"/>
      <c r="N285" s="474"/>
      <c r="O285" s="474"/>
      <c r="P285" s="177" t="str">
        <f>IF(MIN(P18:P273)&lt;0,"ERROR","")</f>
        <v/>
      </c>
      <c r="Q285" s="177" t="str">
        <f>IF(MIN(Q18:Q273)&lt;0,"ERROR","")</f>
        <v/>
      </c>
      <c r="R285" s="474"/>
      <c r="S285" s="474"/>
    </row>
    <row r="286" spans="3:20" s="320" customFormat="1" x14ac:dyDescent="0.2">
      <c r="C286" s="143" t="s">
        <v>792</v>
      </c>
      <c r="D286" s="143"/>
      <c r="E286" s="154"/>
      <c r="F286" s="177" t="str">
        <f t="shared" ref="F286:M286" si="15">IF(MAX(F19:F66,F69:F73,F75:F125,F128:F130,F132:F163,F165:F177,F180:F195,F197:F229,F231:F263,F267)&gt;100000,"Warnung","")</f>
        <v/>
      </c>
      <c r="G286" s="177" t="str">
        <f t="shared" si="15"/>
        <v/>
      </c>
      <c r="H286" s="177" t="str">
        <f t="shared" si="15"/>
        <v/>
      </c>
      <c r="I286" s="177" t="str">
        <f t="shared" si="15"/>
        <v/>
      </c>
      <c r="J286" s="177" t="str">
        <f t="shared" si="15"/>
        <v/>
      </c>
      <c r="K286" s="177" t="str">
        <f t="shared" si="15"/>
        <v/>
      </c>
      <c r="L286" s="177" t="str">
        <f t="shared" si="15"/>
        <v/>
      </c>
      <c r="M286" s="177" t="str">
        <f t="shared" si="15"/>
        <v/>
      </c>
      <c r="N286" s="177" t="str">
        <f>IF(MAX(N266)&gt;100000,"Warnung","")</f>
        <v/>
      </c>
      <c r="O286" s="474"/>
      <c r="P286" s="177" t="str">
        <f>IF(MAX(P19:P66,P69:P73,P75:P125,P128:P130,P132:P163,P165:P177,P180:P195,P197:P229,P231:P263,P267)&gt;100000,"Warnung","")</f>
        <v/>
      </c>
      <c r="Q286" s="177" t="str">
        <f>IF(MAX(Q19:Q66,Q69:Q73,Q75:Q125,Q128:Q130,Q132:Q163,Q165:Q177,Q180:Q195,Q197:Q229,Q231:Q263,Q267)&gt;100000,"Warnung","")</f>
        <v/>
      </c>
      <c r="R286" s="177" t="str">
        <f>IF(MAX(R19:R66,R69:R73,R75:R125,R128:R130,R132:R163,R165:R177,R180:R195,R197:R229,R231:R263,R267)&gt;100000,"Warnung","")</f>
        <v/>
      </c>
      <c r="S286" s="177" t="str">
        <f>IF(MAX(S268)&gt;100000,"Warnung","")</f>
        <v/>
      </c>
    </row>
    <row r="287" spans="3:20" s="320" customFormat="1" x14ac:dyDescent="0.2">
      <c r="C287" s="156"/>
    </row>
    <row r="288" spans="3:20" s="320" customFormat="1" x14ac:dyDescent="0.2"/>
    <row r="289" spans="3:5" s="320" customFormat="1" x14ac:dyDescent="0.2">
      <c r="C289" s="156"/>
      <c r="D289" s="156"/>
      <c r="E289" s="156"/>
    </row>
    <row r="290" spans="3:5" s="320" customFormat="1" x14ac:dyDescent="0.2">
      <c r="C290" s="156"/>
      <c r="D290" s="156"/>
      <c r="E290" s="156"/>
    </row>
    <row r="291" spans="3:5" s="320" customFormat="1" x14ac:dyDescent="0.2"/>
    <row r="306" spans="1:19" x14ac:dyDescent="0.2">
      <c r="A306" s="310"/>
    </row>
    <row r="307" spans="1:19" s="234" customFormat="1" hidden="1" x14ac:dyDescent="0.2">
      <c r="C307" s="234" t="s">
        <v>785</v>
      </c>
      <c r="D307" s="234">
        <f>SUM(F307:S307)</f>
        <v>0</v>
      </c>
      <c r="F307" s="281">
        <f>COUNTA(F19:F66,F69:F73,F75:F125,F128:F130,F132:F163,F165:F177,F180:F195,F197:F229,F231:F263,F267)</f>
        <v>0</v>
      </c>
      <c r="G307" s="281">
        <f t="shared" ref="G307:M307" si="16">COUNTA(G19:G66,G69:G73,G75:G125,G128:G130,G132:G163,G165:G177,G180:G195,G197:G229,G231:G263,G267)</f>
        <v>0</v>
      </c>
      <c r="H307" s="281">
        <f t="shared" si="16"/>
        <v>0</v>
      </c>
      <c r="I307" s="281">
        <f t="shared" si="16"/>
        <v>0</v>
      </c>
      <c r="J307" s="281">
        <f t="shared" si="16"/>
        <v>0</v>
      </c>
      <c r="K307" s="281">
        <f t="shared" si="16"/>
        <v>0</v>
      </c>
      <c r="L307" s="281">
        <f t="shared" si="16"/>
        <v>0</v>
      </c>
      <c r="M307" s="281">
        <f t="shared" si="16"/>
        <v>0</v>
      </c>
      <c r="N307" s="281">
        <f>COUNTA(N19:N66,N69:N73,N75:N125,N128:N130,N132:N163,N165:N177,N180:N195,N197:N229,N231:N263,N266)</f>
        <v>0</v>
      </c>
      <c r="O307" s="281"/>
      <c r="P307" s="281">
        <f>COUNTA(P19:P66,P69:P73,P75:P125,P128:P130,P132:P163,P165:P177,P180:P195,P197:P229,P231:P263,P267)</f>
        <v>0</v>
      </c>
      <c r="Q307" s="281">
        <f>COUNTA(Q19:Q66,Q69:Q73,Q75:Q125,Q128:Q130,Q132:Q163,Q165:Q177,Q180:Q195,Q197:Q229,Q231:Q263,Q267)</f>
        <v>0</v>
      </c>
      <c r="R307" s="281">
        <f>COUNTA(R19:R66,R69:R73,R75:R125,R128:R130,R132:R163,R165:R177,R180:R195,R197:R229,R231:R263,R267)</f>
        <v>0</v>
      </c>
      <c r="S307" s="281">
        <f>COUNTA(S19:S66,S69:S73,S75:S125,S128:S130,S132:S163,S165:S177,S180:S195,S197:S229,S231:S263,S266)</f>
        <v>0</v>
      </c>
    </row>
    <row r="308" spans="1:19" hidden="1" x14ac:dyDescent="0.2">
      <c r="C308" s="184" t="s">
        <v>801</v>
      </c>
      <c r="D308" s="184">
        <f>COUNTIF(F308:S308,TRUE)</f>
        <v>0</v>
      </c>
      <c r="F308" s="474"/>
      <c r="G308" s="474"/>
      <c r="H308" s="474" t="b">
        <f>Metadata!$D$38</f>
        <v>0</v>
      </c>
      <c r="I308" s="475" t="b">
        <f>Metadata!$D$44</f>
        <v>0</v>
      </c>
      <c r="J308" s="474"/>
      <c r="K308" s="475" t="b">
        <f>Metadata!$D$38</f>
        <v>0</v>
      </c>
      <c r="L308" s="475" t="b">
        <f>Metadata!$D$44</f>
        <v>0</v>
      </c>
      <c r="M308" s="474"/>
      <c r="N308" s="474"/>
      <c r="O308" s="474"/>
      <c r="P308" s="474"/>
      <c r="Q308" s="474"/>
      <c r="R308" s="474"/>
      <c r="S308" s="474"/>
    </row>
    <row r="309" spans="1:19" hidden="1" x14ac:dyDescent="0.2"/>
    <row r="315" spans="1:19" x14ac:dyDescent="0.2">
      <c r="B315" s="218" t="s">
        <v>5</v>
      </c>
      <c r="C315" s="219" t="str">
        <f>S2</f>
        <v>XXXXXX</v>
      </c>
      <c r="D315" s="320"/>
      <c r="E315" s="320"/>
      <c r="F315" s="320"/>
    </row>
    <row r="316" spans="1:19" x14ac:dyDescent="0.2">
      <c r="B316" s="85"/>
      <c r="C316" s="220" t="str">
        <f>S1</f>
        <v>INA40</v>
      </c>
      <c r="D316" s="320"/>
      <c r="E316" s="320"/>
      <c r="F316" s="320"/>
    </row>
    <row r="317" spans="1:19" x14ac:dyDescent="0.2">
      <c r="B317" s="85"/>
      <c r="C317" s="221" t="str">
        <f>S3</f>
        <v>TT.MM.JJJJ</v>
      </c>
    </row>
    <row r="318" spans="1:19" x14ac:dyDescent="0.2">
      <c r="B318" s="85"/>
      <c r="C318" s="222" t="s">
        <v>370</v>
      </c>
    </row>
    <row r="319" spans="1:19" x14ac:dyDescent="0.2">
      <c r="B319" s="85"/>
      <c r="C319" s="220" t="str">
        <f>F17</f>
        <v>Kol. 01</v>
      </c>
    </row>
    <row r="320" spans="1:19" x14ac:dyDescent="0.2">
      <c r="B320" s="85"/>
      <c r="C320" s="223">
        <f>COUNTIF(F285:AH292,"ERROR")</f>
        <v>0</v>
      </c>
    </row>
    <row r="321" spans="2:3" x14ac:dyDescent="0.2">
      <c r="B321" s="179"/>
      <c r="C321" s="224">
        <f>COUNTIF(F285:AH292,"WARNUNG")</f>
        <v>0</v>
      </c>
    </row>
  </sheetData>
  <sheetProtection sheet="1" autoFilter="0"/>
  <autoFilter ref="B17:C263"/>
  <mergeCells count="25">
    <mergeCell ref="F11:N11"/>
    <mergeCell ref="F12:F15"/>
    <mergeCell ref="G14:G15"/>
    <mergeCell ref="P11:S11"/>
    <mergeCell ref="M12:M15"/>
    <mergeCell ref="N12:N15"/>
    <mergeCell ref="J12:L13"/>
    <mergeCell ref="J14:J15"/>
    <mergeCell ref="K14:L14"/>
    <mergeCell ref="B14:C15"/>
    <mergeCell ref="G16:I16"/>
    <mergeCell ref="J16:L16"/>
    <mergeCell ref="S1:T1"/>
    <mergeCell ref="U1:V1"/>
    <mergeCell ref="S2:T2"/>
    <mergeCell ref="U2:V2"/>
    <mergeCell ref="U3:V3"/>
    <mergeCell ref="S3:T3"/>
    <mergeCell ref="F5:P5"/>
    <mergeCell ref="P12:P15"/>
    <mergeCell ref="Q12:Q15"/>
    <mergeCell ref="R12:R15"/>
    <mergeCell ref="S12:S15"/>
    <mergeCell ref="H14:I14"/>
    <mergeCell ref="G12:I13"/>
  </mergeCells>
  <conditionalFormatting sqref="F10">
    <cfRule type="expression" dxfId="23" priority="11" stopIfTrue="1">
      <formula>$D$308&gt;0</formula>
    </cfRule>
  </conditionalFormatting>
  <conditionalFormatting sqref="K18:K268 H18:H268">
    <cfRule type="expression" dxfId="22" priority="1102" stopIfTrue="1">
      <formula>$H$308=TRUE</formula>
    </cfRule>
  </conditionalFormatting>
  <conditionalFormatting sqref="L18:L268 I18:I268">
    <cfRule type="expression" dxfId="21" priority="2" stopIfTrue="1">
      <formula>$I$308=TRUE</formula>
    </cfRule>
  </conditionalFormatting>
  <hyperlinks>
    <hyperlink ref="R16:S16" location="Note_04" display="4."/>
    <hyperlink ref="G16:I16" location="Note_7.2" display="7.2."/>
    <hyperlink ref="P16" location="Note_7.2" display="7.2"/>
    <hyperlink ref="Q16" location="Note_7.3" display="7.3"/>
    <hyperlink ref="M16" location="Note_7.4" display="7.4"/>
    <hyperlink ref="R16" location="Note_7.4" display="7.4"/>
    <hyperlink ref="N16" location="Note_7.5" display="7.5"/>
    <hyperlink ref="S16" location="Note_7.5" display="7.5"/>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F16" location="Note_7.1" display="7.1"/>
    <hyperlink ref="J16:L16" location="Note_7.3" display="7.3"/>
    <hyperlink ref="S12:S15" location="'INQ-A40.MELD'!S266" display="'INQ-A40.MELD'!S266"/>
    <hyperlink ref="N12:N15" location="'INQ-A40.MELD'!N266" display="'INQ-A40.MELD'!N266"/>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&amp;L&amp;"Arial,Fett"SNB vertraulich&amp;C&amp;D&amp;RSeite &amp;P</oddFooter>
  </headerFooter>
  <rowBreaks count="6" manualBreakCount="6">
    <brk id="50" min="5" max="19" man="1"/>
    <brk id="91" min="5" max="19" man="1"/>
    <brk id="125" min="5" max="19" man="1"/>
    <brk id="163" min="5" max="19" man="1"/>
    <brk id="195" min="5" max="23" man="1"/>
    <brk id="229" min="5" max="19" man="1"/>
  </rowBreaks>
  <colBreaks count="1" manualBreakCount="1">
    <brk id="20" min="17" max="108"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1"/>
  <sheetViews>
    <sheetView showGridLines="0" showRowColHeaders="0" zoomScale="80" zoomScaleNormal="80" workbookViewId="0">
      <pane xSplit="5" ySplit="17" topLeftCell="F18" activePane="bottomRight" state="frozen"/>
      <selection pane="topRight"/>
      <selection pane="bottomLeft"/>
      <selection pane="bottomRight" activeCell="F19" sqref="F19"/>
    </sheetView>
  </sheetViews>
  <sheetFormatPr baseColWidth="10" defaultColWidth="9.140625" defaultRowHeight="12.75" x14ac:dyDescent="0.2"/>
  <cols>
    <col min="1" max="1" width="4.7109375" style="320" customWidth="1"/>
    <col min="2" max="2" width="10.42578125" style="320" customWidth="1"/>
    <col min="3" max="3" width="54.7109375" style="320" customWidth="1"/>
    <col min="4" max="4" width="7.85546875" style="320" customWidth="1"/>
    <col min="5" max="5" width="4.7109375" style="320" customWidth="1"/>
    <col min="6" max="14" width="15.140625" style="320" customWidth="1"/>
    <col min="15" max="15" width="1.7109375" style="320" customWidth="1"/>
    <col min="16" max="19" width="15.140625" style="320" customWidth="1"/>
    <col min="20" max="20" width="4.7109375" style="320" customWidth="1"/>
    <col min="21" max="21" width="19.7109375" style="320" customWidth="1"/>
    <col min="22" max="16384" width="9.140625" style="320"/>
  </cols>
  <sheetData>
    <row r="1" spans="2:22" ht="21" customHeight="1" x14ac:dyDescent="0.25">
      <c r="F1" s="347" t="s">
        <v>1068</v>
      </c>
      <c r="G1" s="526"/>
      <c r="H1" s="526"/>
      <c r="I1" s="526"/>
      <c r="J1" s="526"/>
      <c r="K1" s="526"/>
      <c r="L1" s="526"/>
      <c r="M1" s="526"/>
      <c r="N1" s="526"/>
      <c r="O1" s="526"/>
      <c r="P1" s="526"/>
      <c r="R1" s="13" t="s">
        <v>1</v>
      </c>
      <c r="S1" s="787" t="s">
        <v>1078</v>
      </c>
      <c r="T1" s="787"/>
      <c r="U1" s="662"/>
      <c r="V1" s="662"/>
    </row>
    <row r="2" spans="2:22" ht="21" customHeight="1" x14ac:dyDescent="0.25">
      <c r="F2" s="573" t="s">
        <v>805</v>
      </c>
      <c r="G2" s="526"/>
      <c r="H2" s="526"/>
      <c r="I2" s="526"/>
      <c r="J2" s="526"/>
      <c r="K2" s="526"/>
      <c r="L2" s="526"/>
      <c r="M2" s="526"/>
      <c r="N2" s="526"/>
      <c r="O2" s="526"/>
      <c r="P2" s="526"/>
      <c r="R2" s="13" t="s">
        <v>1143</v>
      </c>
      <c r="S2" s="788" t="str">
        <f>Start!H3</f>
        <v>XXXXXX</v>
      </c>
      <c r="T2" s="789"/>
      <c r="U2" s="662"/>
      <c r="V2" s="662"/>
    </row>
    <row r="3" spans="2:22" ht="21" customHeight="1" x14ac:dyDescent="0.2">
      <c r="F3" s="181" t="s">
        <v>1056</v>
      </c>
      <c r="G3" s="526"/>
      <c r="H3" s="526"/>
      <c r="I3" s="526"/>
      <c r="J3" s="526"/>
      <c r="K3" s="526"/>
      <c r="L3" s="526"/>
      <c r="M3" s="526"/>
      <c r="N3" s="526"/>
      <c r="O3" s="526"/>
      <c r="P3" s="526"/>
      <c r="R3" s="13" t="s">
        <v>3</v>
      </c>
      <c r="S3" s="790" t="str">
        <f>Start!H4</f>
        <v>TT.MM.JJJJ</v>
      </c>
      <c r="T3" s="791"/>
      <c r="U3" s="662"/>
      <c r="V3" s="662"/>
    </row>
    <row r="4" spans="2:22" ht="15.75" x14ac:dyDescent="0.25">
      <c r="F4" s="567"/>
      <c r="G4" s="526"/>
      <c r="H4" s="526"/>
      <c r="I4" s="526"/>
      <c r="J4" s="526"/>
      <c r="K4" s="526"/>
      <c r="L4" s="526"/>
      <c r="M4" s="526"/>
      <c r="N4" s="526"/>
      <c r="O4" s="526"/>
      <c r="P4" s="526"/>
    </row>
    <row r="5" spans="2:22" ht="18" customHeight="1" x14ac:dyDescent="0.2">
      <c r="F5" s="795" t="s">
        <v>1062</v>
      </c>
      <c r="G5" s="795"/>
      <c r="H5" s="795"/>
      <c r="I5" s="795"/>
      <c r="J5" s="795"/>
      <c r="K5" s="795"/>
      <c r="L5" s="795"/>
      <c r="M5" s="795"/>
      <c r="N5" s="795"/>
      <c r="O5" s="795"/>
      <c r="P5" s="795"/>
    </row>
    <row r="6" spans="2:22" ht="15.75" hidden="1" x14ac:dyDescent="0.25">
      <c r="F6" s="18"/>
    </row>
    <row r="7" spans="2:22" ht="15.75" hidden="1" x14ac:dyDescent="0.25">
      <c r="F7" s="18"/>
    </row>
    <row r="8" spans="2:22" ht="15.75" hidden="1" x14ac:dyDescent="0.25">
      <c r="F8" s="18"/>
    </row>
    <row r="9" spans="2:22" x14ac:dyDescent="0.2">
      <c r="B9" s="312"/>
      <c r="F9" s="178"/>
    </row>
    <row r="10" spans="2:22" x14ac:dyDescent="0.2">
      <c r="B10" s="313"/>
      <c r="F10" s="335" t="s">
        <v>803</v>
      </c>
      <c r="H10" s="335"/>
    </row>
    <row r="11" spans="2:22" ht="15" x14ac:dyDescent="0.2">
      <c r="B11" s="314"/>
      <c r="D11" s="14"/>
      <c r="E11" s="5"/>
      <c r="F11" s="810" t="s">
        <v>677</v>
      </c>
      <c r="G11" s="810"/>
      <c r="H11" s="810"/>
      <c r="I11" s="810"/>
      <c r="J11" s="810"/>
      <c r="K11" s="810"/>
      <c r="L11" s="810"/>
      <c r="M11" s="810"/>
      <c r="N11" s="811"/>
      <c r="O11" s="244"/>
      <c r="P11" s="813" t="s">
        <v>678</v>
      </c>
      <c r="Q11" s="810"/>
      <c r="R11" s="810"/>
      <c r="S11" s="810"/>
      <c r="T11" s="5"/>
    </row>
    <row r="12" spans="2:22" ht="12.75" customHeight="1" x14ac:dyDescent="0.2">
      <c r="B12" s="317"/>
      <c r="D12" s="14"/>
      <c r="E12" s="6"/>
      <c r="F12" s="796" t="s">
        <v>721</v>
      </c>
      <c r="G12" s="804" t="s">
        <v>692</v>
      </c>
      <c r="H12" s="805"/>
      <c r="I12" s="806"/>
      <c r="J12" s="804" t="s">
        <v>726</v>
      </c>
      <c r="K12" s="805"/>
      <c r="L12" s="806"/>
      <c r="M12" s="796" t="s">
        <v>725</v>
      </c>
      <c r="N12" s="799" t="s">
        <v>952</v>
      </c>
      <c r="O12" s="245"/>
      <c r="P12" s="796" t="s">
        <v>692</v>
      </c>
      <c r="Q12" s="796" t="s">
        <v>726</v>
      </c>
      <c r="R12" s="796" t="s">
        <v>725</v>
      </c>
      <c r="S12" s="799" t="s">
        <v>952</v>
      </c>
      <c r="T12" s="6"/>
    </row>
    <row r="13" spans="2:22" ht="20.25" customHeight="1" x14ac:dyDescent="0.2">
      <c r="D13" s="14"/>
      <c r="E13" s="6"/>
      <c r="F13" s="797"/>
      <c r="G13" s="807"/>
      <c r="H13" s="808"/>
      <c r="I13" s="809"/>
      <c r="J13" s="807"/>
      <c r="K13" s="808"/>
      <c r="L13" s="809"/>
      <c r="M13" s="797"/>
      <c r="N13" s="800"/>
      <c r="O13" s="245"/>
      <c r="P13" s="797"/>
      <c r="Q13" s="797"/>
      <c r="R13" s="797"/>
      <c r="S13" s="814"/>
      <c r="T13" s="6"/>
    </row>
    <row r="14" spans="2:22" ht="40.5" customHeight="1" x14ac:dyDescent="0.2">
      <c r="B14" s="816" t="s">
        <v>1067</v>
      </c>
      <c r="C14" s="786"/>
      <c r="D14" s="14"/>
      <c r="E14" s="6"/>
      <c r="F14" s="797"/>
      <c r="G14" s="797" t="s">
        <v>1033</v>
      </c>
      <c r="H14" s="802" t="s">
        <v>724</v>
      </c>
      <c r="I14" s="803"/>
      <c r="J14" s="797" t="s">
        <v>1033</v>
      </c>
      <c r="K14" s="802" t="s">
        <v>724</v>
      </c>
      <c r="L14" s="803"/>
      <c r="M14" s="797"/>
      <c r="N14" s="800"/>
      <c r="O14" s="245"/>
      <c r="P14" s="797"/>
      <c r="Q14" s="797"/>
      <c r="R14" s="797"/>
      <c r="S14" s="814"/>
      <c r="T14" s="6"/>
    </row>
    <row r="15" spans="2:22" ht="20.25" customHeight="1" x14ac:dyDescent="0.2">
      <c r="B15" s="786"/>
      <c r="C15" s="786"/>
      <c r="D15" s="14"/>
      <c r="E15" s="6"/>
      <c r="F15" s="798"/>
      <c r="G15" s="812"/>
      <c r="H15" s="322" t="s">
        <v>723</v>
      </c>
      <c r="I15" s="247" t="s">
        <v>722</v>
      </c>
      <c r="J15" s="812"/>
      <c r="K15" s="322" t="s">
        <v>723</v>
      </c>
      <c r="L15" s="247" t="s">
        <v>722</v>
      </c>
      <c r="M15" s="798"/>
      <c r="N15" s="801"/>
      <c r="O15" s="245"/>
      <c r="P15" s="798"/>
      <c r="Q15" s="798"/>
      <c r="R15" s="798"/>
      <c r="S15" s="815"/>
      <c r="T15" s="6"/>
    </row>
    <row r="16" spans="2:22" x14ac:dyDescent="0.2">
      <c r="D16" s="14"/>
      <c r="E16" s="6"/>
      <c r="F16" s="424" t="s">
        <v>751</v>
      </c>
      <c r="G16" s="792" t="s">
        <v>752</v>
      </c>
      <c r="H16" s="794"/>
      <c r="I16" s="793"/>
      <c r="J16" s="792" t="s">
        <v>753</v>
      </c>
      <c r="K16" s="794"/>
      <c r="L16" s="793"/>
      <c r="M16" s="424" t="s">
        <v>754</v>
      </c>
      <c r="N16" s="316" t="s">
        <v>755</v>
      </c>
      <c r="O16" s="201"/>
      <c r="P16" s="424" t="s">
        <v>752</v>
      </c>
      <c r="Q16" s="424" t="s">
        <v>753</v>
      </c>
      <c r="R16" s="424" t="s">
        <v>754</v>
      </c>
      <c r="S16" s="424" t="s">
        <v>755</v>
      </c>
      <c r="T16" s="6"/>
    </row>
    <row r="17" spans="1:20" ht="36" customHeight="1" x14ac:dyDescent="0.2">
      <c r="A17" s="137"/>
      <c r="B17" s="60" t="s">
        <v>365</v>
      </c>
      <c r="C17" s="457" t="s">
        <v>720</v>
      </c>
      <c r="D17" s="455" t="s">
        <v>2</v>
      </c>
      <c r="E17" s="7"/>
      <c r="F17" s="59" t="s">
        <v>701</v>
      </c>
      <c r="G17" s="3" t="s">
        <v>702</v>
      </c>
      <c r="H17" s="59" t="s">
        <v>703</v>
      </c>
      <c r="I17" s="3" t="s">
        <v>704</v>
      </c>
      <c r="J17" s="59" t="s">
        <v>727</v>
      </c>
      <c r="K17" s="3" t="s">
        <v>728</v>
      </c>
      <c r="L17" s="59" t="s">
        <v>729</v>
      </c>
      <c r="M17" s="3" t="s">
        <v>730</v>
      </c>
      <c r="N17" s="59" t="s">
        <v>731</v>
      </c>
      <c r="P17" s="3" t="s">
        <v>732</v>
      </c>
      <c r="Q17" s="59" t="s">
        <v>708</v>
      </c>
      <c r="R17" s="59" t="s">
        <v>709</v>
      </c>
      <c r="S17" s="92" t="s">
        <v>710</v>
      </c>
      <c r="T17" s="7"/>
    </row>
    <row r="18" spans="1:20" ht="35.1" customHeight="1" thickBot="1" x14ac:dyDescent="0.25">
      <c r="A18" s="77"/>
      <c r="B18" s="103" t="s">
        <v>401</v>
      </c>
      <c r="C18" s="104"/>
      <c r="D18" s="105" t="s">
        <v>19</v>
      </c>
      <c r="E18" s="4"/>
      <c r="F18" s="315">
        <f t="shared" ref="F18:M18" si="0">SUM(F19:F66)</f>
        <v>0</v>
      </c>
      <c r="G18" s="315">
        <f t="shared" si="0"/>
        <v>0</v>
      </c>
      <c r="H18" s="315">
        <f t="shared" si="0"/>
        <v>0</v>
      </c>
      <c r="I18" s="315">
        <f t="shared" si="0"/>
        <v>0</v>
      </c>
      <c r="J18" s="315">
        <f t="shared" si="0"/>
        <v>0</v>
      </c>
      <c r="K18" s="315">
        <f t="shared" si="0"/>
        <v>0</v>
      </c>
      <c r="L18" s="315">
        <f t="shared" si="0"/>
        <v>0</v>
      </c>
      <c r="M18" s="315">
        <f t="shared" si="0"/>
        <v>0</v>
      </c>
      <c r="N18" s="390"/>
      <c r="P18" s="315">
        <f>SUM(P19:P66)</f>
        <v>0</v>
      </c>
      <c r="Q18" s="315">
        <f>SUM(Q19:Q66)</f>
        <v>0</v>
      </c>
      <c r="R18" s="315">
        <f>SUM(R19:R66)</f>
        <v>0</v>
      </c>
      <c r="S18" s="390"/>
      <c r="T18" s="4"/>
    </row>
    <row r="19" spans="1:20" ht="15.95" customHeight="1" thickTop="1" x14ac:dyDescent="0.2">
      <c r="A19" s="77"/>
      <c r="B19" s="90" t="s">
        <v>401</v>
      </c>
      <c r="C19" s="102" t="s">
        <v>426</v>
      </c>
      <c r="D19" s="72" t="s">
        <v>138</v>
      </c>
      <c r="E19" s="4">
        <v>1</v>
      </c>
      <c r="F19" s="9"/>
      <c r="G19" s="9"/>
      <c r="H19" s="9"/>
      <c r="I19" s="9"/>
      <c r="J19" s="9"/>
      <c r="K19" s="9"/>
      <c r="L19" s="9"/>
      <c r="M19" s="9"/>
      <c r="N19" s="389"/>
      <c r="P19" s="9"/>
      <c r="Q19" s="9"/>
      <c r="R19" s="9"/>
      <c r="S19" s="389"/>
      <c r="T19" s="4">
        <v>1</v>
      </c>
    </row>
    <row r="20" spans="1:20" s="340" customFormat="1" ht="15.95" customHeight="1" x14ac:dyDescent="0.2">
      <c r="A20" s="77"/>
      <c r="B20" s="90" t="s">
        <v>401</v>
      </c>
      <c r="C20" s="102" t="s">
        <v>331</v>
      </c>
      <c r="D20" s="72" t="s">
        <v>139</v>
      </c>
      <c r="E20" s="4">
        <v>2</v>
      </c>
      <c r="F20" s="9"/>
      <c r="G20" s="9"/>
      <c r="H20" s="9"/>
      <c r="I20" s="9"/>
      <c r="J20" s="9"/>
      <c r="K20" s="9"/>
      <c r="L20" s="9"/>
      <c r="M20" s="9"/>
      <c r="N20" s="389"/>
      <c r="P20" s="9"/>
      <c r="Q20" s="9"/>
      <c r="R20" s="9"/>
      <c r="S20" s="389"/>
      <c r="T20" s="4">
        <v>2</v>
      </c>
    </row>
    <row r="21" spans="1:20" s="340" customFormat="1" ht="15.95" customHeight="1" x14ac:dyDescent="0.2">
      <c r="A21" s="77"/>
      <c r="B21" s="90" t="s">
        <v>401</v>
      </c>
      <c r="C21" s="102" t="s">
        <v>812</v>
      </c>
      <c r="D21" s="72" t="s">
        <v>140</v>
      </c>
      <c r="E21" s="4">
        <v>39</v>
      </c>
      <c r="F21" s="9"/>
      <c r="G21" s="9"/>
      <c r="H21" s="9"/>
      <c r="I21" s="9"/>
      <c r="J21" s="9"/>
      <c r="K21" s="9"/>
      <c r="L21" s="9"/>
      <c r="M21" s="9"/>
      <c r="N21" s="389"/>
      <c r="P21" s="9"/>
      <c r="Q21" s="9"/>
      <c r="R21" s="9"/>
      <c r="S21" s="389"/>
      <c r="T21" s="4">
        <v>39</v>
      </c>
    </row>
    <row r="22" spans="1:20" s="340" customFormat="1" ht="15.95" customHeight="1" x14ac:dyDescent="0.2">
      <c r="A22" s="77"/>
      <c r="B22" s="90" t="s">
        <v>401</v>
      </c>
      <c r="C22" s="102" t="s">
        <v>20</v>
      </c>
      <c r="D22" s="72" t="s">
        <v>21</v>
      </c>
      <c r="E22" s="4">
        <v>3</v>
      </c>
      <c r="F22" s="9"/>
      <c r="G22" s="9"/>
      <c r="H22" s="9"/>
      <c r="I22" s="9"/>
      <c r="J22" s="9"/>
      <c r="K22" s="9"/>
      <c r="L22" s="9"/>
      <c r="M22" s="9"/>
      <c r="N22" s="389"/>
      <c r="P22" s="9"/>
      <c r="Q22" s="9"/>
      <c r="R22" s="9"/>
      <c r="S22" s="389"/>
      <c r="T22" s="4">
        <v>3</v>
      </c>
    </row>
    <row r="23" spans="1:20" s="340" customFormat="1" ht="15.95" customHeight="1" x14ac:dyDescent="0.2">
      <c r="A23" s="77"/>
      <c r="B23" s="90" t="s">
        <v>401</v>
      </c>
      <c r="C23" s="102" t="s">
        <v>427</v>
      </c>
      <c r="D23" s="72" t="s">
        <v>141</v>
      </c>
      <c r="E23" s="4">
        <v>44</v>
      </c>
      <c r="F23" s="9"/>
      <c r="G23" s="9"/>
      <c r="H23" s="9"/>
      <c r="I23" s="9"/>
      <c r="J23" s="9"/>
      <c r="K23" s="9"/>
      <c r="L23" s="9"/>
      <c r="M23" s="9"/>
      <c r="N23" s="389"/>
      <c r="P23" s="9"/>
      <c r="Q23" s="9"/>
      <c r="R23" s="9"/>
      <c r="S23" s="389"/>
      <c r="T23" s="4">
        <v>44</v>
      </c>
    </row>
    <row r="24" spans="1:20" s="340" customFormat="1" ht="15.95" customHeight="1" x14ac:dyDescent="0.2">
      <c r="A24" s="77"/>
      <c r="B24" s="90" t="s">
        <v>401</v>
      </c>
      <c r="C24" s="102" t="s">
        <v>22</v>
      </c>
      <c r="D24" s="72" t="s">
        <v>23</v>
      </c>
      <c r="E24" s="4">
        <v>4</v>
      </c>
      <c r="F24" s="9"/>
      <c r="G24" s="9"/>
      <c r="H24" s="9"/>
      <c r="I24" s="9"/>
      <c r="J24" s="9"/>
      <c r="K24" s="9"/>
      <c r="L24" s="9"/>
      <c r="M24" s="9"/>
      <c r="N24" s="389"/>
      <c r="P24" s="9"/>
      <c r="Q24" s="9"/>
      <c r="R24" s="9"/>
      <c r="S24" s="389"/>
      <c r="T24" s="4">
        <v>4</v>
      </c>
    </row>
    <row r="25" spans="1:20" s="340" customFormat="1" ht="15.95" customHeight="1" x14ac:dyDescent="0.2">
      <c r="A25" s="77"/>
      <c r="B25" s="90" t="s">
        <v>401</v>
      </c>
      <c r="C25" s="339" t="s">
        <v>25</v>
      </c>
      <c r="D25" s="72" t="s">
        <v>26</v>
      </c>
      <c r="E25" s="4">
        <v>6</v>
      </c>
      <c r="F25" s="9"/>
      <c r="G25" s="9"/>
      <c r="H25" s="9"/>
      <c r="I25" s="9"/>
      <c r="J25" s="9"/>
      <c r="K25" s="9"/>
      <c r="L25" s="9"/>
      <c r="M25" s="9"/>
      <c r="N25" s="389"/>
      <c r="P25" s="9"/>
      <c r="Q25" s="9"/>
      <c r="R25" s="9"/>
      <c r="S25" s="389"/>
      <c r="T25" s="4">
        <v>6</v>
      </c>
    </row>
    <row r="26" spans="1:20" s="340" customFormat="1" ht="15.95" customHeight="1" x14ac:dyDescent="0.2">
      <c r="A26" s="77"/>
      <c r="B26" s="90" t="s">
        <v>401</v>
      </c>
      <c r="C26" s="339" t="s">
        <v>357</v>
      </c>
      <c r="D26" s="95" t="s">
        <v>27</v>
      </c>
      <c r="E26" s="4">
        <v>5</v>
      </c>
      <c r="F26" s="9"/>
      <c r="G26" s="9"/>
      <c r="H26" s="9"/>
      <c r="I26" s="9"/>
      <c r="J26" s="9"/>
      <c r="K26" s="9"/>
      <c r="L26" s="9"/>
      <c r="M26" s="9"/>
      <c r="N26" s="389"/>
      <c r="P26" s="9"/>
      <c r="Q26" s="9"/>
      <c r="R26" s="9"/>
      <c r="S26" s="389"/>
      <c r="T26" s="4">
        <v>5</v>
      </c>
    </row>
    <row r="27" spans="1:20" s="340" customFormat="1" ht="15.95" customHeight="1" x14ac:dyDescent="0.2">
      <c r="A27" s="77"/>
      <c r="B27" s="90" t="s">
        <v>401</v>
      </c>
      <c r="C27" s="339" t="s">
        <v>28</v>
      </c>
      <c r="D27" s="72" t="s">
        <v>29</v>
      </c>
      <c r="E27" s="4">
        <v>27</v>
      </c>
      <c r="F27" s="9"/>
      <c r="G27" s="9"/>
      <c r="H27" s="9"/>
      <c r="I27" s="9"/>
      <c r="J27" s="9"/>
      <c r="K27" s="9"/>
      <c r="L27" s="9"/>
      <c r="M27" s="9"/>
      <c r="N27" s="389"/>
      <c r="P27" s="9"/>
      <c r="Q27" s="9"/>
      <c r="R27" s="9"/>
      <c r="S27" s="389"/>
      <c r="T27" s="4">
        <v>27</v>
      </c>
    </row>
    <row r="28" spans="1:20" s="340" customFormat="1" ht="15.95" customHeight="1" x14ac:dyDescent="0.2">
      <c r="A28" s="77"/>
      <c r="B28" s="90" t="s">
        <v>401</v>
      </c>
      <c r="C28" s="102" t="s">
        <v>896</v>
      </c>
      <c r="D28" s="72" t="s">
        <v>142</v>
      </c>
      <c r="E28" s="4">
        <v>50</v>
      </c>
      <c r="F28" s="9"/>
      <c r="G28" s="9"/>
      <c r="H28" s="9"/>
      <c r="I28" s="9"/>
      <c r="J28" s="9"/>
      <c r="K28" s="9"/>
      <c r="L28" s="9"/>
      <c r="M28" s="9"/>
      <c r="N28" s="389"/>
      <c r="P28" s="9"/>
      <c r="Q28" s="9"/>
      <c r="R28" s="9"/>
      <c r="S28" s="389"/>
      <c r="T28" s="4">
        <v>50</v>
      </c>
    </row>
    <row r="29" spans="1:20" s="340" customFormat="1" ht="15.95" customHeight="1" x14ac:dyDescent="0.2">
      <c r="A29" s="77"/>
      <c r="B29" s="90" t="s">
        <v>401</v>
      </c>
      <c r="C29" s="339" t="s">
        <v>363</v>
      </c>
      <c r="D29" s="95" t="s">
        <v>58</v>
      </c>
      <c r="E29" s="4">
        <v>7</v>
      </c>
      <c r="F29" s="9"/>
      <c r="G29" s="9"/>
      <c r="H29" s="9"/>
      <c r="I29" s="9"/>
      <c r="J29" s="9"/>
      <c r="K29" s="9"/>
      <c r="L29" s="9"/>
      <c r="M29" s="9"/>
      <c r="N29" s="389"/>
      <c r="P29" s="9"/>
      <c r="Q29" s="9"/>
      <c r="R29" s="9"/>
      <c r="S29" s="389"/>
      <c r="T29" s="4">
        <v>7</v>
      </c>
    </row>
    <row r="30" spans="1:20" s="340" customFormat="1" ht="15.95" customHeight="1" x14ac:dyDescent="0.2">
      <c r="A30" s="77"/>
      <c r="B30" s="90" t="s">
        <v>401</v>
      </c>
      <c r="C30" s="339" t="s">
        <v>359</v>
      </c>
      <c r="D30" s="95" t="s">
        <v>35</v>
      </c>
      <c r="E30" s="4">
        <v>8</v>
      </c>
      <c r="F30" s="9"/>
      <c r="G30" s="9"/>
      <c r="H30" s="9"/>
      <c r="I30" s="9"/>
      <c r="J30" s="9"/>
      <c r="K30" s="9"/>
      <c r="L30" s="9"/>
      <c r="M30" s="9"/>
      <c r="N30" s="389"/>
      <c r="P30" s="9"/>
      <c r="Q30" s="9"/>
      <c r="R30" s="9"/>
      <c r="S30" s="389"/>
      <c r="T30" s="4">
        <v>8</v>
      </c>
    </row>
    <row r="31" spans="1:20" s="340" customFormat="1" ht="15.95" customHeight="1" x14ac:dyDescent="0.2">
      <c r="A31" s="77"/>
      <c r="B31" s="90" t="s">
        <v>401</v>
      </c>
      <c r="C31" s="102" t="s">
        <v>341</v>
      </c>
      <c r="D31" s="72" t="s">
        <v>143</v>
      </c>
      <c r="E31" s="4">
        <v>9</v>
      </c>
      <c r="F31" s="9"/>
      <c r="G31" s="9"/>
      <c r="H31" s="9"/>
      <c r="I31" s="9"/>
      <c r="J31" s="9"/>
      <c r="K31" s="9"/>
      <c r="L31" s="9"/>
      <c r="M31" s="9"/>
      <c r="N31" s="389"/>
      <c r="P31" s="9"/>
      <c r="Q31" s="9"/>
      <c r="R31" s="9"/>
      <c r="S31" s="389"/>
      <c r="T31" s="4">
        <v>9</v>
      </c>
    </row>
    <row r="32" spans="1:20" s="340" customFormat="1" ht="15.95" customHeight="1" x14ac:dyDescent="0.2">
      <c r="A32" s="77"/>
      <c r="B32" s="90" t="s">
        <v>401</v>
      </c>
      <c r="C32" s="339" t="s">
        <v>32</v>
      </c>
      <c r="D32" s="72" t="s">
        <v>33</v>
      </c>
      <c r="E32" s="4">
        <v>10</v>
      </c>
      <c r="F32" s="9"/>
      <c r="G32" s="9"/>
      <c r="H32" s="9"/>
      <c r="I32" s="9"/>
      <c r="J32" s="9"/>
      <c r="K32" s="9"/>
      <c r="L32" s="9"/>
      <c r="M32" s="9"/>
      <c r="N32" s="389"/>
      <c r="P32" s="9"/>
      <c r="Q32" s="9"/>
      <c r="R32" s="9"/>
      <c r="S32" s="389"/>
      <c r="T32" s="4">
        <v>10</v>
      </c>
    </row>
    <row r="33" spans="1:20" s="340" customFormat="1" ht="15.95" customHeight="1" x14ac:dyDescent="0.2">
      <c r="A33" s="77"/>
      <c r="B33" s="90" t="s">
        <v>401</v>
      </c>
      <c r="C33" s="102" t="s">
        <v>340</v>
      </c>
      <c r="D33" s="72" t="s">
        <v>144</v>
      </c>
      <c r="E33" s="4">
        <v>228</v>
      </c>
      <c r="F33" s="9"/>
      <c r="G33" s="9"/>
      <c r="H33" s="9"/>
      <c r="I33" s="9"/>
      <c r="J33" s="9"/>
      <c r="K33" s="9"/>
      <c r="L33" s="9"/>
      <c r="M33" s="9"/>
      <c r="N33" s="389"/>
      <c r="P33" s="9"/>
      <c r="Q33" s="9"/>
      <c r="R33" s="9"/>
      <c r="S33" s="389"/>
      <c r="T33" s="4">
        <v>228</v>
      </c>
    </row>
    <row r="34" spans="1:20" s="340" customFormat="1" ht="15.95" customHeight="1" x14ac:dyDescent="0.2">
      <c r="A34" s="77"/>
      <c r="B34" s="90" t="s">
        <v>401</v>
      </c>
      <c r="C34" s="102" t="s">
        <v>428</v>
      </c>
      <c r="D34" s="72" t="s">
        <v>145</v>
      </c>
      <c r="E34" s="4">
        <v>34</v>
      </c>
      <c r="F34" s="9"/>
      <c r="G34" s="9"/>
      <c r="H34" s="9"/>
      <c r="I34" s="9"/>
      <c r="J34" s="9"/>
      <c r="K34" s="9"/>
      <c r="L34" s="9"/>
      <c r="M34" s="9"/>
      <c r="N34" s="389"/>
      <c r="P34" s="9"/>
      <c r="Q34" s="9"/>
      <c r="R34" s="9"/>
      <c r="S34" s="389"/>
      <c r="T34" s="4">
        <v>34</v>
      </c>
    </row>
    <row r="35" spans="1:20" s="340" customFormat="1" ht="15.95" customHeight="1" x14ac:dyDescent="0.2">
      <c r="A35" s="77"/>
      <c r="B35" s="90" t="s">
        <v>401</v>
      </c>
      <c r="C35" s="102" t="s">
        <v>342</v>
      </c>
      <c r="D35" s="72" t="s">
        <v>146</v>
      </c>
      <c r="E35" s="4">
        <v>230</v>
      </c>
      <c r="F35" s="9"/>
      <c r="G35" s="9"/>
      <c r="H35" s="9"/>
      <c r="I35" s="9"/>
      <c r="J35" s="9"/>
      <c r="K35" s="9"/>
      <c r="L35" s="9"/>
      <c r="M35" s="9"/>
      <c r="N35" s="389"/>
      <c r="P35" s="9"/>
      <c r="Q35" s="9"/>
      <c r="R35" s="9"/>
      <c r="S35" s="389"/>
      <c r="T35" s="4">
        <v>230</v>
      </c>
    </row>
    <row r="36" spans="1:20" ht="15.95" customHeight="1" x14ac:dyDescent="0.2">
      <c r="A36" s="77"/>
      <c r="B36" s="90" t="s">
        <v>401</v>
      </c>
      <c r="C36" s="100" t="s">
        <v>30</v>
      </c>
      <c r="D36" s="72" t="s">
        <v>31</v>
      </c>
      <c r="E36" s="4">
        <v>11</v>
      </c>
      <c r="F36" s="9"/>
      <c r="G36" s="9"/>
      <c r="H36" s="9"/>
      <c r="I36" s="9"/>
      <c r="J36" s="9"/>
      <c r="K36" s="9"/>
      <c r="L36" s="9"/>
      <c r="M36" s="9"/>
      <c r="N36" s="389"/>
      <c r="P36" s="9"/>
      <c r="Q36" s="9"/>
      <c r="R36" s="9"/>
      <c r="S36" s="389"/>
      <c r="T36" s="4">
        <v>11</v>
      </c>
    </row>
    <row r="37" spans="1:20" ht="15.95" customHeight="1" x14ac:dyDescent="0.2">
      <c r="A37" s="77"/>
      <c r="B37" s="90" t="s">
        <v>401</v>
      </c>
      <c r="C37" s="100" t="s">
        <v>62</v>
      </c>
      <c r="D37" s="72" t="s">
        <v>63</v>
      </c>
      <c r="E37" s="4">
        <v>12</v>
      </c>
      <c r="F37" s="9"/>
      <c r="G37" s="9"/>
      <c r="H37" s="9"/>
      <c r="I37" s="9"/>
      <c r="J37" s="9"/>
      <c r="K37" s="9"/>
      <c r="L37" s="9"/>
      <c r="M37" s="9"/>
      <c r="N37" s="389"/>
      <c r="P37" s="9"/>
      <c r="Q37" s="9"/>
      <c r="R37" s="9"/>
      <c r="S37" s="389"/>
      <c r="T37" s="4">
        <v>12</v>
      </c>
    </row>
    <row r="38" spans="1:20" ht="15.95" customHeight="1" x14ac:dyDescent="0.2">
      <c r="A38" s="77"/>
      <c r="B38" s="90" t="s">
        <v>401</v>
      </c>
      <c r="C38" s="100" t="s">
        <v>360</v>
      </c>
      <c r="D38" s="95" t="s">
        <v>36</v>
      </c>
      <c r="E38" s="4">
        <v>13</v>
      </c>
      <c r="F38" s="9"/>
      <c r="G38" s="9"/>
      <c r="H38" s="9"/>
      <c r="I38" s="9"/>
      <c r="J38" s="9"/>
      <c r="K38" s="9"/>
      <c r="L38" s="9"/>
      <c r="M38" s="9"/>
      <c r="N38" s="389"/>
      <c r="P38" s="9"/>
      <c r="Q38" s="9"/>
      <c r="R38" s="9"/>
      <c r="S38" s="389"/>
      <c r="T38" s="4">
        <v>13</v>
      </c>
    </row>
    <row r="39" spans="1:20" ht="15.95" customHeight="1" x14ac:dyDescent="0.2">
      <c r="A39" s="77"/>
      <c r="B39" s="90" t="s">
        <v>401</v>
      </c>
      <c r="C39" s="99" t="s">
        <v>343</v>
      </c>
      <c r="D39" s="72" t="s">
        <v>147</v>
      </c>
      <c r="E39" s="4">
        <v>229</v>
      </c>
      <c r="F39" s="9"/>
      <c r="G39" s="9"/>
      <c r="H39" s="9"/>
      <c r="I39" s="9"/>
      <c r="J39" s="9"/>
      <c r="K39" s="9"/>
      <c r="L39" s="9"/>
      <c r="M39" s="9"/>
      <c r="N39" s="389"/>
      <c r="P39" s="9"/>
      <c r="Q39" s="9"/>
      <c r="R39" s="9"/>
      <c r="S39" s="389"/>
      <c r="T39" s="4">
        <v>229</v>
      </c>
    </row>
    <row r="40" spans="1:20" ht="15.95" customHeight="1" x14ac:dyDescent="0.2">
      <c r="A40" s="77"/>
      <c r="B40" s="90" t="s">
        <v>401</v>
      </c>
      <c r="C40" s="100" t="s">
        <v>65</v>
      </c>
      <c r="D40" s="72" t="s">
        <v>66</v>
      </c>
      <c r="E40" s="4">
        <v>45</v>
      </c>
      <c r="F40" s="9"/>
      <c r="G40" s="9"/>
      <c r="H40" s="9"/>
      <c r="I40" s="9"/>
      <c r="J40" s="9"/>
      <c r="K40" s="9"/>
      <c r="L40" s="9"/>
      <c r="M40" s="9"/>
      <c r="N40" s="389"/>
      <c r="P40" s="9"/>
      <c r="Q40" s="9"/>
      <c r="R40" s="9"/>
      <c r="S40" s="389"/>
      <c r="T40" s="4">
        <v>45</v>
      </c>
    </row>
    <row r="41" spans="1:20" ht="15.95" customHeight="1" x14ac:dyDescent="0.2">
      <c r="A41" s="77"/>
      <c r="B41" s="90" t="s">
        <v>401</v>
      </c>
      <c r="C41" s="100" t="s">
        <v>38</v>
      </c>
      <c r="D41" s="72" t="s">
        <v>39</v>
      </c>
      <c r="E41" s="4">
        <v>28</v>
      </c>
      <c r="F41" s="9"/>
      <c r="G41" s="9"/>
      <c r="H41" s="9"/>
      <c r="I41" s="9"/>
      <c r="J41" s="9"/>
      <c r="K41" s="9"/>
      <c r="L41" s="9"/>
      <c r="M41" s="9"/>
      <c r="N41" s="389"/>
      <c r="P41" s="9"/>
      <c r="Q41" s="9"/>
      <c r="R41" s="9"/>
      <c r="S41" s="389"/>
      <c r="T41" s="4">
        <v>28</v>
      </c>
    </row>
    <row r="42" spans="1:20" ht="15.95" customHeight="1" x14ac:dyDescent="0.2">
      <c r="A42" s="77"/>
      <c r="B42" s="90" t="s">
        <v>401</v>
      </c>
      <c r="C42" s="100" t="s">
        <v>40</v>
      </c>
      <c r="D42" s="72" t="s">
        <v>41</v>
      </c>
      <c r="E42" s="4">
        <v>29</v>
      </c>
      <c r="F42" s="9"/>
      <c r="G42" s="9"/>
      <c r="H42" s="9"/>
      <c r="I42" s="9"/>
      <c r="J42" s="9"/>
      <c r="K42" s="9"/>
      <c r="L42" s="9"/>
      <c r="M42" s="9"/>
      <c r="N42" s="389"/>
      <c r="P42" s="9"/>
      <c r="Q42" s="9"/>
      <c r="R42" s="9"/>
      <c r="S42" s="389"/>
      <c r="T42" s="4">
        <v>29</v>
      </c>
    </row>
    <row r="43" spans="1:20" ht="15.95" customHeight="1" x14ac:dyDescent="0.2">
      <c r="A43" s="77"/>
      <c r="B43" s="90" t="s">
        <v>401</v>
      </c>
      <c r="C43" s="100" t="s">
        <v>42</v>
      </c>
      <c r="D43" s="72" t="s">
        <v>43</v>
      </c>
      <c r="E43" s="4">
        <v>15</v>
      </c>
      <c r="F43" s="9"/>
      <c r="G43" s="9"/>
      <c r="H43" s="9"/>
      <c r="I43" s="9"/>
      <c r="J43" s="9"/>
      <c r="K43" s="9"/>
      <c r="L43" s="9"/>
      <c r="M43" s="9"/>
      <c r="N43" s="389"/>
      <c r="P43" s="9"/>
      <c r="Q43" s="9"/>
      <c r="R43" s="9"/>
      <c r="S43" s="389"/>
      <c r="T43" s="4">
        <v>15</v>
      </c>
    </row>
    <row r="44" spans="1:20" ht="15.95" customHeight="1" x14ac:dyDescent="0.2">
      <c r="A44" s="77"/>
      <c r="B44" s="90" t="s">
        <v>401</v>
      </c>
      <c r="C44" s="100" t="s">
        <v>361</v>
      </c>
      <c r="D44" s="95" t="s">
        <v>46</v>
      </c>
      <c r="E44" s="4">
        <v>16</v>
      </c>
      <c r="F44" s="9"/>
      <c r="G44" s="9"/>
      <c r="H44" s="9"/>
      <c r="I44" s="9"/>
      <c r="J44" s="9"/>
      <c r="K44" s="9"/>
      <c r="L44" s="9"/>
      <c r="M44" s="9"/>
      <c r="N44" s="389"/>
      <c r="P44" s="9"/>
      <c r="Q44" s="9"/>
      <c r="R44" s="9"/>
      <c r="S44" s="389"/>
      <c r="T44" s="4">
        <v>16</v>
      </c>
    </row>
    <row r="45" spans="1:20" ht="15.95" customHeight="1" x14ac:dyDescent="0.2">
      <c r="A45" s="77"/>
      <c r="B45" s="90" t="s">
        <v>401</v>
      </c>
      <c r="C45" s="99" t="s">
        <v>1210</v>
      </c>
      <c r="D45" s="72" t="s">
        <v>148</v>
      </c>
      <c r="E45" s="4">
        <v>47</v>
      </c>
      <c r="F45" s="9"/>
      <c r="G45" s="9"/>
      <c r="H45" s="9"/>
      <c r="I45" s="9"/>
      <c r="J45" s="9"/>
      <c r="K45" s="9"/>
      <c r="L45" s="9"/>
      <c r="M45" s="9"/>
      <c r="N45" s="389"/>
      <c r="P45" s="9"/>
      <c r="Q45" s="9"/>
      <c r="R45" s="9"/>
      <c r="S45" s="389"/>
      <c r="T45" s="4">
        <v>47</v>
      </c>
    </row>
    <row r="46" spans="1:20" ht="15.95" customHeight="1" x14ac:dyDescent="0.2">
      <c r="A46" s="77"/>
      <c r="B46" s="90" t="s">
        <v>401</v>
      </c>
      <c r="C46" s="99" t="s">
        <v>429</v>
      </c>
      <c r="D46" s="72" t="s">
        <v>149</v>
      </c>
      <c r="E46" s="4">
        <v>41</v>
      </c>
      <c r="F46" s="9"/>
      <c r="G46" s="9"/>
      <c r="H46" s="9"/>
      <c r="I46" s="9"/>
      <c r="J46" s="9"/>
      <c r="K46" s="9"/>
      <c r="L46" s="9"/>
      <c r="M46" s="9"/>
      <c r="N46" s="389"/>
      <c r="P46" s="9"/>
      <c r="Q46" s="9"/>
      <c r="R46" s="9"/>
      <c r="S46" s="389"/>
      <c r="T46" s="4">
        <v>41</v>
      </c>
    </row>
    <row r="47" spans="1:20" ht="15.95" customHeight="1" x14ac:dyDescent="0.2">
      <c r="A47" s="77"/>
      <c r="B47" s="90" t="s">
        <v>401</v>
      </c>
      <c r="C47" s="99" t="s">
        <v>430</v>
      </c>
      <c r="D47" s="72" t="s">
        <v>150</v>
      </c>
      <c r="E47" s="4">
        <v>236</v>
      </c>
      <c r="F47" s="9"/>
      <c r="G47" s="9"/>
      <c r="H47" s="9"/>
      <c r="I47" s="9"/>
      <c r="J47" s="9"/>
      <c r="K47" s="9"/>
      <c r="L47" s="9"/>
      <c r="M47" s="9"/>
      <c r="N47" s="389"/>
      <c r="P47" s="9"/>
      <c r="Q47" s="9"/>
      <c r="R47" s="9"/>
      <c r="S47" s="389"/>
      <c r="T47" s="4">
        <v>236</v>
      </c>
    </row>
    <row r="48" spans="1:20" ht="15.95" customHeight="1" x14ac:dyDescent="0.2">
      <c r="A48" s="77"/>
      <c r="B48" s="90" t="s">
        <v>401</v>
      </c>
      <c r="C48" s="100" t="s">
        <v>47</v>
      </c>
      <c r="D48" s="72" t="s">
        <v>48</v>
      </c>
      <c r="E48" s="4">
        <v>18</v>
      </c>
      <c r="F48" s="9"/>
      <c r="G48" s="9"/>
      <c r="H48" s="9"/>
      <c r="I48" s="9"/>
      <c r="J48" s="9"/>
      <c r="K48" s="9"/>
      <c r="L48" s="9"/>
      <c r="M48" s="9"/>
      <c r="N48" s="389"/>
      <c r="P48" s="9"/>
      <c r="Q48" s="9"/>
      <c r="R48" s="9"/>
      <c r="S48" s="389"/>
      <c r="T48" s="4">
        <v>18</v>
      </c>
    </row>
    <row r="49" spans="1:20" ht="15.95" customHeight="1" x14ac:dyDescent="0.2">
      <c r="A49" s="77"/>
      <c r="B49" s="90" t="s">
        <v>401</v>
      </c>
      <c r="C49" s="100" t="s">
        <v>364</v>
      </c>
      <c r="D49" s="95" t="s">
        <v>64</v>
      </c>
      <c r="E49" s="4">
        <v>19</v>
      </c>
      <c r="F49" s="9"/>
      <c r="G49" s="9"/>
      <c r="H49" s="9"/>
      <c r="I49" s="9"/>
      <c r="J49" s="9"/>
      <c r="K49" s="9"/>
      <c r="L49" s="9"/>
      <c r="M49" s="9"/>
      <c r="N49" s="389"/>
      <c r="P49" s="9"/>
      <c r="Q49" s="9"/>
      <c r="R49" s="9"/>
      <c r="S49" s="389"/>
      <c r="T49" s="4">
        <v>19</v>
      </c>
    </row>
    <row r="50" spans="1:20" ht="15.95" customHeight="1" x14ac:dyDescent="0.2">
      <c r="A50" s="77"/>
      <c r="B50" s="90" t="s">
        <v>401</v>
      </c>
      <c r="C50" s="100" t="s">
        <v>49</v>
      </c>
      <c r="D50" s="72" t="s">
        <v>50</v>
      </c>
      <c r="E50" s="4">
        <v>20</v>
      </c>
      <c r="F50" s="9"/>
      <c r="G50" s="9"/>
      <c r="H50" s="9"/>
      <c r="I50" s="9"/>
      <c r="J50" s="9"/>
      <c r="K50" s="9"/>
      <c r="L50" s="9"/>
      <c r="M50" s="9"/>
      <c r="N50" s="389"/>
      <c r="P50" s="9"/>
      <c r="Q50" s="9"/>
      <c r="R50" s="9"/>
      <c r="S50" s="389"/>
      <c r="T50" s="4">
        <v>20</v>
      </c>
    </row>
    <row r="51" spans="1:20" ht="15.95" customHeight="1" x14ac:dyDescent="0.2">
      <c r="A51" s="77"/>
      <c r="B51" s="90" t="s">
        <v>401</v>
      </c>
      <c r="C51" s="100" t="s">
        <v>51</v>
      </c>
      <c r="D51" s="72" t="s">
        <v>52</v>
      </c>
      <c r="E51" s="4">
        <v>21</v>
      </c>
      <c r="F51" s="9"/>
      <c r="G51" s="9"/>
      <c r="H51" s="9"/>
      <c r="I51" s="9"/>
      <c r="J51" s="9"/>
      <c r="K51" s="9"/>
      <c r="L51" s="9"/>
      <c r="M51" s="9"/>
      <c r="N51" s="389"/>
      <c r="P51" s="9"/>
      <c r="Q51" s="9"/>
      <c r="R51" s="9"/>
      <c r="S51" s="389"/>
      <c r="T51" s="4">
        <v>21</v>
      </c>
    </row>
    <row r="52" spans="1:20" ht="15.95" customHeight="1" x14ac:dyDescent="0.2">
      <c r="A52" s="77"/>
      <c r="B52" s="90" t="s">
        <v>401</v>
      </c>
      <c r="C52" s="100" t="s">
        <v>362</v>
      </c>
      <c r="D52" s="95" t="s">
        <v>53</v>
      </c>
      <c r="E52" s="4">
        <v>22</v>
      </c>
      <c r="F52" s="9"/>
      <c r="G52" s="9"/>
      <c r="H52" s="9"/>
      <c r="I52" s="9"/>
      <c r="J52" s="9"/>
      <c r="K52" s="9"/>
      <c r="L52" s="9"/>
      <c r="M52" s="9"/>
      <c r="N52" s="389"/>
      <c r="P52" s="9"/>
      <c r="Q52" s="9"/>
      <c r="R52" s="9"/>
      <c r="S52" s="389"/>
      <c r="T52" s="4">
        <v>22</v>
      </c>
    </row>
    <row r="53" spans="1:20" ht="15.95" customHeight="1" x14ac:dyDescent="0.2">
      <c r="A53" s="77"/>
      <c r="B53" s="90" t="s">
        <v>401</v>
      </c>
      <c r="C53" s="100" t="s">
        <v>54</v>
      </c>
      <c r="D53" s="72" t="s">
        <v>55</v>
      </c>
      <c r="E53" s="4">
        <v>23</v>
      </c>
      <c r="F53" s="9"/>
      <c r="G53" s="9"/>
      <c r="H53" s="9"/>
      <c r="I53" s="9"/>
      <c r="J53" s="9"/>
      <c r="K53" s="9"/>
      <c r="L53" s="9"/>
      <c r="M53" s="9"/>
      <c r="N53" s="389"/>
      <c r="P53" s="9"/>
      <c r="Q53" s="9"/>
      <c r="R53" s="9"/>
      <c r="S53" s="389"/>
      <c r="T53" s="4">
        <v>23</v>
      </c>
    </row>
    <row r="54" spans="1:20" ht="15.95" customHeight="1" x14ac:dyDescent="0.2">
      <c r="A54" s="77"/>
      <c r="B54" s="90" t="s">
        <v>401</v>
      </c>
      <c r="C54" s="100" t="s">
        <v>1211</v>
      </c>
      <c r="D54" s="72" t="s">
        <v>67</v>
      </c>
      <c r="E54" s="4">
        <v>42</v>
      </c>
      <c r="F54" s="9"/>
      <c r="G54" s="9"/>
      <c r="H54" s="9"/>
      <c r="I54" s="9"/>
      <c r="J54" s="9"/>
      <c r="K54" s="9"/>
      <c r="L54" s="9"/>
      <c r="M54" s="9"/>
      <c r="N54" s="389"/>
      <c r="P54" s="9"/>
      <c r="Q54" s="9"/>
      <c r="R54" s="9"/>
      <c r="S54" s="389"/>
      <c r="T54" s="4">
        <v>42</v>
      </c>
    </row>
    <row r="55" spans="1:20" ht="15.95" customHeight="1" x14ac:dyDescent="0.2">
      <c r="A55" s="77"/>
      <c r="B55" s="90" t="s">
        <v>401</v>
      </c>
      <c r="C55" s="99" t="s">
        <v>432</v>
      </c>
      <c r="D55" s="72" t="s">
        <v>152</v>
      </c>
      <c r="E55" s="4">
        <v>24</v>
      </c>
      <c r="F55" s="9"/>
      <c r="G55" s="9"/>
      <c r="H55" s="9"/>
      <c r="I55" s="9"/>
      <c r="J55" s="9"/>
      <c r="K55" s="9"/>
      <c r="L55" s="9"/>
      <c r="M55" s="9"/>
      <c r="N55" s="389"/>
      <c r="P55" s="9"/>
      <c r="Q55" s="9"/>
      <c r="R55" s="9"/>
      <c r="S55" s="389"/>
      <c r="T55" s="4">
        <v>24</v>
      </c>
    </row>
    <row r="56" spans="1:20" ht="15.95" customHeight="1" x14ac:dyDescent="0.2">
      <c r="A56" s="77"/>
      <c r="B56" s="90" t="s">
        <v>401</v>
      </c>
      <c r="C56" s="100" t="s">
        <v>59</v>
      </c>
      <c r="D56" s="72" t="s">
        <v>60</v>
      </c>
      <c r="E56" s="4">
        <v>25</v>
      </c>
      <c r="F56" s="9"/>
      <c r="G56" s="9"/>
      <c r="H56" s="9"/>
      <c r="I56" s="9"/>
      <c r="J56" s="9"/>
      <c r="K56" s="9"/>
      <c r="L56" s="9"/>
      <c r="M56" s="9"/>
      <c r="N56" s="389"/>
      <c r="P56" s="9"/>
      <c r="Q56" s="9"/>
      <c r="R56" s="9"/>
      <c r="S56" s="389"/>
      <c r="T56" s="4">
        <v>25</v>
      </c>
    </row>
    <row r="57" spans="1:20" ht="15.95" customHeight="1" x14ac:dyDescent="0.2">
      <c r="A57" s="77"/>
      <c r="B57" s="90" t="s">
        <v>401</v>
      </c>
      <c r="C57" s="99" t="s">
        <v>431</v>
      </c>
      <c r="D57" s="72" t="s">
        <v>151</v>
      </c>
      <c r="E57" s="4">
        <v>48</v>
      </c>
      <c r="F57" s="9"/>
      <c r="G57" s="9"/>
      <c r="H57" s="9"/>
      <c r="I57" s="9"/>
      <c r="J57" s="9"/>
      <c r="K57" s="9"/>
      <c r="L57" s="9"/>
      <c r="M57" s="9"/>
      <c r="N57" s="389"/>
      <c r="P57" s="9"/>
      <c r="Q57" s="9"/>
      <c r="R57" s="9"/>
      <c r="S57" s="389"/>
      <c r="T57" s="4">
        <v>48</v>
      </c>
    </row>
    <row r="58" spans="1:20" ht="15.95" customHeight="1" x14ac:dyDescent="0.2">
      <c r="A58" s="77"/>
      <c r="B58" s="90" t="s">
        <v>401</v>
      </c>
      <c r="C58" s="100" t="s">
        <v>916</v>
      </c>
      <c r="D58" s="72" t="s">
        <v>57</v>
      </c>
      <c r="E58" s="4">
        <v>49</v>
      </c>
      <c r="F58" s="9"/>
      <c r="G58" s="9"/>
      <c r="H58" s="9"/>
      <c r="I58" s="9"/>
      <c r="J58" s="9"/>
      <c r="K58" s="9"/>
      <c r="L58" s="9"/>
      <c r="M58" s="9"/>
      <c r="N58" s="389"/>
      <c r="P58" s="9"/>
      <c r="Q58" s="9"/>
      <c r="R58" s="9"/>
      <c r="S58" s="389"/>
      <c r="T58" s="4">
        <v>49</v>
      </c>
    </row>
    <row r="59" spans="1:20" ht="15.95" customHeight="1" x14ac:dyDescent="0.2">
      <c r="A59" s="77"/>
      <c r="B59" s="90" t="s">
        <v>401</v>
      </c>
      <c r="C59" s="100" t="s">
        <v>391</v>
      </c>
      <c r="D59" s="72" t="s">
        <v>56</v>
      </c>
      <c r="E59" s="4">
        <v>46</v>
      </c>
      <c r="F59" s="9"/>
      <c r="G59" s="9"/>
      <c r="H59" s="9"/>
      <c r="I59" s="9"/>
      <c r="J59" s="9"/>
      <c r="K59" s="9"/>
      <c r="L59" s="9"/>
      <c r="M59" s="9"/>
      <c r="N59" s="389"/>
      <c r="P59" s="9"/>
      <c r="Q59" s="9"/>
      <c r="R59" s="9"/>
      <c r="S59" s="389"/>
      <c r="T59" s="4">
        <v>46</v>
      </c>
    </row>
    <row r="60" spans="1:20" ht="15.95" customHeight="1" x14ac:dyDescent="0.2">
      <c r="A60" s="77"/>
      <c r="B60" s="90" t="s">
        <v>401</v>
      </c>
      <c r="C60" s="100" t="s">
        <v>358</v>
      </c>
      <c r="D60" s="95" t="s">
        <v>34</v>
      </c>
      <c r="E60" s="4">
        <v>30</v>
      </c>
      <c r="F60" s="9"/>
      <c r="G60" s="9"/>
      <c r="H60" s="9"/>
      <c r="I60" s="9"/>
      <c r="J60" s="9"/>
      <c r="K60" s="9"/>
      <c r="L60" s="9"/>
      <c r="M60" s="9"/>
      <c r="N60" s="389"/>
      <c r="P60" s="9"/>
      <c r="Q60" s="9"/>
      <c r="R60" s="9"/>
      <c r="S60" s="389"/>
      <c r="T60" s="4">
        <v>30</v>
      </c>
    </row>
    <row r="61" spans="1:20" ht="15.95" customHeight="1" x14ac:dyDescent="0.2">
      <c r="A61" s="77"/>
      <c r="B61" s="90" t="s">
        <v>401</v>
      </c>
      <c r="C61" s="100" t="s">
        <v>1212</v>
      </c>
      <c r="D61" s="72" t="s">
        <v>24</v>
      </c>
      <c r="E61" s="4">
        <v>31</v>
      </c>
      <c r="F61" s="9"/>
      <c r="G61" s="9"/>
      <c r="H61" s="9"/>
      <c r="I61" s="9"/>
      <c r="J61" s="9"/>
      <c r="K61" s="9"/>
      <c r="L61" s="9"/>
      <c r="M61" s="9"/>
      <c r="N61" s="389"/>
      <c r="P61" s="9"/>
      <c r="Q61" s="9"/>
      <c r="R61" s="9"/>
      <c r="S61" s="389"/>
      <c r="T61" s="4">
        <v>31</v>
      </c>
    </row>
    <row r="62" spans="1:20" ht="15.95" customHeight="1" x14ac:dyDescent="0.2">
      <c r="A62" s="77"/>
      <c r="B62" s="90" t="s">
        <v>401</v>
      </c>
      <c r="C62" s="100" t="s">
        <v>68</v>
      </c>
      <c r="D62" s="72" t="s">
        <v>69</v>
      </c>
      <c r="E62" s="4">
        <v>32</v>
      </c>
      <c r="F62" s="9"/>
      <c r="G62" s="9"/>
      <c r="H62" s="9"/>
      <c r="I62" s="9"/>
      <c r="J62" s="9"/>
      <c r="K62" s="9"/>
      <c r="L62" s="9"/>
      <c r="M62" s="9"/>
      <c r="N62" s="389"/>
      <c r="P62" s="9"/>
      <c r="Q62" s="9"/>
      <c r="R62" s="9"/>
      <c r="S62" s="389"/>
      <c r="T62" s="4">
        <v>32</v>
      </c>
    </row>
    <row r="63" spans="1:20" ht="15.95" customHeight="1" x14ac:dyDescent="0.2">
      <c r="A63" s="77"/>
      <c r="B63" s="90" t="s">
        <v>401</v>
      </c>
      <c r="C63" s="99" t="s">
        <v>433</v>
      </c>
      <c r="D63" s="72" t="s">
        <v>153</v>
      </c>
      <c r="E63" s="4">
        <v>43</v>
      </c>
      <c r="F63" s="63"/>
      <c r="G63" s="63"/>
      <c r="H63" s="63"/>
      <c r="I63" s="63"/>
      <c r="J63" s="63"/>
      <c r="K63" s="63"/>
      <c r="L63" s="63"/>
      <c r="M63" s="63"/>
      <c r="N63" s="389"/>
      <c r="P63" s="63"/>
      <c r="Q63" s="63"/>
      <c r="R63" s="63"/>
      <c r="S63" s="389"/>
      <c r="T63" s="4">
        <v>43</v>
      </c>
    </row>
    <row r="64" spans="1:20" ht="15.95" customHeight="1" x14ac:dyDescent="0.2">
      <c r="A64" s="77"/>
      <c r="B64" s="90" t="s">
        <v>401</v>
      </c>
      <c r="C64" s="100" t="s">
        <v>44</v>
      </c>
      <c r="D64" s="72" t="s">
        <v>45</v>
      </c>
      <c r="E64" s="4">
        <v>33</v>
      </c>
      <c r="F64" s="63"/>
      <c r="G64" s="63"/>
      <c r="H64" s="63"/>
      <c r="I64" s="63"/>
      <c r="J64" s="63"/>
      <c r="K64" s="63"/>
      <c r="L64" s="63"/>
      <c r="M64" s="63"/>
      <c r="N64" s="389"/>
      <c r="P64" s="63"/>
      <c r="Q64" s="63"/>
      <c r="R64" s="63"/>
      <c r="S64" s="389"/>
      <c r="T64" s="4">
        <v>33</v>
      </c>
    </row>
    <row r="65" spans="1:20" ht="15.95" customHeight="1" x14ac:dyDescent="0.2">
      <c r="A65" s="77"/>
      <c r="B65" s="90" t="s">
        <v>401</v>
      </c>
      <c r="C65" s="100" t="s">
        <v>917</v>
      </c>
      <c r="D65" s="95" t="s">
        <v>61</v>
      </c>
      <c r="E65" s="4">
        <v>35</v>
      </c>
      <c r="F65" s="9"/>
      <c r="G65" s="9"/>
      <c r="H65" s="9"/>
      <c r="I65" s="9"/>
      <c r="J65" s="9"/>
      <c r="K65" s="9"/>
      <c r="L65" s="9"/>
      <c r="M65" s="9"/>
      <c r="N65" s="389"/>
      <c r="P65" s="9"/>
      <c r="Q65" s="9"/>
      <c r="R65" s="9"/>
      <c r="S65" s="389"/>
      <c r="T65" s="4">
        <v>35</v>
      </c>
    </row>
    <row r="66" spans="1:20" ht="15.95" customHeight="1" x14ac:dyDescent="0.2">
      <c r="A66" s="77"/>
      <c r="B66" s="90" t="s">
        <v>401</v>
      </c>
      <c r="C66" s="100" t="s">
        <v>918</v>
      </c>
      <c r="D66" s="72" t="s">
        <v>37</v>
      </c>
      <c r="E66" s="4">
        <v>36</v>
      </c>
      <c r="F66" s="9"/>
      <c r="G66" s="9"/>
      <c r="H66" s="9"/>
      <c r="I66" s="9"/>
      <c r="J66" s="9"/>
      <c r="K66" s="9"/>
      <c r="L66" s="9"/>
      <c r="M66" s="9"/>
      <c r="N66" s="389"/>
      <c r="P66" s="9"/>
      <c r="Q66" s="9"/>
      <c r="R66" s="9"/>
      <c r="S66" s="389"/>
      <c r="T66" s="4">
        <v>36</v>
      </c>
    </row>
    <row r="67" spans="1:20" ht="35.1" customHeight="1" thickBot="1" x14ac:dyDescent="0.25">
      <c r="A67" s="77"/>
      <c r="B67" s="107" t="s">
        <v>415</v>
      </c>
      <c r="C67" s="108"/>
      <c r="D67" s="109" t="s">
        <v>84</v>
      </c>
      <c r="E67" s="8"/>
      <c r="F67" s="315">
        <f t="shared" ref="F67:M67" si="1">SUM(F68,F74)</f>
        <v>0</v>
      </c>
      <c r="G67" s="315">
        <f t="shared" si="1"/>
        <v>0</v>
      </c>
      <c r="H67" s="315">
        <f t="shared" si="1"/>
        <v>0</v>
      </c>
      <c r="I67" s="315">
        <f t="shared" si="1"/>
        <v>0</v>
      </c>
      <c r="J67" s="315">
        <f t="shared" si="1"/>
        <v>0</v>
      </c>
      <c r="K67" s="315">
        <f t="shared" si="1"/>
        <v>0</v>
      </c>
      <c r="L67" s="315">
        <f t="shared" si="1"/>
        <v>0</v>
      </c>
      <c r="M67" s="315">
        <f t="shared" si="1"/>
        <v>0</v>
      </c>
      <c r="N67" s="390"/>
      <c r="P67" s="315">
        <f>SUM(P68,P74)</f>
        <v>0</v>
      </c>
      <c r="Q67" s="315">
        <f>SUM(Q68,Q74)</f>
        <v>0</v>
      </c>
      <c r="R67" s="315">
        <f>SUM(R68,R74)</f>
        <v>0</v>
      </c>
      <c r="S67" s="390"/>
      <c r="T67" s="8"/>
    </row>
    <row r="68" spans="1:20" ht="35.1" customHeight="1" thickTop="1" thickBot="1" x14ac:dyDescent="0.25">
      <c r="A68" s="77"/>
      <c r="B68" s="110" t="s">
        <v>395</v>
      </c>
      <c r="C68" s="111"/>
      <c r="D68" s="112" t="s">
        <v>1057</v>
      </c>
      <c r="E68" s="4"/>
      <c r="F68" s="315">
        <f t="shared" ref="F68:M68" si="2">SUM(F69:F73)</f>
        <v>0</v>
      </c>
      <c r="G68" s="315">
        <f t="shared" si="2"/>
        <v>0</v>
      </c>
      <c r="H68" s="315">
        <f t="shared" si="2"/>
        <v>0</v>
      </c>
      <c r="I68" s="315">
        <f t="shared" si="2"/>
        <v>0</v>
      </c>
      <c r="J68" s="315">
        <f t="shared" si="2"/>
        <v>0</v>
      </c>
      <c r="K68" s="315">
        <f t="shared" si="2"/>
        <v>0</v>
      </c>
      <c r="L68" s="315">
        <f t="shared" si="2"/>
        <v>0</v>
      </c>
      <c r="M68" s="315">
        <f t="shared" si="2"/>
        <v>0</v>
      </c>
      <c r="N68" s="390"/>
      <c r="P68" s="315">
        <f>SUM(P69:P73)</f>
        <v>0</v>
      </c>
      <c r="Q68" s="315">
        <f>SUM(Q69:Q73)</f>
        <v>0</v>
      </c>
      <c r="R68" s="315">
        <f>SUM(R69:R73)</f>
        <v>0</v>
      </c>
      <c r="S68" s="390"/>
      <c r="T68" s="4"/>
    </row>
    <row r="69" spans="1:20" ht="15.95" customHeight="1" thickTop="1" x14ac:dyDescent="0.2">
      <c r="A69" s="77"/>
      <c r="B69" s="90" t="s">
        <v>395</v>
      </c>
      <c r="C69" s="102" t="s">
        <v>70</v>
      </c>
      <c r="D69" s="72" t="s">
        <v>71</v>
      </c>
      <c r="E69" s="4">
        <v>103</v>
      </c>
      <c r="F69" s="9"/>
      <c r="G69" s="9"/>
      <c r="H69" s="9"/>
      <c r="I69" s="9"/>
      <c r="J69" s="9"/>
      <c r="K69" s="9"/>
      <c r="L69" s="9"/>
      <c r="M69" s="9"/>
      <c r="N69" s="389"/>
      <c r="P69" s="9"/>
      <c r="Q69" s="9"/>
      <c r="R69" s="9"/>
      <c r="S69" s="389"/>
      <c r="T69" s="4">
        <v>103</v>
      </c>
    </row>
    <row r="70" spans="1:20" s="340" customFormat="1" ht="15.95" customHeight="1" x14ac:dyDescent="0.2">
      <c r="A70" s="77"/>
      <c r="B70" s="90" t="s">
        <v>395</v>
      </c>
      <c r="C70" s="102" t="s">
        <v>434</v>
      </c>
      <c r="D70" s="72" t="s">
        <v>154</v>
      </c>
      <c r="E70" s="4">
        <v>104</v>
      </c>
      <c r="F70" s="9"/>
      <c r="G70" s="9"/>
      <c r="H70" s="9"/>
      <c r="I70" s="9"/>
      <c r="J70" s="9"/>
      <c r="K70" s="9"/>
      <c r="L70" s="9"/>
      <c r="M70" s="9"/>
      <c r="N70" s="389"/>
      <c r="P70" s="9"/>
      <c r="Q70" s="9"/>
      <c r="R70" s="9"/>
      <c r="S70" s="389"/>
      <c r="T70" s="4">
        <v>104</v>
      </c>
    </row>
    <row r="71" spans="1:20" s="340" customFormat="1" ht="15.95" customHeight="1" x14ac:dyDescent="0.2">
      <c r="A71" s="77"/>
      <c r="B71" s="90" t="s">
        <v>395</v>
      </c>
      <c r="C71" s="102" t="s">
        <v>813</v>
      </c>
      <c r="D71" s="72" t="s">
        <v>155</v>
      </c>
      <c r="E71" s="4">
        <v>126</v>
      </c>
      <c r="F71" s="9"/>
      <c r="G71" s="9"/>
      <c r="H71" s="9"/>
      <c r="I71" s="9"/>
      <c r="J71" s="9"/>
      <c r="K71" s="9"/>
      <c r="L71" s="9"/>
      <c r="M71" s="9"/>
      <c r="N71" s="389"/>
      <c r="P71" s="9"/>
      <c r="Q71" s="9"/>
      <c r="R71" s="9"/>
      <c r="S71" s="389"/>
      <c r="T71" s="4">
        <v>126</v>
      </c>
    </row>
    <row r="72" spans="1:20" s="340" customFormat="1" ht="15.95" customHeight="1" x14ac:dyDescent="0.2">
      <c r="A72" s="77"/>
      <c r="B72" s="90" t="s">
        <v>395</v>
      </c>
      <c r="C72" s="102" t="s">
        <v>392</v>
      </c>
      <c r="D72" s="95" t="s">
        <v>73</v>
      </c>
      <c r="E72" s="4">
        <v>130</v>
      </c>
      <c r="F72" s="9"/>
      <c r="G72" s="9"/>
      <c r="H72" s="9"/>
      <c r="I72" s="9"/>
      <c r="J72" s="9"/>
      <c r="K72" s="9"/>
      <c r="L72" s="9"/>
      <c r="M72" s="9"/>
      <c r="N72" s="389"/>
      <c r="P72" s="9"/>
      <c r="Q72" s="9"/>
      <c r="R72" s="9"/>
      <c r="S72" s="389"/>
      <c r="T72" s="4">
        <v>130</v>
      </c>
    </row>
    <row r="73" spans="1:20" ht="15.95" customHeight="1" x14ac:dyDescent="0.2">
      <c r="A73" s="77"/>
      <c r="B73" s="90" t="s">
        <v>395</v>
      </c>
      <c r="C73" s="99" t="s">
        <v>156</v>
      </c>
      <c r="D73" s="72" t="s">
        <v>157</v>
      </c>
      <c r="E73" s="4">
        <v>153</v>
      </c>
      <c r="F73" s="9"/>
      <c r="G73" s="9"/>
      <c r="H73" s="9"/>
      <c r="I73" s="9"/>
      <c r="J73" s="9"/>
      <c r="K73" s="9"/>
      <c r="L73" s="9"/>
      <c r="M73" s="9"/>
      <c r="N73" s="389"/>
      <c r="P73" s="9"/>
      <c r="Q73" s="9"/>
      <c r="R73" s="9"/>
      <c r="S73" s="389"/>
      <c r="T73" s="4">
        <v>153</v>
      </c>
    </row>
    <row r="74" spans="1:20" ht="35.1" customHeight="1" thickBot="1" x14ac:dyDescent="0.25">
      <c r="A74" s="77"/>
      <c r="B74" s="118" t="s">
        <v>396</v>
      </c>
      <c r="C74" s="98"/>
      <c r="D74" s="169" t="s">
        <v>95</v>
      </c>
      <c r="E74" s="73"/>
      <c r="F74" s="315">
        <f t="shared" ref="F74:M74" si="3">SUM(F75:F125)</f>
        <v>0</v>
      </c>
      <c r="G74" s="315">
        <f t="shared" si="3"/>
        <v>0</v>
      </c>
      <c r="H74" s="315">
        <f t="shared" si="3"/>
        <v>0</v>
      </c>
      <c r="I74" s="315">
        <f t="shared" si="3"/>
        <v>0</v>
      </c>
      <c r="J74" s="315">
        <f t="shared" si="3"/>
        <v>0</v>
      </c>
      <c r="K74" s="315">
        <f t="shared" si="3"/>
        <v>0</v>
      </c>
      <c r="L74" s="315">
        <f t="shared" si="3"/>
        <v>0</v>
      </c>
      <c r="M74" s="315">
        <f t="shared" si="3"/>
        <v>0</v>
      </c>
      <c r="N74" s="390"/>
      <c r="P74" s="315">
        <f>SUM(P75:P125)</f>
        <v>0</v>
      </c>
      <c r="Q74" s="315">
        <f>SUM(Q75:Q125)</f>
        <v>0</v>
      </c>
      <c r="R74" s="315">
        <f>SUM(R75:R125)</f>
        <v>0</v>
      </c>
      <c r="S74" s="390"/>
      <c r="T74" s="73"/>
    </row>
    <row r="75" spans="1:20" ht="15.95" customHeight="1" thickTop="1" x14ac:dyDescent="0.2">
      <c r="A75" s="77"/>
      <c r="B75" s="90" t="s">
        <v>396</v>
      </c>
      <c r="C75" s="99" t="s">
        <v>814</v>
      </c>
      <c r="D75" s="95" t="s">
        <v>158</v>
      </c>
      <c r="E75" s="4">
        <v>105</v>
      </c>
      <c r="F75" s="63"/>
      <c r="G75" s="63"/>
      <c r="H75" s="63"/>
      <c r="I75" s="63"/>
      <c r="J75" s="63"/>
      <c r="K75" s="63"/>
      <c r="L75" s="63"/>
      <c r="M75" s="63"/>
      <c r="N75" s="389"/>
      <c r="P75" s="63"/>
      <c r="Q75" s="63"/>
      <c r="R75" s="63"/>
      <c r="S75" s="389"/>
      <c r="T75" s="4">
        <v>105</v>
      </c>
    </row>
    <row r="76" spans="1:20" s="340" customFormat="1" ht="15.95" customHeight="1" x14ac:dyDescent="0.2">
      <c r="A76" s="77"/>
      <c r="B76" s="90" t="s">
        <v>396</v>
      </c>
      <c r="C76" s="99" t="s">
        <v>444</v>
      </c>
      <c r="D76" s="72" t="s">
        <v>173</v>
      </c>
      <c r="E76" s="4">
        <v>106</v>
      </c>
      <c r="F76" s="63"/>
      <c r="G76" s="63"/>
      <c r="H76" s="63"/>
      <c r="I76" s="63"/>
      <c r="J76" s="63"/>
      <c r="K76" s="63"/>
      <c r="L76" s="63"/>
      <c r="M76" s="63"/>
      <c r="N76" s="389"/>
      <c r="P76" s="63"/>
      <c r="Q76" s="63"/>
      <c r="R76" s="63"/>
      <c r="S76" s="389"/>
      <c r="T76" s="4">
        <v>106</v>
      </c>
    </row>
    <row r="77" spans="1:20" s="340" customFormat="1" ht="15.95" customHeight="1" x14ac:dyDescent="0.2">
      <c r="A77" s="77"/>
      <c r="B77" s="90" t="s">
        <v>396</v>
      </c>
      <c r="C77" s="99" t="s">
        <v>446</v>
      </c>
      <c r="D77" s="72" t="s">
        <v>175</v>
      </c>
      <c r="E77" s="4">
        <v>107</v>
      </c>
      <c r="F77" s="63"/>
      <c r="G77" s="63"/>
      <c r="H77" s="63"/>
      <c r="I77" s="63"/>
      <c r="J77" s="63"/>
      <c r="K77" s="63"/>
      <c r="L77" s="63"/>
      <c r="M77" s="63"/>
      <c r="N77" s="389"/>
      <c r="P77" s="63"/>
      <c r="Q77" s="63"/>
      <c r="R77" s="63"/>
      <c r="S77" s="389"/>
      <c r="T77" s="4">
        <v>107</v>
      </c>
    </row>
    <row r="78" spans="1:20" s="340" customFormat="1" ht="15.95" customHeight="1" x14ac:dyDescent="0.2">
      <c r="A78" s="77"/>
      <c r="B78" s="90" t="s">
        <v>396</v>
      </c>
      <c r="C78" s="99" t="s">
        <v>435</v>
      </c>
      <c r="D78" s="72" t="s">
        <v>159</v>
      </c>
      <c r="E78" s="4">
        <v>108</v>
      </c>
      <c r="F78" s="63"/>
      <c r="G78" s="63"/>
      <c r="H78" s="63"/>
      <c r="I78" s="63"/>
      <c r="J78" s="63"/>
      <c r="K78" s="63"/>
      <c r="L78" s="63"/>
      <c r="M78" s="63"/>
      <c r="N78" s="389"/>
      <c r="P78" s="63"/>
      <c r="Q78" s="63"/>
      <c r="R78" s="63"/>
      <c r="S78" s="389"/>
      <c r="T78" s="4">
        <v>108</v>
      </c>
    </row>
    <row r="79" spans="1:20" s="340" customFormat="1" ht="15.95" customHeight="1" x14ac:dyDescent="0.2">
      <c r="A79" s="77"/>
      <c r="B79" s="90" t="s">
        <v>396</v>
      </c>
      <c r="C79" s="99" t="s">
        <v>919</v>
      </c>
      <c r="D79" s="72" t="s">
        <v>160</v>
      </c>
      <c r="E79" s="4">
        <v>109</v>
      </c>
      <c r="F79" s="63"/>
      <c r="G79" s="63"/>
      <c r="H79" s="63"/>
      <c r="I79" s="63"/>
      <c r="J79" s="63"/>
      <c r="K79" s="63"/>
      <c r="L79" s="63"/>
      <c r="M79" s="63"/>
      <c r="N79" s="389"/>
      <c r="P79" s="63"/>
      <c r="Q79" s="63"/>
      <c r="R79" s="63"/>
      <c r="S79" s="389"/>
      <c r="T79" s="4">
        <v>109</v>
      </c>
    </row>
    <row r="80" spans="1:20" s="340" customFormat="1" ht="15.95" customHeight="1" x14ac:dyDescent="0.2">
      <c r="A80" s="77"/>
      <c r="B80" s="90" t="s">
        <v>396</v>
      </c>
      <c r="C80" s="99" t="s">
        <v>815</v>
      </c>
      <c r="D80" s="95" t="s">
        <v>161</v>
      </c>
      <c r="E80" s="4">
        <v>175</v>
      </c>
      <c r="F80" s="63"/>
      <c r="G80" s="63"/>
      <c r="H80" s="63"/>
      <c r="I80" s="63"/>
      <c r="J80" s="63"/>
      <c r="K80" s="63"/>
      <c r="L80" s="63"/>
      <c r="M80" s="63"/>
      <c r="N80" s="389"/>
      <c r="P80" s="63"/>
      <c r="Q80" s="63"/>
      <c r="R80" s="63"/>
      <c r="S80" s="389"/>
      <c r="T80" s="4">
        <v>175</v>
      </c>
    </row>
    <row r="81" spans="1:20" s="340" customFormat="1" ht="15.95" customHeight="1" x14ac:dyDescent="0.2">
      <c r="A81" s="77"/>
      <c r="B81" s="90" t="s">
        <v>396</v>
      </c>
      <c r="C81" s="99" t="s">
        <v>436</v>
      </c>
      <c r="D81" s="72" t="s">
        <v>162</v>
      </c>
      <c r="E81" s="4">
        <v>110</v>
      </c>
      <c r="F81" s="63"/>
      <c r="G81" s="63"/>
      <c r="H81" s="63"/>
      <c r="I81" s="63"/>
      <c r="J81" s="63"/>
      <c r="K81" s="63"/>
      <c r="L81" s="63"/>
      <c r="M81" s="63"/>
      <c r="N81" s="389"/>
      <c r="P81" s="63"/>
      <c r="Q81" s="63"/>
      <c r="R81" s="63"/>
      <c r="S81" s="389"/>
      <c r="T81" s="4">
        <v>110</v>
      </c>
    </row>
    <row r="82" spans="1:20" s="340" customFormat="1" ht="15.95" customHeight="1" x14ac:dyDescent="0.2">
      <c r="A82" s="77"/>
      <c r="B82" s="90" t="s">
        <v>396</v>
      </c>
      <c r="C82" s="99" t="s">
        <v>437</v>
      </c>
      <c r="D82" s="72" t="s">
        <v>163</v>
      </c>
      <c r="E82" s="4">
        <v>111</v>
      </c>
      <c r="F82" s="63"/>
      <c r="G82" s="63"/>
      <c r="H82" s="63"/>
      <c r="I82" s="63"/>
      <c r="J82" s="63"/>
      <c r="K82" s="63"/>
      <c r="L82" s="63"/>
      <c r="M82" s="63"/>
      <c r="N82" s="389"/>
      <c r="P82" s="63"/>
      <c r="Q82" s="63"/>
      <c r="R82" s="63"/>
      <c r="S82" s="389"/>
      <c r="T82" s="4">
        <v>111</v>
      </c>
    </row>
    <row r="83" spans="1:20" s="340" customFormat="1" ht="15.95" customHeight="1" x14ac:dyDescent="0.2">
      <c r="A83" s="77"/>
      <c r="B83" s="90" t="s">
        <v>396</v>
      </c>
      <c r="C83" s="99" t="s">
        <v>920</v>
      </c>
      <c r="D83" s="72" t="s">
        <v>170</v>
      </c>
      <c r="E83" s="4">
        <v>113</v>
      </c>
      <c r="F83" s="63"/>
      <c r="G83" s="63"/>
      <c r="H83" s="63"/>
      <c r="I83" s="63"/>
      <c r="J83" s="63"/>
      <c r="K83" s="63"/>
      <c r="L83" s="63"/>
      <c r="M83" s="63"/>
      <c r="N83" s="389"/>
      <c r="P83" s="63"/>
      <c r="Q83" s="63"/>
      <c r="R83" s="63"/>
      <c r="S83" s="389"/>
      <c r="T83" s="4">
        <v>113</v>
      </c>
    </row>
    <row r="84" spans="1:20" s="340" customFormat="1" ht="15.95" customHeight="1" x14ac:dyDescent="0.2">
      <c r="A84" s="77"/>
      <c r="B84" s="90" t="s">
        <v>396</v>
      </c>
      <c r="C84" s="99" t="s">
        <v>443</v>
      </c>
      <c r="D84" s="72" t="s">
        <v>172</v>
      </c>
      <c r="E84" s="4">
        <v>112</v>
      </c>
      <c r="F84" s="63"/>
      <c r="G84" s="63"/>
      <c r="H84" s="63"/>
      <c r="I84" s="63"/>
      <c r="J84" s="63"/>
      <c r="K84" s="63"/>
      <c r="L84" s="63"/>
      <c r="M84" s="63"/>
      <c r="N84" s="389"/>
      <c r="P84" s="63"/>
      <c r="Q84" s="63"/>
      <c r="R84" s="63"/>
      <c r="S84" s="389"/>
      <c r="T84" s="4">
        <v>112</v>
      </c>
    </row>
    <row r="85" spans="1:20" s="340" customFormat="1" ht="15.95" customHeight="1" x14ac:dyDescent="0.2">
      <c r="A85" s="77"/>
      <c r="B85" s="90" t="s">
        <v>396</v>
      </c>
      <c r="C85" s="99" t="s">
        <v>445</v>
      </c>
      <c r="D85" s="72" t="s">
        <v>174</v>
      </c>
      <c r="E85" s="4">
        <v>102</v>
      </c>
      <c r="F85" s="63"/>
      <c r="G85" s="63"/>
      <c r="H85" s="63"/>
      <c r="I85" s="63"/>
      <c r="J85" s="63"/>
      <c r="K85" s="63"/>
      <c r="L85" s="63"/>
      <c r="M85" s="63"/>
      <c r="N85" s="389"/>
      <c r="P85" s="63"/>
      <c r="Q85" s="63"/>
      <c r="R85" s="63"/>
      <c r="S85" s="389"/>
      <c r="T85" s="4">
        <v>102</v>
      </c>
    </row>
    <row r="86" spans="1:20" s="340" customFormat="1" ht="15.95" customHeight="1" x14ac:dyDescent="0.2">
      <c r="A86" s="77"/>
      <c r="B86" s="90" t="s">
        <v>396</v>
      </c>
      <c r="C86" s="99" t="s">
        <v>447</v>
      </c>
      <c r="D86" s="72" t="s">
        <v>176</v>
      </c>
      <c r="E86" s="4">
        <v>114</v>
      </c>
      <c r="F86" s="63"/>
      <c r="G86" s="63"/>
      <c r="H86" s="63"/>
      <c r="I86" s="63"/>
      <c r="J86" s="63"/>
      <c r="K86" s="63"/>
      <c r="L86" s="63"/>
      <c r="M86" s="63"/>
      <c r="N86" s="389"/>
      <c r="P86" s="63"/>
      <c r="Q86" s="63"/>
      <c r="R86" s="63"/>
      <c r="S86" s="389"/>
      <c r="T86" s="4">
        <v>114</v>
      </c>
    </row>
    <row r="87" spans="1:20" s="340" customFormat="1" ht="15.95" customHeight="1" x14ac:dyDescent="0.2">
      <c r="A87" s="77"/>
      <c r="B87" s="90" t="s">
        <v>396</v>
      </c>
      <c r="C87" s="99" t="s">
        <v>448</v>
      </c>
      <c r="D87" s="72" t="s">
        <v>177</v>
      </c>
      <c r="E87" s="4">
        <v>115</v>
      </c>
      <c r="F87" s="63"/>
      <c r="G87" s="63"/>
      <c r="H87" s="63"/>
      <c r="I87" s="63"/>
      <c r="J87" s="63"/>
      <c r="K87" s="63"/>
      <c r="L87" s="63"/>
      <c r="M87" s="63"/>
      <c r="N87" s="389"/>
      <c r="P87" s="63"/>
      <c r="Q87" s="63"/>
      <c r="R87" s="63"/>
      <c r="S87" s="389"/>
      <c r="T87" s="4">
        <v>115</v>
      </c>
    </row>
    <row r="88" spans="1:20" s="340" customFormat="1" ht="15.95" customHeight="1" x14ac:dyDescent="0.2">
      <c r="A88" s="77"/>
      <c r="B88" s="90" t="s">
        <v>396</v>
      </c>
      <c r="C88" s="99" t="s">
        <v>449</v>
      </c>
      <c r="D88" s="72" t="s">
        <v>178</v>
      </c>
      <c r="E88" s="4">
        <v>116</v>
      </c>
      <c r="F88" s="63"/>
      <c r="G88" s="63"/>
      <c r="H88" s="63"/>
      <c r="I88" s="63"/>
      <c r="J88" s="63"/>
      <c r="K88" s="63"/>
      <c r="L88" s="63"/>
      <c r="M88" s="63"/>
      <c r="N88" s="389"/>
      <c r="P88" s="63"/>
      <c r="Q88" s="63"/>
      <c r="R88" s="63"/>
      <c r="S88" s="389"/>
      <c r="T88" s="4">
        <v>116</v>
      </c>
    </row>
    <row r="89" spans="1:20" s="340" customFormat="1" ht="15.95" customHeight="1" x14ac:dyDescent="0.2">
      <c r="A89" s="77"/>
      <c r="B89" s="90" t="s">
        <v>396</v>
      </c>
      <c r="C89" s="99" t="s">
        <v>450</v>
      </c>
      <c r="D89" s="72" t="s">
        <v>179</v>
      </c>
      <c r="E89" s="4">
        <v>117</v>
      </c>
      <c r="F89" s="63"/>
      <c r="G89" s="63"/>
      <c r="H89" s="63"/>
      <c r="I89" s="63"/>
      <c r="J89" s="63"/>
      <c r="K89" s="63"/>
      <c r="L89" s="63"/>
      <c r="M89" s="63"/>
      <c r="N89" s="389"/>
      <c r="P89" s="63"/>
      <c r="Q89" s="63"/>
      <c r="R89" s="63"/>
      <c r="S89" s="389"/>
      <c r="T89" s="4">
        <v>117</v>
      </c>
    </row>
    <row r="90" spans="1:20" s="340" customFormat="1" ht="15.95" customHeight="1" x14ac:dyDescent="0.2">
      <c r="A90" s="77"/>
      <c r="B90" s="90" t="s">
        <v>396</v>
      </c>
      <c r="C90" s="99" t="s">
        <v>451</v>
      </c>
      <c r="D90" s="72" t="s">
        <v>180</v>
      </c>
      <c r="E90" s="4">
        <v>118</v>
      </c>
      <c r="F90" s="63"/>
      <c r="G90" s="63"/>
      <c r="H90" s="63"/>
      <c r="I90" s="63"/>
      <c r="J90" s="63"/>
      <c r="K90" s="63"/>
      <c r="L90" s="63"/>
      <c r="M90" s="63"/>
      <c r="N90" s="389"/>
      <c r="P90" s="63"/>
      <c r="Q90" s="63"/>
      <c r="R90" s="63"/>
      <c r="S90" s="389"/>
      <c r="T90" s="4">
        <v>118</v>
      </c>
    </row>
    <row r="91" spans="1:20" s="340" customFormat="1" ht="15.95" customHeight="1" x14ac:dyDescent="0.2">
      <c r="A91" s="77"/>
      <c r="B91" s="90" t="s">
        <v>396</v>
      </c>
      <c r="C91" s="99" t="s">
        <v>438</v>
      </c>
      <c r="D91" s="72" t="s">
        <v>164</v>
      </c>
      <c r="E91" s="4">
        <v>119</v>
      </c>
      <c r="F91" s="63"/>
      <c r="G91" s="63"/>
      <c r="H91" s="63"/>
      <c r="I91" s="63"/>
      <c r="J91" s="63"/>
      <c r="K91" s="63"/>
      <c r="L91" s="63"/>
      <c r="M91" s="63"/>
      <c r="N91" s="389"/>
      <c r="P91" s="63"/>
      <c r="Q91" s="63"/>
      <c r="R91" s="63"/>
      <c r="S91" s="389"/>
      <c r="T91" s="4">
        <v>119</v>
      </c>
    </row>
    <row r="92" spans="1:20" s="340" customFormat="1" ht="15.95" customHeight="1" x14ac:dyDescent="0.2">
      <c r="A92" s="77"/>
      <c r="B92" s="90" t="s">
        <v>396</v>
      </c>
      <c r="C92" s="99" t="s">
        <v>439</v>
      </c>
      <c r="D92" s="72" t="s">
        <v>165</v>
      </c>
      <c r="E92" s="4">
        <v>120</v>
      </c>
      <c r="F92" s="63"/>
      <c r="G92" s="63"/>
      <c r="H92" s="63"/>
      <c r="I92" s="63"/>
      <c r="J92" s="63"/>
      <c r="K92" s="63"/>
      <c r="L92" s="63"/>
      <c r="M92" s="63"/>
      <c r="N92" s="389"/>
      <c r="P92" s="63"/>
      <c r="Q92" s="63"/>
      <c r="R92" s="63"/>
      <c r="S92" s="389"/>
      <c r="T92" s="4">
        <v>120</v>
      </c>
    </row>
    <row r="93" spans="1:20" s="340" customFormat="1" ht="15.95" customHeight="1" x14ac:dyDescent="0.2">
      <c r="A93" s="77"/>
      <c r="B93" s="90" t="s">
        <v>396</v>
      </c>
      <c r="C93" s="99" t="s">
        <v>452</v>
      </c>
      <c r="D93" s="72" t="s">
        <v>181</v>
      </c>
      <c r="E93" s="4">
        <v>121</v>
      </c>
      <c r="F93" s="63"/>
      <c r="G93" s="63"/>
      <c r="H93" s="63"/>
      <c r="I93" s="63"/>
      <c r="J93" s="63"/>
      <c r="K93" s="63"/>
      <c r="L93" s="63"/>
      <c r="M93" s="63"/>
      <c r="N93" s="389"/>
      <c r="P93" s="63"/>
      <c r="Q93" s="63"/>
      <c r="R93" s="63"/>
      <c r="S93" s="389"/>
      <c r="T93" s="4">
        <v>121</v>
      </c>
    </row>
    <row r="94" spans="1:20" s="340" customFormat="1" ht="15.95" customHeight="1" x14ac:dyDescent="0.2">
      <c r="A94" s="77"/>
      <c r="B94" s="90" t="s">
        <v>396</v>
      </c>
      <c r="C94" s="99" t="s">
        <v>816</v>
      </c>
      <c r="D94" s="95" t="s">
        <v>168</v>
      </c>
      <c r="E94" s="4">
        <v>122</v>
      </c>
      <c r="F94" s="63"/>
      <c r="G94" s="63"/>
      <c r="H94" s="63"/>
      <c r="I94" s="63"/>
      <c r="J94" s="63"/>
      <c r="K94" s="63"/>
      <c r="L94" s="63"/>
      <c r="M94" s="63"/>
      <c r="N94" s="389"/>
      <c r="P94" s="63"/>
      <c r="Q94" s="63"/>
      <c r="R94" s="63"/>
      <c r="S94" s="389"/>
      <c r="T94" s="4">
        <v>122</v>
      </c>
    </row>
    <row r="95" spans="1:20" s="340" customFormat="1" ht="15.95" customHeight="1" x14ac:dyDescent="0.2">
      <c r="A95" s="77"/>
      <c r="B95" s="90" t="s">
        <v>396</v>
      </c>
      <c r="C95" s="99" t="s">
        <v>442</v>
      </c>
      <c r="D95" s="72" t="s">
        <v>169</v>
      </c>
      <c r="E95" s="4">
        <v>123</v>
      </c>
      <c r="F95" s="63"/>
      <c r="G95" s="63"/>
      <c r="H95" s="63"/>
      <c r="I95" s="63"/>
      <c r="J95" s="63"/>
      <c r="K95" s="63"/>
      <c r="L95" s="63"/>
      <c r="M95" s="63"/>
      <c r="N95" s="389"/>
      <c r="P95" s="63"/>
      <c r="Q95" s="63"/>
      <c r="R95" s="63"/>
      <c r="S95" s="389"/>
      <c r="T95" s="4">
        <v>123</v>
      </c>
    </row>
    <row r="96" spans="1:20" s="340" customFormat="1" ht="15.95" customHeight="1" x14ac:dyDescent="0.2">
      <c r="A96" s="77"/>
      <c r="B96" s="90" t="s">
        <v>396</v>
      </c>
      <c r="C96" s="99" t="s">
        <v>817</v>
      </c>
      <c r="D96" s="95" t="s">
        <v>171</v>
      </c>
      <c r="E96" s="4">
        <v>155</v>
      </c>
      <c r="F96" s="63"/>
      <c r="G96" s="63"/>
      <c r="H96" s="63"/>
      <c r="I96" s="63"/>
      <c r="J96" s="63"/>
      <c r="K96" s="63"/>
      <c r="L96" s="63"/>
      <c r="M96" s="63"/>
      <c r="N96" s="389"/>
      <c r="P96" s="63"/>
      <c r="Q96" s="63"/>
      <c r="R96" s="63"/>
      <c r="S96" s="389"/>
      <c r="T96" s="4">
        <v>155</v>
      </c>
    </row>
    <row r="97" spans="1:20" s="340" customFormat="1" ht="15.95" customHeight="1" x14ac:dyDescent="0.2">
      <c r="A97" s="77"/>
      <c r="B97" s="90" t="s">
        <v>396</v>
      </c>
      <c r="C97" s="99" t="s">
        <v>453</v>
      </c>
      <c r="D97" s="72" t="s">
        <v>182</v>
      </c>
      <c r="E97" s="4">
        <v>124</v>
      </c>
      <c r="F97" s="63"/>
      <c r="G97" s="63"/>
      <c r="H97" s="63"/>
      <c r="I97" s="63"/>
      <c r="J97" s="63"/>
      <c r="K97" s="63"/>
      <c r="L97" s="63"/>
      <c r="M97" s="63"/>
      <c r="N97" s="389"/>
      <c r="P97" s="63"/>
      <c r="Q97" s="63"/>
      <c r="R97" s="63"/>
      <c r="S97" s="389"/>
      <c r="T97" s="4">
        <v>124</v>
      </c>
    </row>
    <row r="98" spans="1:20" s="340" customFormat="1" ht="15.95" customHeight="1" x14ac:dyDescent="0.2">
      <c r="A98" s="77"/>
      <c r="B98" s="90" t="s">
        <v>396</v>
      </c>
      <c r="C98" s="99" t="s">
        <v>345</v>
      </c>
      <c r="D98" s="72" t="s">
        <v>183</v>
      </c>
      <c r="E98" s="4">
        <v>125</v>
      </c>
      <c r="F98" s="63"/>
      <c r="G98" s="63"/>
      <c r="H98" s="63"/>
      <c r="I98" s="63"/>
      <c r="J98" s="63"/>
      <c r="K98" s="63"/>
      <c r="L98" s="63"/>
      <c r="M98" s="63"/>
      <c r="N98" s="389"/>
      <c r="P98" s="63"/>
      <c r="Q98" s="63"/>
      <c r="R98" s="63"/>
      <c r="S98" s="389"/>
      <c r="T98" s="4">
        <v>125</v>
      </c>
    </row>
    <row r="99" spans="1:20" s="340" customFormat="1" ht="15.95" customHeight="1" x14ac:dyDescent="0.2">
      <c r="A99" s="77"/>
      <c r="B99" s="90" t="s">
        <v>396</v>
      </c>
      <c r="C99" s="99" t="s">
        <v>454</v>
      </c>
      <c r="D99" s="72" t="s">
        <v>184</v>
      </c>
      <c r="E99" s="4">
        <v>127</v>
      </c>
      <c r="F99" s="63"/>
      <c r="G99" s="63"/>
      <c r="H99" s="63"/>
      <c r="I99" s="63"/>
      <c r="J99" s="63"/>
      <c r="K99" s="63"/>
      <c r="L99" s="63"/>
      <c r="M99" s="63"/>
      <c r="N99" s="389"/>
      <c r="P99" s="63"/>
      <c r="Q99" s="63"/>
      <c r="R99" s="63"/>
      <c r="S99" s="389"/>
      <c r="T99" s="4">
        <v>127</v>
      </c>
    </row>
    <row r="100" spans="1:20" s="340" customFormat="1" ht="15.95" customHeight="1" x14ac:dyDescent="0.2">
      <c r="A100" s="77"/>
      <c r="B100" s="90" t="s">
        <v>396</v>
      </c>
      <c r="C100" s="99" t="s">
        <v>455</v>
      </c>
      <c r="D100" s="72" t="s">
        <v>185</v>
      </c>
      <c r="E100" s="4">
        <v>128</v>
      </c>
      <c r="F100" s="63"/>
      <c r="G100" s="63"/>
      <c r="H100" s="63"/>
      <c r="I100" s="63"/>
      <c r="J100" s="63"/>
      <c r="K100" s="63"/>
      <c r="L100" s="63"/>
      <c r="M100" s="63"/>
      <c r="N100" s="389"/>
      <c r="P100" s="63"/>
      <c r="Q100" s="63"/>
      <c r="R100" s="63"/>
      <c r="S100" s="389"/>
      <c r="T100" s="4">
        <v>128</v>
      </c>
    </row>
    <row r="101" spans="1:20" s="340" customFormat="1" ht="15.95" customHeight="1" x14ac:dyDescent="0.2">
      <c r="A101" s="77"/>
      <c r="B101" s="90" t="s">
        <v>396</v>
      </c>
      <c r="C101" s="99" t="s">
        <v>456</v>
      </c>
      <c r="D101" s="72" t="s">
        <v>186</v>
      </c>
      <c r="E101" s="4">
        <v>129</v>
      </c>
      <c r="F101" s="63"/>
      <c r="G101" s="63"/>
      <c r="H101" s="63"/>
      <c r="I101" s="63"/>
      <c r="J101" s="63"/>
      <c r="K101" s="63"/>
      <c r="L101" s="63"/>
      <c r="M101" s="63"/>
      <c r="N101" s="389"/>
      <c r="P101" s="63"/>
      <c r="Q101" s="63"/>
      <c r="R101" s="63"/>
      <c r="S101" s="389"/>
      <c r="T101" s="4">
        <v>129</v>
      </c>
    </row>
    <row r="102" spans="1:20" s="340" customFormat="1" ht="15.95" customHeight="1" x14ac:dyDescent="0.2">
      <c r="A102" s="77"/>
      <c r="B102" s="90" t="s">
        <v>396</v>
      </c>
      <c r="C102" s="99" t="s">
        <v>457</v>
      </c>
      <c r="D102" s="72" t="s">
        <v>187</v>
      </c>
      <c r="E102" s="4">
        <v>131</v>
      </c>
      <c r="F102" s="63"/>
      <c r="G102" s="63"/>
      <c r="H102" s="63"/>
      <c r="I102" s="63"/>
      <c r="J102" s="63"/>
      <c r="K102" s="63"/>
      <c r="L102" s="63"/>
      <c r="M102" s="63"/>
      <c r="N102" s="389"/>
      <c r="P102" s="63"/>
      <c r="Q102" s="63"/>
      <c r="R102" s="63"/>
      <c r="S102" s="389"/>
      <c r="T102" s="4">
        <v>131</v>
      </c>
    </row>
    <row r="103" spans="1:20" s="340" customFormat="1" ht="15.95" customHeight="1" x14ac:dyDescent="0.2">
      <c r="A103" s="77"/>
      <c r="B103" s="90" t="s">
        <v>396</v>
      </c>
      <c r="C103" s="99" t="s">
        <v>818</v>
      </c>
      <c r="D103" s="95" t="s">
        <v>188</v>
      </c>
      <c r="E103" s="4">
        <v>132</v>
      </c>
      <c r="F103" s="63"/>
      <c r="G103" s="63"/>
      <c r="H103" s="63"/>
      <c r="I103" s="63"/>
      <c r="J103" s="63"/>
      <c r="K103" s="63"/>
      <c r="L103" s="63"/>
      <c r="M103" s="63"/>
      <c r="N103" s="389"/>
      <c r="P103" s="63"/>
      <c r="Q103" s="63"/>
      <c r="R103" s="63"/>
      <c r="S103" s="389"/>
      <c r="T103" s="4">
        <v>132</v>
      </c>
    </row>
    <row r="104" spans="1:20" s="340" customFormat="1" ht="15.95" customHeight="1" x14ac:dyDescent="0.2">
      <c r="A104" s="77"/>
      <c r="B104" s="90" t="s">
        <v>396</v>
      </c>
      <c r="C104" s="99" t="s">
        <v>458</v>
      </c>
      <c r="D104" s="72" t="s">
        <v>189</v>
      </c>
      <c r="E104" s="4">
        <v>133</v>
      </c>
      <c r="F104" s="63"/>
      <c r="G104" s="63"/>
      <c r="H104" s="63"/>
      <c r="I104" s="63"/>
      <c r="J104" s="63"/>
      <c r="K104" s="63"/>
      <c r="L104" s="63"/>
      <c r="M104" s="63"/>
      <c r="N104" s="389"/>
      <c r="P104" s="63"/>
      <c r="Q104" s="63"/>
      <c r="R104" s="63"/>
      <c r="S104" s="389"/>
      <c r="T104" s="4">
        <v>133</v>
      </c>
    </row>
    <row r="105" spans="1:20" s="340" customFormat="1" ht="15.95" customHeight="1" x14ac:dyDescent="0.2">
      <c r="A105" s="77"/>
      <c r="B105" s="90" t="s">
        <v>396</v>
      </c>
      <c r="C105" s="99" t="s">
        <v>459</v>
      </c>
      <c r="D105" s="72" t="s">
        <v>190</v>
      </c>
      <c r="E105" s="4">
        <v>134</v>
      </c>
      <c r="F105" s="63"/>
      <c r="G105" s="63"/>
      <c r="H105" s="63"/>
      <c r="I105" s="63"/>
      <c r="J105" s="63"/>
      <c r="K105" s="63"/>
      <c r="L105" s="63"/>
      <c r="M105" s="63"/>
      <c r="N105" s="389"/>
      <c r="P105" s="63"/>
      <c r="Q105" s="63"/>
      <c r="R105" s="63"/>
      <c r="S105" s="389"/>
      <c r="T105" s="4">
        <v>134</v>
      </c>
    </row>
    <row r="106" spans="1:20" s="340" customFormat="1" ht="15.95" customHeight="1" x14ac:dyDescent="0.2">
      <c r="A106" s="77"/>
      <c r="B106" s="90" t="s">
        <v>396</v>
      </c>
      <c r="C106" s="99" t="s">
        <v>460</v>
      </c>
      <c r="D106" s="72" t="s">
        <v>191</v>
      </c>
      <c r="E106" s="4">
        <v>135</v>
      </c>
      <c r="F106" s="63"/>
      <c r="G106" s="63"/>
      <c r="H106" s="63"/>
      <c r="I106" s="63"/>
      <c r="J106" s="63"/>
      <c r="K106" s="63"/>
      <c r="L106" s="63"/>
      <c r="M106" s="63"/>
      <c r="N106" s="389"/>
      <c r="P106" s="63"/>
      <c r="Q106" s="63"/>
      <c r="R106" s="63"/>
      <c r="S106" s="389"/>
      <c r="T106" s="4">
        <v>135</v>
      </c>
    </row>
    <row r="107" spans="1:20" s="340" customFormat="1" ht="15.95" customHeight="1" x14ac:dyDescent="0.2">
      <c r="A107" s="77"/>
      <c r="B107" s="90" t="s">
        <v>396</v>
      </c>
      <c r="C107" s="99" t="s">
        <v>74</v>
      </c>
      <c r="D107" s="72" t="s">
        <v>75</v>
      </c>
      <c r="E107" s="4">
        <v>136</v>
      </c>
      <c r="F107" s="63"/>
      <c r="G107" s="63"/>
      <c r="H107" s="63"/>
      <c r="I107" s="63"/>
      <c r="J107" s="63"/>
      <c r="K107" s="63"/>
      <c r="L107" s="63"/>
      <c r="M107" s="63"/>
      <c r="N107" s="389"/>
      <c r="P107" s="63"/>
      <c r="Q107" s="63"/>
      <c r="R107" s="63"/>
      <c r="S107" s="389"/>
      <c r="T107" s="4">
        <v>136</v>
      </c>
    </row>
    <row r="108" spans="1:20" s="340" customFormat="1" ht="15.95" customHeight="1" x14ac:dyDescent="0.2">
      <c r="A108" s="77"/>
      <c r="B108" s="90" t="s">
        <v>396</v>
      </c>
      <c r="C108" s="99" t="s">
        <v>461</v>
      </c>
      <c r="D108" s="72" t="s">
        <v>192</v>
      </c>
      <c r="E108" s="4">
        <v>138</v>
      </c>
      <c r="F108" s="63"/>
      <c r="G108" s="63"/>
      <c r="H108" s="63"/>
      <c r="I108" s="63"/>
      <c r="J108" s="63"/>
      <c r="K108" s="63"/>
      <c r="L108" s="63"/>
      <c r="M108" s="63"/>
      <c r="N108" s="389"/>
      <c r="P108" s="63"/>
      <c r="Q108" s="63"/>
      <c r="R108" s="63"/>
      <c r="S108" s="389"/>
      <c r="T108" s="4">
        <v>138</v>
      </c>
    </row>
    <row r="109" spans="1:20" s="340" customFormat="1" ht="15.95" customHeight="1" x14ac:dyDescent="0.2">
      <c r="A109" s="77"/>
      <c r="B109" s="90" t="s">
        <v>396</v>
      </c>
      <c r="C109" s="99" t="s">
        <v>462</v>
      </c>
      <c r="D109" s="72" t="s">
        <v>193</v>
      </c>
      <c r="E109" s="4">
        <v>139</v>
      </c>
      <c r="F109" s="63"/>
      <c r="G109" s="63"/>
      <c r="H109" s="63"/>
      <c r="I109" s="63"/>
      <c r="J109" s="63"/>
      <c r="K109" s="63"/>
      <c r="L109" s="63"/>
      <c r="M109" s="63"/>
      <c r="N109" s="389"/>
      <c r="P109" s="63"/>
      <c r="Q109" s="63"/>
      <c r="R109" s="63"/>
      <c r="S109" s="389"/>
      <c r="T109" s="4">
        <v>139</v>
      </c>
    </row>
    <row r="110" spans="1:20" s="340" customFormat="1" ht="15.95" customHeight="1" x14ac:dyDescent="0.2">
      <c r="A110" s="77"/>
      <c r="B110" s="90" t="s">
        <v>396</v>
      </c>
      <c r="C110" s="99" t="s">
        <v>463</v>
      </c>
      <c r="D110" s="72" t="s">
        <v>194</v>
      </c>
      <c r="E110" s="4">
        <v>141</v>
      </c>
      <c r="F110" s="63"/>
      <c r="G110" s="63"/>
      <c r="H110" s="63"/>
      <c r="I110" s="63"/>
      <c r="J110" s="63"/>
      <c r="K110" s="63"/>
      <c r="L110" s="63"/>
      <c r="M110" s="63"/>
      <c r="N110" s="389"/>
      <c r="P110" s="63"/>
      <c r="Q110" s="63"/>
      <c r="R110" s="63"/>
      <c r="S110" s="389"/>
      <c r="T110" s="4">
        <v>141</v>
      </c>
    </row>
    <row r="111" spans="1:20" s="340" customFormat="1" ht="15.95" customHeight="1" x14ac:dyDescent="0.2">
      <c r="A111" s="77"/>
      <c r="B111" s="90" t="s">
        <v>396</v>
      </c>
      <c r="C111" s="99" t="s">
        <v>464</v>
      </c>
      <c r="D111" s="72" t="s">
        <v>195</v>
      </c>
      <c r="E111" s="4">
        <v>142</v>
      </c>
      <c r="F111" s="63"/>
      <c r="G111" s="63"/>
      <c r="H111" s="63"/>
      <c r="I111" s="63"/>
      <c r="J111" s="63"/>
      <c r="K111" s="63"/>
      <c r="L111" s="63"/>
      <c r="M111" s="63"/>
      <c r="N111" s="389"/>
      <c r="P111" s="63"/>
      <c r="Q111" s="63"/>
      <c r="R111" s="63"/>
      <c r="S111" s="389"/>
      <c r="T111" s="4">
        <v>142</v>
      </c>
    </row>
    <row r="112" spans="1:20" s="340" customFormat="1" ht="15.95" customHeight="1" x14ac:dyDescent="0.2">
      <c r="A112" s="77"/>
      <c r="B112" s="90" t="s">
        <v>396</v>
      </c>
      <c r="C112" s="99" t="s">
        <v>819</v>
      </c>
      <c r="D112" s="95" t="s">
        <v>196</v>
      </c>
      <c r="E112" s="4">
        <v>143</v>
      </c>
      <c r="F112" s="63"/>
      <c r="G112" s="63"/>
      <c r="H112" s="63"/>
      <c r="I112" s="63"/>
      <c r="J112" s="63"/>
      <c r="K112" s="63"/>
      <c r="L112" s="63"/>
      <c r="M112" s="63"/>
      <c r="N112" s="389"/>
      <c r="P112" s="63"/>
      <c r="Q112" s="63"/>
      <c r="R112" s="63"/>
      <c r="S112" s="389"/>
      <c r="T112" s="4">
        <v>143</v>
      </c>
    </row>
    <row r="113" spans="1:20" s="340" customFormat="1" ht="15.95" customHeight="1" x14ac:dyDescent="0.2">
      <c r="A113" s="77"/>
      <c r="B113" s="90" t="s">
        <v>396</v>
      </c>
      <c r="C113" s="99" t="s">
        <v>465</v>
      </c>
      <c r="D113" s="72" t="s">
        <v>197</v>
      </c>
      <c r="E113" s="4">
        <v>144</v>
      </c>
      <c r="F113" s="63"/>
      <c r="G113" s="63"/>
      <c r="H113" s="63"/>
      <c r="I113" s="63"/>
      <c r="J113" s="63"/>
      <c r="K113" s="63"/>
      <c r="L113" s="63"/>
      <c r="M113" s="63"/>
      <c r="N113" s="389"/>
      <c r="P113" s="63"/>
      <c r="Q113" s="63"/>
      <c r="R113" s="63"/>
      <c r="S113" s="389"/>
      <c r="T113" s="4">
        <v>144</v>
      </c>
    </row>
    <row r="114" spans="1:20" s="340" customFormat="1" ht="15.95" customHeight="1" x14ac:dyDescent="0.2">
      <c r="A114" s="77"/>
      <c r="B114" s="90" t="s">
        <v>396</v>
      </c>
      <c r="C114" s="99" t="s">
        <v>466</v>
      </c>
      <c r="D114" s="72" t="s">
        <v>198</v>
      </c>
      <c r="E114" s="4">
        <v>145</v>
      </c>
      <c r="F114" s="63"/>
      <c r="G114" s="63"/>
      <c r="H114" s="63"/>
      <c r="I114" s="63"/>
      <c r="J114" s="63"/>
      <c r="K114" s="63"/>
      <c r="L114" s="63"/>
      <c r="M114" s="63"/>
      <c r="N114" s="389"/>
      <c r="P114" s="63"/>
      <c r="Q114" s="63"/>
      <c r="R114" s="63"/>
      <c r="S114" s="389"/>
      <c r="T114" s="4">
        <v>145</v>
      </c>
    </row>
    <row r="115" spans="1:20" s="340" customFormat="1" ht="15.95" customHeight="1" x14ac:dyDescent="0.2">
      <c r="A115" s="77"/>
      <c r="B115" s="90" t="s">
        <v>396</v>
      </c>
      <c r="C115" s="99" t="s">
        <v>467</v>
      </c>
      <c r="D115" s="72" t="s">
        <v>199</v>
      </c>
      <c r="E115" s="4">
        <v>146</v>
      </c>
      <c r="F115" s="63"/>
      <c r="G115" s="63"/>
      <c r="H115" s="63"/>
      <c r="I115" s="63"/>
      <c r="J115" s="63"/>
      <c r="K115" s="63"/>
      <c r="L115" s="63"/>
      <c r="M115" s="63"/>
      <c r="N115" s="389"/>
      <c r="P115" s="63"/>
      <c r="Q115" s="63"/>
      <c r="R115" s="63"/>
      <c r="S115" s="389"/>
      <c r="T115" s="4">
        <v>146</v>
      </c>
    </row>
    <row r="116" spans="1:20" s="340" customFormat="1" ht="15.95" customHeight="1" x14ac:dyDescent="0.2">
      <c r="A116" s="77"/>
      <c r="B116" s="90" t="s">
        <v>396</v>
      </c>
      <c r="C116" s="99" t="s">
        <v>820</v>
      </c>
      <c r="D116" s="95" t="s">
        <v>200</v>
      </c>
      <c r="E116" s="4">
        <v>140</v>
      </c>
      <c r="F116" s="63"/>
      <c r="G116" s="63"/>
      <c r="H116" s="63"/>
      <c r="I116" s="63"/>
      <c r="J116" s="63"/>
      <c r="K116" s="63"/>
      <c r="L116" s="63"/>
      <c r="M116" s="63"/>
      <c r="N116" s="389"/>
      <c r="P116" s="63"/>
      <c r="Q116" s="63"/>
      <c r="R116" s="63"/>
      <c r="S116" s="389"/>
      <c r="T116" s="4">
        <v>140</v>
      </c>
    </row>
    <row r="117" spans="1:20" s="340" customFormat="1" ht="15.95" customHeight="1" x14ac:dyDescent="0.2">
      <c r="A117" s="77"/>
      <c r="B117" s="90" t="s">
        <v>396</v>
      </c>
      <c r="C117" s="99" t="s">
        <v>921</v>
      </c>
      <c r="D117" s="76" t="s">
        <v>76</v>
      </c>
      <c r="E117" s="4">
        <v>148</v>
      </c>
      <c r="F117" s="63"/>
      <c r="G117" s="63"/>
      <c r="H117" s="63"/>
      <c r="I117" s="63"/>
      <c r="J117" s="63"/>
      <c r="K117" s="63"/>
      <c r="L117" s="63"/>
      <c r="M117" s="63"/>
      <c r="N117" s="389"/>
      <c r="P117" s="63"/>
      <c r="Q117" s="63"/>
      <c r="R117" s="63"/>
      <c r="S117" s="389"/>
      <c r="T117" s="4">
        <v>148</v>
      </c>
    </row>
    <row r="118" spans="1:20" s="340" customFormat="1" ht="15.95" customHeight="1" x14ac:dyDescent="0.2">
      <c r="A118" s="77"/>
      <c r="B118" s="90" t="s">
        <v>396</v>
      </c>
      <c r="C118" s="99" t="s">
        <v>468</v>
      </c>
      <c r="D118" s="72" t="s">
        <v>201</v>
      </c>
      <c r="E118" s="4">
        <v>147</v>
      </c>
      <c r="F118" s="63"/>
      <c r="G118" s="63"/>
      <c r="H118" s="63"/>
      <c r="I118" s="63"/>
      <c r="J118" s="63"/>
      <c r="K118" s="63"/>
      <c r="L118" s="63"/>
      <c r="M118" s="63"/>
      <c r="N118" s="389"/>
      <c r="P118" s="63"/>
      <c r="Q118" s="63"/>
      <c r="R118" s="63"/>
      <c r="S118" s="389"/>
      <c r="T118" s="4">
        <v>147</v>
      </c>
    </row>
    <row r="119" spans="1:20" s="340" customFormat="1" ht="15.95" customHeight="1" x14ac:dyDescent="0.2">
      <c r="A119" s="77"/>
      <c r="B119" s="90" t="s">
        <v>396</v>
      </c>
      <c r="C119" s="99" t="s">
        <v>531</v>
      </c>
      <c r="D119" s="72" t="s">
        <v>530</v>
      </c>
      <c r="E119" s="4">
        <v>157</v>
      </c>
      <c r="F119" s="63"/>
      <c r="G119" s="63"/>
      <c r="H119" s="63"/>
      <c r="I119" s="63"/>
      <c r="J119" s="63"/>
      <c r="K119" s="63"/>
      <c r="L119" s="63"/>
      <c r="M119" s="63"/>
      <c r="N119" s="389"/>
      <c r="P119" s="63"/>
      <c r="Q119" s="63"/>
      <c r="R119" s="63"/>
      <c r="S119" s="389"/>
      <c r="T119" s="4">
        <v>157</v>
      </c>
    </row>
    <row r="120" spans="1:20" s="340" customFormat="1" ht="15.95" customHeight="1" x14ac:dyDescent="0.2">
      <c r="A120" s="77"/>
      <c r="B120" s="90" t="s">
        <v>396</v>
      </c>
      <c r="C120" s="99" t="s">
        <v>1213</v>
      </c>
      <c r="D120" s="72" t="s">
        <v>202</v>
      </c>
      <c r="E120" s="4">
        <v>149</v>
      </c>
      <c r="F120" s="63"/>
      <c r="G120" s="63"/>
      <c r="H120" s="63"/>
      <c r="I120" s="63"/>
      <c r="J120" s="63"/>
      <c r="K120" s="63"/>
      <c r="L120" s="63"/>
      <c r="M120" s="63"/>
      <c r="N120" s="389"/>
      <c r="P120" s="63"/>
      <c r="Q120" s="63"/>
      <c r="R120" s="63"/>
      <c r="S120" s="389"/>
      <c r="T120" s="4">
        <v>149</v>
      </c>
    </row>
    <row r="121" spans="1:20" s="340" customFormat="1" ht="15.95" customHeight="1" x14ac:dyDescent="0.2">
      <c r="A121" s="77"/>
      <c r="B121" s="90" t="s">
        <v>396</v>
      </c>
      <c r="C121" s="99" t="s">
        <v>821</v>
      </c>
      <c r="D121" s="95" t="s">
        <v>203</v>
      </c>
      <c r="E121" s="4">
        <v>150</v>
      </c>
      <c r="F121" s="63"/>
      <c r="G121" s="63"/>
      <c r="H121" s="63"/>
      <c r="I121" s="63"/>
      <c r="J121" s="63"/>
      <c r="K121" s="63"/>
      <c r="L121" s="63"/>
      <c r="M121" s="63"/>
      <c r="N121" s="389"/>
      <c r="P121" s="63"/>
      <c r="Q121" s="63"/>
      <c r="R121" s="63"/>
      <c r="S121" s="389"/>
      <c r="T121" s="4">
        <v>150</v>
      </c>
    </row>
    <row r="122" spans="1:20" s="340" customFormat="1" ht="15.95" customHeight="1" x14ac:dyDescent="0.2">
      <c r="A122" s="77"/>
      <c r="B122" s="90" t="s">
        <v>396</v>
      </c>
      <c r="C122" s="99" t="s">
        <v>469</v>
      </c>
      <c r="D122" s="72" t="s">
        <v>204</v>
      </c>
      <c r="E122" s="4">
        <v>151</v>
      </c>
      <c r="F122" s="63"/>
      <c r="G122" s="63"/>
      <c r="H122" s="63"/>
      <c r="I122" s="63"/>
      <c r="J122" s="63"/>
      <c r="K122" s="63"/>
      <c r="L122" s="63"/>
      <c r="M122" s="63"/>
      <c r="N122" s="389"/>
      <c r="P122" s="63"/>
      <c r="Q122" s="63"/>
      <c r="R122" s="63"/>
      <c r="S122" s="389"/>
      <c r="T122" s="4">
        <v>151</v>
      </c>
    </row>
    <row r="123" spans="1:20" s="340" customFormat="1" ht="15.95" customHeight="1" x14ac:dyDescent="0.2">
      <c r="A123" s="77"/>
      <c r="B123" s="90" t="s">
        <v>396</v>
      </c>
      <c r="C123" s="99" t="s">
        <v>441</v>
      </c>
      <c r="D123" s="72" t="s">
        <v>167</v>
      </c>
      <c r="E123" s="4">
        <v>152</v>
      </c>
      <c r="F123" s="63"/>
      <c r="G123" s="63"/>
      <c r="H123" s="63"/>
      <c r="I123" s="63"/>
      <c r="J123" s="63"/>
      <c r="K123" s="63"/>
      <c r="L123" s="63"/>
      <c r="M123" s="63"/>
      <c r="N123" s="389"/>
      <c r="P123" s="63"/>
      <c r="Q123" s="63"/>
      <c r="R123" s="63"/>
      <c r="S123" s="389"/>
      <c r="T123" s="4">
        <v>152</v>
      </c>
    </row>
    <row r="124" spans="1:20" s="340" customFormat="1" ht="15.95" customHeight="1" x14ac:dyDescent="0.2">
      <c r="A124" s="77"/>
      <c r="B124" s="90" t="s">
        <v>396</v>
      </c>
      <c r="C124" s="99" t="s">
        <v>470</v>
      </c>
      <c r="D124" s="72" t="s">
        <v>205</v>
      </c>
      <c r="E124" s="4">
        <v>154</v>
      </c>
      <c r="F124" s="63"/>
      <c r="G124" s="63"/>
      <c r="H124" s="63"/>
      <c r="I124" s="63"/>
      <c r="J124" s="63"/>
      <c r="K124" s="63"/>
      <c r="L124" s="63"/>
      <c r="M124" s="63"/>
      <c r="N124" s="389"/>
      <c r="P124" s="63"/>
      <c r="Q124" s="63"/>
      <c r="R124" s="63"/>
      <c r="S124" s="389"/>
      <c r="T124" s="4">
        <v>154</v>
      </c>
    </row>
    <row r="125" spans="1:20" ht="15.95" customHeight="1" x14ac:dyDescent="0.2">
      <c r="A125" s="77"/>
      <c r="B125" s="90" t="s">
        <v>396</v>
      </c>
      <c r="C125" s="99" t="s">
        <v>440</v>
      </c>
      <c r="D125" s="72" t="s">
        <v>166</v>
      </c>
      <c r="E125" s="4">
        <v>156</v>
      </c>
      <c r="F125" s="63"/>
      <c r="G125" s="63"/>
      <c r="H125" s="63"/>
      <c r="I125" s="63"/>
      <c r="J125" s="63"/>
      <c r="K125" s="63"/>
      <c r="L125" s="63"/>
      <c r="M125" s="63"/>
      <c r="N125" s="389"/>
      <c r="P125" s="63"/>
      <c r="Q125" s="63"/>
      <c r="R125" s="63"/>
      <c r="S125" s="389"/>
      <c r="T125" s="4">
        <v>156</v>
      </c>
    </row>
    <row r="126" spans="1:20" ht="35.1" customHeight="1" thickBot="1" x14ac:dyDescent="0.25">
      <c r="A126" s="77"/>
      <c r="B126" s="113" t="s">
        <v>402</v>
      </c>
      <c r="C126" s="108"/>
      <c r="D126" s="109" t="s">
        <v>119</v>
      </c>
      <c r="E126" s="8"/>
      <c r="F126" s="315">
        <f t="shared" ref="F126:M126" si="4">SUM(F127,F131,F164)</f>
        <v>0</v>
      </c>
      <c r="G126" s="315">
        <f t="shared" si="4"/>
        <v>0</v>
      </c>
      <c r="H126" s="315">
        <f t="shared" si="4"/>
        <v>0</v>
      </c>
      <c r="I126" s="315">
        <f t="shared" si="4"/>
        <v>0</v>
      </c>
      <c r="J126" s="315">
        <f t="shared" si="4"/>
        <v>0</v>
      </c>
      <c r="K126" s="315">
        <f t="shared" si="4"/>
        <v>0</v>
      </c>
      <c r="L126" s="315">
        <f t="shared" si="4"/>
        <v>0</v>
      </c>
      <c r="M126" s="315">
        <f t="shared" si="4"/>
        <v>0</v>
      </c>
      <c r="N126" s="390"/>
      <c r="P126" s="315">
        <f>SUM(P127,P131,P164)</f>
        <v>0</v>
      </c>
      <c r="Q126" s="315">
        <f>SUM(Q127,Q131,Q164)</f>
        <v>0</v>
      </c>
      <c r="R126" s="315">
        <f>SUM(R127,R131,R164)</f>
        <v>0</v>
      </c>
      <c r="S126" s="390"/>
      <c r="T126" s="8"/>
    </row>
    <row r="127" spans="1:20" ht="35.1" customHeight="1" thickTop="1" thickBot="1" x14ac:dyDescent="0.25">
      <c r="A127" s="77"/>
      <c r="B127" s="110" t="s">
        <v>397</v>
      </c>
      <c r="C127" s="115"/>
      <c r="D127" s="116" t="s">
        <v>780</v>
      </c>
      <c r="E127" s="4"/>
      <c r="F127" s="315">
        <f t="shared" ref="F127:M127" si="5">SUM(F128:F130)</f>
        <v>0</v>
      </c>
      <c r="G127" s="315">
        <f t="shared" si="5"/>
        <v>0</v>
      </c>
      <c r="H127" s="315">
        <f t="shared" si="5"/>
        <v>0</v>
      </c>
      <c r="I127" s="315">
        <f t="shared" si="5"/>
        <v>0</v>
      </c>
      <c r="J127" s="315">
        <f t="shared" si="5"/>
        <v>0</v>
      </c>
      <c r="K127" s="315">
        <f t="shared" si="5"/>
        <v>0</v>
      </c>
      <c r="L127" s="315">
        <f t="shared" si="5"/>
        <v>0</v>
      </c>
      <c r="M127" s="315">
        <f t="shared" si="5"/>
        <v>0</v>
      </c>
      <c r="N127" s="390"/>
      <c r="P127" s="315">
        <f>SUM(P128:P130)</f>
        <v>0</v>
      </c>
      <c r="Q127" s="315">
        <f>SUM(Q128:Q130)</f>
        <v>0</v>
      </c>
      <c r="R127" s="315">
        <f>SUM(R128:R130)</f>
        <v>0</v>
      </c>
      <c r="S127" s="390"/>
      <c r="T127" s="4"/>
    </row>
    <row r="128" spans="1:20" ht="15.95" customHeight="1" thickTop="1" x14ac:dyDescent="0.2">
      <c r="A128" s="77"/>
      <c r="B128" s="90" t="s">
        <v>397</v>
      </c>
      <c r="C128" s="102" t="s">
        <v>80</v>
      </c>
      <c r="D128" s="75" t="s">
        <v>81</v>
      </c>
      <c r="E128" s="4">
        <v>51</v>
      </c>
      <c r="F128" s="9"/>
      <c r="G128" s="9"/>
      <c r="H128" s="9"/>
      <c r="I128" s="9"/>
      <c r="J128" s="9"/>
      <c r="K128" s="9"/>
      <c r="L128" s="9"/>
      <c r="M128" s="9"/>
      <c r="N128" s="389"/>
      <c r="P128" s="9"/>
      <c r="Q128" s="9"/>
      <c r="R128" s="9"/>
      <c r="S128" s="389"/>
      <c r="T128" s="4">
        <v>51</v>
      </c>
    </row>
    <row r="129" spans="1:20" ht="15.95" customHeight="1" x14ac:dyDescent="0.2">
      <c r="A129" s="77"/>
      <c r="B129" s="90" t="s">
        <v>397</v>
      </c>
      <c r="C129" s="99" t="s">
        <v>77</v>
      </c>
      <c r="D129" s="75" t="s">
        <v>78</v>
      </c>
      <c r="E129" s="4">
        <v>52</v>
      </c>
      <c r="F129" s="63"/>
      <c r="G129" s="63"/>
      <c r="H129" s="63"/>
      <c r="I129" s="63"/>
      <c r="J129" s="63"/>
      <c r="K129" s="63"/>
      <c r="L129" s="63"/>
      <c r="M129" s="63"/>
      <c r="N129" s="389"/>
      <c r="P129" s="63"/>
      <c r="Q129" s="63"/>
      <c r="R129" s="63"/>
      <c r="S129" s="389"/>
      <c r="T129" s="4">
        <v>52</v>
      </c>
    </row>
    <row r="130" spans="1:20" ht="15.95" customHeight="1" x14ac:dyDescent="0.2">
      <c r="A130" s="77"/>
      <c r="B130" s="90" t="s">
        <v>397</v>
      </c>
      <c r="C130" s="99" t="s">
        <v>393</v>
      </c>
      <c r="D130" s="342" t="s">
        <v>79</v>
      </c>
      <c r="E130" s="4">
        <v>53</v>
      </c>
      <c r="F130" s="63"/>
      <c r="G130" s="63"/>
      <c r="H130" s="63"/>
      <c r="I130" s="63"/>
      <c r="J130" s="63"/>
      <c r="K130" s="63"/>
      <c r="L130" s="63"/>
      <c r="M130" s="63"/>
      <c r="N130" s="389"/>
      <c r="P130" s="63"/>
      <c r="Q130" s="63"/>
      <c r="R130" s="63"/>
      <c r="S130" s="389"/>
      <c r="T130" s="4">
        <v>53</v>
      </c>
    </row>
    <row r="131" spans="1:20" ht="35.1" customHeight="1" thickBot="1" x14ac:dyDescent="0.25">
      <c r="A131" s="77"/>
      <c r="B131" s="118" t="s">
        <v>398</v>
      </c>
      <c r="C131" s="106"/>
      <c r="D131" s="117" t="s">
        <v>1058</v>
      </c>
      <c r="E131" s="4"/>
      <c r="F131" s="315">
        <f t="shared" ref="F131:M131" si="6">SUM(F132:F163)</f>
        <v>0</v>
      </c>
      <c r="G131" s="315">
        <f t="shared" si="6"/>
        <v>0</v>
      </c>
      <c r="H131" s="315">
        <f t="shared" si="6"/>
        <v>0</v>
      </c>
      <c r="I131" s="315">
        <f t="shared" si="6"/>
        <v>0</v>
      </c>
      <c r="J131" s="315">
        <f t="shared" si="6"/>
        <v>0</v>
      </c>
      <c r="K131" s="315">
        <f t="shared" si="6"/>
        <v>0</v>
      </c>
      <c r="L131" s="315">
        <f t="shared" si="6"/>
        <v>0</v>
      </c>
      <c r="M131" s="315">
        <f t="shared" si="6"/>
        <v>0</v>
      </c>
      <c r="N131" s="390"/>
      <c r="P131" s="315">
        <f>SUM(P132:P163)</f>
        <v>0</v>
      </c>
      <c r="Q131" s="315">
        <f>SUM(Q132:Q163)</f>
        <v>0</v>
      </c>
      <c r="R131" s="315">
        <f>SUM(R132:R163)</f>
        <v>0</v>
      </c>
      <c r="S131" s="390"/>
      <c r="T131" s="4"/>
    </row>
    <row r="132" spans="1:20" ht="15.95" customHeight="1" thickTop="1" x14ac:dyDescent="0.2">
      <c r="A132" s="77"/>
      <c r="B132" s="90" t="s">
        <v>398</v>
      </c>
      <c r="C132" s="99" t="s">
        <v>349</v>
      </c>
      <c r="D132" s="75" t="s">
        <v>235</v>
      </c>
      <c r="E132" s="4">
        <v>101</v>
      </c>
      <c r="F132" s="63"/>
      <c r="G132" s="63"/>
      <c r="H132" s="63"/>
      <c r="I132" s="63"/>
      <c r="J132" s="63"/>
      <c r="K132" s="63"/>
      <c r="L132" s="63"/>
      <c r="M132" s="63"/>
      <c r="N132" s="389"/>
      <c r="P132" s="63"/>
      <c r="Q132" s="63"/>
      <c r="R132" s="63"/>
      <c r="S132" s="389"/>
      <c r="T132" s="4">
        <v>101</v>
      </c>
    </row>
    <row r="133" spans="1:20" s="340" customFormat="1" ht="15.95" customHeight="1" x14ac:dyDescent="0.2">
      <c r="A133" s="77"/>
      <c r="B133" s="90" t="s">
        <v>398</v>
      </c>
      <c r="C133" s="102" t="s">
        <v>333</v>
      </c>
      <c r="D133" s="75" t="s">
        <v>208</v>
      </c>
      <c r="E133" s="4">
        <v>232</v>
      </c>
      <c r="F133" s="63"/>
      <c r="G133" s="63"/>
      <c r="H133" s="63"/>
      <c r="I133" s="63"/>
      <c r="J133" s="63"/>
      <c r="K133" s="63"/>
      <c r="L133" s="63"/>
      <c r="M133" s="63"/>
      <c r="N133" s="389"/>
      <c r="P133" s="63"/>
      <c r="Q133" s="63"/>
      <c r="R133" s="63"/>
      <c r="S133" s="389"/>
      <c r="T133" s="4">
        <v>232</v>
      </c>
    </row>
    <row r="134" spans="1:20" s="340" customFormat="1" ht="15.95" customHeight="1" x14ac:dyDescent="0.2">
      <c r="A134" s="77"/>
      <c r="B134" s="90" t="s">
        <v>398</v>
      </c>
      <c r="C134" s="102" t="s">
        <v>332</v>
      </c>
      <c r="D134" s="75" t="s">
        <v>209</v>
      </c>
      <c r="E134" s="4">
        <v>81</v>
      </c>
      <c r="F134" s="63"/>
      <c r="G134" s="63"/>
      <c r="H134" s="63"/>
      <c r="I134" s="63"/>
      <c r="J134" s="63"/>
      <c r="K134" s="63"/>
      <c r="L134" s="63"/>
      <c r="M134" s="63"/>
      <c r="N134" s="389"/>
      <c r="P134" s="63"/>
      <c r="Q134" s="63"/>
      <c r="R134" s="63"/>
      <c r="S134" s="389"/>
      <c r="T134" s="4">
        <v>81</v>
      </c>
    </row>
    <row r="135" spans="1:20" s="340" customFormat="1" ht="15.95" customHeight="1" x14ac:dyDescent="0.2">
      <c r="A135" s="77"/>
      <c r="B135" s="90" t="s">
        <v>398</v>
      </c>
      <c r="C135" s="102" t="s">
        <v>471</v>
      </c>
      <c r="D135" s="75" t="s">
        <v>210</v>
      </c>
      <c r="E135" s="4">
        <v>82</v>
      </c>
      <c r="F135" s="63"/>
      <c r="G135" s="63"/>
      <c r="H135" s="63"/>
      <c r="I135" s="63"/>
      <c r="J135" s="63"/>
      <c r="K135" s="63"/>
      <c r="L135" s="63"/>
      <c r="M135" s="63"/>
      <c r="N135" s="389"/>
      <c r="P135" s="63"/>
      <c r="Q135" s="63"/>
      <c r="R135" s="63"/>
      <c r="S135" s="389"/>
      <c r="T135" s="4">
        <v>82</v>
      </c>
    </row>
    <row r="136" spans="1:20" s="340" customFormat="1" ht="15.95" customHeight="1" x14ac:dyDescent="0.2">
      <c r="A136" s="77"/>
      <c r="B136" s="90" t="s">
        <v>398</v>
      </c>
      <c r="C136" s="102" t="s">
        <v>337</v>
      </c>
      <c r="D136" s="75" t="s">
        <v>211</v>
      </c>
      <c r="E136" s="4">
        <v>83</v>
      </c>
      <c r="F136" s="63"/>
      <c r="G136" s="63"/>
      <c r="H136" s="63"/>
      <c r="I136" s="63"/>
      <c r="J136" s="63"/>
      <c r="K136" s="63"/>
      <c r="L136" s="63"/>
      <c r="M136" s="63"/>
      <c r="N136" s="389"/>
      <c r="P136" s="63"/>
      <c r="Q136" s="63"/>
      <c r="R136" s="63"/>
      <c r="S136" s="389"/>
      <c r="T136" s="4">
        <v>83</v>
      </c>
    </row>
    <row r="137" spans="1:20" s="340" customFormat="1" ht="15.95" customHeight="1" x14ac:dyDescent="0.2">
      <c r="A137" s="77"/>
      <c r="B137" s="90" t="s">
        <v>398</v>
      </c>
      <c r="C137" s="102" t="s">
        <v>334</v>
      </c>
      <c r="D137" s="75" t="s">
        <v>212</v>
      </c>
      <c r="E137" s="4">
        <v>84</v>
      </c>
      <c r="F137" s="63"/>
      <c r="G137" s="63"/>
      <c r="H137" s="63"/>
      <c r="I137" s="63"/>
      <c r="J137" s="63"/>
      <c r="K137" s="63"/>
      <c r="L137" s="63"/>
      <c r="M137" s="63"/>
      <c r="N137" s="389"/>
      <c r="P137" s="63"/>
      <c r="Q137" s="63"/>
      <c r="R137" s="63"/>
      <c r="S137" s="389"/>
      <c r="T137" s="4">
        <v>84</v>
      </c>
    </row>
    <row r="138" spans="1:20" s="340" customFormat="1" ht="15.95" customHeight="1" x14ac:dyDescent="0.2">
      <c r="A138" s="77"/>
      <c r="B138" s="90" t="s">
        <v>398</v>
      </c>
      <c r="C138" s="102" t="s">
        <v>338</v>
      </c>
      <c r="D138" s="75" t="s">
        <v>213</v>
      </c>
      <c r="E138" s="4">
        <v>56</v>
      </c>
      <c r="F138" s="63"/>
      <c r="G138" s="63"/>
      <c r="H138" s="63"/>
      <c r="I138" s="63"/>
      <c r="J138" s="63"/>
      <c r="K138" s="63"/>
      <c r="L138" s="63"/>
      <c r="M138" s="63"/>
      <c r="N138" s="389"/>
      <c r="P138" s="63"/>
      <c r="Q138" s="63"/>
      <c r="R138" s="63"/>
      <c r="S138" s="389"/>
      <c r="T138" s="4">
        <v>56</v>
      </c>
    </row>
    <row r="139" spans="1:20" s="340" customFormat="1" ht="15.95" customHeight="1" x14ac:dyDescent="0.2">
      <c r="A139" s="77"/>
      <c r="B139" s="90" t="s">
        <v>398</v>
      </c>
      <c r="C139" s="102" t="s">
        <v>336</v>
      </c>
      <c r="D139" s="75" t="s">
        <v>214</v>
      </c>
      <c r="E139" s="4">
        <v>85</v>
      </c>
      <c r="F139" s="63"/>
      <c r="G139" s="63"/>
      <c r="H139" s="63"/>
      <c r="I139" s="63"/>
      <c r="J139" s="63"/>
      <c r="K139" s="63"/>
      <c r="L139" s="63"/>
      <c r="M139" s="63"/>
      <c r="N139" s="389"/>
      <c r="P139" s="63"/>
      <c r="Q139" s="63"/>
      <c r="R139" s="63"/>
      <c r="S139" s="389"/>
      <c r="T139" s="4">
        <v>85</v>
      </c>
    </row>
    <row r="140" spans="1:20" s="340" customFormat="1" ht="15.95" customHeight="1" x14ac:dyDescent="0.2">
      <c r="A140" s="77"/>
      <c r="B140" s="90" t="s">
        <v>398</v>
      </c>
      <c r="C140" s="102" t="s">
        <v>533</v>
      </c>
      <c r="D140" s="75" t="s">
        <v>532</v>
      </c>
      <c r="E140" s="4">
        <v>77</v>
      </c>
      <c r="F140" s="63"/>
      <c r="G140" s="63"/>
      <c r="H140" s="63"/>
      <c r="I140" s="63"/>
      <c r="J140" s="63"/>
      <c r="K140" s="63"/>
      <c r="L140" s="63"/>
      <c r="M140" s="63"/>
      <c r="N140" s="389"/>
      <c r="P140" s="63"/>
      <c r="Q140" s="63"/>
      <c r="R140" s="63"/>
      <c r="S140" s="389"/>
      <c r="T140" s="4">
        <v>77</v>
      </c>
    </row>
    <row r="141" spans="1:20" s="340" customFormat="1" ht="15.95" customHeight="1" x14ac:dyDescent="0.2">
      <c r="A141" s="77"/>
      <c r="B141" s="90" t="s">
        <v>398</v>
      </c>
      <c r="C141" s="102" t="s">
        <v>348</v>
      </c>
      <c r="D141" s="75" t="s">
        <v>215</v>
      </c>
      <c r="E141" s="4">
        <v>234</v>
      </c>
      <c r="F141" s="63"/>
      <c r="G141" s="63"/>
      <c r="H141" s="63"/>
      <c r="I141" s="63"/>
      <c r="J141" s="63"/>
      <c r="K141" s="63"/>
      <c r="L141" s="63"/>
      <c r="M141" s="63"/>
      <c r="N141" s="389"/>
      <c r="P141" s="63"/>
      <c r="Q141" s="63"/>
      <c r="R141" s="63"/>
      <c r="S141" s="389"/>
      <c r="T141" s="4">
        <v>234</v>
      </c>
    </row>
    <row r="142" spans="1:20" s="340" customFormat="1" ht="15.95" customHeight="1" x14ac:dyDescent="0.2">
      <c r="A142" s="77"/>
      <c r="B142" s="90" t="s">
        <v>398</v>
      </c>
      <c r="C142" s="102" t="s">
        <v>473</v>
      </c>
      <c r="D142" s="75" t="s">
        <v>217</v>
      </c>
      <c r="E142" s="4">
        <v>60</v>
      </c>
      <c r="F142" s="63"/>
      <c r="G142" s="63"/>
      <c r="H142" s="63"/>
      <c r="I142" s="63"/>
      <c r="J142" s="63"/>
      <c r="K142" s="63"/>
      <c r="L142" s="63"/>
      <c r="M142" s="63"/>
      <c r="N142" s="389"/>
      <c r="P142" s="63"/>
      <c r="Q142" s="63"/>
      <c r="R142" s="63"/>
      <c r="S142" s="389"/>
      <c r="T142" s="4">
        <v>60</v>
      </c>
    </row>
    <row r="143" spans="1:20" s="340" customFormat="1" ht="15.95" customHeight="1" x14ac:dyDescent="0.2">
      <c r="A143" s="77"/>
      <c r="B143" s="90" t="s">
        <v>398</v>
      </c>
      <c r="C143" s="102" t="s">
        <v>535</v>
      </c>
      <c r="D143" s="75" t="s">
        <v>534</v>
      </c>
      <c r="E143" s="4">
        <v>79</v>
      </c>
      <c r="F143" s="63"/>
      <c r="G143" s="63"/>
      <c r="H143" s="63"/>
      <c r="I143" s="63"/>
      <c r="J143" s="63"/>
      <c r="K143" s="63"/>
      <c r="L143" s="63"/>
      <c r="M143" s="63"/>
      <c r="N143" s="389"/>
      <c r="P143" s="63"/>
      <c r="Q143" s="63"/>
      <c r="R143" s="63"/>
      <c r="S143" s="389"/>
      <c r="T143" s="4">
        <v>79</v>
      </c>
    </row>
    <row r="144" spans="1:20" s="340" customFormat="1" ht="15.95" customHeight="1" x14ac:dyDescent="0.2">
      <c r="A144" s="77"/>
      <c r="B144" s="90" t="s">
        <v>398</v>
      </c>
      <c r="C144" s="102" t="s">
        <v>339</v>
      </c>
      <c r="D144" s="75" t="s">
        <v>219</v>
      </c>
      <c r="E144" s="4">
        <v>87</v>
      </c>
      <c r="F144" s="63"/>
      <c r="G144" s="63"/>
      <c r="H144" s="63"/>
      <c r="I144" s="63"/>
      <c r="J144" s="63"/>
      <c r="K144" s="63"/>
      <c r="L144" s="63"/>
      <c r="M144" s="63"/>
      <c r="N144" s="389"/>
      <c r="P144" s="63"/>
      <c r="Q144" s="63"/>
      <c r="R144" s="63"/>
      <c r="S144" s="389"/>
      <c r="T144" s="4">
        <v>87</v>
      </c>
    </row>
    <row r="145" spans="1:20" s="340" customFormat="1" ht="15.95" customHeight="1" x14ac:dyDescent="0.2">
      <c r="A145" s="77"/>
      <c r="B145" s="90" t="s">
        <v>398</v>
      </c>
      <c r="C145" s="102" t="s">
        <v>475</v>
      </c>
      <c r="D145" s="75" t="s">
        <v>220</v>
      </c>
      <c r="E145" s="4">
        <v>88</v>
      </c>
      <c r="F145" s="63"/>
      <c r="G145" s="63"/>
      <c r="H145" s="63"/>
      <c r="I145" s="63"/>
      <c r="J145" s="63"/>
      <c r="K145" s="63"/>
      <c r="L145" s="63"/>
      <c r="M145" s="63"/>
      <c r="N145" s="389"/>
      <c r="P145" s="63"/>
      <c r="Q145" s="63"/>
      <c r="R145" s="63"/>
      <c r="S145" s="389"/>
      <c r="T145" s="4">
        <v>88</v>
      </c>
    </row>
    <row r="146" spans="1:20" s="340" customFormat="1" ht="15.95" customHeight="1" x14ac:dyDescent="0.2">
      <c r="A146" s="77"/>
      <c r="B146" s="90" t="s">
        <v>398</v>
      </c>
      <c r="C146" s="102" t="s">
        <v>476</v>
      </c>
      <c r="D146" s="75" t="s">
        <v>221</v>
      </c>
      <c r="E146" s="4">
        <v>62</v>
      </c>
      <c r="F146" s="63"/>
      <c r="G146" s="63"/>
      <c r="H146" s="63"/>
      <c r="I146" s="63"/>
      <c r="J146" s="63"/>
      <c r="K146" s="63"/>
      <c r="L146" s="63"/>
      <c r="M146" s="63"/>
      <c r="N146" s="389"/>
      <c r="P146" s="63"/>
      <c r="Q146" s="63"/>
      <c r="R146" s="63"/>
      <c r="S146" s="389"/>
      <c r="T146" s="4">
        <v>62</v>
      </c>
    </row>
    <row r="147" spans="1:20" s="340" customFormat="1" ht="15.95" customHeight="1" x14ac:dyDescent="0.2">
      <c r="A147" s="77"/>
      <c r="B147" s="90" t="s">
        <v>398</v>
      </c>
      <c r="C147" s="102" t="s">
        <v>825</v>
      </c>
      <c r="D147" s="97" t="s">
        <v>222</v>
      </c>
      <c r="E147" s="4">
        <v>89</v>
      </c>
      <c r="F147" s="63"/>
      <c r="G147" s="63"/>
      <c r="H147" s="63"/>
      <c r="I147" s="63"/>
      <c r="J147" s="63"/>
      <c r="K147" s="63"/>
      <c r="L147" s="63"/>
      <c r="M147" s="63"/>
      <c r="N147" s="389"/>
      <c r="P147" s="63"/>
      <c r="Q147" s="63"/>
      <c r="R147" s="63"/>
      <c r="S147" s="389"/>
      <c r="T147" s="4">
        <v>89</v>
      </c>
    </row>
    <row r="148" spans="1:20" s="340" customFormat="1" ht="15.95" customHeight="1" x14ac:dyDescent="0.2">
      <c r="A148" s="77"/>
      <c r="B148" s="90" t="s">
        <v>398</v>
      </c>
      <c r="C148" s="102" t="s">
        <v>477</v>
      </c>
      <c r="D148" s="75" t="s">
        <v>223</v>
      </c>
      <c r="E148" s="4">
        <v>64</v>
      </c>
      <c r="F148" s="63"/>
      <c r="G148" s="63"/>
      <c r="H148" s="63"/>
      <c r="I148" s="63"/>
      <c r="J148" s="63"/>
      <c r="K148" s="63"/>
      <c r="L148" s="63"/>
      <c r="M148" s="63"/>
      <c r="N148" s="389"/>
      <c r="P148" s="63"/>
      <c r="Q148" s="63"/>
      <c r="R148" s="63"/>
      <c r="S148" s="389"/>
      <c r="T148" s="4">
        <v>64</v>
      </c>
    </row>
    <row r="149" spans="1:20" s="340" customFormat="1" ht="15.95" customHeight="1" x14ac:dyDescent="0.2">
      <c r="A149" s="77"/>
      <c r="B149" s="90" t="s">
        <v>398</v>
      </c>
      <c r="C149" s="102" t="s">
        <v>478</v>
      </c>
      <c r="D149" s="75" t="s">
        <v>224</v>
      </c>
      <c r="E149" s="4">
        <v>90</v>
      </c>
      <c r="F149" s="63"/>
      <c r="G149" s="63"/>
      <c r="H149" s="63"/>
      <c r="I149" s="63"/>
      <c r="J149" s="63"/>
      <c r="K149" s="63"/>
      <c r="L149" s="63"/>
      <c r="M149" s="63"/>
      <c r="N149" s="389"/>
      <c r="P149" s="63"/>
      <c r="Q149" s="63"/>
      <c r="R149" s="63"/>
      <c r="S149" s="389"/>
      <c r="T149" s="4">
        <v>90</v>
      </c>
    </row>
    <row r="150" spans="1:20" s="340" customFormat="1" ht="15.95" customHeight="1" x14ac:dyDescent="0.2">
      <c r="A150" s="77"/>
      <c r="B150" s="90" t="s">
        <v>398</v>
      </c>
      <c r="C150" s="102" t="s">
        <v>822</v>
      </c>
      <c r="D150" s="97" t="s">
        <v>225</v>
      </c>
      <c r="E150" s="4">
        <v>67</v>
      </c>
      <c r="F150" s="63"/>
      <c r="G150" s="63"/>
      <c r="H150" s="63"/>
      <c r="I150" s="63"/>
      <c r="J150" s="63"/>
      <c r="K150" s="63"/>
      <c r="L150" s="63"/>
      <c r="M150" s="63"/>
      <c r="N150" s="389"/>
      <c r="P150" s="63"/>
      <c r="Q150" s="63"/>
      <c r="R150" s="63"/>
      <c r="S150" s="389"/>
      <c r="T150" s="4">
        <v>67</v>
      </c>
    </row>
    <row r="151" spans="1:20" s="340" customFormat="1" ht="15.95" customHeight="1" x14ac:dyDescent="0.2">
      <c r="A151" s="77"/>
      <c r="B151" s="90" t="s">
        <v>398</v>
      </c>
      <c r="C151" s="102" t="s">
        <v>479</v>
      </c>
      <c r="D151" s="75" t="s">
        <v>226</v>
      </c>
      <c r="E151" s="4">
        <v>91</v>
      </c>
      <c r="F151" s="63"/>
      <c r="G151" s="63"/>
      <c r="H151" s="63"/>
      <c r="I151" s="63"/>
      <c r="J151" s="63"/>
      <c r="K151" s="63"/>
      <c r="L151" s="63"/>
      <c r="M151" s="63"/>
      <c r="N151" s="389"/>
      <c r="P151" s="63"/>
      <c r="Q151" s="63"/>
      <c r="R151" s="63"/>
      <c r="S151" s="389"/>
      <c r="T151" s="4">
        <v>91</v>
      </c>
    </row>
    <row r="152" spans="1:20" s="340" customFormat="1" ht="15.95" customHeight="1" x14ac:dyDescent="0.2">
      <c r="A152" s="77"/>
      <c r="B152" s="90" t="s">
        <v>398</v>
      </c>
      <c r="C152" s="102" t="s">
        <v>472</v>
      </c>
      <c r="D152" s="75" t="s">
        <v>216</v>
      </c>
      <c r="E152" s="4">
        <v>86</v>
      </c>
      <c r="F152" s="63"/>
      <c r="G152" s="63"/>
      <c r="H152" s="63"/>
      <c r="I152" s="63"/>
      <c r="J152" s="63"/>
      <c r="K152" s="63"/>
      <c r="L152" s="63"/>
      <c r="M152" s="63"/>
      <c r="N152" s="389"/>
      <c r="P152" s="63"/>
      <c r="Q152" s="63"/>
      <c r="R152" s="63"/>
      <c r="S152" s="389"/>
      <c r="T152" s="4">
        <v>86</v>
      </c>
    </row>
    <row r="153" spans="1:20" s="340" customFormat="1" ht="15.95" customHeight="1" x14ac:dyDescent="0.2">
      <c r="A153" s="77"/>
      <c r="B153" s="90" t="s">
        <v>398</v>
      </c>
      <c r="C153" s="102" t="s">
        <v>474</v>
      </c>
      <c r="D153" s="75" t="s">
        <v>218</v>
      </c>
      <c r="E153" s="4">
        <v>92</v>
      </c>
      <c r="F153" s="63"/>
      <c r="G153" s="63"/>
      <c r="H153" s="63"/>
      <c r="I153" s="63"/>
      <c r="J153" s="63"/>
      <c r="K153" s="63"/>
      <c r="L153" s="63"/>
      <c r="M153" s="63"/>
      <c r="N153" s="389"/>
      <c r="P153" s="63"/>
      <c r="Q153" s="63"/>
      <c r="R153" s="63"/>
      <c r="S153" s="389"/>
      <c r="T153" s="4">
        <v>92</v>
      </c>
    </row>
    <row r="154" spans="1:20" s="340" customFormat="1" ht="15.95" customHeight="1" x14ac:dyDescent="0.2">
      <c r="A154" s="77"/>
      <c r="B154" s="90" t="s">
        <v>398</v>
      </c>
      <c r="C154" s="102" t="s">
        <v>82</v>
      </c>
      <c r="D154" s="75" t="s">
        <v>83</v>
      </c>
      <c r="E154" s="4">
        <v>69</v>
      </c>
      <c r="F154" s="63"/>
      <c r="G154" s="63"/>
      <c r="H154" s="63"/>
      <c r="I154" s="63"/>
      <c r="J154" s="63"/>
      <c r="K154" s="63"/>
      <c r="L154" s="63"/>
      <c r="M154" s="63"/>
      <c r="N154" s="389"/>
      <c r="P154" s="63"/>
      <c r="Q154" s="63"/>
      <c r="R154" s="63"/>
      <c r="S154" s="389"/>
      <c r="T154" s="4">
        <v>69</v>
      </c>
    </row>
    <row r="155" spans="1:20" s="340" customFormat="1" ht="15.95" customHeight="1" x14ac:dyDescent="0.2">
      <c r="A155" s="77"/>
      <c r="B155" s="90" t="s">
        <v>398</v>
      </c>
      <c r="C155" s="102" t="s">
        <v>346</v>
      </c>
      <c r="D155" s="75" t="s">
        <v>227</v>
      </c>
      <c r="E155" s="4">
        <v>233</v>
      </c>
      <c r="F155" s="63"/>
      <c r="G155" s="63"/>
      <c r="H155" s="63"/>
      <c r="I155" s="63"/>
      <c r="J155" s="63"/>
      <c r="K155" s="63"/>
      <c r="L155" s="63"/>
      <c r="M155" s="63"/>
      <c r="N155" s="389"/>
      <c r="P155" s="63"/>
      <c r="Q155" s="63"/>
      <c r="R155" s="63"/>
      <c r="S155" s="389"/>
      <c r="T155" s="4">
        <v>233</v>
      </c>
    </row>
    <row r="156" spans="1:20" s="340" customFormat="1" ht="15.95" customHeight="1" x14ac:dyDescent="0.2">
      <c r="A156" s="77"/>
      <c r="B156" s="90" t="s">
        <v>398</v>
      </c>
      <c r="C156" s="102" t="s">
        <v>823</v>
      </c>
      <c r="D156" s="97" t="s">
        <v>228</v>
      </c>
      <c r="E156" s="4">
        <v>70</v>
      </c>
      <c r="F156" s="63"/>
      <c r="G156" s="63"/>
      <c r="H156" s="63"/>
      <c r="I156" s="63"/>
      <c r="J156" s="63"/>
      <c r="K156" s="63"/>
      <c r="L156" s="63"/>
      <c r="M156" s="63"/>
      <c r="N156" s="389"/>
      <c r="P156" s="63"/>
      <c r="Q156" s="63"/>
      <c r="R156" s="63"/>
      <c r="S156" s="389"/>
      <c r="T156" s="4">
        <v>70</v>
      </c>
    </row>
    <row r="157" spans="1:20" s="340" customFormat="1" ht="15.95" customHeight="1" x14ac:dyDescent="0.2">
      <c r="A157" s="77"/>
      <c r="B157" s="90" t="s">
        <v>398</v>
      </c>
      <c r="C157" s="102" t="s">
        <v>824</v>
      </c>
      <c r="D157" s="97" t="s">
        <v>229</v>
      </c>
      <c r="E157" s="4">
        <v>71</v>
      </c>
      <c r="F157" s="63"/>
      <c r="G157" s="63"/>
      <c r="H157" s="63"/>
      <c r="I157" s="63"/>
      <c r="J157" s="63"/>
      <c r="K157" s="63"/>
      <c r="L157" s="63"/>
      <c r="M157" s="63"/>
      <c r="N157" s="389"/>
      <c r="P157" s="63"/>
      <c r="Q157" s="63"/>
      <c r="R157" s="63"/>
      <c r="S157" s="389"/>
      <c r="T157" s="4">
        <v>71</v>
      </c>
    </row>
    <row r="158" spans="1:20" s="340" customFormat="1" ht="15.95" customHeight="1" x14ac:dyDescent="0.2">
      <c r="A158" s="77"/>
      <c r="B158" s="90" t="s">
        <v>398</v>
      </c>
      <c r="C158" s="102" t="s">
        <v>480</v>
      </c>
      <c r="D158" s="75" t="s">
        <v>230</v>
      </c>
      <c r="E158" s="4">
        <v>94</v>
      </c>
      <c r="F158" s="63"/>
      <c r="G158" s="63"/>
      <c r="H158" s="63"/>
      <c r="I158" s="63"/>
      <c r="J158" s="63"/>
      <c r="K158" s="63"/>
      <c r="L158" s="63"/>
      <c r="M158" s="63"/>
      <c r="N158" s="389"/>
      <c r="P158" s="63"/>
      <c r="Q158" s="63"/>
      <c r="R158" s="63"/>
      <c r="S158" s="389"/>
      <c r="T158" s="4">
        <v>94</v>
      </c>
    </row>
    <row r="159" spans="1:20" s="340" customFormat="1" ht="15.95" customHeight="1" x14ac:dyDescent="0.2">
      <c r="A159" s="77"/>
      <c r="B159" s="90" t="s">
        <v>398</v>
      </c>
      <c r="C159" s="102" t="s">
        <v>826</v>
      </c>
      <c r="D159" s="75" t="s">
        <v>231</v>
      </c>
      <c r="E159" s="4">
        <v>95</v>
      </c>
      <c r="F159" s="63"/>
      <c r="G159" s="63"/>
      <c r="H159" s="63"/>
      <c r="I159" s="63"/>
      <c r="J159" s="63"/>
      <c r="K159" s="63"/>
      <c r="L159" s="63"/>
      <c r="M159" s="63"/>
      <c r="N159" s="389"/>
      <c r="P159" s="63"/>
      <c r="Q159" s="63"/>
      <c r="R159" s="63"/>
      <c r="S159" s="389"/>
      <c r="T159" s="4">
        <v>95</v>
      </c>
    </row>
    <row r="160" spans="1:20" s="340" customFormat="1" ht="15.95" customHeight="1" x14ac:dyDescent="0.2">
      <c r="A160" s="77"/>
      <c r="B160" s="90" t="s">
        <v>398</v>
      </c>
      <c r="C160" s="102" t="s">
        <v>827</v>
      </c>
      <c r="D160" s="376" t="s">
        <v>536</v>
      </c>
      <c r="E160" s="4">
        <v>78</v>
      </c>
      <c r="F160" s="63"/>
      <c r="G160" s="63"/>
      <c r="H160" s="63"/>
      <c r="I160" s="63"/>
      <c r="J160" s="63"/>
      <c r="K160" s="63"/>
      <c r="L160" s="63"/>
      <c r="M160" s="63"/>
      <c r="N160" s="389"/>
      <c r="P160" s="63"/>
      <c r="Q160" s="63"/>
      <c r="R160" s="63"/>
      <c r="S160" s="389"/>
      <c r="T160" s="4">
        <v>78</v>
      </c>
    </row>
    <row r="161" spans="1:20" s="340" customFormat="1" ht="15.95" customHeight="1" x14ac:dyDescent="0.2">
      <c r="A161" s="77"/>
      <c r="B161" s="90" t="s">
        <v>398</v>
      </c>
      <c r="C161" s="102" t="s">
        <v>828</v>
      </c>
      <c r="D161" s="97" t="s">
        <v>232</v>
      </c>
      <c r="E161" s="4">
        <v>96</v>
      </c>
      <c r="F161" s="63"/>
      <c r="G161" s="63"/>
      <c r="H161" s="63"/>
      <c r="I161" s="63"/>
      <c r="J161" s="63"/>
      <c r="K161" s="63"/>
      <c r="L161" s="63"/>
      <c r="M161" s="63"/>
      <c r="N161" s="389"/>
      <c r="P161" s="63"/>
      <c r="Q161" s="63"/>
      <c r="R161" s="63"/>
      <c r="S161" s="389"/>
      <c r="T161" s="4">
        <v>96</v>
      </c>
    </row>
    <row r="162" spans="1:20" s="340" customFormat="1" ht="15.95" customHeight="1" x14ac:dyDescent="0.2">
      <c r="A162" s="77"/>
      <c r="B162" s="90" t="s">
        <v>398</v>
      </c>
      <c r="C162" s="102" t="s">
        <v>481</v>
      </c>
      <c r="D162" s="75" t="s">
        <v>233</v>
      </c>
      <c r="E162" s="4">
        <v>97</v>
      </c>
      <c r="F162" s="63"/>
      <c r="G162" s="63"/>
      <c r="H162" s="63"/>
      <c r="I162" s="63"/>
      <c r="J162" s="63"/>
      <c r="K162" s="63"/>
      <c r="L162" s="63"/>
      <c r="M162" s="63"/>
      <c r="N162" s="389"/>
      <c r="P162" s="63"/>
      <c r="Q162" s="63"/>
      <c r="R162" s="63"/>
      <c r="S162" s="389"/>
      <c r="T162" s="4">
        <v>97</v>
      </c>
    </row>
    <row r="163" spans="1:20" s="340" customFormat="1" ht="15.95" customHeight="1" x14ac:dyDescent="0.2">
      <c r="A163" s="77"/>
      <c r="B163" s="90" t="s">
        <v>398</v>
      </c>
      <c r="C163" s="102" t="s">
        <v>922</v>
      </c>
      <c r="D163" s="75" t="s">
        <v>234</v>
      </c>
      <c r="E163" s="4">
        <v>98</v>
      </c>
      <c r="F163" s="63"/>
      <c r="G163" s="63"/>
      <c r="H163" s="63"/>
      <c r="I163" s="63"/>
      <c r="J163" s="63"/>
      <c r="K163" s="63"/>
      <c r="L163" s="63"/>
      <c r="M163" s="63"/>
      <c r="N163" s="389"/>
      <c r="P163" s="63"/>
      <c r="Q163" s="63"/>
      <c r="R163" s="63"/>
      <c r="S163" s="389"/>
      <c r="T163" s="4">
        <v>98</v>
      </c>
    </row>
    <row r="164" spans="1:20" ht="35.1" customHeight="1" thickBot="1" x14ac:dyDescent="0.25">
      <c r="A164" s="77"/>
      <c r="B164" s="118" t="s">
        <v>399</v>
      </c>
      <c r="C164" s="106"/>
      <c r="D164" s="117" t="s">
        <v>1059</v>
      </c>
      <c r="E164" s="4"/>
      <c r="F164" s="315">
        <f t="shared" ref="F164:M164" si="7">SUM(F165:F177)</f>
        <v>0</v>
      </c>
      <c r="G164" s="315">
        <f t="shared" si="7"/>
        <v>0</v>
      </c>
      <c r="H164" s="315">
        <f t="shared" si="7"/>
        <v>0</v>
      </c>
      <c r="I164" s="315">
        <f t="shared" si="7"/>
        <v>0</v>
      </c>
      <c r="J164" s="315">
        <f t="shared" si="7"/>
        <v>0</v>
      </c>
      <c r="K164" s="315">
        <f t="shared" si="7"/>
        <v>0</v>
      </c>
      <c r="L164" s="315">
        <f t="shared" si="7"/>
        <v>0</v>
      </c>
      <c r="M164" s="315">
        <f t="shared" si="7"/>
        <v>0</v>
      </c>
      <c r="N164" s="390"/>
      <c r="P164" s="315">
        <f>SUM(P165:P177)</f>
        <v>0</v>
      </c>
      <c r="Q164" s="315">
        <f>SUM(Q165:Q177)</f>
        <v>0</v>
      </c>
      <c r="R164" s="315">
        <f>SUM(R165:R177)</f>
        <v>0</v>
      </c>
      <c r="S164" s="390"/>
      <c r="T164" s="4"/>
    </row>
    <row r="165" spans="1:20" ht="15.95" customHeight="1" thickTop="1" x14ac:dyDescent="0.2">
      <c r="A165" s="77"/>
      <c r="B165" s="90" t="s">
        <v>399</v>
      </c>
      <c r="C165" s="102" t="s">
        <v>85</v>
      </c>
      <c r="D165" s="64" t="s">
        <v>86</v>
      </c>
      <c r="E165" s="4">
        <v>55</v>
      </c>
      <c r="F165" s="63"/>
      <c r="G165" s="63"/>
      <c r="H165" s="63"/>
      <c r="I165" s="63"/>
      <c r="J165" s="63"/>
      <c r="K165" s="63"/>
      <c r="L165" s="63"/>
      <c r="M165" s="63"/>
      <c r="N165" s="389"/>
      <c r="P165" s="63"/>
      <c r="Q165" s="63"/>
      <c r="R165" s="63"/>
      <c r="S165" s="389"/>
      <c r="T165" s="4">
        <v>55</v>
      </c>
    </row>
    <row r="166" spans="1:20" s="340" customFormat="1" ht="15.95" customHeight="1" x14ac:dyDescent="0.2">
      <c r="A166" s="77"/>
      <c r="B166" s="90" t="s">
        <v>399</v>
      </c>
      <c r="C166" s="102" t="s">
        <v>482</v>
      </c>
      <c r="D166" s="64" t="s">
        <v>236</v>
      </c>
      <c r="E166" s="4">
        <v>57</v>
      </c>
      <c r="F166" s="63"/>
      <c r="G166" s="63"/>
      <c r="H166" s="63"/>
      <c r="I166" s="63"/>
      <c r="J166" s="63"/>
      <c r="K166" s="63"/>
      <c r="L166" s="63"/>
      <c r="M166" s="63"/>
      <c r="N166" s="389"/>
      <c r="P166" s="63"/>
      <c r="Q166" s="63"/>
      <c r="R166" s="63"/>
      <c r="S166" s="389"/>
      <c r="T166" s="4">
        <v>57</v>
      </c>
    </row>
    <row r="167" spans="1:20" s="340" customFormat="1" ht="15.95" customHeight="1" x14ac:dyDescent="0.2">
      <c r="A167" s="77"/>
      <c r="B167" s="90" t="s">
        <v>399</v>
      </c>
      <c r="C167" s="102" t="s">
        <v>87</v>
      </c>
      <c r="D167" s="64" t="s">
        <v>88</v>
      </c>
      <c r="E167" s="4">
        <v>58</v>
      </c>
      <c r="F167" s="63"/>
      <c r="G167" s="63"/>
      <c r="H167" s="63"/>
      <c r="I167" s="63"/>
      <c r="J167" s="63"/>
      <c r="K167" s="63"/>
      <c r="L167" s="63"/>
      <c r="M167" s="63"/>
      <c r="N167" s="389"/>
      <c r="P167" s="63"/>
      <c r="Q167" s="63"/>
      <c r="R167" s="63"/>
      <c r="S167" s="389"/>
      <c r="T167" s="4">
        <v>58</v>
      </c>
    </row>
    <row r="168" spans="1:20" s="340" customFormat="1" ht="15.95" customHeight="1" x14ac:dyDescent="0.2">
      <c r="A168" s="77"/>
      <c r="B168" s="90" t="s">
        <v>399</v>
      </c>
      <c r="C168" s="102" t="s">
        <v>89</v>
      </c>
      <c r="D168" s="64" t="s">
        <v>90</v>
      </c>
      <c r="E168" s="4">
        <v>59</v>
      </c>
      <c r="F168" s="63"/>
      <c r="G168" s="63"/>
      <c r="H168" s="63"/>
      <c r="I168" s="63"/>
      <c r="J168" s="63"/>
      <c r="K168" s="63"/>
      <c r="L168" s="63"/>
      <c r="M168" s="63"/>
      <c r="N168" s="389"/>
      <c r="P168" s="63"/>
      <c r="Q168" s="63"/>
      <c r="R168" s="63"/>
      <c r="S168" s="389"/>
      <c r="T168" s="4">
        <v>59</v>
      </c>
    </row>
    <row r="169" spans="1:20" s="340" customFormat="1" ht="15.95" customHeight="1" x14ac:dyDescent="0.2">
      <c r="A169" s="77"/>
      <c r="B169" s="90" t="s">
        <v>399</v>
      </c>
      <c r="C169" s="102" t="s">
        <v>829</v>
      </c>
      <c r="D169" s="96" t="s">
        <v>238</v>
      </c>
      <c r="E169" s="4">
        <v>61</v>
      </c>
      <c r="F169" s="63"/>
      <c r="G169" s="63"/>
      <c r="H169" s="63"/>
      <c r="I169" s="63"/>
      <c r="J169" s="63"/>
      <c r="K169" s="63"/>
      <c r="L169" s="63"/>
      <c r="M169" s="63"/>
      <c r="N169" s="389"/>
      <c r="P169" s="63"/>
      <c r="Q169" s="63"/>
      <c r="R169" s="63"/>
      <c r="S169" s="389"/>
      <c r="T169" s="4">
        <v>61</v>
      </c>
    </row>
    <row r="170" spans="1:20" s="340" customFormat="1" ht="15.95" customHeight="1" x14ac:dyDescent="0.2">
      <c r="A170" s="77"/>
      <c r="B170" s="90" t="s">
        <v>399</v>
      </c>
      <c r="C170" s="102" t="s">
        <v>915</v>
      </c>
      <c r="D170" s="64" t="s">
        <v>239</v>
      </c>
      <c r="E170" s="4">
        <v>63</v>
      </c>
      <c r="F170" s="63"/>
      <c r="G170" s="63"/>
      <c r="H170" s="63"/>
      <c r="I170" s="63"/>
      <c r="J170" s="63"/>
      <c r="K170" s="63"/>
      <c r="L170" s="63"/>
      <c r="M170" s="63"/>
      <c r="N170" s="389"/>
      <c r="P170" s="63"/>
      <c r="Q170" s="63"/>
      <c r="R170" s="63"/>
      <c r="S170" s="389"/>
      <c r="T170" s="4">
        <v>63</v>
      </c>
    </row>
    <row r="171" spans="1:20" s="340" customFormat="1" ht="15.95" customHeight="1" x14ac:dyDescent="0.2">
      <c r="A171" s="77"/>
      <c r="B171" s="90" t="s">
        <v>399</v>
      </c>
      <c r="C171" s="102" t="s">
        <v>484</v>
      </c>
      <c r="D171" s="64" t="s">
        <v>240</v>
      </c>
      <c r="E171" s="4">
        <v>65</v>
      </c>
      <c r="F171" s="63"/>
      <c r="G171" s="63"/>
      <c r="H171" s="63"/>
      <c r="I171" s="63"/>
      <c r="J171" s="63"/>
      <c r="K171" s="63"/>
      <c r="L171" s="63"/>
      <c r="M171" s="63"/>
      <c r="N171" s="389"/>
      <c r="P171" s="63"/>
      <c r="Q171" s="63"/>
      <c r="R171" s="63"/>
      <c r="S171" s="389"/>
      <c r="T171" s="4">
        <v>65</v>
      </c>
    </row>
    <row r="172" spans="1:20" s="340" customFormat="1" ht="15.95" customHeight="1" x14ac:dyDescent="0.2">
      <c r="A172" s="77"/>
      <c r="B172" s="90" t="s">
        <v>399</v>
      </c>
      <c r="C172" s="102" t="s">
        <v>483</v>
      </c>
      <c r="D172" s="64" t="s">
        <v>237</v>
      </c>
      <c r="E172" s="4">
        <v>68</v>
      </c>
      <c r="F172" s="63"/>
      <c r="G172" s="63"/>
      <c r="H172" s="63"/>
      <c r="I172" s="63"/>
      <c r="J172" s="63"/>
      <c r="K172" s="63"/>
      <c r="L172" s="63"/>
      <c r="M172" s="63"/>
      <c r="N172" s="389"/>
      <c r="P172" s="63"/>
      <c r="Q172" s="63"/>
      <c r="R172" s="63"/>
      <c r="S172" s="389"/>
      <c r="T172" s="4">
        <v>68</v>
      </c>
    </row>
    <row r="173" spans="1:20" s="340" customFormat="1" ht="15.95" customHeight="1" x14ac:dyDescent="0.2">
      <c r="A173" s="77"/>
      <c r="B173" s="90" t="s">
        <v>399</v>
      </c>
      <c r="C173" s="102" t="s">
        <v>485</v>
      </c>
      <c r="D173" s="64" t="s">
        <v>241</v>
      </c>
      <c r="E173" s="4">
        <v>72</v>
      </c>
      <c r="F173" s="63"/>
      <c r="G173" s="63"/>
      <c r="H173" s="63"/>
      <c r="I173" s="63"/>
      <c r="J173" s="63"/>
      <c r="K173" s="63"/>
      <c r="L173" s="63"/>
      <c r="M173" s="63"/>
      <c r="N173" s="389"/>
      <c r="P173" s="63"/>
      <c r="Q173" s="63"/>
      <c r="R173" s="63"/>
      <c r="S173" s="389"/>
      <c r="T173" s="4">
        <v>72</v>
      </c>
    </row>
    <row r="174" spans="1:20" ht="15.95" customHeight="1" x14ac:dyDescent="0.2">
      <c r="A174" s="77"/>
      <c r="B174" s="90" t="s">
        <v>399</v>
      </c>
      <c r="C174" s="99" t="s">
        <v>486</v>
      </c>
      <c r="D174" s="64" t="s">
        <v>242</v>
      </c>
      <c r="E174" s="4">
        <v>73</v>
      </c>
      <c r="F174" s="63"/>
      <c r="G174" s="63"/>
      <c r="H174" s="63"/>
      <c r="I174" s="63"/>
      <c r="J174" s="63"/>
      <c r="K174" s="63"/>
      <c r="L174" s="63"/>
      <c r="M174" s="63"/>
      <c r="N174" s="389"/>
      <c r="P174" s="63"/>
      <c r="Q174" s="63"/>
      <c r="R174" s="63"/>
      <c r="S174" s="389"/>
      <c r="T174" s="4">
        <v>73</v>
      </c>
    </row>
    <row r="175" spans="1:20" ht="15.95" customHeight="1" x14ac:dyDescent="0.2">
      <c r="A175" s="77"/>
      <c r="B175" s="90" t="s">
        <v>399</v>
      </c>
      <c r="C175" s="99" t="s">
        <v>487</v>
      </c>
      <c r="D175" s="64" t="s">
        <v>243</v>
      </c>
      <c r="E175" s="4">
        <v>74</v>
      </c>
      <c r="F175" s="9"/>
      <c r="G175" s="9"/>
      <c r="H175" s="9"/>
      <c r="I175" s="9"/>
      <c r="J175" s="9"/>
      <c r="K175" s="9"/>
      <c r="L175" s="9"/>
      <c r="M175" s="9"/>
      <c r="N175" s="389"/>
      <c r="P175" s="9"/>
      <c r="Q175" s="9"/>
      <c r="R175" s="9"/>
      <c r="S175" s="389"/>
      <c r="T175" s="4">
        <v>74</v>
      </c>
    </row>
    <row r="176" spans="1:20" ht="15.95" customHeight="1" x14ac:dyDescent="0.2">
      <c r="A176" s="77"/>
      <c r="B176" s="90" t="s">
        <v>399</v>
      </c>
      <c r="C176" s="99" t="s">
        <v>91</v>
      </c>
      <c r="D176" s="64" t="s">
        <v>92</v>
      </c>
      <c r="E176" s="4">
        <v>75</v>
      </c>
      <c r="F176" s="9"/>
      <c r="G176" s="9"/>
      <c r="H176" s="9"/>
      <c r="I176" s="9"/>
      <c r="J176" s="9"/>
      <c r="K176" s="9"/>
      <c r="L176" s="9"/>
      <c r="M176" s="9"/>
      <c r="N176" s="389"/>
      <c r="P176" s="9"/>
      <c r="Q176" s="9"/>
      <c r="R176" s="9"/>
      <c r="S176" s="389"/>
      <c r="T176" s="4">
        <v>75</v>
      </c>
    </row>
    <row r="177" spans="1:20" ht="15.95" customHeight="1" x14ac:dyDescent="0.2">
      <c r="A177" s="77"/>
      <c r="B177" s="90" t="s">
        <v>399</v>
      </c>
      <c r="C177" s="99" t="s">
        <v>93</v>
      </c>
      <c r="D177" s="64" t="s">
        <v>94</v>
      </c>
      <c r="E177" s="4">
        <v>76</v>
      </c>
      <c r="F177" s="9"/>
      <c r="G177" s="9"/>
      <c r="H177" s="9"/>
      <c r="I177" s="9"/>
      <c r="J177" s="9"/>
      <c r="K177" s="9"/>
      <c r="L177" s="9"/>
      <c r="M177" s="9"/>
      <c r="N177" s="389"/>
      <c r="P177" s="9"/>
      <c r="Q177" s="9"/>
      <c r="R177" s="9"/>
      <c r="S177" s="389"/>
      <c r="T177" s="4">
        <v>76</v>
      </c>
    </row>
    <row r="178" spans="1:20" ht="35.1" customHeight="1" thickBot="1" x14ac:dyDescent="0.25">
      <c r="A178" s="77"/>
      <c r="B178" s="113" t="s">
        <v>403</v>
      </c>
      <c r="C178" s="108"/>
      <c r="D178" s="109" t="s">
        <v>1021</v>
      </c>
      <c r="E178" s="8"/>
      <c r="F178" s="315">
        <f t="shared" ref="F178:M178" si="8">SUM(F179,F196)</f>
        <v>0</v>
      </c>
      <c r="G178" s="315">
        <f t="shared" si="8"/>
        <v>0</v>
      </c>
      <c r="H178" s="315">
        <f t="shared" si="8"/>
        <v>0</v>
      </c>
      <c r="I178" s="315">
        <f t="shared" si="8"/>
        <v>0</v>
      </c>
      <c r="J178" s="315">
        <f t="shared" si="8"/>
        <v>0</v>
      </c>
      <c r="K178" s="315">
        <f t="shared" si="8"/>
        <v>0</v>
      </c>
      <c r="L178" s="315">
        <f t="shared" si="8"/>
        <v>0</v>
      </c>
      <c r="M178" s="315">
        <f t="shared" si="8"/>
        <v>0</v>
      </c>
      <c r="N178" s="390"/>
      <c r="P178" s="315">
        <f>SUM(P179,P196)</f>
        <v>0</v>
      </c>
      <c r="Q178" s="315">
        <f>SUM(Q179,Q196)</f>
        <v>0</v>
      </c>
      <c r="R178" s="315">
        <f>SUM(R179,R196)</f>
        <v>0</v>
      </c>
      <c r="S178" s="390"/>
      <c r="T178" s="8"/>
    </row>
    <row r="179" spans="1:20" ht="35.1" customHeight="1" thickTop="1" thickBot="1" x14ac:dyDescent="0.25">
      <c r="A179" s="77"/>
      <c r="B179" s="110" t="s">
        <v>400</v>
      </c>
      <c r="C179" s="115"/>
      <c r="D179" s="116" t="s">
        <v>1060</v>
      </c>
      <c r="E179" s="4"/>
      <c r="F179" s="315">
        <f t="shared" ref="F179:M179" si="9">SUM(F180:F195)</f>
        <v>0</v>
      </c>
      <c r="G179" s="315">
        <f t="shared" si="9"/>
        <v>0</v>
      </c>
      <c r="H179" s="315">
        <f t="shared" si="9"/>
        <v>0</v>
      </c>
      <c r="I179" s="315">
        <f t="shared" si="9"/>
        <v>0</v>
      </c>
      <c r="J179" s="315">
        <f t="shared" si="9"/>
        <v>0</v>
      </c>
      <c r="K179" s="315">
        <f t="shared" si="9"/>
        <v>0</v>
      </c>
      <c r="L179" s="315">
        <f t="shared" si="9"/>
        <v>0</v>
      </c>
      <c r="M179" s="315">
        <f t="shared" si="9"/>
        <v>0</v>
      </c>
      <c r="N179" s="390"/>
      <c r="P179" s="315">
        <f>SUM(P180:P195)</f>
        <v>0</v>
      </c>
      <c r="Q179" s="315">
        <f>SUM(Q180:Q195)</f>
        <v>0</v>
      </c>
      <c r="R179" s="315">
        <f>SUM(R180:R195)</f>
        <v>0</v>
      </c>
      <c r="S179" s="390"/>
      <c r="T179" s="4"/>
    </row>
    <row r="180" spans="1:20" ht="15.95" customHeight="1" thickTop="1" x14ac:dyDescent="0.2">
      <c r="A180" s="77"/>
      <c r="B180" s="90" t="s">
        <v>400</v>
      </c>
      <c r="C180" s="168" t="s">
        <v>492</v>
      </c>
      <c r="D180" s="64" t="s">
        <v>252</v>
      </c>
      <c r="E180" s="4">
        <v>37</v>
      </c>
      <c r="F180" s="63"/>
      <c r="G180" s="63"/>
      <c r="H180" s="63"/>
      <c r="I180" s="63"/>
      <c r="J180" s="63"/>
      <c r="K180" s="63"/>
      <c r="L180" s="63"/>
      <c r="M180" s="63"/>
      <c r="N180" s="389"/>
      <c r="P180" s="63"/>
      <c r="Q180" s="63"/>
      <c r="R180" s="63"/>
      <c r="S180" s="389"/>
      <c r="T180" s="4">
        <v>37</v>
      </c>
    </row>
    <row r="181" spans="1:20" ht="15.95" customHeight="1" x14ac:dyDescent="0.2">
      <c r="A181" s="77"/>
      <c r="B181" s="90" t="s">
        <v>400</v>
      </c>
      <c r="C181" s="101" t="s">
        <v>493</v>
      </c>
      <c r="D181" s="64" t="s">
        <v>253</v>
      </c>
      <c r="E181" s="4">
        <v>38</v>
      </c>
      <c r="F181" s="63"/>
      <c r="G181" s="63"/>
      <c r="H181" s="63"/>
      <c r="I181" s="63"/>
      <c r="J181" s="63"/>
      <c r="K181" s="63"/>
      <c r="L181" s="63"/>
      <c r="M181" s="63"/>
      <c r="N181" s="389"/>
      <c r="P181" s="63"/>
      <c r="Q181" s="63"/>
      <c r="R181" s="63"/>
      <c r="S181" s="389"/>
      <c r="T181" s="4">
        <v>38</v>
      </c>
    </row>
    <row r="182" spans="1:20" s="340" customFormat="1" ht="15.95" customHeight="1" x14ac:dyDescent="0.2">
      <c r="A182" s="77"/>
      <c r="B182" s="90" t="s">
        <v>400</v>
      </c>
      <c r="C182" s="168" t="s">
        <v>335</v>
      </c>
      <c r="D182" s="64" t="s">
        <v>244</v>
      </c>
      <c r="E182" s="4">
        <v>172</v>
      </c>
      <c r="F182" s="63"/>
      <c r="G182" s="63"/>
      <c r="H182" s="63"/>
      <c r="I182" s="63"/>
      <c r="J182" s="63"/>
      <c r="K182" s="63"/>
      <c r="L182" s="63"/>
      <c r="M182" s="63"/>
      <c r="N182" s="389"/>
      <c r="P182" s="63"/>
      <c r="Q182" s="63"/>
      <c r="R182" s="63"/>
      <c r="S182" s="389"/>
      <c r="T182" s="4">
        <v>172</v>
      </c>
    </row>
    <row r="183" spans="1:20" s="340" customFormat="1" ht="15.95" customHeight="1" x14ac:dyDescent="0.2">
      <c r="A183" s="77"/>
      <c r="B183" s="90" t="s">
        <v>400</v>
      </c>
      <c r="C183" s="168" t="s">
        <v>494</v>
      </c>
      <c r="D183" s="64" t="s">
        <v>254</v>
      </c>
      <c r="E183" s="4">
        <v>40</v>
      </c>
      <c r="F183" s="63"/>
      <c r="G183" s="63"/>
      <c r="H183" s="63"/>
      <c r="I183" s="63"/>
      <c r="J183" s="63"/>
      <c r="K183" s="63"/>
      <c r="L183" s="63"/>
      <c r="M183" s="63"/>
      <c r="N183" s="389"/>
      <c r="P183" s="63"/>
      <c r="Q183" s="63"/>
      <c r="R183" s="63"/>
      <c r="S183" s="389"/>
      <c r="T183" s="4">
        <v>40</v>
      </c>
    </row>
    <row r="184" spans="1:20" s="340" customFormat="1" ht="15.95" customHeight="1" x14ac:dyDescent="0.2">
      <c r="A184" s="77"/>
      <c r="B184" s="90" t="s">
        <v>400</v>
      </c>
      <c r="C184" s="168" t="s">
        <v>488</v>
      </c>
      <c r="D184" s="64" t="s">
        <v>245</v>
      </c>
      <c r="E184" s="4">
        <v>181</v>
      </c>
      <c r="F184" s="63"/>
      <c r="G184" s="63"/>
      <c r="H184" s="63"/>
      <c r="I184" s="63"/>
      <c r="J184" s="63"/>
      <c r="K184" s="63"/>
      <c r="L184" s="63"/>
      <c r="M184" s="63"/>
      <c r="N184" s="389"/>
      <c r="P184" s="63"/>
      <c r="Q184" s="63"/>
      <c r="R184" s="63"/>
      <c r="S184" s="389"/>
      <c r="T184" s="4">
        <v>181</v>
      </c>
    </row>
    <row r="185" spans="1:20" s="340" customFormat="1" ht="15.95" customHeight="1" x14ac:dyDescent="0.2">
      <c r="A185" s="77"/>
      <c r="B185" s="90" t="s">
        <v>400</v>
      </c>
      <c r="C185" s="102" t="s">
        <v>96</v>
      </c>
      <c r="D185" s="64" t="s">
        <v>97</v>
      </c>
      <c r="E185" s="4">
        <v>183</v>
      </c>
      <c r="F185" s="63"/>
      <c r="G185" s="63"/>
      <c r="H185" s="63"/>
      <c r="I185" s="63"/>
      <c r="J185" s="63"/>
      <c r="K185" s="63"/>
      <c r="L185" s="63"/>
      <c r="M185" s="63"/>
      <c r="N185" s="389"/>
      <c r="P185" s="63"/>
      <c r="Q185" s="63"/>
      <c r="R185" s="63"/>
      <c r="S185" s="389"/>
      <c r="T185" s="4">
        <v>183</v>
      </c>
    </row>
    <row r="186" spans="1:20" s="340" customFormat="1" ht="15.95" customHeight="1" x14ac:dyDescent="0.2">
      <c r="A186" s="77"/>
      <c r="B186" s="90" t="s">
        <v>400</v>
      </c>
      <c r="C186" s="168" t="s">
        <v>830</v>
      </c>
      <c r="D186" s="96" t="s">
        <v>251</v>
      </c>
      <c r="E186" s="4">
        <v>185</v>
      </c>
      <c r="F186" s="63"/>
      <c r="G186" s="63"/>
      <c r="H186" s="63"/>
      <c r="I186" s="63"/>
      <c r="J186" s="63"/>
      <c r="K186" s="63"/>
      <c r="L186" s="63"/>
      <c r="M186" s="63"/>
      <c r="N186" s="389"/>
      <c r="P186" s="63"/>
      <c r="Q186" s="63"/>
      <c r="R186" s="63"/>
      <c r="S186" s="389"/>
      <c r="T186" s="4">
        <v>185</v>
      </c>
    </row>
    <row r="187" spans="1:20" s="340" customFormat="1" ht="15.95" customHeight="1" x14ac:dyDescent="0.2">
      <c r="A187" s="77"/>
      <c r="B187" s="90" t="s">
        <v>400</v>
      </c>
      <c r="C187" s="168" t="s">
        <v>495</v>
      </c>
      <c r="D187" s="64" t="s">
        <v>255</v>
      </c>
      <c r="E187" s="4">
        <v>186</v>
      </c>
      <c r="F187" s="63"/>
      <c r="G187" s="63"/>
      <c r="H187" s="63"/>
      <c r="I187" s="63"/>
      <c r="J187" s="63"/>
      <c r="K187" s="63"/>
      <c r="L187" s="63"/>
      <c r="M187" s="63"/>
      <c r="N187" s="389"/>
      <c r="P187" s="63"/>
      <c r="Q187" s="63"/>
      <c r="R187" s="63"/>
      <c r="S187" s="389"/>
      <c r="T187" s="4">
        <v>186</v>
      </c>
    </row>
    <row r="188" spans="1:20" s="340" customFormat="1" ht="15.95" customHeight="1" x14ac:dyDescent="0.2">
      <c r="A188" s="77"/>
      <c r="B188" s="90" t="s">
        <v>400</v>
      </c>
      <c r="C188" s="168" t="s">
        <v>490</v>
      </c>
      <c r="D188" s="64" t="s">
        <v>248</v>
      </c>
      <c r="E188" s="4">
        <v>188</v>
      </c>
      <c r="F188" s="63"/>
      <c r="G188" s="63"/>
      <c r="H188" s="63"/>
      <c r="I188" s="63"/>
      <c r="J188" s="63"/>
      <c r="K188" s="63"/>
      <c r="L188" s="63"/>
      <c r="M188" s="63"/>
      <c r="N188" s="389"/>
      <c r="P188" s="63"/>
      <c r="Q188" s="63"/>
      <c r="R188" s="63"/>
      <c r="S188" s="389"/>
      <c r="T188" s="4">
        <v>188</v>
      </c>
    </row>
    <row r="189" spans="1:20" s="340" customFormat="1" ht="15.95" customHeight="1" x14ac:dyDescent="0.2">
      <c r="A189" s="77"/>
      <c r="B189" s="90" t="s">
        <v>400</v>
      </c>
      <c r="C189" s="168" t="s">
        <v>489</v>
      </c>
      <c r="D189" s="64" t="s">
        <v>246</v>
      </c>
      <c r="E189" s="4">
        <v>189</v>
      </c>
      <c r="F189" s="63"/>
      <c r="G189" s="63"/>
      <c r="H189" s="63"/>
      <c r="I189" s="63"/>
      <c r="J189" s="63"/>
      <c r="K189" s="63"/>
      <c r="L189" s="63"/>
      <c r="M189" s="63"/>
      <c r="N189" s="389"/>
      <c r="P189" s="63"/>
      <c r="Q189" s="63"/>
      <c r="R189" s="63"/>
      <c r="S189" s="389"/>
      <c r="T189" s="4">
        <v>189</v>
      </c>
    </row>
    <row r="190" spans="1:20" s="340" customFormat="1" ht="15.95" customHeight="1" x14ac:dyDescent="0.2">
      <c r="A190" s="77"/>
      <c r="B190" s="90" t="s">
        <v>400</v>
      </c>
      <c r="C190" s="168" t="s">
        <v>344</v>
      </c>
      <c r="D190" s="64" t="s">
        <v>256</v>
      </c>
      <c r="E190" s="4">
        <v>193</v>
      </c>
      <c r="F190" s="63"/>
      <c r="G190" s="63"/>
      <c r="H190" s="63"/>
      <c r="I190" s="63"/>
      <c r="J190" s="63"/>
      <c r="K190" s="63"/>
      <c r="L190" s="63"/>
      <c r="M190" s="63"/>
      <c r="N190" s="389"/>
      <c r="P190" s="63"/>
      <c r="Q190" s="63"/>
      <c r="R190" s="63"/>
      <c r="S190" s="389"/>
      <c r="T190" s="4">
        <v>193</v>
      </c>
    </row>
    <row r="191" spans="1:20" s="340" customFormat="1" ht="15.95" customHeight="1" x14ac:dyDescent="0.2">
      <c r="A191" s="77"/>
      <c r="B191" s="90" t="s">
        <v>400</v>
      </c>
      <c r="C191" s="168" t="s">
        <v>831</v>
      </c>
      <c r="D191" s="96" t="s">
        <v>247</v>
      </c>
      <c r="E191" s="4">
        <v>201</v>
      </c>
      <c r="F191" s="63"/>
      <c r="G191" s="63"/>
      <c r="H191" s="63"/>
      <c r="I191" s="63"/>
      <c r="J191" s="63"/>
      <c r="K191" s="63"/>
      <c r="L191" s="63"/>
      <c r="M191" s="63"/>
      <c r="N191" s="389"/>
      <c r="P191" s="63"/>
      <c r="Q191" s="63"/>
      <c r="R191" s="63"/>
      <c r="S191" s="389"/>
      <c r="T191" s="4">
        <v>201</v>
      </c>
    </row>
    <row r="192" spans="1:20" s="340" customFormat="1" ht="15.95" customHeight="1" x14ac:dyDescent="0.2">
      <c r="A192" s="77"/>
      <c r="B192" s="90" t="s">
        <v>400</v>
      </c>
      <c r="C192" s="168" t="s">
        <v>923</v>
      </c>
      <c r="D192" s="96" t="s">
        <v>257</v>
      </c>
      <c r="E192" s="4">
        <v>218</v>
      </c>
      <c r="F192" s="63"/>
      <c r="G192" s="63"/>
      <c r="H192" s="63"/>
      <c r="I192" s="63"/>
      <c r="J192" s="63"/>
      <c r="K192" s="63"/>
      <c r="L192" s="63"/>
      <c r="M192" s="63"/>
      <c r="N192" s="389"/>
      <c r="P192" s="63"/>
      <c r="Q192" s="63"/>
      <c r="R192" s="63"/>
      <c r="S192" s="389"/>
      <c r="T192" s="4">
        <v>218</v>
      </c>
    </row>
    <row r="193" spans="1:20" s="340" customFormat="1" ht="15.95" customHeight="1" x14ac:dyDescent="0.2">
      <c r="A193" s="77"/>
      <c r="B193" s="90" t="s">
        <v>400</v>
      </c>
      <c r="C193" s="168" t="s">
        <v>491</v>
      </c>
      <c r="D193" s="64" t="s">
        <v>249</v>
      </c>
      <c r="E193" s="4">
        <v>204</v>
      </c>
      <c r="F193" s="63"/>
      <c r="G193" s="63"/>
      <c r="H193" s="63"/>
      <c r="I193" s="63"/>
      <c r="J193" s="63"/>
      <c r="K193" s="63"/>
      <c r="L193" s="63"/>
      <c r="M193" s="63"/>
      <c r="N193" s="389"/>
      <c r="P193" s="63"/>
      <c r="Q193" s="63"/>
      <c r="R193" s="63"/>
      <c r="S193" s="389"/>
      <c r="T193" s="4">
        <v>204</v>
      </c>
    </row>
    <row r="194" spans="1:20" s="340" customFormat="1" ht="15.95" customHeight="1" x14ac:dyDescent="0.2">
      <c r="A194" s="77"/>
      <c r="B194" s="90" t="s">
        <v>400</v>
      </c>
      <c r="C194" s="168" t="s">
        <v>832</v>
      </c>
      <c r="D194" s="64" t="s">
        <v>258</v>
      </c>
      <c r="E194" s="4">
        <v>207</v>
      </c>
      <c r="F194" s="63"/>
      <c r="G194" s="63"/>
      <c r="H194" s="63"/>
      <c r="I194" s="63"/>
      <c r="J194" s="63"/>
      <c r="K194" s="63"/>
      <c r="L194" s="63"/>
      <c r="M194" s="63"/>
      <c r="N194" s="389"/>
      <c r="P194" s="63"/>
      <c r="Q194" s="63"/>
      <c r="R194" s="63"/>
      <c r="S194" s="389"/>
      <c r="T194" s="4">
        <v>207</v>
      </c>
    </row>
    <row r="195" spans="1:20" s="340" customFormat="1" ht="15.95" customHeight="1" x14ac:dyDescent="0.2">
      <c r="A195" s="77"/>
      <c r="B195" s="90" t="s">
        <v>400</v>
      </c>
      <c r="C195" s="168" t="s">
        <v>833</v>
      </c>
      <c r="D195" s="96" t="s">
        <v>250</v>
      </c>
      <c r="E195" s="4">
        <v>211</v>
      </c>
      <c r="F195" s="63"/>
      <c r="G195" s="63"/>
      <c r="H195" s="63"/>
      <c r="I195" s="63"/>
      <c r="J195" s="63"/>
      <c r="K195" s="63"/>
      <c r="L195" s="63"/>
      <c r="M195" s="63"/>
      <c r="N195" s="389"/>
      <c r="P195" s="63"/>
      <c r="Q195" s="63"/>
      <c r="R195" s="63"/>
      <c r="S195" s="389"/>
      <c r="T195" s="4">
        <v>211</v>
      </c>
    </row>
    <row r="196" spans="1:20" ht="35.1" customHeight="1" thickBot="1" x14ac:dyDescent="0.25">
      <c r="A196" s="77"/>
      <c r="B196" s="118" t="s">
        <v>408</v>
      </c>
      <c r="C196" s="119"/>
      <c r="D196" s="117" t="s">
        <v>1061</v>
      </c>
      <c r="E196" s="4"/>
      <c r="F196" s="315">
        <f t="shared" ref="F196:M196" si="10">SUM(F197:F229)</f>
        <v>0</v>
      </c>
      <c r="G196" s="315">
        <f t="shared" si="10"/>
        <v>0</v>
      </c>
      <c r="H196" s="315">
        <f t="shared" si="10"/>
        <v>0</v>
      </c>
      <c r="I196" s="315">
        <f t="shared" si="10"/>
        <v>0</v>
      </c>
      <c r="J196" s="315">
        <f t="shared" si="10"/>
        <v>0</v>
      </c>
      <c r="K196" s="315">
        <f t="shared" si="10"/>
        <v>0</v>
      </c>
      <c r="L196" s="315">
        <f t="shared" si="10"/>
        <v>0</v>
      </c>
      <c r="M196" s="315">
        <f t="shared" si="10"/>
        <v>0</v>
      </c>
      <c r="N196" s="390"/>
      <c r="P196" s="315">
        <f>SUM(P197:P229)</f>
        <v>0</v>
      </c>
      <c r="Q196" s="315">
        <f>SUM(Q197:Q229)</f>
        <v>0</v>
      </c>
      <c r="R196" s="315">
        <f>SUM(R197:R229)</f>
        <v>0</v>
      </c>
      <c r="S196" s="390"/>
      <c r="T196" s="4"/>
    </row>
    <row r="197" spans="1:20" ht="15.95" customHeight="1" thickTop="1" x14ac:dyDescent="0.2">
      <c r="A197" s="77"/>
      <c r="B197" s="90" t="s">
        <v>408</v>
      </c>
      <c r="C197" s="102" t="s">
        <v>496</v>
      </c>
      <c r="D197" s="64" t="s">
        <v>259</v>
      </c>
      <c r="E197" s="4">
        <v>171</v>
      </c>
      <c r="F197" s="9"/>
      <c r="G197" s="9"/>
      <c r="H197" s="9"/>
      <c r="I197" s="9"/>
      <c r="J197" s="9"/>
      <c r="K197" s="9"/>
      <c r="L197" s="9"/>
      <c r="M197" s="9"/>
      <c r="N197" s="389"/>
      <c r="P197" s="9"/>
      <c r="Q197" s="9"/>
      <c r="R197" s="9"/>
      <c r="S197" s="389"/>
      <c r="T197" s="4">
        <v>171</v>
      </c>
    </row>
    <row r="198" spans="1:20" s="340" customFormat="1" ht="15.95" customHeight="1" x14ac:dyDescent="0.2">
      <c r="A198" s="77"/>
      <c r="B198" s="90" t="s">
        <v>408</v>
      </c>
      <c r="C198" s="102" t="s">
        <v>497</v>
      </c>
      <c r="D198" s="64" t="s">
        <v>260</v>
      </c>
      <c r="E198" s="4">
        <v>173</v>
      </c>
      <c r="F198" s="9"/>
      <c r="G198" s="9"/>
      <c r="H198" s="9"/>
      <c r="I198" s="9"/>
      <c r="J198" s="9"/>
      <c r="K198" s="9"/>
      <c r="L198" s="9"/>
      <c r="M198" s="9"/>
      <c r="N198" s="389"/>
      <c r="P198" s="9"/>
      <c r="Q198" s="9"/>
      <c r="R198" s="9"/>
      <c r="S198" s="389"/>
      <c r="T198" s="4">
        <v>173</v>
      </c>
    </row>
    <row r="199" spans="1:20" s="340" customFormat="1" ht="15.95" customHeight="1" x14ac:dyDescent="0.2">
      <c r="A199" s="77"/>
      <c r="B199" s="90" t="s">
        <v>408</v>
      </c>
      <c r="C199" s="102" t="s">
        <v>498</v>
      </c>
      <c r="D199" s="64" t="s">
        <v>261</v>
      </c>
      <c r="E199" s="4">
        <v>174</v>
      </c>
      <c r="F199" s="9"/>
      <c r="G199" s="9"/>
      <c r="H199" s="9"/>
      <c r="I199" s="9"/>
      <c r="J199" s="9"/>
      <c r="K199" s="9"/>
      <c r="L199" s="9"/>
      <c r="M199" s="9"/>
      <c r="N199" s="389"/>
      <c r="P199" s="9"/>
      <c r="Q199" s="9"/>
      <c r="R199" s="9"/>
      <c r="S199" s="389"/>
      <c r="T199" s="4">
        <v>174</v>
      </c>
    </row>
    <row r="200" spans="1:20" s="340" customFormat="1" ht="15.95" customHeight="1" x14ac:dyDescent="0.2">
      <c r="A200" s="77"/>
      <c r="B200" s="90" t="s">
        <v>408</v>
      </c>
      <c r="C200" s="102" t="s">
        <v>925</v>
      </c>
      <c r="D200" s="64" t="s">
        <v>262</v>
      </c>
      <c r="E200" s="4">
        <v>176</v>
      </c>
      <c r="F200" s="9"/>
      <c r="G200" s="9"/>
      <c r="H200" s="9"/>
      <c r="I200" s="9"/>
      <c r="J200" s="9"/>
      <c r="K200" s="9"/>
      <c r="L200" s="9"/>
      <c r="M200" s="9"/>
      <c r="N200" s="389"/>
      <c r="P200" s="9"/>
      <c r="Q200" s="9"/>
      <c r="R200" s="9"/>
      <c r="S200" s="389"/>
      <c r="T200" s="4">
        <v>176</v>
      </c>
    </row>
    <row r="201" spans="1:20" s="340" customFormat="1" ht="15.95" customHeight="1" x14ac:dyDescent="0.2">
      <c r="A201" s="77"/>
      <c r="B201" s="90" t="s">
        <v>408</v>
      </c>
      <c r="C201" s="102" t="s">
        <v>99</v>
      </c>
      <c r="D201" s="64" t="s">
        <v>100</v>
      </c>
      <c r="E201" s="4">
        <v>177</v>
      </c>
      <c r="F201" s="9"/>
      <c r="G201" s="9"/>
      <c r="H201" s="9"/>
      <c r="I201" s="9"/>
      <c r="J201" s="9"/>
      <c r="K201" s="9"/>
      <c r="L201" s="9"/>
      <c r="M201" s="9"/>
      <c r="N201" s="389"/>
      <c r="P201" s="9"/>
      <c r="Q201" s="9"/>
      <c r="R201" s="9"/>
      <c r="S201" s="389"/>
      <c r="T201" s="4">
        <v>177</v>
      </c>
    </row>
    <row r="202" spans="1:20" s="340" customFormat="1" ht="15.95" customHeight="1" x14ac:dyDescent="0.2">
      <c r="A202" s="77"/>
      <c r="B202" s="90" t="s">
        <v>408</v>
      </c>
      <c r="C202" s="102" t="s">
        <v>926</v>
      </c>
      <c r="D202" s="64" t="s">
        <v>101</v>
      </c>
      <c r="E202" s="4">
        <v>178</v>
      </c>
      <c r="F202" s="9"/>
      <c r="G202" s="9"/>
      <c r="H202" s="9"/>
      <c r="I202" s="9"/>
      <c r="J202" s="9"/>
      <c r="K202" s="9"/>
      <c r="L202" s="9"/>
      <c r="M202" s="9"/>
      <c r="N202" s="389"/>
      <c r="P202" s="9"/>
      <c r="Q202" s="9"/>
      <c r="R202" s="9"/>
      <c r="S202" s="389"/>
      <c r="T202" s="4">
        <v>178</v>
      </c>
    </row>
    <row r="203" spans="1:20" s="340" customFormat="1" ht="15.95" customHeight="1" x14ac:dyDescent="0.2">
      <c r="A203" s="77"/>
      <c r="B203" s="90" t="s">
        <v>408</v>
      </c>
      <c r="C203" s="102" t="s">
        <v>367</v>
      </c>
      <c r="D203" s="96" t="s">
        <v>102</v>
      </c>
      <c r="E203" s="4">
        <v>179</v>
      </c>
      <c r="F203" s="9"/>
      <c r="G203" s="9"/>
      <c r="H203" s="9"/>
      <c r="I203" s="9"/>
      <c r="J203" s="9"/>
      <c r="K203" s="9"/>
      <c r="L203" s="9"/>
      <c r="M203" s="9"/>
      <c r="N203" s="389"/>
      <c r="P203" s="9"/>
      <c r="Q203" s="9"/>
      <c r="R203" s="9"/>
      <c r="S203" s="389"/>
      <c r="T203" s="4">
        <v>179</v>
      </c>
    </row>
    <row r="204" spans="1:20" s="340" customFormat="1" ht="15.95" customHeight="1" x14ac:dyDescent="0.2">
      <c r="A204" s="77"/>
      <c r="B204" s="90" t="s">
        <v>408</v>
      </c>
      <c r="C204" s="102" t="s">
        <v>103</v>
      </c>
      <c r="D204" s="64" t="s">
        <v>104</v>
      </c>
      <c r="E204" s="4">
        <v>180</v>
      </c>
      <c r="F204" s="9"/>
      <c r="G204" s="9"/>
      <c r="H204" s="9"/>
      <c r="I204" s="9"/>
      <c r="J204" s="9"/>
      <c r="K204" s="9"/>
      <c r="L204" s="9"/>
      <c r="M204" s="9"/>
      <c r="N204" s="389"/>
      <c r="P204" s="9"/>
      <c r="Q204" s="9"/>
      <c r="R204" s="9"/>
      <c r="S204" s="389"/>
      <c r="T204" s="4">
        <v>180</v>
      </c>
    </row>
    <row r="205" spans="1:20" s="442" customFormat="1" ht="15.95" customHeight="1" x14ac:dyDescent="0.2">
      <c r="A205" s="77"/>
      <c r="B205" s="90" t="s">
        <v>408</v>
      </c>
      <c r="C205" s="168" t="s">
        <v>924</v>
      </c>
      <c r="D205" s="64" t="s">
        <v>98</v>
      </c>
      <c r="E205" s="4">
        <v>182</v>
      </c>
      <c r="F205" s="9"/>
      <c r="G205" s="9"/>
      <c r="H205" s="9"/>
      <c r="I205" s="9"/>
      <c r="J205" s="9"/>
      <c r="K205" s="9"/>
      <c r="L205" s="9"/>
      <c r="M205" s="9"/>
      <c r="N205" s="389"/>
      <c r="P205" s="9"/>
      <c r="Q205" s="9"/>
      <c r="R205" s="9"/>
      <c r="S205" s="389"/>
      <c r="T205" s="4">
        <v>182</v>
      </c>
    </row>
    <row r="206" spans="1:20" s="340" customFormat="1" ht="15.95" customHeight="1" x14ac:dyDescent="0.2">
      <c r="A206" s="77"/>
      <c r="B206" s="90" t="s">
        <v>408</v>
      </c>
      <c r="C206" s="102" t="s">
        <v>105</v>
      </c>
      <c r="D206" s="64" t="s">
        <v>106</v>
      </c>
      <c r="E206" s="4">
        <v>184</v>
      </c>
      <c r="F206" s="9"/>
      <c r="G206" s="9"/>
      <c r="H206" s="9"/>
      <c r="I206" s="9"/>
      <c r="J206" s="9"/>
      <c r="K206" s="9"/>
      <c r="L206" s="9"/>
      <c r="M206" s="9"/>
      <c r="N206" s="389"/>
      <c r="P206" s="9"/>
      <c r="Q206" s="9"/>
      <c r="R206" s="9"/>
      <c r="S206" s="389"/>
      <c r="T206" s="4">
        <v>184</v>
      </c>
    </row>
    <row r="207" spans="1:20" s="340" customFormat="1" ht="15.95" customHeight="1" x14ac:dyDescent="0.2">
      <c r="A207" s="77"/>
      <c r="B207" s="90" t="s">
        <v>408</v>
      </c>
      <c r="C207" s="102" t="s">
        <v>499</v>
      </c>
      <c r="D207" s="64" t="s">
        <v>263</v>
      </c>
      <c r="E207" s="4">
        <v>187</v>
      </c>
      <c r="F207" s="9"/>
      <c r="G207" s="9"/>
      <c r="H207" s="9"/>
      <c r="I207" s="9"/>
      <c r="J207" s="9"/>
      <c r="K207" s="9"/>
      <c r="L207" s="9"/>
      <c r="M207" s="9"/>
      <c r="N207" s="389"/>
      <c r="P207" s="9"/>
      <c r="Q207" s="9"/>
      <c r="R207" s="9"/>
      <c r="S207" s="389"/>
      <c r="T207" s="4">
        <v>187</v>
      </c>
    </row>
    <row r="208" spans="1:20" s="340" customFormat="1" ht="15.95" customHeight="1" x14ac:dyDescent="0.2">
      <c r="A208" s="77"/>
      <c r="B208" s="90" t="s">
        <v>408</v>
      </c>
      <c r="C208" s="102" t="s">
        <v>500</v>
      </c>
      <c r="D208" s="64" t="s">
        <v>264</v>
      </c>
      <c r="E208" s="4">
        <v>213</v>
      </c>
      <c r="F208" s="9"/>
      <c r="G208" s="9"/>
      <c r="H208" s="9"/>
      <c r="I208" s="9"/>
      <c r="J208" s="9"/>
      <c r="K208" s="9"/>
      <c r="L208" s="9"/>
      <c r="M208" s="9"/>
      <c r="N208" s="389"/>
      <c r="P208" s="9"/>
      <c r="Q208" s="9"/>
      <c r="R208" s="9"/>
      <c r="S208" s="389"/>
      <c r="T208" s="4">
        <v>213</v>
      </c>
    </row>
    <row r="209" spans="1:20" s="340" customFormat="1" ht="15.95" customHeight="1" x14ac:dyDescent="0.2">
      <c r="A209" s="77"/>
      <c r="B209" s="90" t="s">
        <v>408</v>
      </c>
      <c r="C209" s="102" t="s">
        <v>932</v>
      </c>
      <c r="D209" s="64" t="s">
        <v>266</v>
      </c>
      <c r="E209" s="4">
        <v>214</v>
      </c>
      <c r="F209" s="9"/>
      <c r="G209" s="9"/>
      <c r="H209" s="9"/>
      <c r="I209" s="9"/>
      <c r="J209" s="9"/>
      <c r="K209" s="9"/>
      <c r="L209" s="9"/>
      <c r="M209" s="9"/>
      <c r="N209" s="389"/>
      <c r="P209" s="9"/>
      <c r="Q209" s="9"/>
      <c r="R209" s="9"/>
      <c r="S209" s="389"/>
      <c r="T209" s="4">
        <v>214</v>
      </c>
    </row>
    <row r="210" spans="1:20" s="340" customFormat="1" ht="15.95" customHeight="1" x14ac:dyDescent="0.2">
      <c r="A210" s="77"/>
      <c r="B210" s="90" t="s">
        <v>408</v>
      </c>
      <c r="C210" s="102" t="s">
        <v>501</v>
      </c>
      <c r="D210" s="64" t="s">
        <v>265</v>
      </c>
      <c r="E210" s="4">
        <v>190</v>
      </c>
      <c r="F210" s="9"/>
      <c r="G210" s="9"/>
      <c r="H210" s="9"/>
      <c r="I210" s="9"/>
      <c r="J210" s="9"/>
      <c r="K210" s="9"/>
      <c r="L210" s="9"/>
      <c r="M210" s="9"/>
      <c r="N210" s="389"/>
      <c r="P210" s="9"/>
      <c r="Q210" s="9"/>
      <c r="R210" s="9"/>
      <c r="S210" s="389"/>
      <c r="T210" s="4">
        <v>190</v>
      </c>
    </row>
    <row r="211" spans="1:20" s="340" customFormat="1" ht="15.95" customHeight="1" x14ac:dyDescent="0.2">
      <c r="A211" s="77"/>
      <c r="B211" s="90" t="s">
        <v>408</v>
      </c>
      <c r="C211" s="102" t="s">
        <v>927</v>
      </c>
      <c r="D211" s="64" t="s">
        <v>107</v>
      </c>
      <c r="E211" s="4">
        <v>191</v>
      </c>
      <c r="F211" s="9"/>
      <c r="G211" s="9"/>
      <c r="H211" s="9"/>
      <c r="I211" s="9"/>
      <c r="J211" s="9"/>
      <c r="K211" s="9"/>
      <c r="L211" s="9"/>
      <c r="M211" s="9"/>
      <c r="N211" s="389"/>
      <c r="P211" s="9"/>
      <c r="Q211" s="9"/>
      <c r="R211" s="9"/>
      <c r="S211" s="389"/>
      <c r="T211" s="4">
        <v>191</v>
      </c>
    </row>
    <row r="212" spans="1:20" s="340" customFormat="1" ht="15.95" customHeight="1" x14ac:dyDescent="0.2">
      <c r="A212" s="77"/>
      <c r="B212" s="90" t="s">
        <v>408</v>
      </c>
      <c r="C212" s="102" t="s">
        <v>502</v>
      </c>
      <c r="D212" s="64" t="s">
        <v>267</v>
      </c>
      <c r="E212" s="4">
        <v>192</v>
      </c>
      <c r="F212" s="9"/>
      <c r="G212" s="9"/>
      <c r="H212" s="9"/>
      <c r="I212" s="9"/>
      <c r="J212" s="9"/>
      <c r="K212" s="9"/>
      <c r="L212" s="9"/>
      <c r="M212" s="9"/>
      <c r="N212" s="389"/>
      <c r="P212" s="9"/>
      <c r="Q212" s="9"/>
      <c r="R212" s="9"/>
      <c r="S212" s="389"/>
      <c r="T212" s="4">
        <v>192</v>
      </c>
    </row>
    <row r="213" spans="1:20" s="340" customFormat="1" ht="15.95" customHeight="1" x14ac:dyDescent="0.2">
      <c r="A213" s="77"/>
      <c r="B213" s="90" t="s">
        <v>408</v>
      </c>
      <c r="C213" s="102" t="s">
        <v>503</v>
      </c>
      <c r="D213" s="64" t="s">
        <v>268</v>
      </c>
      <c r="E213" s="4">
        <v>194</v>
      </c>
      <c r="F213" s="9"/>
      <c r="G213" s="9"/>
      <c r="H213" s="9"/>
      <c r="I213" s="9"/>
      <c r="J213" s="9"/>
      <c r="K213" s="9"/>
      <c r="L213" s="9"/>
      <c r="M213" s="9"/>
      <c r="N213" s="389"/>
      <c r="P213" s="9"/>
      <c r="Q213" s="9"/>
      <c r="R213" s="9"/>
      <c r="S213" s="389"/>
      <c r="T213" s="4">
        <v>194</v>
      </c>
    </row>
    <row r="214" spans="1:20" s="340" customFormat="1" ht="15.95" customHeight="1" x14ac:dyDescent="0.2">
      <c r="A214" s="77"/>
      <c r="B214" s="90" t="s">
        <v>408</v>
      </c>
      <c r="C214" s="102" t="s">
        <v>368</v>
      </c>
      <c r="D214" s="96" t="s">
        <v>108</v>
      </c>
      <c r="E214" s="4">
        <v>195</v>
      </c>
      <c r="F214" s="9"/>
      <c r="G214" s="9"/>
      <c r="H214" s="9"/>
      <c r="I214" s="9"/>
      <c r="J214" s="9"/>
      <c r="K214" s="9"/>
      <c r="L214" s="9"/>
      <c r="M214" s="9"/>
      <c r="N214" s="389"/>
      <c r="P214" s="9"/>
      <c r="Q214" s="9"/>
      <c r="R214" s="9"/>
      <c r="S214" s="389"/>
      <c r="T214" s="4">
        <v>195</v>
      </c>
    </row>
    <row r="215" spans="1:20" s="340" customFormat="1" ht="15.95" customHeight="1" x14ac:dyDescent="0.2">
      <c r="A215" s="77"/>
      <c r="B215" s="90" t="s">
        <v>408</v>
      </c>
      <c r="C215" s="102" t="s">
        <v>347</v>
      </c>
      <c r="D215" s="64" t="s">
        <v>269</v>
      </c>
      <c r="E215" s="4">
        <v>196</v>
      </c>
      <c r="F215" s="9"/>
      <c r="G215" s="9"/>
      <c r="H215" s="9"/>
      <c r="I215" s="9"/>
      <c r="J215" s="9"/>
      <c r="K215" s="9"/>
      <c r="L215" s="9"/>
      <c r="M215" s="9"/>
      <c r="N215" s="389"/>
      <c r="P215" s="9"/>
      <c r="Q215" s="9"/>
      <c r="R215" s="9"/>
      <c r="S215" s="389"/>
      <c r="T215" s="4">
        <v>196</v>
      </c>
    </row>
    <row r="216" spans="1:20" s="340" customFormat="1" ht="15.95" customHeight="1" x14ac:dyDescent="0.2">
      <c r="A216" s="77"/>
      <c r="B216" s="90" t="s">
        <v>408</v>
      </c>
      <c r="C216" s="102" t="s">
        <v>504</v>
      </c>
      <c r="D216" s="64" t="s">
        <v>270</v>
      </c>
      <c r="E216" s="4">
        <v>197</v>
      </c>
      <c r="F216" s="9"/>
      <c r="G216" s="9"/>
      <c r="H216" s="9"/>
      <c r="I216" s="9"/>
      <c r="J216" s="9"/>
      <c r="K216" s="9"/>
      <c r="L216" s="9"/>
      <c r="M216" s="9"/>
      <c r="N216" s="389"/>
      <c r="P216" s="9"/>
      <c r="Q216" s="9"/>
      <c r="R216" s="9"/>
      <c r="S216" s="389"/>
      <c r="T216" s="4">
        <v>197</v>
      </c>
    </row>
    <row r="217" spans="1:20" s="340" customFormat="1" ht="15.95" customHeight="1" x14ac:dyDescent="0.2">
      <c r="A217" s="77"/>
      <c r="B217" s="90" t="s">
        <v>408</v>
      </c>
      <c r="C217" s="102" t="s">
        <v>505</v>
      </c>
      <c r="D217" s="64" t="s">
        <v>271</v>
      </c>
      <c r="E217" s="4">
        <v>198</v>
      </c>
      <c r="F217" s="9"/>
      <c r="G217" s="9"/>
      <c r="H217" s="9"/>
      <c r="I217" s="9"/>
      <c r="J217" s="9"/>
      <c r="K217" s="9"/>
      <c r="L217" s="9"/>
      <c r="M217" s="9"/>
      <c r="N217" s="389"/>
      <c r="P217" s="9"/>
      <c r="Q217" s="9"/>
      <c r="R217" s="9"/>
      <c r="S217" s="389"/>
      <c r="T217" s="4">
        <v>198</v>
      </c>
    </row>
    <row r="218" spans="1:20" s="340" customFormat="1" ht="15.95" customHeight="1" x14ac:dyDescent="0.2">
      <c r="A218" s="77"/>
      <c r="B218" s="90" t="s">
        <v>408</v>
      </c>
      <c r="C218" s="102" t="s">
        <v>506</v>
      </c>
      <c r="D218" s="64" t="s">
        <v>272</v>
      </c>
      <c r="E218" s="4">
        <v>199</v>
      </c>
      <c r="F218" s="9"/>
      <c r="G218" s="9"/>
      <c r="H218" s="9"/>
      <c r="I218" s="9"/>
      <c r="J218" s="9"/>
      <c r="K218" s="9"/>
      <c r="L218" s="9"/>
      <c r="M218" s="9"/>
      <c r="N218" s="389"/>
      <c r="P218" s="9"/>
      <c r="Q218" s="9"/>
      <c r="R218" s="9"/>
      <c r="S218" s="389"/>
      <c r="T218" s="4">
        <v>199</v>
      </c>
    </row>
    <row r="219" spans="1:20" s="340" customFormat="1" ht="15.95" customHeight="1" x14ac:dyDescent="0.2">
      <c r="A219" s="77"/>
      <c r="B219" s="90" t="s">
        <v>408</v>
      </c>
      <c r="C219" s="102" t="s">
        <v>507</v>
      </c>
      <c r="D219" s="64" t="s">
        <v>273</v>
      </c>
      <c r="E219" s="4">
        <v>202</v>
      </c>
      <c r="F219" s="9"/>
      <c r="G219" s="9"/>
      <c r="H219" s="9"/>
      <c r="I219" s="9"/>
      <c r="J219" s="9"/>
      <c r="K219" s="9"/>
      <c r="L219" s="9"/>
      <c r="M219" s="9"/>
      <c r="N219" s="389"/>
      <c r="P219" s="9"/>
      <c r="Q219" s="9"/>
      <c r="R219" s="9"/>
      <c r="S219" s="389"/>
      <c r="T219" s="4">
        <v>202</v>
      </c>
    </row>
    <row r="220" spans="1:20" ht="15.95" customHeight="1" x14ac:dyDescent="0.2">
      <c r="A220" s="77"/>
      <c r="B220" s="90" t="s">
        <v>408</v>
      </c>
      <c r="C220" s="99" t="s">
        <v>109</v>
      </c>
      <c r="D220" s="64" t="s">
        <v>110</v>
      </c>
      <c r="E220" s="4">
        <v>203</v>
      </c>
      <c r="F220" s="9"/>
      <c r="G220" s="9"/>
      <c r="H220" s="9"/>
      <c r="I220" s="9"/>
      <c r="J220" s="9"/>
      <c r="K220" s="9"/>
      <c r="L220" s="9"/>
      <c r="M220" s="9"/>
      <c r="N220" s="389"/>
      <c r="P220" s="9"/>
      <c r="Q220" s="9"/>
      <c r="R220" s="9"/>
      <c r="S220" s="389"/>
      <c r="T220" s="4">
        <v>203</v>
      </c>
    </row>
    <row r="221" spans="1:20" ht="15.95" customHeight="1" x14ac:dyDescent="0.2">
      <c r="A221" s="77"/>
      <c r="B221" s="90" t="s">
        <v>408</v>
      </c>
      <c r="C221" s="99" t="s">
        <v>111</v>
      </c>
      <c r="D221" s="64" t="s">
        <v>112</v>
      </c>
      <c r="E221" s="4">
        <v>205</v>
      </c>
      <c r="F221" s="9"/>
      <c r="G221" s="9"/>
      <c r="H221" s="9"/>
      <c r="I221" s="9"/>
      <c r="J221" s="9"/>
      <c r="K221" s="9"/>
      <c r="L221" s="9"/>
      <c r="M221" s="9"/>
      <c r="N221" s="389"/>
      <c r="P221" s="9"/>
      <c r="Q221" s="9"/>
      <c r="R221" s="9"/>
      <c r="S221" s="389"/>
      <c r="T221" s="4">
        <v>205</v>
      </c>
    </row>
    <row r="222" spans="1:20" ht="15.95" customHeight="1" x14ac:dyDescent="0.2">
      <c r="A222" s="77"/>
      <c r="B222" s="90" t="s">
        <v>408</v>
      </c>
      <c r="C222" s="99" t="s">
        <v>508</v>
      </c>
      <c r="D222" s="64" t="s">
        <v>274</v>
      </c>
      <c r="E222" s="4">
        <v>206</v>
      </c>
      <c r="F222" s="63"/>
      <c r="G222" s="63"/>
      <c r="H222" s="63"/>
      <c r="I222" s="63"/>
      <c r="J222" s="63"/>
      <c r="K222" s="63"/>
      <c r="L222" s="63"/>
      <c r="M222" s="63"/>
      <c r="N222" s="389"/>
      <c r="P222" s="63"/>
      <c r="Q222" s="63"/>
      <c r="R222" s="63"/>
      <c r="S222" s="389"/>
      <c r="T222" s="4">
        <v>206</v>
      </c>
    </row>
    <row r="223" spans="1:20" ht="15.95" customHeight="1" x14ac:dyDescent="0.2">
      <c r="A223" s="77"/>
      <c r="B223" s="90" t="s">
        <v>408</v>
      </c>
      <c r="C223" s="99" t="s">
        <v>509</v>
      </c>
      <c r="D223" s="64" t="s">
        <v>275</v>
      </c>
      <c r="E223" s="4">
        <v>215</v>
      </c>
      <c r="F223" s="63"/>
      <c r="G223" s="63"/>
      <c r="H223" s="63"/>
      <c r="I223" s="63"/>
      <c r="J223" s="63"/>
      <c r="K223" s="63"/>
      <c r="L223" s="63"/>
      <c r="M223" s="63"/>
      <c r="N223" s="389"/>
      <c r="P223" s="63"/>
      <c r="Q223" s="63"/>
      <c r="R223" s="63"/>
      <c r="S223" s="389"/>
      <c r="T223" s="4">
        <v>215</v>
      </c>
    </row>
    <row r="224" spans="1:20" ht="15.95" customHeight="1" x14ac:dyDescent="0.2">
      <c r="A224" s="77"/>
      <c r="B224" s="90" t="s">
        <v>408</v>
      </c>
      <c r="C224" s="99" t="s">
        <v>394</v>
      </c>
      <c r="D224" s="96" t="s">
        <v>113</v>
      </c>
      <c r="E224" s="4">
        <v>208</v>
      </c>
      <c r="F224" s="9"/>
      <c r="G224" s="9"/>
      <c r="H224" s="9"/>
      <c r="I224" s="9"/>
      <c r="J224" s="9"/>
      <c r="K224" s="9"/>
      <c r="L224" s="9"/>
      <c r="M224" s="9"/>
      <c r="N224" s="389"/>
      <c r="P224" s="9"/>
      <c r="Q224" s="9"/>
      <c r="R224" s="9"/>
      <c r="S224" s="389"/>
      <c r="T224" s="4">
        <v>208</v>
      </c>
    </row>
    <row r="225" spans="1:20" ht="15.95" customHeight="1" x14ac:dyDescent="0.2">
      <c r="A225" s="77"/>
      <c r="B225" s="90" t="s">
        <v>408</v>
      </c>
      <c r="C225" s="99" t="s">
        <v>114</v>
      </c>
      <c r="D225" s="64" t="s">
        <v>115</v>
      </c>
      <c r="E225" s="4">
        <v>209</v>
      </c>
      <c r="F225" s="9"/>
      <c r="G225" s="9"/>
      <c r="H225" s="9"/>
      <c r="I225" s="9"/>
      <c r="J225" s="9"/>
      <c r="K225" s="9"/>
      <c r="L225" s="9"/>
      <c r="M225" s="9"/>
      <c r="N225" s="389"/>
      <c r="P225" s="9"/>
      <c r="Q225" s="9"/>
      <c r="R225" s="9"/>
      <c r="S225" s="389"/>
      <c r="T225" s="4">
        <v>209</v>
      </c>
    </row>
    <row r="226" spans="1:20" ht="15.95" customHeight="1" x14ac:dyDescent="0.2">
      <c r="A226" s="77"/>
      <c r="B226" s="90" t="s">
        <v>408</v>
      </c>
      <c r="C226" s="99" t="s">
        <v>843</v>
      </c>
      <c r="D226" s="96" t="s">
        <v>276</v>
      </c>
      <c r="E226" s="4">
        <v>231</v>
      </c>
      <c r="F226" s="63"/>
      <c r="G226" s="63"/>
      <c r="H226" s="63"/>
      <c r="I226" s="63"/>
      <c r="J226" s="63"/>
      <c r="K226" s="63"/>
      <c r="L226" s="63"/>
      <c r="M226" s="63"/>
      <c r="N226" s="389"/>
      <c r="P226" s="63"/>
      <c r="Q226" s="63"/>
      <c r="R226" s="63"/>
      <c r="S226" s="389"/>
      <c r="T226" s="4">
        <v>231</v>
      </c>
    </row>
    <row r="227" spans="1:20" ht="15.95" customHeight="1" x14ac:dyDescent="0.2">
      <c r="A227" s="77"/>
      <c r="B227" s="90" t="s">
        <v>408</v>
      </c>
      <c r="C227" s="99" t="s">
        <v>510</v>
      </c>
      <c r="D227" s="64" t="s">
        <v>277</v>
      </c>
      <c r="E227" s="4">
        <v>216</v>
      </c>
      <c r="F227" s="9"/>
      <c r="G227" s="9"/>
      <c r="H227" s="9"/>
      <c r="I227" s="9"/>
      <c r="J227" s="9"/>
      <c r="K227" s="9"/>
      <c r="L227" s="9"/>
      <c r="M227" s="9"/>
      <c r="N227" s="389"/>
      <c r="P227" s="9"/>
      <c r="Q227" s="9"/>
      <c r="R227" s="9"/>
      <c r="S227" s="389"/>
      <c r="T227" s="4">
        <v>216</v>
      </c>
    </row>
    <row r="228" spans="1:20" ht="15.95" customHeight="1" x14ac:dyDescent="0.2">
      <c r="A228" s="77"/>
      <c r="B228" s="90" t="s">
        <v>408</v>
      </c>
      <c r="C228" s="99" t="s">
        <v>511</v>
      </c>
      <c r="D228" s="64" t="s">
        <v>278</v>
      </c>
      <c r="E228" s="4">
        <v>217</v>
      </c>
      <c r="F228" s="9"/>
      <c r="G228" s="9"/>
      <c r="H228" s="9"/>
      <c r="I228" s="9"/>
      <c r="J228" s="9"/>
      <c r="K228" s="9"/>
      <c r="L228" s="9"/>
      <c r="M228" s="9"/>
      <c r="N228" s="389"/>
      <c r="P228" s="9"/>
      <c r="Q228" s="9"/>
      <c r="R228" s="9"/>
      <c r="S228" s="389"/>
      <c r="T228" s="4">
        <v>217</v>
      </c>
    </row>
    <row r="229" spans="1:20" ht="15.95" customHeight="1" x14ac:dyDescent="0.2">
      <c r="A229" s="77"/>
      <c r="B229" s="90" t="s">
        <v>408</v>
      </c>
      <c r="C229" s="99" t="s">
        <v>512</v>
      </c>
      <c r="D229" s="64" t="s">
        <v>279</v>
      </c>
      <c r="E229" s="4">
        <v>212</v>
      </c>
      <c r="F229" s="63"/>
      <c r="G229" s="63"/>
      <c r="H229" s="63"/>
      <c r="I229" s="63"/>
      <c r="J229" s="63"/>
      <c r="K229" s="63"/>
      <c r="L229" s="63"/>
      <c r="M229" s="63"/>
      <c r="N229" s="389"/>
      <c r="P229" s="63"/>
      <c r="Q229" s="63"/>
      <c r="R229" s="63"/>
      <c r="S229" s="389"/>
      <c r="T229" s="4">
        <v>212</v>
      </c>
    </row>
    <row r="230" spans="1:20" ht="35.1" customHeight="1" thickBot="1" x14ac:dyDescent="0.25">
      <c r="A230" s="77"/>
      <c r="B230" s="113" t="s">
        <v>1023</v>
      </c>
      <c r="C230" s="114"/>
      <c r="D230" s="109" t="s">
        <v>1022</v>
      </c>
      <c r="E230" s="8"/>
      <c r="F230" s="315">
        <f t="shared" ref="F230:M230" si="11">SUM(F231:F263)</f>
        <v>0</v>
      </c>
      <c r="G230" s="315">
        <f t="shared" si="11"/>
        <v>0</v>
      </c>
      <c r="H230" s="315">
        <f t="shared" si="11"/>
        <v>0</v>
      </c>
      <c r="I230" s="315">
        <f t="shared" si="11"/>
        <v>0</v>
      </c>
      <c r="J230" s="315">
        <f t="shared" si="11"/>
        <v>0</v>
      </c>
      <c r="K230" s="315">
        <f t="shared" si="11"/>
        <v>0</v>
      </c>
      <c r="L230" s="315">
        <f t="shared" si="11"/>
        <v>0</v>
      </c>
      <c r="M230" s="315">
        <f t="shared" si="11"/>
        <v>0</v>
      </c>
      <c r="N230" s="390"/>
      <c r="P230" s="315">
        <f>SUM(P231:P263)</f>
        <v>0</v>
      </c>
      <c r="Q230" s="315">
        <f>SUM(Q231:Q263)</f>
        <v>0</v>
      </c>
      <c r="R230" s="315">
        <f>SUM(R231:R263)</f>
        <v>0</v>
      </c>
      <c r="S230" s="390"/>
      <c r="T230" s="8"/>
    </row>
    <row r="231" spans="1:20" ht="15.95" customHeight="1" thickTop="1" x14ac:dyDescent="0.2">
      <c r="A231" s="77"/>
      <c r="B231" s="90" t="s">
        <v>1023</v>
      </c>
      <c r="C231" s="102" t="s">
        <v>282</v>
      </c>
      <c r="D231" s="64" t="s">
        <v>283</v>
      </c>
      <c r="E231" s="4">
        <v>237</v>
      </c>
      <c r="F231" s="9"/>
      <c r="G231" s="9"/>
      <c r="H231" s="9"/>
      <c r="I231" s="9"/>
      <c r="J231" s="9"/>
      <c r="K231" s="9"/>
      <c r="L231" s="9"/>
      <c r="M231" s="9"/>
      <c r="N231" s="389"/>
      <c r="P231" s="9"/>
      <c r="Q231" s="9"/>
      <c r="R231" s="9"/>
      <c r="S231" s="389"/>
      <c r="T231" s="4">
        <v>237</v>
      </c>
    </row>
    <row r="232" spans="1:20" s="340" customFormat="1" ht="15.95" customHeight="1" x14ac:dyDescent="0.2">
      <c r="A232" s="77"/>
      <c r="B232" s="90" t="s">
        <v>528</v>
      </c>
      <c r="C232" s="99" t="s">
        <v>314</v>
      </c>
      <c r="D232" s="64" t="s">
        <v>315</v>
      </c>
      <c r="E232" s="4">
        <v>238</v>
      </c>
      <c r="F232" s="9"/>
      <c r="G232" s="9"/>
      <c r="H232" s="9"/>
      <c r="I232" s="9"/>
      <c r="J232" s="9"/>
      <c r="K232" s="9"/>
      <c r="L232" s="9"/>
      <c r="M232" s="9"/>
      <c r="N232" s="389"/>
      <c r="P232" s="9"/>
      <c r="Q232" s="9"/>
      <c r="R232" s="9"/>
      <c r="S232" s="389"/>
      <c r="T232" s="4">
        <v>238</v>
      </c>
    </row>
    <row r="233" spans="1:20" s="340" customFormat="1" ht="15.95" customHeight="1" x14ac:dyDescent="0.2">
      <c r="A233" s="77"/>
      <c r="B233" s="90" t="s">
        <v>528</v>
      </c>
      <c r="C233" s="99" t="s">
        <v>116</v>
      </c>
      <c r="D233" s="64" t="s">
        <v>117</v>
      </c>
      <c r="E233" s="4">
        <v>224</v>
      </c>
      <c r="F233" s="9"/>
      <c r="G233" s="9"/>
      <c r="H233" s="9"/>
      <c r="I233" s="9"/>
      <c r="J233" s="9"/>
      <c r="K233" s="9"/>
      <c r="L233" s="9"/>
      <c r="M233" s="9"/>
      <c r="N233" s="389"/>
      <c r="P233" s="9"/>
      <c r="Q233" s="9"/>
      <c r="R233" s="9"/>
      <c r="S233" s="389"/>
      <c r="T233" s="4">
        <v>224</v>
      </c>
    </row>
    <row r="234" spans="1:20" s="340" customFormat="1" ht="15.95" customHeight="1" x14ac:dyDescent="0.2">
      <c r="A234" s="77"/>
      <c r="B234" s="90" t="s">
        <v>528</v>
      </c>
      <c r="C234" s="99" t="s">
        <v>316</v>
      </c>
      <c r="D234" s="64" t="s">
        <v>317</v>
      </c>
      <c r="E234" s="4">
        <v>240</v>
      </c>
      <c r="F234" s="9"/>
      <c r="G234" s="9"/>
      <c r="H234" s="9"/>
      <c r="I234" s="9"/>
      <c r="J234" s="9"/>
      <c r="K234" s="9"/>
      <c r="L234" s="9"/>
      <c r="M234" s="9"/>
      <c r="N234" s="389"/>
      <c r="P234" s="9"/>
      <c r="Q234" s="9"/>
      <c r="R234" s="9"/>
      <c r="S234" s="389"/>
      <c r="T234" s="4">
        <v>240</v>
      </c>
    </row>
    <row r="235" spans="1:20" s="340" customFormat="1" ht="15.95" customHeight="1" x14ac:dyDescent="0.2">
      <c r="A235" s="77"/>
      <c r="B235" s="90" t="s">
        <v>528</v>
      </c>
      <c r="C235" s="99" t="s">
        <v>930</v>
      </c>
      <c r="D235" s="281" t="s">
        <v>305</v>
      </c>
      <c r="E235" s="4">
        <v>241</v>
      </c>
      <c r="F235" s="9"/>
      <c r="G235" s="9"/>
      <c r="H235" s="9"/>
      <c r="I235" s="9"/>
      <c r="J235" s="9"/>
      <c r="K235" s="9"/>
      <c r="L235" s="9"/>
      <c r="M235" s="9"/>
      <c r="N235" s="389"/>
      <c r="P235" s="9"/>
      <c r="Q235" s="9"/>
      <c r="R235" s="9"/>
      <c r="S235" s="389"/>
      <c r="T235" s="4">
        <v>241</v>
      </c>
    </row>
    <row r="236" spans="1:20" s="340" customFormat="1" ht="15.95" customHeight="1" x14ac:dyDescent="0.2">
      <c r="A236" s="77"/>
      <c r="B236" s="90" t="s">
        <v>528</v>
      </c>
      <c r="C236" s="99" t="s">
        <v>294</v>
      </c>
      <c r="D236" s="64" t="s">
        <v>295</v>
      </c>
      <c r="E236" s="4">
        <v>242</v>
      </c>
      <c r="F236" s="9"/>
      <c r="G236" s="9"/>
      <c r="H236" s="9"/>
      <c r="I236" s="9"/>
      <c r="J236" s="9"/>
      <c r="K236" s="9"/>
      <c r="L236" s="9"/>
      <c r="M236" s="9"/>
      <c r="N236" s="389"/>
      <c r="P236" s="9"/>
      <c r="Q236" s="9"/>
      <c r="R236" s="9"/>
      <c r="S236" s="389"/>
      <c r="T236" s="4">
        <v>242</v>
      </c>
    </row>
    <row r="237" spans="1:20" s="340" customFormat="1" ht="15.95" customHeight="1" x14ac:dyDescent="0.2">
      <c r="A237" s="77"/>
      <c r="B237" s="90" t="s">
        <v>528</v>
      </c>
      <c r="C237" s="99" t="s">
        <v>834</v>
      </c>
      <c r="D237" s="96" t="s">
        <v>301</v>
      </c>
      <c r="E237" s="4">
        <v>243</v>
      </c>
      <c r="F237" s="9"/>
      <c r="G237" s="9"/>
      <c r="H237" s="9"/>
      <c r="I237" s="9"/>
      <c r="J237" s="9"/>
      <c r="K237" s="9"/>
      <c r="L237" s="9"/>
      <c r="M237" s="9"/>
      <c r="N237" s="389"/>
      <c r="P237" s="9"/>
      <c r="Q237" s="9"/>
      <c r="R237" s="9"/>
      <c r="S237" s="389"/>
      <c r="T237" s="4">
        <v>243</v>
      </c>
    </row>
    <row r="238" spans="1:20" s="340" customFormat="1" ht="15.95" customHeight="1" x14ac:dyDescent="0.2">
      <c r="A238" s="77"/>
      <c r="B238" s="90" t="s">
        <v>528</v>
      </c>
      <c r="C238" s="99" t="s">
        <v>931</v>
      </c>
      <c r="D238" s="96" t="s">
        <v>320</v>
      </c>
      <c r="E238" s="4">
        <v>244</v>
      </c>
      <c r="F238" s="9"/>
      <c r="G238" s="9"/>
      <c r="H238" s="9"/>
      <c r="I238" s="9"/>
      <c r="J238" s="9"/>
      <c r="K238" s="9"/>
      <c r="L238" s="9"/>
      <c r="M238" s="9"/>
      <c r="N238" s="389"/>
      <c r="P238" s="9"/>
      <c r="Q238" s="9"/>
      <c r="R238" s="9"/>
      <c r="S238" s="389"/>
      <c r="T238" s="4">
        <v>244</v>
      </c>
    </row>
    <row r="239" spans="1:20" s="340" customFormat="1" ht="15.95" customHeight="1" x14ac:dyDescent="0.2">
      <c r="A239" s="77"/>
      <c r="B239" s="90" t="s">
        <v>528</v>
      </c>
      <c r="C239" s="99" t="s">
        <v>849</v>
      </c>
      <c r="D239" s="96" t="s">
        <v>296</v>
      </c>
      <c r="E239" s="4">
        <v>245</v>
      </c>
      <c r="F239" s="9"/>
      <c r="G239" s="9"/>
      <c r="H239" s="9"/>
      <c r="I239" s="9"/>
      <c r="J239" s="9"/>
      <c r="K239" s="9"/>
      <c r="L239" s="9"/>
      <c r="M239" s="9"/>
      <c r="N239" s="389"/>
      <c r="P239" s="9"/>
      <c r="Q239" s="9"/>
      <c r="R239" s="9"/>
      <c r="S239" s="389"/>
      <c r="T239" s="4">
        <v>245</v>
      </c>
    </row>
    <row r="240" spans="1:20" s="340" customFormat="1" ht="15.95" customHeight="1" x14ac:dyDescent="0.2">
      <c r="A240" s="77"/>
      <c r="B240" s="90" t="s">
        <v>528</v>
      </c>
      <c r="C240" s="99" t="s">
        <v>284</v>
      </c>
      <c r="D240" s="64" t="s">
        <v>285</v>
      </c>
      <c r="E240" s="4">
        <v>246</v>
      </c>
      <c r="F240" s="9"/>
      <c r="G240" s="9"/>
      <c r="H240" s="9"/>
      <c r="I240" s="9"/>
      <c r="J240" s="9"/>
      <c r="K240" s="9"/>
      <c r="L240" s="9"/>
      <c r="M240" s="9"/>
      <c r="N240" s="389"/>
      <c r="P240" s="9"/>
      <c r="Q240" s="9"/>
      <c r="R240" s="9"/>
      <c r="S240" s="389"/>
      <c r="T240" s="4">
        <v>246</v>
      </c>
    </row>
    <row r="241" spans="1:20" s="340" customFormat="1" ht="15.95" customHeight="1" x14ac:dyDescent="0.2">
      <c r="A241" s="77"/>
      <c r="B241" s="90" t="s">
        <v>528</v>
      </c>
      <c r="C241" s="99" t="s">
        <v>836</v>
      </c>
      <c r="D241" s="64" t="s">
        <v>291</v>
      </c>
      <c r="E241" s="4">
        <v>247</v>
      </c>
      <c r="F241" s="9"/>
      <c r="G241" s="9"/>
      <c r="H241" s="9"/>
      <c r="I241" s="9"/>
      <c r="J241" s="9"/>
      <c r="K241" s="9"/>
      <c r="L241" s="9"/>
      <c r="M241" s="9"/>
      <c r="N241" s="389"/>
      <c r="P241" s="9"/>
      <c r="Q241" s="9"/>
      <c r="R241" s="9"/>
      <c r="S241" s="389"/>
      <c r="T241" s="4">
        <v>247</v>
      </c>
    </row>
    <row r="242" spans="1:20" s="340" customFormat="1" ht="15.95" customHeight="1" x14ac:dyDescent="0.2">
      <c r="A242" s="77"/>
      <c r="B242" s="90" t="s">
        <v>528</v>
      </c>
      <c r="C242" s="99" t="s">
        <v>297</v>
      </c>
      <c r="D242" s="64" t="s">
        <v>298</v>
      </c>
      <c r="E242" s="4">
        <v>248</v>
      </c>
      <c r="F242" s="9"/>
      <c r="G242" s="9"/>
      <c r="H242" s="9"/>
      <c r="I242" s="9"/>
      <c r="J242" s="9"/>
      <c r="K242" s="9"/>
      <c r="L242" s="9"/>
      <c r="M242" s="9"/>
      <c r="N242" s="389"/>
      <c r="P242" s="9"/>
      <c r="Q242" s="9"/>
      <c r="R242" s="9"/>
      <c r="S242" s="389"/>
      <c r="T242" s="4">
        <v>248</v>
      </c>
    </row>
    <row r="243" spans="1:20" s="340" customFormat="1" ht="15.95" customHeight="1" x14ac:dyDescent="0.2">
      <c r="A243" s="77"/>
      <c r="B243" s="90" t="s">
        <v>528</v>
      </c>
      <c r="C243" s="370" t="s">
        <v>928</v>
      </c>
      <c r="D243" s="96" t="s">
        <v>286</v>
      </c>
      <c r="E243" s="4">
        <v>249</v>
      </c>
      <c r="F243" s="9"/>
      <c r="G243" s="9"/>
      <c r="H243" s="9"/>
      <c r="I243" s="9"/>
      <c r="J243" s="9"/>
      <c r="K243" s="9"/>
      <c r="L243" s="9"/>
      <c r="M243" s="9"/>
      <c r="N243" s="389"/>
      <c r="P243" s="9"/>
      <c r="Q243" s="9"/>
      <c r="R243" s="9"/>
      <c r="S243" s="389"/>
      <c r="T243" s="4">
        <v>249</v>
      </c>
    </row>
    <row r="244" spans="1:20" s="340" customFormat="1" ht="15.95" customHeight="1" x14ac:dyDescent="0.2">
      <c r="A244" s="77"/>
      <c r="B244" s="90" t="s">
        <v>528</v>
      </c>
      <c r="C244" s="99" t="s">
        <v>287</v>
      </c>
      <c r="D244" s="64" t="s">
        <v>288</v>
      </c>
      <c r="E244" s="4">
        <v>275</v>
      </c>
      <c r="F244" s="9"/>
      <c r="G244" s="9"/>
      <c r="H244" s="9"/>
      <c r="I244" s="9"/>
      <c r="J244" s="9"/>
      <c r="K244" s="9"/>
      <c r="L244" s="9"/>
      <c r="M244" s="9"/>
      <c r="N244" s="389"/>
      <c r="P244" s="9"/>
      <c r="Q244" s="9"/>
      <c r="R244" s="9"/>
      <c r="S244" s="389"/>
      <c r="T244" s="4">
        <v>275</v>
      </c>
    </row>
    <row r="245" spans="1:20" s="340" customFormat="1" ht="15.95" customHeight="1" x14ac:dyDescent="0.2">
      <c r="A245" s="77"/>
      <c r="B245" s="90" t="s">
        <v>528</v>
      </c>
      <c r="C245" s="99" t="s">
        <v>299</v>
      </c>
      <c r="D245" s="64" t="s">
        <v>300</v>
      </c>
      <c r="E245" s="4">
        <v>276</v>
      </c>
      <c r="F245" s="9"/>
      <c r="G245" s="9"/>
      <c r="H245" s="9"/>
      <c r="I245" s="9"/>
      <c r="J245" s="9"/>
      <c r="K245" s="9"/>
      <c r="L245" s="9"/>
      <c r="M245" s="9"/>
      <c r="N245" s="389"/>
      <c r="P245" s="9"/>
      <c r="Q245" s="9"/>
      <c r="R245" s="9"/>
      <c r="S245" s="389"/>
      <c r="T245" s="4">
        <v>276</v>
      </c>
    </row>
    <row r="246" spans="1:20" s="340" customFormat="1" ht="15.95" customHeight="1" x14ac:dyDescent="0.2">
      <c r="A246" s="77"/>
      <c r="B246" s="90" t="s">
        <v>528</v>
      </c>
      <c r="C246" s="99" t="s">
        <v>302</v>
      </c>
      <c r="D246" s="64" t="s">
        <v>303</v>
      </c>
      <c r="E246" s="4">
        <v>277</v>
      </c>
      <c r="F246" s="9"/>
      <c r="G246" s="9"/>
      <c r="H246" s="9"/>
      <c r="I246" s="9"/>
      <c r="J246" s="9"/>
      <c r="K246" s="9"/>
      <c r="L246" s="9"/>
      <c r="M246" s="9"/>
      <c r="N246" s="389"/>
      <c r="P246" s="9"/>
      <c r="Q246" s="9"/>
      <c r="R246" s="9"/>
      <c r="S246" s="389"/>
      <c r="T246" s="4">
        <v>277</v>
      </c>
    </row>
    <row r="247" spans="1:20" s="340" customFormat="1" ht="15.95" customHeight="1" x14ac:dyDescent="0.2">
      <c r="A247" s="77"/>
      <c r="B247" s="90" t="s">
        <v>528</v>
      </c>
      <c r="C247" s="99" t="s">
        <v>848</v>
      </c>
      <c r="D247" s="96" t="s">
        <v>304</v>
      </c>
      <c r="E247" s="4">
        <v>278</v>
      </c>
      <c r="F247" s="9"/>
      <c r="G247" s="9"/>
      <c r="H247" s="9"/>
      <c r="I247" s="9"/>
      <c r="J247" s="9"/>
      <c r="K247" s="9"/>
      <c r="L247" s="9"/>
      <c r="M247" s="9"/>
      <c r="N247" s="389"/>
      <c r="P247" s="9"/>
      <c r="Q247" s="9"/>
      <c r="R247" s="9"/>
      <c r="S247" s="389"/>
      <c r="T247" s="4">
        <v>278</v>
      </c>
    </row>
    <row r="248" spans="1:20" s="340" customFormat="1" ht="15.95" customHeight="1" x14ac:dyDescent="0.2">
      <c r="A248" s="77"/>
      <c r="B248" s="90" t="s">
        <v>528</v>
      </c>
      <c r="C248" s="99" t="s">
        <v>369</v>
      </c>
      <c r="D248" s="96" t="s">
        <v>118</v>
      </c>
      <c r="E248" s="4">
        <v>225</v>
      </c>
      <c r="F248" s="9"/>
      <c r="G248" s="9"/>
      <c r="H248" s="9"/>
      <c r="I248" s="9"/>
      <c r="J248" s="9"/>
      <c r="K248" s="9"/>
      <c r="L248" s="9"/>
      <c r="M248" s="9"/>
      <c r="N248" s="389"/>
      <c r="P248" s="9"/>
      <c r="Q248" s="9"/>
      <c r="R248" s="9"/>
      <c r="S248" s="389"/>
      <c r="T248" s="4">
        <v>225</v>
      </c>
    </row>
    <row r="249" spans="1:20" s="340" customFormat="1" ht="15.95" customHeight="1" x14ac:dyDescent="0.2">
      <c r="A249" s="77"/>
      <c r="B249" s="90" t="s">
        <v>528</v>
      </c>
      <c r="C249" s="99" t="s">
        <v>306</v>
      </c>
      <c r="D249" s="64" t="s">
        <v>307</v>
      </c>
      <c r="E249" s="4">
        <v>255</v>
      </c>
      <c r="F249" s="9"/>
      <c r="G249" s="9"/>
      <c r="H249" s="9"/>
      <c r="I249" s="9"/>
      <c r="J249" s="9"/>
      <c r="K249" s="9"/>
      <c r="L249" s="9"/>
      <c r="M249" s="9"/>
      <c r="N249" s="389"/>
      <c r="P249" s="9"/>
      <c r="Q249" s="9"/>
      <c r="R249" s="9"/>
      <c r="S249" s="389"/>
      <c r="T249" s="4">
        <v>255</v>
      </c>
    </row>
    <row r="250" spans="1:20" s="340" customFormat="1" ht="15.95" customHeight="1" x14ac:dyDescent="0.2">
      <c r="A250" s="77"/>
      <c r="B250" s="90" t="s">
        <v>528</v>
      </c>
      <c r="C250" s="99" t="s">
        <v>847</v>
      </c>
      <c r="D250" s="96" t="s">
        <v>309</v>
      </c>
      <c r="E250" s="4">
        <v>256</v>
      </c>
      <c r="F250" s="9"/>
      <c r="G250" s="9"/>
      <c r="H250" s="9"/>
      <c r="I250" s="9"/>
      <c r="J250" s="9"/>
      <c r="K250" s="9"/>
      <c r="L250" s="9"/>
      <c r="M250" s="9"/>
      <c r="N250" s="389"/>
      <c r="P250" s="9"/>
      <c r="Q250" s="9"/>
      <c r="R250" s="9"/>
      <c r="S250" s="389"/>
      <c r="T250" s="4">
        <v>256</v>
      </c>
    </row>
    <row r="251" spans="1:20" s="340" customFormat="1" ht="15.95" customHeight="1" x14ac:dyDescent="0.2">
      <c r="A251" s="77"/>
      <c r="B251" s="90" t="s">
        <v>528</v>
      </c>
      <c r="C251" s="99" t="s">
        <v>292</v>
      </c>
      <c r="D251" s="64" t="s">
        <v>293</v>
      </c>
      <c r="E251" s="4">
        <v>257</v>
      </c>
      <c r="F251" s="9"/>
      <c r="G251" s="9"/>
      <c r="H251" s="9"/>
      <c r="I251" s="9"/>
      <c r="J251" s="9"/>
      <c r="K251" s="9"/>
      <c r="L251" s="9"/>
      <c r="M251" s="9"/>
      <c r="N251" s="389"/>
      <c r="P251" s="9"/>
      <c r="Q251" s="9"/>
      <c r="R251" s="9"/>
      <c r="S251" s="389"/>
      <c r="T251" s="4">
        <v>257</v>
      </c>
    </row>
    <row r="252" spans="1:20" s="340" customFormat="1" ht="15.95" customHeight="1" x14ac:dyDescent="0.2">
      <c r="A252" s="77"/>
      <c r="B252" s="90" t="s">
        <v>528</v>
      </c>
      <c r="C252" s="99" t="s">
        <v>310</v>
      </c>
      <c r="D252" s="64" t="s">
        <v>311</v>
      </c>
      <c r="E252" s="4">
        <v>258</v>
      </c>
      <c r="F252" s="9"/>
      <c r="G252" s="9"/>
      <c r="H252" s="9"/>
      <c r="I252" s="9"/>
      <c r="J252" s="9"/>
      <c r="K252" s="9"/>
      <c r="L252" s="9"/>
      <c r="M252" s="9"/>
      <c r="N252" s="389"/>
      <c r="P252" s="9"/>
      <c r="Q252" s="9"/>
      <c r="R252" s="9"/>
      <c r="S252" s="389"/>
      <c r="T252" s="4">
        <v>258</v>
      </c>
    </row>
    <row r="253" spans="1:20" s="340" customFormat="1" ht="15.95" customHeight="1" x14ac:dyDescent="0.2">
      <c r="A253" s="77"/>
      <c r="B253" s="90" t="s">
        <v>528</v>
      </c>
      <c r="C253" s="99" t="s">
        <v>839</v>
      </c>
      <c r="D253" s="96" t="s">
        <v>312</v>
      </c>
      <c r="E253" s="377">
        <v>235</v>
      </c>
      <c r="F253" s="9"/>
      <c r="G253" s="9"/>
      <c r="H253" s="9"/>
      <c r="I253" s="9"/>
      <c r="J253" s="9"/>
      <c r="K253" s="9"/>
      <c r="L253" s="9"/>
      <c r="M253" s="9"/>
      <c r="N253" s="389"/>
      <c r="P253" s="9"/>
      <c r="Q253" s="9"/>
      <c r="R253" s="9"/>
      <c r="S253" s="389"/>
      <c r="T253" s="377">
        <v>235</v>
      </c>
    </row>
    <row r="254" spans="1:20" s="340" customFormat="1" ht="15.95" customHeight="1" x14ac:dyDescent="0.2">
      <c r="A254" s="77"/>
      <c r="B254" s="90" t="s">
        <v>528</v>
      </c>
      <c r="C254" s="99" t="s">
        <v>846</v>
      </c>
      <c r="D254" s="96" t="s">
        <v>313</v>
      </c>
      <c r="E254" s="4">
        <v>260</v>
      </c>
      <c r="F254" s="9"/>
      <c r="G254" s="9"/>
      <c r="H254" s="9"/>
      <c r="I254" s="9"/>
      <c r="J254" s="9"/>
      <c r="K254" s="9"/>
      <c r="L254" s="9"/>
      <c r="M254" s="9"/>
      <c r="N254" s="389"/>
      <c r="P254" s="9"/>
      <c r="Q254" s="9"/>
      <c r="R254" s="9"/>
      <c r="S254" s="389"/>
      <c r="T254" s="4">
        <v>260</v>
      </c>
    </row>
    <row r="255" spans="1:20" s="340" customFormat="1" ht="15.95" customHeight="1" x14ac:dyDescent="0.2">
      <c r="A255" s="77"/>
      <c r="B255" s="90" t="s">
        <v>528</v>
      </c>
      <c r="C255" s="99" t="s">
        <v>845</v>
      </c>
      <c r="D255" s="96" t="s">
        <v>321</v>
      </c>
      <c r="E255" s="4">
        <v>261</v>
      </c>
      <c r="F255" s="9"/>
      <c r="G255" s="9"/>
      <c r="H255" s="9"/>
      <c r="I255" s="9"/>
      <c r="J255" s="9"/>
      <c r="K255" s="9"/>
      <c r="L255" s="9"/>
      <c r="M255" s="9"/>
      <c r="N255" s="389"/>
      <c r="P255" s="9"/>
      <c r="Q255" s="9"/>
      <c r="R255" s="9"/>
      <c r="S255" s="389"/>
      <c r="T255" s="4">
        <v>261</v>
      </c>
    </row>
    <row r="256" spans="1:20" s="340" customFormat="1" ht="15.95" customHeight="1" x14ac:dyDescent="0.2">
      <c r="A256" s="77"/>
      <c r="B256" s="90" t="s">
        <v>528</v>
      </c>
      <c r="C256" s="99" t="s">
        <v>328</v>
      </c>
      <c r="D256" s="64" t="s">
        <v>329</v>
      </c>
      <c r="E256" s="4">
        <v>262</v>
      </c>
      <c r="F256" s="9"/>
      <c r="G256" s="9"/>
      <c r="H256" s="9"/>
      <c r="I256" s="9"/>
      <c r="J256" s="9"/>
      <c r="K256" s="9"/>
      <c r="L256" s="9"/>
      <c r="M256" s="9"/>
      <c r="N256" s="389"/>
      <c r="P256" s="9"/>
      <c r="Q256" s="9"/>
      <c r="R256" s="9"/>
      <c r="S256" s="389"/>
      <c r="T256" s="4">
        <v>262</v>
      </c>
    </row>
    <row r="257" spans="1:20" s="340" customFormat="1" ht="15.95" customHeight="1" x14ac:dyDescent="0.2">
      <c r="A257" s="77"/>
      <c r="B257" s="90" t="s">
        <v>528</v>
      </c>
      <c r="C257" s="99" t="s">
        <v>318</v>
      </c>
      <c r="D257" s="64" t="s">
        <v>319</v>
      </c>
      <c r="E257" s="4">
        <v>263</v>
      </c>
      <c r="F257" s="9"/>
      <c r="G257" s="9"/>
      <c r="H257" s="9"/>
      <c r="I257" s="9"/>
      <c r="J257" s="9"/>
      <c r="K257" s="9"/>
      <c r="L257" s="9"/>
      <c r="M257" s="9"/>
      <c r="N257" s="389"/>
      <c r="P257" s="9"/>
      <c r="Q257" s="9"/>
      <c r="R257" s="9"/>
      <c r="S257" s="389"/>
      <c r="T257" s="4">
        <v>263</v>
      </c>
    </row>
    <row r="258" spans="1:20" s="340" customFormat="1" ht="15.95" customHeight="1" x14ac:dyDescent="0.2">
      <c r="A258" s="77"/>
      <c r="B258" s="90" t="s">
        <v>528</v>
      </c>
      <c r="C258" s="99" t="s">
        <v>841</v>
      </c>
      <c r="D258" s="64" t="s">
        <v>308</v>
      </c>
      <c r="E258" s="4">
        <v>264</v>
      </c>
      <c r="F258" s="9"/>
      <c r="G258" s="9"/>
      <c r="H258" s="9"/>
      <c r="I258" s="9"/>
      <c r="J258" s="9"/>
      <c r="K258" s="9"/>
      <c r="L258" s="9"/>
      <c r="M258" s="9"/>
      <c r="N258" s="389"/>
      <c r="P258" s="9"/>
      <c r="Q258" s="9"/>
      <c r="R258" s="9"/>
      <c r="S258" s="389"/>
      <c r="T258" s="4">
        <v>264</v>
      </c>
    </row>
    <row r="259" spans="1:20" s="340" customFormat="1" ht="15.95" customHeight="1" x14ac:dyDescent="0.2">
      <c r="A259" s="77"/>
      <c r="B259" s="90" t="s">
        <v>528</v>
      </c>
      <c r="C259" s="99" t="s">
        <v>322</v>
      </c>
      <c r="D259" s="64" t="s">
        <v>323</v>
      </c>
      <c r="E259" s="4">
        <v>265</v>
      </c>
      <c r="F259" s="9"/>
      <c r="G259" s="9"/>
      <c r="H259" s="9"/>
      <c r="I259" s="9"/>
      <c r="J259" s="9"/>
      <c r="K259" s="9"/>
      <c r="L259" s="9"/>
      <c r="M259" s="9"/>
      <c r="N259" s="389"/>
      <c r="P259" s="9"/>
      <c r="Q259" s="9"/>
      <c r="R259" s="9"/>
      <c r="S259" s="389"/>
      <c r="T259" s="4">
        <v>265</v>
      </c>
    </row>
    <row r="260" spans="1:20" s="340" customFormat="1" ht="15.95" customHeight="1" x14ac:dyDescent="0.2">
      <c r="A260" s="77"/>
      <c r="B260" s="90" t="s">
        <v>528</v>
      </c>
      <c r="C260" s="99" t="s">
        <v>324</v>
      </c>
      <c r="D260" s="64" t="s">
        <v>325</v>
      </c>
      <c r="E260" s="4">
        <v>266</v>
      </c>
      <c r="F260" s="9"/>
      <c r="G260" s="9"/>
      <c r="H260" s="9"/>
      <c r="I260" s="9"/>
      <c r="J260" s="9"/>
      <c r="K260" s="9"/>
      <c r="L260" s="9"/>
      <c r="M260" s="9"/>
      <c r="N260" s="389"/>
      <c r="P260" s="9"/>
      <c r="Q260" s="9"/>
      <c r="R260" s="9"/>
      <c r="S260" s="389"/>
      <c r="T260" s="4">
        <v>266</v>
      </c>
    </row>
    <row r="261" spans="1:20" s="340" customFormat="1" ht="15.95" customHeight="1" x14ac:dyDescent="0.2">
      <c r="A261" s="77"/>
      <c r="B261" s="90" t="s">
        <v>528</v>
      </c>
      <c r="C261" s="99" t="s">
        <v>326</v>
      </c>
      <c r="D261" s="64" t="s">
        <v>327</v>
      </c>
      <c r="E261" s="4">
        <v>267</v>
      </c>
      <c r="F261" s="9"/>
      <c r="G261" s="9"/>
      <c r="H261" s="9"/>
      <c r="I261" s="9"/>
      <c r="J261" s="9"/>
      <c r="K261" s="9"/>
      <c r="L261" s="9"/>
      <c r="M261" s="9"/>
      <c r="N261" s="389"/>
      <c r="P261" s="9"/>
      <c r="Q261" s="9"/>
      <c r="R261" s="9"/>
      <c r="S261" s="389"/>
      <c r="T261" s="4">
        <v>267</v>
      </c>
    </row>
    <row r="262" spans="1:20" s="340" customFormat="1" ht="15.95" customHeight="1" x14ac:dyDescent="0.2">
      <c r="A262" s="77"/>
      <c r="B262" s="90" t="s">
        <v>528</v>
      </c>
      <c r="C262" s="99" t="s">
        <v>844</v>
      </c>
      <c r="D262" s="96" t="s">
        <v>330</v>
      </c>
      <c r="E262" s="4">
        <v>268</v>
      </c>
      <c r="F262" s="9"/>
      <c r="G262" s="9"/>
      <c r="H262" s="9"/>
      <c r="I262" s="9"/>
      <c r="J262" s="9"/>
      <c r="K262" s="9"/>
      <c r="L262" s="9"/>
      <c r="M262" s="9"/>
      <c r="N262" s="389"/>
      <c r="P262" s="9"/>
      <c r="Q262" s="9"/>
      <c r="R262" s="9"/>
      <c r="S262" s="389"/>
      <c r="T262" s="4">
        <v>268</v>
      </c>
    </row>
    <row r="263" spans="1:20" ht="15.95" customHeight="1" x14ac:dyDescent="0.2">
      <c r="A263" s="77"/>
      <c r="B263" s="90" t="s">
        <v>528</v>
      </c>
      <c r="C263" s="99" t="s">
        <v>289</v>
      </c>
      <c r="D263" s="64" t="s">
        <v>290</v>
      </c>
      <c r="E263" s="4">
        <v>269</v>
      </c>
      <c r="F263" s="9"/>
      <c r="G263" s="9"/>
      <c r="H263" s="9"/>
      <c r="I263" s="9"/>
      <c r="J263" s="9"/>
      <c r="K263" s="9"/>
      <c r="L263" s="9"/>
      <c r="M263" s="9"/>
      <c r="N263" s="389"/>
      <c r="P263" s="9"/>
      <c r="Q263" s="9"/>
      <c r="R263" s="9"/>
      <c r="S263" s="389"/>
      <c r="T263" s="4">
        <v>269</v>
      </c>
    </row>
    <row r="264" spans="1:20" ht="0.95" customHeight="1" x14ac:dyDescent="0.2">
      <c r="B264" s="341"/>
      <c r="C264" s="74"/>
      <c r="D264" s="341"/>
      <c r="E264" s="341"/>
      <c r="H264" s="333"/>
      <c r="I264" s="333"/>
      <c r="K264" s="333"/>
      <c r="L264" s="333"/>
      <c r="N264" s="383"/>
      <c r="S264" s="383"/>
      <c r="T264" s="341"/>
    </row>
    <row r="265" spans="1:20" ht="0.95" customHeight="1" x14ac:dyDescent="0.2">
      <c r="B265" s="341"/>
      <c r="C265" s="341"/>
      <c r="D265" s="341"/>
      <c r="E265" s="341"/>
      <c r="H265" s="333"/>
      <c r="I265" s="333"/>
      <c r="K265" s="333"/>
      <c r="L265" s="333"/>
      <c r="N265" s="383"/>
      <c r="S265" s="383"/>
      <c r="T265" s="341"/>
    </row>
    <row r="266" spans="1:20" s="409" customFormat="1" ht="27" customHeight="1" thickBot="1" x14ac:dyDescent="0.25">
      <c r="B266" s="65"/>
      <c r="C266" s="61" t="s">
        <v>356</v>
      </c>
      <c r="D266" s="62" t="s">
        <v>1112</v>
      </c>
      <c r="E266" s="4">
        <v>250</v>
      </c>
      <c r="F266" s="58">
        <f t="shared" ref="F266:M266" si="12">SUM(F18,F67,F126,F178,F230)</f>
        <v>0</v>
      </c>
      <c r="G266" s="58">
        <f t="shared" si="12"/>
        <v>0</v>
      </c>
      <c r="H266" s="58">
        <f t="shared" si="12"/>
        <v>0</v>
      </c>
      <c r="I266" s="58">
        <f t="shared" si="12"/>
        <v>0</v>
      </c>
      <c r="J266" s="58">
        <f t="shared" si="12"/>
        <v>0</v>
      </c>
      <c r="K266" s="58">
        <f t="shared" si="12"/>
        <v>0</v>
      </c>
      <c r="L266" s="58">
        <f t="shared" si="12"/>
        <v>0</v>
      </c>
      <c r="M266" s="58">
        <f t="shared" si="12"/>
        <v>0</v>
      </c>
      <c r="N266" s="9"/>
      <c r="P266" s="58">
        <f>SUM(P18,P67,P126,P178,P230)</f>
        <v>0</v>
      </c>
      <c r="Q266" s="58">
        <f>SUM(Q18,Q67,Q126,Q178,Q230)</f>
        <v>0</v>
      </c>
      <c r="R266" s="58">
        <f>SUM(R18,R67,R126,R178,R230)</f>
        <v>0</v>
      </c>
      <c r="S266" s="9"/>
      <c r="T266" s="4">
        <v>250</v>
      </c>
    </row>
    <row r="267" spans="1:20" s="409" customFormat="1" ht="27" customHeight="1" thickTop="1" x14ac:dyDescent="0.2">
      <c r="B267" s="65"/>
      <c r="C267" s="422" t="s">
        <v>1024</v>
      </c>
      <c r="D267" s="421" t="s">
        <v>1027</v>
      </c>
      <c r="E267" s="4">
        <v>252</v>
      </c>
      <c r="F267" s="9"/>
      <c r="G267" s="9"/>
      <c r="H267" s="9"/>
      <c r="I267" s="9"/>
      <c r="J267" s="9"/>
      <c r="K267" s="9"/>
      <c r="L267" s="9"/>
      <c r="M267" s="9"/>
      <c r="N267" s="389"/>
      <c r="O267" s="409">
        <v>501</v>
      </c>
      <c r="P267" s="9"/>
      <c r="Q267" s="9"/>
      <c r="R267" s="9"/>
      <c r="S267" s="389"/>
      <c r="T267" s="4">
        <v>252</v>
      </c>
    </row>
    <row r="268" spans="1:20" ht="27" customHeight="1" thickBot="1" x14ac:dyDescent="0.25">
      <c r="B268" s="65"/>
      <c r="C268" s="61" t="s">
        <v>1025</v>
      </c>
      <c r="D268" s="62" t="s">
        <v>1026</v>
      </c>
      <c r="E268" s="4">
        <v>270</v>
      </c>
      <c r="F268" s="58">
        <f>SUM(F266,F267)</f>
        <v>0</v>
      </c>
      <c r="G268" s="58">
        <f t="shared" ref="G268:N268" si="13">SUM(G266,G267)</f>
        <v>0</v>
      </c>
      <c r="H268" s="58">
        <f t="shared" si="13"/>
        <v>0</v>
      </c>
      <c r="I268" s="58">
        <f t="shared" si="13"/>
        <v>0</v>
      </c>
      <c r="J268" s="58">
        <f t="shared" si="13"/>
        <v>0</v>
      </c>
      <c r="K268" s="58">
        <f t="shared" si="13"/>
        <v>0</v>
      </c>
      <c r="L268" s="58">
        <f t="shared" si="13"/>
        <v>0</v>
      </c>
      <c r="M268" s="58">
        <f t="shared" si="13"/>
        <v>0</v>
      </c>
      <c r="N268" s="58">
        <f t="shared" si="13"/>
        <v>0</v>
      </c>
      <c r="P268" s="58">
        <f>SUM(P266,P267)</f>
        <v>0</v>
      </c>
      <c r="Q268" s="58">
        <f>SUM(Q266,Q267)</f>
        <v>0</v>
      </c>
      <c r="R268" s="58">
        <f>SUM(R266,R267)</f>
        <v>0</v>
      </c>
      <c r="S268" s="58">
        <f>SUM(S266,S267)</f>
        <v>0</v>
      </c>
      <c r="T268" s="4">
        <v>270</v>
      </c>
    </row>
    <row r="269" spans="1:20" ht="35.25" hidden="1" customHeight="1" thickTop="1" x14ac:dyDescent="0.2">
      <c r="N269" s="383"/>
      <c r="S269" s="383"/>
    </row>
    <row r="270" spans="1:20" ht="31.5" hidden="1" customHeight="1" x14ac:dyDescent="0.2">
      <c r="N270" s="383"/>
      <c r="S270" s="383"/>
    </row>
    <row r="271" spans="1:20" ht="31.5" hidden="1" customHeight="1" x14ac:dyDescent="0.2">
      <c r="N271" s="383"/>
      <c r="S271" s="383"/>
    </row>
    <row r="272" spans="1:20" ht="31.5" hidden="1" customHeight="1" x14ac:dyDescent="0.2">
      <c r="N272" s="383"/>
      <c r="S272" s="383"/>
    </row>
    <row r="273" spans="3:20" ht="27" hidden="1" customHeight="1" x14ac:dyDescent="0.2">
      <c r="N273" s="383"/>
      <c r="S273" s="383"/>
    </row>
    <row r="274" spans="3:20" ht="6" customHeight="1" thickTop="1" x14ac:dyDescent="0.2">
      <c r="C274" s="15"/>
      <c r="D274" s="15"/>
      <c r="E274" s="15"/>
      <c r="F274" s="15"/>
      <c r="G274" s="15"/>
      <c r="H274" s="15"/>
      <c r="I274" s="15"/>
      <c r="J274" s="15"/>
      <c r="K274" s="15"/>
      <c r="L274" s="15"/>
      <c r="M274" s="15"/>
      <c r="N274" s="15"/>
      <c r="P274" s="15"/>
      <c r="Q274" s="15"/>
      <c r="R274" s="15"/>
      <c r="S274" s="15"/>
      <c r="T274" s="15"/>
    </row>
    <row r="275" spans="3:20" ht="19.5" customHeight="1" x14ac:dyDescent="0.2">
      <c r="C275" s="171" t="s">
        <v>954</v>
      </c>
      <c r="N275" s="383"/>
      <c r="S275" s="383"/>
      <c r="T275" s="320" t="s">
        <v>366</v>
      </c>
    </row>
    <row r="276" spans="3:20" x14ac:dyDescent="0.2">
      <c r="N276" s="383"/>
      <c r="S276" s="383"/>
    </row>
    <row r="277" spans="3:20" ht="12.75" hidden="1" customHeight="1" x14ac:dyDescent="0.2">
      <c r="F277" s="414"/>
      <c r="G277" s="414"/>
      <c r="H277" s="414"/>
      <c r="I277" s="414"/>
      <c r="J277" s="414"/>
      <c r="K277" s="414"/>
      <c r="L277" s="414"/>
      <c r="M277" s="414"/>
      <c r="N277" s="414"/>
      <c r="O277" s="414"/>
      <c r="P277" s="414"/>
      <c r="Q277" s="414"/>
      <c r="R277" s="414"/>
      <c r="S277" s="414"/>
    </row>
    <row r="278" spans="3:20" ht="12.75" hidden="1" customHeight="1" x14ac:dyDescent="0.2">
      <c r="F278" s="414"/>
      <c r="G278" s="414"/>
      <c r="H278" s="414"/>
      <c r="I278" s="414"/>
      <c r="J278" s="414"/>
      <c r="K278" s="414"/>
      <c r="L278" s="414"/>
      <c r="M278" s="414"/>
      <c r="N278" s="414"/>
      <c r="O278" s="414"/>
      <c r="P278" s="414"/>
      <c r="Q278" s="414"/>
      <c r="R278" s="414"/>
      <c r="S278" s="414"/>
    </row>
    <row r="279" spans="3:20" hidden="1" x14ac:dyDescent="0.2">
      <c r="F279" s="456"/>
      <c r="G279" s="414"/>
      <c r="H279" s="414"/>
      <c r="I279" s="414"/>
      <c r="J279" s="414"/>
      <c r="K279" s="414"/>
      <c r="L279" s="414"/>
      <c r="M279" s="414"/>
      <c r="N279" s="414"/>
      <c r="O279" s="414"/>
      <c r="P279" s="414"/>
      <c r="Q279" s="414"/>
      <c r="R279" s="414"/>
      <c r="S279" s="414"/>
    </row>
    <row r="280" spans="3:20" ht="12.75" hidden="1" customHeight="1" x14ac:dyDescent="0.2">
      <c r="F280" s="324"/>
      <c r="N280" s="383"/>
      <c r="S280" s="383"/>
      <c r="T280" s="13"/>
    </row>
    <row r="281" spans="3:20" ht="12.75" hidden="1" customHeight="1" x14ac:dyDescent="0.2">
      <c r="F281" s="324"/>
      <c r="N281" s="383"/>
      <c r="S281" s="383"/>
    </row>
    <row r="282" spans="3:20" ht="12.75" hidden="1" customHeight="1" x14ac:dyDescent="0.2">
      <c r="F282" s="11"/>
      <c r="N282" s="383"/>
      <c r="S282" s="383"/>
    </row>
    <row r="283" spans="3:20" ht="12.75" customHeight="1" x14ac:dyDescent="0.2">
      <c r="C283" s="195" t="str">
        <f>"Version: "&amp;C318</f>
        <v>Version: 1.00.D0</v>
      </c>
      <c r="F283" s="12"/>
      <c r="N283" s="383"/>
      <c r="S283" s="383"/>
    </row>
    <row r="284" spans="3:20" x14ac:dyDescent="0.2">
      <c r="C284" s="141" t="s">
        <v>793</v>
      </c>
      <c r="F284" s="324"/>
      <c r="N284" s="383"/>
      <c r="S284" s="383"/>
    </row>
    <row r="285" spans="3:20" x14ac:dyDescent="0.2">
      <c r="C285" s="91" t="s">
        <v>416</v>
      </c>
      <c r="D285" s="91"/>
      <c r="E285" s="142"/>
      <c r="F285" s="177" t="str">
        <f t="shared" ref="F285:L285" si="14">IF(MIN(F18:F273)&lt;0,"ERROR","")</f>
        <v/>
      </c>
      <c r="G285" s="177" t="str">
        <f t="shared" si="14"/>
        <v/>
      </c>
      <c r="H285" s="177" t="str">
        <f t="shared" si="14"/>
        <v/>
      </c>
      <c r="I285" s="177" t="str">
        <f t="shared" si="14"/>
        <v/>
      </c>
      <c r="J285" s="177" t="str">
        <f t="shared" si="14"/>
        <v/>
      </c>
      <c r="K285" s="177" t="str">
        <f t="shared" si="14"/>
        <v/>
      </c>
      <c r="L285" s="177" t="str">
        <f t="shared" si="14"/>
        <v/>
      </c>
      <c r="M285" s="474"/>
      <c r="N285" s="474"/>
      <c r="O285" s="474"/>
      <c r="P285" s="177" t="str">
        <f>IF(MIN(P18:P273)&lt;0,"ERROR","")</f>
        <v/>
      </c>
      <c r="Q285" s="177" t="str">
        <f>IF(MIN(Q18:Q273)&lt;0,"ERROR","")</f>
        <v/>
      </c>
      <c r="R285" s="474"/>
      <c r="S285" s="474"/>
    </row>
    <row r="286" spans="3:20" x14ac:dyDescent="0.2">
      <c r="C286" s="143" t="s">
        <v>792</v>
      </c>
      <c r="D286" s="143"/>
      <c r="E286" s="154"/>
      <c r="F286" s="177" t="str">
        <f t="shared" ref="F286:M286" si="15">IF(MAX(F19:F66,F69:F73,F75:F125,F128:F130,F132:F163,F165:F177,F180:F195,F197:F229,F231:F263,F267)&gt;100000,"Warnung","")</f>
        <v/>
      </c>
      <c r="G286" s="177" t="str">
        <f t="shared" si="15"/>
        <v/>
      </c>
      <c r="H286" s="177" t="str">
        <f t="shared" si="15"/>
        <v/>
      </c>
      <c r="I286" s="177" t="str">
        <f t="shared" si="15"/>
        <v/>
      </c>
      <c r="J286" s="177" t="str">
        <f t="shared" si="15"/>
        <v/>
      </c>
      <c r="K286" s="177" t="str">
        <f t="shared" si="15"/>
        <v/>
      </c>
      <c r="L286" s="177" t="str">
        <f t="shared" si="15"/>
        <v/>
      </c>
      <c r="M286" s="177" t="str">
        <f t="shared" si="15"/>
        <v/>
      </c>
      <c r="N286" s="177" t="str">
        <f>IF(MAX(N266)&gt;100000,"Warnung","")</f>
        <v/>
      </c>
      <c r="O286" s="474"/>
      <c r="P286" s="177" t="str">
        <f>IF(MAX(P19:P66,P69:P73,P75:P125,P128:P130,P132:P163,P165:P177,P180:P195,P197:P229,P231:P263,P267)&gt;100000,"Warnung","")</f>
        <v/>
      </c>
      <c r="Q286" s="177" t="str">
        <f>IF(MAX(Q19:Q66,Q69:Q73,Q75:Q125,Q128:Q130,Q132:Q163,Q165:Q177,Q180:Q195,Q197:Q229,Q231:Q263,Q267)&gt;100000,"Warnung","")</f>
        <v/>
      </c>
      <c r="R286" s="177" t="str">
        <f>IF(MAX(R19:R66,R69:R73,R75:R125,R128:R130,R132:R163,R165:R177,R180:R195,R197:R229,R231:R263,R267)&gt;100000,"Warnung","")</f>
        <v/>
      </c>
      <c r="S286" s="177" t="str">
        <f>IF(MAX(S268)&gt;100000,"Warnung","")</f>
        <v/>
      </c>
    </row>
    <row r="287" spans="3:20" x14ac:dyDescent="0.2">
      <c r="C287" s="156"/>
      <c r="N287" s="383"/>
      <c r="S287" s="383"/>
    </row>
    <row r="288" spans="3:20" x14ac:dyDescent="0.2">
      <c r="N288" s="383"/>
      <c r="S288" s="383"/>
    </row>
    <row r="289" spans="3:19" x14ac:dyDescent="0.2">
      <c r="C289" s="156"/>
      <c r="D289" s="156"/>
      <c r="E289" s="156"/>
      <c r="N289" s="383"/>
      <c r="S289" s="383"/>
    </row>
    <row r="290" spans="3:19" x14ac:dyDescent="0.2">
      <c r="C290" s="156"/>
      <c r="D290" s="156"/>
      <c r="E290" s="156"/>
      <c r="N290" s="383"/>
      <c r="S290" s="383"/>
    </row>
    <row r="291" spans="3:19" x14ac:dyDescent="0.2">
      <c r="N291" s="383"/>
      <c r="S291" s="383"/>
    </row>
    <row r="292" spans="3:19" x14ac:dyDescent="0.2">
      <c r="N292" s="383"/>
      <c r="S292" s="383"/>
    </row>
    <row r="293" spans="3:19" x14ac:dyDescent="0.2">
      <c r="N293" s="383"/>
      <c r="S293" s="383"/>
    </row>
    <row r="294" spans="3:19" x14ac:dyDescent="0.2">
      <c r="N294" s="383"/>
      <c r="S294" s="383"/>
    </row>
    <row r="295" spans="3:19" x14ac:dyDescent="0.2">
      <c r="N295" s="383"/>
      <c r="S295" s="383"/>
    </row>
    <row r="296" spans="3:19" x14ac:dyDescent="0.2">
      <c r="N296" s="383"/>
      <c r="S296" s="383"/>
    </row>
    <row r="297" spans="3:19" x14ac:dyDescent="0.2">
      <c r="N297" s="383"/>
      <c r="S297" s="383"/>
    </row>
    <row r="298" spans="3:19" x14ac:dyDescent="0.2">
      <c r="N298" s="383"/>
      <c r="S298" s="383"/>
    </row>
    <row r="299" spans="3:19" x14ac:dyDescent="0.2">
      <c r="N299" s="383"/>
      <c r="S299" s="383"/>
    </row>
    <row r="300" spans="3:19" x14ac:dyDescent="0.2">
      <c r="N300" s="383"/>
      <c r="S300" s="383"/>
    </row>
    <row r="301" spans="3:19" x14ac:dyDescent="0.2">
      <c r="N301" s="383"/>
      <c r="S301" s="383"/>
    </row>
    <row r="302" spans="3:19" x14ac:dyDescent="0.2">
      <c r="N302" s="383"/>
      <c r="S302" s="383"/>
    </row>
    <row r="306" spans="1:19" x14ac:dyDescent="0.2">
      <c r="A306" s="310"/>
    </row>
    <row r="307" spans="1:19" hidden="1" x14ac:dyDescent="0.2">
      <c r="C307" s="320" t="s">
        <v>785</v>
      </c>
      <c r="D307" s="320">
        <f>SUM(F307:S307)</f>
        <v>0</v>
      </c>
      <c r="F307" s="281">
        <f>COUNTA(F19:F66,F69:F73,F75:F125,F128:F130,F132:F163,F165:F177,F180:F195,F197:F229,F231:F263,F267)</f>
        <v>0</v>
      </c>
      <c r="G307" s="281">
        <f t="shared" ref="G307:M307" si="16">COUNTA(G19:G66,G69:G73,G75:G125,G128:G130,G132:G163,G165:G177,G180:G195,G197:G229,G231:G263,G267)</f>
        <v>0</v>
      </c>
      <c r="H307" s="281">
        <f t="shared" si="16"/>
        <v>0</v>
      </c>
      <c r="I307" s="281">
        <f t="shared" si="16"/>
        <v>0</v>
      </c>
      <c r="J307" s="281">
        <f t="shared" si="16"/>
        <v>0</v>
      </c>
      <c r="K307" s="281">
        <f t="shared" si="16"/>
        <v>0</v>
      </c>
      <c r="L307" s="281">
        <f t="shared" si="16"/>
        <v>0</v>
      </c>
      <c r="M307" s="281">
        <f t="shared" si="16"/>
        <v>0</v>
      </c>
      <c r="N307" s="281">
        <f>COUNTA(N19:N66,N69:N73,N75:N125,N128:N130,N132:N163,N165:N177,N180:N195,N197:N229,N231:N263,N266)</f>
        <v>0</v>
      </c>
      <c r="O307" s="281"/>
      <c r="P307" s="281">
        <f>COUNTA(P19:P66,P69:P73,P75:P125,P128:P130,P132:P163,P165:P177,P180:P195,P197:P229,P231:P263,P267)</f>
        <v>0</v>
      </c>
      <c r="Q307" s="281">
        <f>COUNTA(Q19:Q66,Q69:Q73,Q75:Q125,Q128:Q130,Q132:Q163,Q165:Q177,Q180:Q195,Q197:Q229,Q231:Q263,Q267)</f>
        <v>0</v>
      </c>
      <c r="R307" s="281">
        <f>COUNTA(R19:R66,R69:R73,R75:R125,R128:R130,R132:R163,R165:R177,R180:R195,R197:R229,R231:R263,R267)</f>
        <v>0</v>
      </c>
      <c r="S307" s="281">
        <f>COUNTA(S19:S66,S69:S73,S75:S125,S128:S130,S132:S163,S165:S177,S180:S195,S197:S229,S231:S263,S266)</f>
        <v>0</v>
      </c>
    </row>
    <row r="308" spans="1:19" hidden="1" x14ac:dyDescent="0.2">
      <c r="C308" s="320" t="s">
        <v>801</v>
      </c>
      <c r="D308" s="320">
        <f>COUNTIF(F308:T308,TRUE)</f>
        <v>0</v>
      </c>
      <c r="F308" s="475"/>
      <c r="G308" s="475"/>
      <c r="H308" s="475" t="b">
        <f>Metadata!$D$38</f>
        <v>0</v>
      </c>
      <c r="I308" s="475" t="b">
        <f>Metadata!$D$44</f>
        <v>0</v>
      </c>
      <c r="J308" s="475"/>
      <c r="K308" s="475" t="b">
        <f>Metadata!$D$38</f>
        <v>0</v>
      </c>
      <c r="L308" s="475" t="b">
        <f>Metadata!$D$44</f>
        <v>0</v>
      </c>
      <c r="M308" s="475"/>
      <c r="N308" s="475"/>
      <c r="O308" s="475"/>
      <c r="P308" s="475"/>
      <c r="Q308" s="475"/>
      <c r="R308" s="475"/>
      <c r="S308" s="475"/>
    </row>
    <row r="309" spans="1:19" hidden="1" x14ac:dyDescent="0.2"/>
    <row r="315" spans="1:19" x14ac:dyDescent="0.2">
      <c r="B315" s="218" t="s">
        <v>5</v>
      </c>
      <c r="C315" s="219" t="str">
        <f>S2</f>
        <v>XXXXXX</v>
      </c>
    </row>
    <row r="316" spans="1:19" x14ac:dyDescent="0.2">
      <c r="B316" s="85"/>
      <c r="C316" s="220" t="str">
        <f>S1</f>
        <v>INA41</v>
      </c>
    </row>
    <row r="317" spans="1:19" x14ac:dyDescent="0.2">
      <c r="B317" s="85"/>
      <c r="C317" s="221" t="str">
        <f>S3</f>
        <v>TT.MM.JJJJ</v>
      </c>
    </row>
    <row r="318" spans="1:19" x14ac:dyDescent="0.2">
      <c r="B318" s="85"/>
      <c r="C318" s="222" t="s">
        <v>370</v>
      </c>
    </row>
    <row r="319" spans="1:19" x14ac:dyDescent="0.2">
      <c r="B319" s="85"/>
      <c r="C319" s="220" t="str">
        <f>F17</f>
        <v>Kol. 01</v>
      </c>
    </row>
    <row r="320" spans="1:19" x14ac:dyDescent="0.2">
      <c r="B320" s="85"/>
      <c r="C320" s="223">
        <f>COUNTIF(F285:AH292,"ERROR")</f>
        <v>0</v>
      </c>
    </row>
    <row r="321" spans="2:3" x14ac:dyDescent="0.2">
      <c r="B321" s="179"/>
      <c r="C321" s="224">
        <f>COUNTIF(F285:AH292,"WARNUNG")</f>
        <v>0</v>
      </c>
    </row>
  </sheetData>
  <sheetProtection sheet="1" autoFilter="0"/>
  <autoFilter ref="B17:C263"/>
  <mergeCells count="25">
    <mergeCell ref="G16:I16"/>
    <mergeCell ref="J16:L16"/>
    <mergeCell ref="R12:R15"/>
    <mergeCell ref="S12:S15"/>
    <mergeCell ref="B14:C15"/>
    <mergeCell ref="G14:G15"/>
    <mergeCell ref="H14:I14"/>
    <mergeCell ref="J14:J15"/>
    <mergeCell ref="K14:L14"/>
    <mergeCell ref="F5:P5"/>
    <mergeCell ref="F11:N11"/>
    <mergeCell ref="P11:S11"/>
    <mergeCell ref="F12:F15"/>
    <mergeCell ref="G12:I13"/>
    <mergeCell ref="J12:L13"/>
    <mergeCell ref="M12:M15"/>
    <mergeCell ref="N12:N15"/>
    <mergeCell ref="P12:P15"/>
    <mergeCell ref="Q12:Q15"/>
    <mergeCell ref="S1:T1"/>
    <mergeCell ref="U1:V1"/>
    <mergeCell ref="S2:T2"/>
    <mergeCell ref="U2:V2"/>
    <mergeCell ref="S3:T3"/>
    <mergeCell ref="U3:V3"/>
  </mergeCells>
  <conditionalFormatting sqref="K18:K268 H18:H268">
    <cfRule type="expression" dxfId="20" priority="1098" stopIfTrue="1">
      <formula>$H$308=TRUE</formula>
    </cfRule>
  </conditionalFormatting>
  <conditionalFormatting sqref="F10">
    <cfRule type="expression" dxfId="19" priority="3" stopIfTrue="1">
      <formula>D308&gt;0</formula>
    </cfRule>
  </conditionalFormatting>
  <conditionalFormatting sqref="L18:L268 I18:I268">
    <cfRule type="expression" dxfId="18" priority="2" stopIfTrue="1">
      <formula>$I$308=TRUE</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S12:S15" location="'INQ-A41.MELD'!S266" display="'INQ-A41.MELD'!S266"/>
    <hyperlink ref="N12:N15" location="'INQ-A41.MELD'!N266" display="'INQ-A41.MELD'!N266"/>
    <hyperlink ref="R16:S16" location="Note_04" display="4."/>
    <hyperlink ref="G16:I16" location="Note_7.2" display="7.2."/>
    <hyperlink ref="P16" location="Note_7.2" display="7.2"/>
    <hyperlink ref="Q16" location="Note_7.3" display="7.3"/>
    <hyperlink ref="M16" location="Note_7.4" display="7.4"/>
    <hyperlink ref="R16" location="Note_7.4" display="7.4"/>
    <hyperlink ref="N16" location="Note_7.5" display="7.5"/>
    <hyperlink ref="S16" location="Note_7.5" display="7.5"/>
    <hyperlink ref="F16" location="Note_7.1" display="7.1"/>
    <hyperlink ref="J16:L16" location="Note_7.3" display="7.3"/>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&amp;L&amp;"Arial,Fett"SNB vertraulich&amp;C&amp;D&amp;RSeite &amp;P</oddFooter>
  </headerFooter>
  <rowBreaks count="6" manualBreakCount="6">
    <brk id="50" min="5" max="19" man="1"/>
    <brk id="91" min="5" max="19" man="1"/>
    <brk id="125" min="5" max="19" man="1"/>
    <brk id="163" min="5" max="19" man="1"/>
    <brk id="195" min="5" max="23" man="1"/>
    <brk id="229" min="5" max="19" man="1"/>
  </rowBreaks>
  <colBreaks count="1" manualBreakCount="1">
    <brk id="20" min="17" max="108"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1"/>
  <sheetViews>
    <sheetView showGridLines="0" showRowColHeaders="0" zoomScale="80" zoomScaleNormal="80" workbookViewId="0">
      <pane xSplit="5" ySplit="17" topLeftCell="F18" activePane="bottomRight" state="frozen"/>
      <selection pane="topRight"/>
      <selection pane="bottomLeft"/>
      <selection pane="bottomRight" activeCell="F19" sqref="F19"/>
    </sheetView>
  </sheetViews>
  <sheetFormatPr baseColWidth="10" defaultColWidth="9.140625" defaultRowHeight="12.75" x14ac:dyDescent="0.2"/>
  <cols>
    <col min="1" max="1" width="4.7109375" style="320" customWidth="1"/>
    <col min="2" max="2" width="10.42578125" style="320" customWidth="1"/>
    <col min="3" max="3" width="54.7109375" style="320" customWidth="1"/>
    <col min="4" max="4" width="7.85546875" style="320" customWidth="1"/>
    <col min="5" max="5" width="4.7109375" style="320" customWidth="1"/>
    <col min="6" max="14" width="15.140625" style="320" customWidth="1"/>
    <col min="15" max="15" width="1.7109375" style="320" customWidth="1"/>
    <col min="16" max="19" width="15.140625" style="320" customWidth="1"/>
    <col min="20" max="20" width="4.7109375" style="320" customWidth="1"/>
    <col min="21" max="21" width="19.7109375" style="320" customWidth="1"/>
    <col min="22" max="16384" width="9.140625" style="320"/>
  </cols>
  <sheetData>
    <row r="1" spans="2:22" ht="21" customHeight="1" x14ac:dyDescent="0.25">
      <c r="F1" s="347" t="s">
        <v>1068</v>
      </c>
      <c r="G1" s="526"/>
      <c r="H1" s="526"/>
      <c r="I1" s="526"/>
      <c r="J1" s="526"/>
      <c r="K1" s="526"/>
      <c r="L1" s="526"/>
      <c r="M1" s="526"/>
      <c r="N1" s="526"/>
      <c r="O1" s="526"/>
      <c r="P1" s="526"/>
      <c r="R1" s="13" t="s">
        <v>1</v>
      </c>
      <c r="S1" s="787" t="s">
        <v>1079</v>
      </c>
      <c r="T1" s="787"/>
      <c r="U1" s="662"/>
      <c r="V1" s="662"/>
    </row>
    <row r="2" spans="2:22" ht="21" customHeight="1" x14ac:dyDescent="0.25">
      <c r="F2" s="573" t="s">
        <v>806</v>
      </c>
      <c r="G2" s="526"/>
      <c r="H2" s="526"/>
      <c r="I2" s="526"/>
      <c r="J2" s="526"/>
      <c r="K2" s="526"/>
      <c r="L2" s="526"/>
      <c r="M2" s="526"/>
      <c r="N2" s="526"/>
      <c r="O2" s="526"/>
      <c r="P2" s="526"/>
      <c r="R2" s="13" t="s">
        <v>1143</v>
      </c>
      <c r="S2" s="788" t="str">
        <f>Start!H3</f>
        <v>XXXXXX</v>
      </c>
      <c r="T2" s="789"/>
      <c r="U2" s="662"/>
      <c r="V2" s="662"/>
    </row>
    <row r="3" spans="2:22" ht="21" customHeight="1" x14ac:dyDescent="0.2">
      <c r="F3" s="181" t="s">
        <v>1056</v>
      </c>
      <c r="G3" s="526"/>
      <c r="H3" s="526"/>
      <c r="I3" s="526"/>
      <c r="J3" s="526"/>
      <c r="K3" s="526"/>
      <c r="L3" s="526"/>
      <c r="M3" s="526"/>
      <c r="N3" s="526"/>
      <c r="O3" s="526"/>
      <c r="P3" s="526"/>
      <c r="R3" s="13" t="s">
        <v>3</v>
      </c>
      <c r="S3" s="790" t="str">
        <f>Start!H4</f>
        <v>TT.MM.JJJJ</v>
      </c>
      <c r="T3" s="791"/>
      <c r="U3" s="662"/>
      <c r="V3" s="662"/>
    </row>
    <row r="4" spans="2:22" ht="15.75" x14ac:dyDescent="0.25">
      <c r="F4" s="567"/>
      <c r="G4" s="526"/>
      <c r="H4" s="526"/>
      <c r="I4" s="526"/>
      <c r="J4" s="526"/>
      <c r="K4" s="526"/>
      <c r="L4" s="526"/>
      <c r="M4" s="526"/>
      <c r="N4" s="526"/>
      <c r="O4" s="526"/>
      <c r="P4" s="526"/>
    </row>
    <row r="5" spans="2:22" ht="18" customHeight="1" x14ac:dyDescent="0.2">
      <c r="F5" s="795" t="s">
        <v>1062</v>
      </c>
      <c r="G5" s="795"/>
      <c r="H5" s="795"/>
      <c r="I5" s="795"/>
      <c r="J5" s="795"/>
      <c r="K5" s="795"/>
      <c r="L5" s="795"/>
      <c r="M5" s="795"/>
      <c r="N5" s="795"/>
      <c r="O5" s="795"/>
      <c r="P5" s="795"/>
    </row>
    <row r="6" spans="2:22" ht="15.75" hidden="1" x14ac:dyDescent="0.25">
      <c r="F6" s="18"/>
    </row>
    <row r="7" spans="2:22" ht="15.75" hidden="1" x14ac:dyDescent="0.25">
      <c r="F7" s="18"/>
    </row>
    <row r="8" spans="2:22" ht="15.75" hidden="1" x14ac:dyDescent="0.25">
      <c r="F8" s="18"/>
    </row>
    <row r="9" spans="2:22" x14ac:dyDescent="0.2">
      <c r="B9" s="312"/>
      <c r="F9" s="178"/>
    </row>
    <row r="10" spans="2:22" x14ac:dyDescent="0.2">
      <c r="B10" s="313"/>
      <c r="F10" s="335" t="s">
        <v>803</v>
      </c>
      <c r="H10" s="335"/>
    </row>
    <row r="11" spans="2:22" ht="15" x14ac:dyDescent="0.2">
      <c r="B11" s="314"/>
      <c r="D11" s="14"/>
      <c r="E11" s="5"/>
      <c r="F11" s="810" t="s">
        <v>677</v>
      </c>
      <c r="G11" s="810"/>
      <c r="H11" s="810"/>
      <c r="I11" s="810"/>
      <c r="J11" s="810"/>
      <c r="K11" s="810"/>
      <c r="L11" s="810"/>
      <c r="M11" s="810"/>
      <c r="N11" s="811"/>
      <c r="O11" s="244"/>
      <c r="P11" s="813" t="s">
        <v>678</v>
      </c>
      <c r="Q11" s="810"/>
      <c r="R11" s="810"/>
      <c r="S11" s="810"/>
      <c r="T11" s="5"/>
    </row>
    <row r="12" spans="2:22" ht="12.75" customHeight="1" x14ac:dyDescent="0.2">
      <c r="B12" s="317"/>
      <c r="D12" s="14"/>
      <c r="E12" s="6"/>
      <c r="F12" s="796" t="s">
        <v>721</v>
      </c>
      <c r="G12" s="804" t="s">
        <v>692</v>
      </c>
      <c r="H12" s="805"/>
      <c r="I12" s="806"/>
      <c r="J12" s="804" t="s">
        <v>726</v>
      </c>
      <c r="K12" s="805"/>
      <c r="L12" s="806"/>
      <c r="M12" s="796" t="s">
        <v>725</v>
      </c>
      <c r="N12" s="799" t="s">
        <v>952</v>
      </c>
      <c r="O12" s="245"/>
      <c r="P12" s="796" t="s">
        <v>692</v>
      </c>
      <c r="Q12" s="796" t="s">
        <v>726</v>
      </c>
      <c r="R12" s="796" t="s">
        <v>725</v>
      </c>
      <c r="S12" s="799" t="s">
        <v>952</v>
      </c>
      <c r="T12" s="6"/>
    </row>
    <row r="13" spans="2:22" ht="20.25" customHeight="1" x14ac:dyDescent="0.2">
      <c r="D13" s="14"/>
      <c r="E13" s="6"/>
      <c r="F13" s="797"/>
      <c r="G13" s="807"/>
      <c r="H13" s="808"/>
      <c r="I13" s="809"/>
      <c r="J13" s="807"/>
      <c r="K13" s="808"/>
      <c r="L13" s="809"/>
      <c r="M13" s="797"/>
      <c r="N13" s="814"/>
      <c r="O13" s="245"/>
      <c r="P13" s="797"/>
      <c r="Q13" s="797"/>
      <c r="R13" s="797"/>
      <c r="S13" s="814"/>
      <c r="T13" s="6"/>
    </row>
    <row r="14" spans="2:22" ht="40.5" customHeight="1" x14ac:dyDescent="0.2">
      <c r="B14" s="816" t="s">
        <v>1067</v>
      </c>
      <c r="C14" s="786"/>
      <c r="D14" s="14"/>
      <c r="E14" s="6"/>
      <c r="F14" s="797"/>
      <c r="G14" s="797" t="s">
        <v>1033</v>
      </c>
      <c r="H14" s="802" t="s">
        <v>724</v>
      </c>
      <c r="I14" s="803"/>
      <c r="J14" s="797" t="s">
        <v>1033</v>
      </c>
      <c r="K14" s="802" t="s">
        <v>724</v>
      </c>
      <c r="L14" s="803"/>
      <c r="M14" s="797"/>
      <c r="N14" s="814"/>
      <c r="O14" s="245"/>
      <c r="P14" s="797"/>
      <c r="Q14" s="797"/>
      <c r="R14" s="797"/>
      <c r="S14" s="814"/>
      <c r="T14" s="6"/>
    </row>
    <row r="15" spans="2:22" ht="20.25" customHeight="1" x14ac:dyDescent="0.2">
      <c r="B15" s="786"/>
      <c r="C15" s="786"/>
      <c r="D15" s="14"/>
      <c r="E15" s="6"/>
      <c r="F15" s="798"/>
      <c r="G15" s="812"/>
      <c r="H15" s="322" t="s">
        <v>723</v>
      </c>
      <c r="I15" s="247" t="s">
        <v>722</v>
      </c>
      <c r="J15" s="812"/>
      <c r="K15" s="322" t="s">
        <v>723</v>
      </c>
      <c r="L15" s="247" t="s">
        <v>722</v>
      </c>
      <c r="M15" s="798"/>
      <c r="N15" s="815"/>
      <c r="O15" s="245"/>
      <c r="P15" s="798"/>
      <c r="Q15" s="798"/>
      <c r="R15" s="798"/>
      <c r="S15" s="815"/>
      <c r="T15" s="6"/>
    </row>
    <row r="16" spans="2:22" x14ac:dyDescent="0.2">
      <c r="D16" s="14"/>
      <c r="E16" s="6"/>
      <c r="F16" s="424" t="s">
        <v>751</v>
      </c>
      <c r="G16" s="792" t="s">
        <v>752</v>
      </c>
      <c r="H16" s="794"/>
      <c r="I16" s="793"/>
      <c r="J16" s="792" t="s">
        <v>753</v>
      </c>
      <c r="K16" s="794"/>
      <c r="L16" s="793"/>
      <c r="M16" s="424" t="s">
        <v>754</v>
      </c>
      <c r="N16" s="316" t="s">
        <v>755</v>
      </c>
      <c r="O16" s="201"/>
      <c r="P16" s="424" t="s">
        <v>752</v>
      </c>
      <c r="Q16" s="424" t="s">
        <v>753</v>
      </c>
      <c r="R16" s="424" t="s">
        <v>754</v>
      </c>
      <c r="S16" s="424" t="s">
        <v>755</v>
      </c>
      <c r="T16" s="6"/>
    </row>
    <row r="17" spans="1:20" ht="36" customHeight="1" x14ac:dyDescent="0.2">
      <c r="A17" s="137"/>
      <c r="B17" s="60" t="s">
        <v>365</v>
      </c>
      <c r="C17" s="457" t="s">
        <v>720</v>
      </c>
      <c r="D17" s="455" t="s">
        <v>2</v>
      </c>
      <c r="E17" s="7"/>
      <c r="F17" s="59" t="s">
        <v>701</v>
      </c>
      <c r="G17" s="3" t="s">
        <v>702</v>
      </c>
      <c r="H17" s="59" t="s">
        <v>703</v>
      </c>
      <c r="I17" s="3" t="s">
        <v>704</v>
      </c>
      <c r="J17" s="59" t="s">
        <v>727</v>
      </c>
      <c r="K17" s="3" t="s">
        <v>728</v>
      </c>
      <c r="L17" s="59" t="s">
        <v>729</v>
      </c>
      <c r="M17" s="3" t="s">
        <v>730</v>
      </c>
      <c r="N17" s="59" t="s">
        <v>731</v>
      </c>
      <c r="P17" s="3" t="s">
        <v>732</v>
      </c>
      <c r="Q17" s="59" t="s">
        <v>708</v>
      </c>
      <c r="R17" s="59" t="s">
        <v>709</v>
      </c>
      <c r="S17" s="92" t="s">
        <v>710</v>
      </c>
      <c r="T17" s="7"/>
    </row>
    <row r="18" spans="1:20" ht="35.1" customHeight="1" thickBot="1" x14ac:dyDescent="0.25">
      <c r="A18" s="77"/>
      <c r="B18" s="103" t="s">
        <v>401</v>
      </c>
      <c r="C18" s="104"/>
      <c r="D18" s="105" t="s">
        <v>19</v>
      </c>
      <c r="E18" s="4"/>
      <c r="F18" s="315">
        <f t="shared" ref="F18:M18" si="0">SUM(F19:F66)</f>
        <v>0</v>
      </c>
      <c r="G18" s="315">
        <f t="shared" si="0"/>
        <v>0</v>
      </c>
      <c r="H18" s="315">
        <f t="shared" si="0"/>
        <v>0</v>
      </c>
      <c r="I18" s="315">
        <f t="shared" si="0"/>
        <v>0</v>
      </c>
      <c r="J18" s="315">
        <f t="shared" si="0"/>
        <v>0</v>
      </c>
      <c r="K18" s="315">
        <f t="shared" si="0"/>
        <v>0</v>
      </c>
      <c r="L18" s="315">
        <f t="shared" si="0"/>
        <v>0</v>
      </c>
      <c r="M18" s="315">
        <f t="shared" si="0"/>
        <v>0</v>
      </c>
      <c r="N18" s="390"/>
      <c r="P18" s="315">
        <f>SUM(P19:P66)</f>
        <v>0</v>
      </c>
      <c r="Q18" s="315">
        <f>SUM(Q19:Q66)</f>
        <v>0</v>
      </c>
      <c r="R18" s="315">
        <f>SUM(R19:R66)</f>
        <v>0</v>
      </c>
      <c r="S18" s="390"/>
      <c r="T18" s="4"/>
    </row>
    <row r="19" spans="1:20" ht="15.95" customHeight="1" thickTop="1" x14ac:dyDescent="0.2">
      <c r="A19" s="77"/>
      <c r="B19" s="90" t="s">
        <v>401</v>
      </c>
      <c r="C19" s="102" t="s">
        <v>426</v>
      </c>
      <c r="D19" s="72" t="s">
        <v>138</v>
      </c>
      <c r="E19" s="4">
        <v>1</v>
      </c>
      <c r="F19" s="9"/>
      <c r="G19" s="9"/>
      <c r="H19" s="9"/>
      <c r="I19" s="9"/>
      <c r="J19" s="9"/>
      <c r="K19" s="9"/>
      <c r="L19" s="9"/>
      <c r="M19" s="9"/>
      <c r="N19" s="389"/>
      <c r="P19" s="9"/>
      <c r="Q19" s="9"/>
      <c r="R19" s="9"/>
      <c r="S19" s="389"/>
      <c r="T19" s="4">
        <v>1</v>
      </c>
    </row>
    <row r="20" spans="1:20" s="340" customFormat="1" ht="15.95" customHeight="1" x14ac:dyDescent="0.2">
      <c r="A20" s="77"/>
      <c r="B20" s="90" t="s">
        <v>401</v>
      </c>
      <c r="C20" s="102" t="s">
        <v>331</v>
      </c>
      <c r="D20" s="72" t="s">
        <v>139</v>
      </c>
      <c r="E20" s="4">
        <v>2</v>
      </c>
      <c r="F20" s="9"/>
      <c r="G20" s="9"/>
      <c r="H20" s="9"/>
      <c r="I20" s="9"/>
      <c r="J20" s="9"/>
      <c r="K20" s="9"/>
      <c r="L20" s="9"/>
      <c r="M20" s="9"/>
      <c r="N20" s="389"/>
      <c r="P20" s="9"/>
      <c r="Q20" s="9"/>
      <c r="R20" s="9"/>
      <c r="S20" s="389"/>
      <c r="T20" s="4">
        <v>2</v>
      </c>
    </row>
    <row r="21" spans="1:20" s="340" customFormat="1" ht="15.95" customHeight="1" x14ac:dyDescent="0.2">
      <c r="A21" s="77"/>
      <c r="B21" s="90" t="s">
        <v>401</v>
      </c>
      <c r="C21" s="102" t="s">
        <v>812</v>
      </c>
      <c r="D21" s="72" t="s">
        <v>140</v>
      </c>
      <c r="E21" s="4">
        <v>39</v>
      </c>
      <c r="F21" s="9"/>
      <c r="G21" s="9"/>
      <c r="H21" s="9"/>
      <c r="I21" s="9"/>
      <c r="J21" s="9"/>
      <c r="K21" s="9"/>
      <c r="L21" s="9"/>
      <c r="M21" s="9"/>
      <c r="N21" s="389"/>
      <c r="P21" s="9"/>
      <c r="Q21" s="9"/>
      <c r="R21" s="9"/>
      <c r="S21" s="389"/>
      <c r="T21" s="4">
        <v>39</v>
      </c>
    </row>
    <row r="22" spans="1:20" s="340" customFormat="1" ht="15.95" customHeight="1" x14ac:dyDescent="0.2">
      <c r="A22" s="77"/>
      <c r="B22" s="90" t="s">
        <v>401</v>
      </c>
      <c r="C22" s="102" t="s">
        <v>20</v>
      </c>
      <c r="D22" s="72" t="s">
        <v>21</v>
      </c>
      <c r="E22" s="4">
        <v>3</v>
      </c>
      <c r="F22" s="9"/>
      <c r="G22" s="9"/>
      <c r="H22" s="9"/>
      <c r="I22" s="9"/>
      <c r="J22" s="9"/>
      <c r="K22" s="9"/>
      <c r="L22" s="9"/>
      <c r="M22" s="9"/>
      <c r="N22" s="389"/>
      <c r="P22" s="9"/>
      <c r="Q22" s="9"/>
      <c r="R22" s="9"/>
      <c r="S22" s="389"/>
      <c r="T22" s="4">
        <v>3</v>
      </c>
    </row>
    <row r="23" spans="1:20" s="340" customFormat="1" ht="15.95" customHeight="1" x14ac:dyDescent="0.2">
      <c r="A23" s="77"/>
      <c r="B23" s="90" t="s">
        <v>401</v>
      </c>
      <c r="C23" s="102" t="s">
        <v>427</v>
      </c>
      <c r="D23" s="72" t="s">
        <v>141</v>
      </c>
      <c r="E23" s="4">
        <v>44</v>
      </c>
      <c r="F23" s="9"/>
      <c r="G23" s="9"/>
      <c r="H23" s="9"/>
      <c r="I23" s="9"/>
      <c r="J23" s="9"/>
      <c r="K23" s="9"/>
      <c r="L23" s="9"/>
      <c r="M23" s="9"/>
      <c r="N23" s="389"/>
      <c r="P23" s="9"/>
      <c r="Q23" s="9"/>
      <c r="R23" s="9"/>
      <c r="S23" s="389"/>
      <c r="T23" s="4">
        <v>44</v>
      </c>
    </row>
    <row r="24" spans="1:20" s="340" customFormat="1" ht="15.95" customHeight="1" x14ac:dyDescent="0.2">
      <c r="A24" s="77"/>
      <c r="B24" s="90" t="s">
        <v>401</v>
      </c>
      <c r="C24" s="102" t="s">
        <v>22</v>
      </c>
      <c r="D24" s="72" t="s">
        <v>23</v>
      </c>
      <c r="E24" s="4">
        <v>4</v>
      </c>
      <c r="F24" s="9"/>
      <c r="G24" s="9"/>
      <c r="H24" s="9"/>
      <c r="I24" s="9"/>
      <c r="J24" s="9"/>
      <c r="K24" s="9"/>
      <c r="L24" s="9"/>
      <c r="M24" s="9"/>
      <c r="N24" s="389"/>
      <c r="P24" s="9"/>
      <c r="Q24" s="9"/>
      <c r="R24" s="9"/>
      <c r="S24" s="389"/>
      <c r="T24" s="4">
        <v>4</v>
      </c>
    </row>
    <row r="25" spans="1:20" s="340" customFormat="1" ht="15.95" customHeight="1" x14ac:dyDescent="0.2">
      <c r="A25" s="77"/>
      <c r="B25" s="90" t="s">
        <v>401</v>
      </c>
      <c r="C25" s="339" t="s">
        <v>25</v>
      </c>
      <c r="D25" s="72" t="s">
        <v>26</v>
      </c>
      <c r="E25" s="4">
        <v>6</v>
      </c>
      <c r="F25" s="9"/>
      <c r="G25" s="9"/>
      <c r="H25" s="9"/>
      <c r="I25" s="9"/>
      <c r="J25" s="9"/>
      <c r="K25" s="9"/>
      <c r="L25" s="9"/>
      <c r="M25" s="9"/>
      <c r="N25" s="389"/>
      <c r="P25" s="9"/>
      <c r="Q25" s="9"/>
      <c r="R25" s="9"/>
      <c r="S25" s="389"/>
      <c r="T25" s="4">
        <v>6</v>
      </c>
    </row>
    <row r="26" spans="1:20" s="340" customFormat="1" ht="15.95" customHeight="1" x14ac:dyDescent="0.2">
      <c r="A26" s="77"/>
      <c r="B26" s="90" t="s">
        <v>401</v>
      </c>
      <c r="C26" s="339" t="s">
        <v>357</v>
      </c>
      <c r="D26" s="95" t="s">
        <v>27</v>
      </c>
      <c r="E26" s="4">
        <v>5</v>
      </c>
      <c r="F26" s="9"/>
      <c r="G26" s="9"/>
      <c r="H26" s="9"/>
      <c r="I26" s="9"/>
      <c r="J26" s="9"/>
      <c r="K26" s="9"/>
      <c r="L26" s="9"/>
      <c r="M26" s="9"/>
      <c r="N26" s="389"/>
      <c r="P26" s="9"/>
      <c r="Q26" s="9"/>
      <c r="R26" s="9"/>
      <c r="S26" s="389"/>
      <c r="T26" s="4">
        <v>5</v>
      </c>
    </row>
    <row r="27" spans="1:20" s="340" customFormat="1" ht="15.95" customHeight="1" x14ac:dyDescent="0.2">
      <c r="A27" s="77"/>
      <c r="B27" s="90" t="s">
        <v>401</v>
      </c>
      <c r="C27" s="339" t="s">
        <v>28</v>
      </c>
      <c r="D27" s="72" t="s">
        <v>29</v>
      </c>
      <c r="E27" s="4">
        <v>27</v>
      </c>
      <c r="F27" s="9"/>
      <c r="G27" s="9"/>
      <c r="H27" s="9"/>
      <c r="I27" s="9"/>
      <c r="J27" s="9"/>
      <c r="K27" s="9"/>
      <c r="L27" s="9"/>
      <c r="M27" s="9"/>
      <c r="N27" s="389"/>
      <c r="P27" s="9"/>
      <c r="Q27" s="9"/>
      <c r="R27" s="9"/>
      <c r="S27" s="389"/>
      <c r="T27" s="4">
        <v>27</v>
      </c>
    </row>
    <row r="28" spans="1:20" s="340" customFormat="1" ht="15.95" customHeight="1" x14ac:dyDescent="0.2">
      <c r="A28" s="77"/>
      <c r="B28" s="90" t="s">
        <v>401</v>
      </c>
      <c r="C28" s="102" t="s">
        <v>896</v>
      </c>
      <c r="D28" s="72" t="s">
        <v>142</v>
      </c>
      <c r="E28" s="4">
        <v>50</v>
      </c>
      <c r="F28" s="9"/>
      <c r="G28" s="9"/>
      <c r="H28" s="9"/>
      <c r="I28" s="9"/>
      <c r="J28" s="9"/>
      <c r="K28" s="9"/>
      <c r="L28" s="9"/>
      <c r="M28" s="9"/>
      <c r="N28" s="389"/>
      <c r="P28" s="9"/>
      <c r="Q28" s="9"/>
      <c r="R28" s="9"/>
      <c r="S28" s="389"/>
      <c r="T28" s="4">
        <v>50</v>
      </c>
    </row>
    <row r="29" spans="1:20" s="340" customFormat="1" ht="15.95" customHeight="1" x14ac:dyDescent="0.2">
      <c r="A29" s="77"/>
      <c r="B29" s="90" t="s">
        <v>401</v>
      </c>
      <c r="C29" s="339" t="s">
        <v>363</v>
      </c>
      <c r="D29" s="95" t="s">
        <v>58</v>
      </c>
      <c r="E29" s="4">
        <v>7</v>
      </c>
      <c r="F29" s="9"/>
      <c r="G29" s="9"/>
      <c r="H29" s="9"/>
      <c r="I29" s="9"/>
      <c r="J29" s="9"/>
      <c r="K29" s="9"/>
      <c r="L29" s="9"/>
      <c r="M29" s="9"/>
      <c r="N29" s="389"/>
      <c r="P29" s="9"/>
      <c r="Q29" s="9"/>
      <c r="R29" s="9"/>
      <c r="S29" s="389"/>
      <c r="T29" s="4">
        <v>7</v>
      </c>
    </row>
    <row r="30" spans="1:20" s="340" customFormat="1" ht="15.95" customHeight="1" x14ac:dyDescent="0.2">
      <c r="A30" s="77"/>
      <c r="B30" s="90" t="s">
        <v>401</v>
      </c>
      <c r="C30" s="339" t="s">
        <v>359</v>
      </c>
      <c r="D30" s="95" t="s">
        <v>35</v>
      </c>
      <c r="E30" s="4">
        <v>8</v>
      </c>
      <c r="F30" s="9"/>
      <c r="G30" s="9"/>
      <c r="H30" s="9"/>
      <c r="I30" s="9"/>
      <c r="J30" s="9"/>
      <c r="K30" s="9"/>
      <c r="L30" s="9"/>
      <c r="M30" s="9"/>
      <c r="N30" s="389"/>
      <c r="P30" s="9"/>
      <c r="Q30" s="9"/>
      <c r="R30" s="9"/>
      <c r="S30" s="389"/>
      <c r="T30" s="4">
        <v>8</v>
      </c>
    </row>
    <row r="31" spans="1:20" s="340" customFormat="1" ht="15.95" customHeight="1" x14ac:dyDescent="0.2">
      <c r="A31" s="77"/>
      <c r="B31" s="90" t="s">
        <v>401</v>
      </c>
      <c r="C31" s="102" t="s">
        <v>341</v>
      </c>
      <c r="D31" s="72" t="s">
        <v>143</v>
      </c>
      <c r="E31" s="4">
        <v>9</v>
      </c>
      <c r="F31" s="9"/>
      <c r="G31" s="9"/>
      <c r="H31" s="9"/>
      <c r="I31" s="9"/>
      <c r="J31" s="9"/>
      <c r="K31" s="9"/>
      <c r="L31" s="9"/>
      <c r="M31" s="9"/>
      <c r="N31" s="389"/>
      <c r="P31" s="9"/>
      <c r="Q31" s="9"/>
      <c r="R31" s="9"/>
      <c r="S31" s="389"/>
      <c r="T31" s="4">
        <v>9</v>
      </c>
    </row>
    <row r="32" spans="1:20" s="340" customFormat="1" ht="15.95" customHeight="1" x14ac:dyDescent="0.2">
      <c r="A32" s="77"/>
      <c r="B32" s="90" t="s">
        <v>401</v>
      </c>
      <c r="C32" s="339" t="s">
        <v>32</v>
      </c>
      <c r="D32" s="72" t="s">
        <v>33</v>
      </c>
      <c r="E32" s="4">
        <v>10</v>
      </c>
      <c r="F32" s="9"/>
      <c r="G32" s="9"/>
      <c r="H32" s="9"/>
      <c r="I32" s="9"/>
      <c r="J32" s="9"/>
      <c r="K32" s="9"/>
      <c r="L32" s="9"/>
      <c r="M32" s="9"/>
      <c r="N32" s="389"/>
      <c r="P32" s="9"/>
      <c r="Q32" s="9"/>
      <c r="R32" s="9"/>
      <c r="S32" s="389"/>
      <c r="T32" s="4">
        <v>10</v>
      </c>
    </row>
    <row r="33" spans="1:20" s="340" customFormat="1" ht="15.95" customHeight="1" x14ac:dyDescent="0.2">
      <c r="A33" s="77"/>
      <c r="B33" s="90" t="s">
        <v>401</v>
      </c>
      <c r="C33" s="102" t="s">
        <v>340</v>
      </c>
      <c r="D33" s="72" t="s">
        <v>144</v>
      </c>
      <c r="E33" s="4">
        <v>228</v>
      </c>
      <c r="F33" s="9"/>
      <c r="G33" s="9"/>
      <c r="H33" s="9"/>
      <c r="I33" s="9"/>
      <c r="J33" s="9"/>
      <c r="K33" s="9"/>
      <c r="L33" s="9"/>
      <c r="M33" s="9"/>
      <c r="N33" s="389"/>
      <c r="P33" s="9"/>
      <c r="Q33" s="9"/>
      <c r="R33" s="9"/>
      <c r="S33" s="389"/>
      <c r="T33" s="4">
        <v>228</v>
      </c>
    </row>
    <row r="34" spans="1:20" s="340" customFormat="1" ht="15.95" customHeight="1" x14ac:dyDescent="0.2">
      <c r="A34" s="77"/>
      <c r="B34" s="90" t="s">
        <v>401</v>
      </c>
      <c r="C34" s="102" t="s">
        <v>428</v>
      </c>
      <c r="D34" s="72" t="s">
        <v>145</v>
      </c>
      <c r="E34" s="4">
        <v>34</v>
      </c>
      <c r="F34" s="9"/>
      <c r="G34" s="9"/>
      <c r="H34" s="9"/>
      <c r="I34" s="9"/>
      <c r="J34" s="9"/>
      <c r="K34" s="9"/>
      <c r="L34" s="9"/>
      <c r="M34" s="9"/>
      <c r="N34" s="389"/>
      <c r="P34" s="9"/>
      <c r="Q34" s="9"/>
      <c r="R34" s="9"/>
      <c r="S34" s="389"/>
      <c r="T34" s="4">
        <v>34</v>
      </c>
    </row>
    <row r="35" spans="1:20" s="340" customFormat="1" ht="15.95" customHeight="1" x14ac:dyDescent="0.2">
      <c r="A35" s="77"/>
      <c r="B35" s="90" t="s">
        <v>401</v>
      </c>
      <c r="C35" s="102" t="s">
        <v>342</v>
      </c>
      <c r="D35" s="72" t="s">
        <v>146</v>
      </c>
      <c r="E35" s="4">
        <v>230</v>
      </c>
      <c r="F35" s="9"/>
      <c r="G35" s="9"/>
      <c r="H35" s="9"/>
      <c r="I35" s="9"/>
      <c r="J35" s="9"/>
      <c r="K35" s="9"/>
      <c r="L35" s="9"/>
      <c r="M35" s="9"/>
      <c r="N35" s="389"/>
      <c r="P35" s="9"/>
      <c r="Q35" s="9"/>
      <c r="R35" s="9"/>
      <c r="S35" s="389"/>
      <c r="T35" s="4">
        <v>230</v>
      </c>
    </row>
    <row r="36" spans="1:20" ht="15.95" customHeight="1" x14ac:dyDescent="0.2">
      <c r="A36" s="77"/>
      <c r="B36" s="90" t="s">
        <v>401</v>
      </c>
      <c r="C36" s="100" t="s">
        <v>30</v>
      </c>
      <c r="D36" s="72" t="s">
        <v>31</v>
      </c>
      <c r="E36" s="4">
        <v>11</v>
      </c>
      <c r="F36" s="9"/>
      <c r="G36" s="9"/>
      <c r="H36" s="9"/>
      <c r="I36" s="9"/>
      <c r="J36" s="9"/>
      <c r="K36" s="9"/>
      <c r="L36" s="9"/>
      <c r="M36" s="9"/>
      <c r="N36" s="389"/>
      <c r="P36" s="9"/>
      <c r="Q36" s="9"/>
      <c r="R36" s="9"/>
      <c r="S36" s="389"/>
      <c r="T36" s="4">
        <v>11</v>
      </c>
    </row>
    <row r="37" spans="1:20" ht="15.95" customHeight="1" x14ac:dyDescent="0.2">
      <c r="A37" s="77"/>
      <c r="B37" s="90" t="s">
        <v>401</v>
      </c>
      <c r="C37" s="100" t="s">
        <v>62</v>
      </c>
      <c r="D37" s="72" t="s">
        <v>63</v>
      </c>
      <c r="E37" s="4">
        <v>12</v>
      </c>
      <c r="F37" s="9"/>
      <c r="G37" s="9"/>
      <c r="H37" s="9"/>
      <c r="I37" s="9"/>
      <c r="J37" s="9"/>
      <c r="K37" s="9"/>
      <c r="L37" s="9"/>
      <c r="M37" s="9"/>
      <c r="N37" s="389"/>
      <c r="P37" s="9"/>
      <c r="Q37" s="9"/>
      <c r="R37" s="9"/>
      <c r="S37" s="389"/>
      <c r="T37" s="4">
        <v>12</v>
      </c>
    </row>
    <row r="38" spans="1:20" ht="15.95" customHeight="1" x14ac:dyDescent="0.2">
      <c r="A38" s="77"/>
      <c r="B38" s="90" t="s">
        <v>401</v>
      </c>
      <c r="C38" s="100" t="s">
        <v>360</v>
      </c>
      <c r="D38" s="95" t="s">
        <v>36</v>
      </c>
      <c r="E38" s="4">
        <v>13</v>
      </c>
      <c r="F38" s="9"/>
      <c r="G38" s="9"/>
      <c r="H38" s="9"/>
      <c r="I38" s="9"/>
      <c r="J38" s="9"/>
      <c r="K38" s="9"/>
      <c r="L38" s="9"/>
      <c r="M38" s="9"/>
      <c r="N38" s="389"/>
      <c r="P38" s="9"/>
      <c r="Q38" s="9"/>
      <c r="R38" s="9"/>
      <c r="S38" s="389"/>
      <c r="T38" s="4">
        <v>13</v>
      </c>
    </row>
    <row r="39" spans="1:20" ht="15.95" customHeight="1" x14ac:dyDescent="0.2">
      <c r="A39" s="77"/>
      <c r="B39" s="90" t="s">
        <v>401</v>
      </c>
      <c r="C39" s="99" t="s">
        <v>343</v>
      </c>
      <c r="D39" s="72" t="s">
        <v>147</v>
      </c>
      <c r="E39" s="4">
        <v>229</v>
      </c>
      <c r="F39" s="9"/>
      <c r="G39" s="9"/>
      <c r="H39" s="9"/>
      <c r="I39" s="9"/>
      <c r="J39" s="9"/>
      <c r="K39" s="9"/>
      <c r="L39" s="9"/>
      <c r="M39" s="9"/>
      <c r="N39" s="389"/>
      <c r="P39" s="9"/>
      <c r="Q39" s="9"/>
      <c r="R39" s="9"/>
      <c r="S39" s="389"/>
      <c r="T39" s="4">
        <v>229</v>
      </c>
    </row>
    <row r="40" spans="1:20" ht="15.95" customHeight="1" x14ac:dyDescent="0.2">
      <c r="A40" s="77"/>
      <c r="B40" s="90" t="s">
        <v>401</v>
      </c>
      <c r="C40" s="100" t="s">
        <v>65</v>
      </c>
      <c r="D40" s="72" t="s">
        <v>66</v>
      </c>
      <c r="E40" s="4">
        <v>45</v>
      </c>
      <c r="F40" s="9"/>
      <c r="G40" s="9"/>
      <c r="H40" s="9"/>
      <c r="I40" s="9"/>
      <c r="J40" s="9"/>
      <c r="K40" s="9"/>
      <c r="L40" s="9"/>
      <c r="M40" s="9"/>
      <c r="N40" s="389"/>
      <c r="P40" s="9"/>
      <c r="Q40" s="9"/>
      <c r="R40" s="9"/>
      <c r="S40" s="389"/>
      <c r="T40" s="4">
        <v>45</v>
      </c>
    </row>
    <row r="41" spans="1:20" ht="15.95" customHeight="1" x14ac:dyDescent="0.2">
      <c r="A41" s="77"/>
      <c r="B41" s="90" t="s">
        <v>401</v>
      </c>
      <c r="C41" s="100" t="s">
        <v>38</v>
      </c>
      <c r="D41" s="72" t="s">
        <v>39</v>
      </c>
      <c r="E41" s="4">
        <v>28</v>
      </c>
      <c r="F41" s="9"/>
      <c r="G41" s="9"/>
      <c r="H41" s="9"/>
      <c r="I41" s="9"/>
      <c r="J41" s="9"/>
      <c r="K41" s="9"/>
      <c r="L41" s="9"/>
      <c r="M41" s="9"/>
      <c r="N41" s="389"/>
      <c r="P41" s="9"/>
      <c r="Q41" s="9"/>
      <c r="R41" s="9"/>
      <c r="S41" s="389"/>
      <c r="T41" s="4">
        <v>28</v>
      </c>
    </row>
    <row r="42" spans="1:20" ht="15.95" customHeight="1" x14ac:dyDescent="0.2">
      <c r="A42" s="77"/>
      <c r="B42" s="90" t="s">
        <v>401</v>
      </c>
      <c r="C42" s="100" t="s">
        <v>40</v>
      </c>
      <c r="D42" s="72" t="s">
        <v>41</v>
      </c>
      <c r="E42" s="4">
        <v>29</v>
      </c>
      <c r="F42" s="9"/>
      <c r="G42" s="9"/>
      <c r="H42" s="9"/>
      <c r="I42" s="9"/>
      <c r="J42" s="9"/>
      <c r="K42" s="9"/>
      <c r="L42" s="9"/>
      <c r="M42" s="9"/>
      <c r="N42" s="389"/>
      <c r="P42" s="9"/>
      <c r="Q42" s="9"/>
      <c r="R42" s="9"/>
      <c r="S42" s="389"/>
      <c r="T42" s="4">
        <v>29</v>
      </c>
    </row>
    <row r="43" spans="1:20" ht="15.95" customHeight="1" x14ac:dyDescent="0.2">
      <c r="A43" s="77"/>
      <c r="B43" s="90" t="s">
        <v>401</v>
      </c>
      <c r="C43" s="100" t="s">
        <v>42</v>
      </c>
      <c r="D43" s="72" t="s">
        <v>43</v>
      </c>
      <c r="E43" s="4">
        <v>15</v>
      </c>
      <c r="F43" s="9"/>
      <c r="G43" s="9"/>
      <c r="H43" s="9"/>
      <c r="I43" s="9"/>
      <c r="J43" s="9"/>
      <c r="K43" s="9"/>
      <c r="L43" s="9"/>
      <c r="M43" s="9"/>
      <c r="N43" s="389"/>
      <c r="P43" s="9"/>
      <c r="Q43" s="9"/>
      <c r="R43" s="9"/>
      <c r="S43" s="389"/>
      <c r="T43" s="4">
        <v>15</v>
      </c>
    </row>
    <row r="44" spans="1:20" ht="15.95" customHeight="1" x14ac:dyDescent="0.2">
      <c r="A44" s="77"/>
      <c r="B44" s="90" t="s">
        <v>401</v>
      </c>
      <c r="C44" s="100" t="s">
        <v>361</v>
      </c>
      <c r="D44" s="95" t="s">
        <v>46</v>
      </c>
      <c r="E44" s="4">
        <v>16</v>
      </c>
      <c r="F44" s="9"/>
      <c r="G44" s="9"/>
      <c r="H44" s="9"/>
      <c r="I44" s="9"/>
      <c r="J44" s="9"/>
      <c r="K44" s="9"/>
      <c r="L44" s="9"/>
      <c r="M44" s="9"/>
      <c r="N44" s="389"/>
      <c r="P44" s="9"/>
      <c r="Q44" s="9"/>
      <c r="R44" s="9"/>
      <c r="S44" s="389"/>
      <c r="T44" s="4">
        <v>16</v>
      </c>
    </row>
    <row r="45" spans="1:20" ht="15.95" customHeight="1" x14ac:dyDescent="0.2">
      <c r="A45" s="77"/>
      <c r="B45" s="90" t="s">
        <v>401</v>
      </c>
      <c r="C45" s="99" t="s">
        <v>1210</v>
      </c>
      <c r="D45" s="72" t="s">
        <v>148</v>
      </c>
      <c r="E45" s="4">
        <v>47</v>
      </c>
      <c r="F45" s="9"/>
      <c r="G45" s="9"/>
      <c r="H45" s="9"/>
      <c r="I45" s="9"/>
      <c r="J45" s="9"/>
      <c r="K45" s="9"/>
      <c r="L45" s="9"/>
      <c r="M45" s="9"/>
      <c r="N45" s="389"/>
      <c r="P45" s="9"/>
      <c r="Q45" s="9"/>
      <c r="R45" s="9"/>
      <c r="S45" s="389"/>
      <c r="T45" s="4">
        <v>47</v>
      </c>
    </row>
    <row r="46" spans="1:20" ht="15.95" customHeight="1" x14ac:dyDescent="0.2">
      <c r="A46" s="77"/>
      <c r="B46" s="90" t="s">
        <v>401</v>
      </c>
      <c r="C46" s="99" t="s">
        <v>429</v>
      </c>
      <c r="D46" s="72" t="s">
        <v>149</v>
      </c>
      <c r="E46" s="4">
        <v>41</v>
      </c>
      <c r="F46" s="9"/>
      <c r="G46" s="9"/>
      <c r="H46" s="9"/>
      <c r="I46" s="9"/>
      <c r="J46" s="9"/>
      <c r="K46" s="9"/>
      <c r="L46" s="9"/>
      <c r="M46" s="9"/>
      <c r="N46" s="389"/>
      <c r="P46" s="9"/>
      <c r="Q46" s="9"/>
      <c r="R46" s="9"/>
      <c r="S46" s="389"/>
      <c r="T46" s="4">
        <v>41</v>
      </c>
    </row>
    <row r="47" spans="1:20" ht="15.95" customHeight="1" x14ac:dyDescent="0.2">
      <c r="A47" s="77"/>
      <c r="B47" s="90" t="s">
        <v>401</v>
      </c>
      <c r="C47" s="99" t="s">
        <v>430</v>
      </c>
      <c r="D47" s="72" t="s">
        <v>150</v>
      </c>
      <c r="E47" s="4">
        <v>236</v>
      </c>
      <c r="F47" s="9"/>
      <c r="G47" s="9"/>
      <c r="H47" s="9"/>
      <c r="I47" s="9"/>
      <c r="J47" s="9"/>
      <c r="K47" s="9"/>
      <c r="L47" s="9"/>
      <c r="M47" s="9"/>
      <c r="N47" s="389"/>
      <c r="P47" s="9"/>
      <c r="Q47" s="9"/>
      <c r="R47" s="9"/>
      <c r="S47" s="389"/>
      <c r="T47" s="4">
        <v>236</v>
      </c>
    </row>
    <row r="48" spans="1:20" ht="15.95" customHeight="1" x14ac:dyDescent="0.2">
      <c r="A48" s="77"/>
      <c r="B48" s="90" t="s">
        <v>401</v>
      </c>
      <c r="C48" s="100" t="s">
        <v>47</v>
      </c>
      <c r="D48" s="72" t="s">
        <v>48</v>
      </c>
      <c r="E48" s="4">
        <v>18</v>
      </c>
      <c r="F48" s="9"/>
      <c r="G48" s="9"/>
      <c r="H48" s="9"/>
      <c r="I48" s="9"/>
      <c r="J48" s="9"/>
      <c r="K48" s="9"/>
      <c r="L48" s="9"/>
      <c r="M48" s="9"/>
      <c r="N48" s="389"/>
      <c r="P48" s="9"/>
      <c r="Q48" s="9"/>
      <c r="R48" s="9"/>
      <c r="S48" s="389"/>
      <c r="T48" s="4">
        <v>18</v>
      </c>
    </row>
    <row r="49" spans="1:20" ht="15.95" customHeight="1" x14ac:dyDescent="0.2">
      <c r="A49" s="77"/>
      <c r="B49" s="90" t="s">
        <v>401</v>
      </c>
      <c r="C49" s="100" t="s">
        <v>364</v>
      </c>
      <c r="D49" s="95" t="s">
        <v>64</v>
      </c>
      <c r="E49" s="4">
        <v>19</v>
      </c>
      <c r="F49" s="9"/>
      <c r="G49" s="9"/>
      <c r="H49" s="9"/>
      <c r="I49" s="9"/>
      <c r="J49" s="9"/>
      <c r="K49" s="9"/>
      <c r="L49" s="9"/>
      <c r="M49" s="9"/>
      <c r="N49" s="389"/>
      <c r="P49" s="9"/>
      <c r="Q49" s="9"/>
      <c r="R49" s="9"/>
      <c r="S49" s="389"/>
      <c r="T49" s="4">
        <v>19</v>
      </c>
    </row>
    <row r="50" spans="1:20" ht="15.95" customHeight="1" x14ac:dyDescent="0.2">
      <c r="A50" s="77"/>
      <c r="B50" s="90" t="s">
        <v>401</v>
      </c>
      <c r="C50" s="100" t="s">
        <v>49</v>
      </c>
      <c r="D50" s="72" t="s">
        <v>50</v>
      </c>
      <c r="E50" s="4">
        <v>20</v>
      </c>
      <c r="F50" s="9"/>
      <c r="G50" s="9"/>
      <c r="H50" s="9"/>
      <c r="I50" s="9"/>
      <c r="J50" s="9"/>
      <c r="K50" s="9"/>
      <c r="L50" s="9"/>
      <c r="M50" s="9"/>
      <c r="N50" s="389"/>
      <c r="P50" s="9"/>
      <c r="Q50" s="9"/>
      <c r="R50" s="9"/>
      <c r="S50" s="389"/>
      <c r="T50" s="4">
        <v>20</v>
      </c>
    </row>
    <row r="51" spans="1:20" ht="15.95" customHeight="1" x14ac:dyDescent="0.2">
      <c r="A51" s="77"/>
      <c r="B51" s="90" t="s">
        <v>401</v>
      </c>
      <c r="C51" s="100" t="s">
        <v>51</v>
      </c>
      <c r="D51" s="72" t="s">
        <v>52</v>
      </c>
      <c r="E51" s="4">
        <v>21</v>
      </c>
      <c r="F51" s="9"/>
      <c r="G51" s="9"/>
      <c r="H51" s="9"/>
      <c r="I51" s="9"/>
      <c r="J51" s="9"/>
      <c r="K51" s="9"/>
      <c r="L51" s="9"/>
      <c r="M51" s="9"/>
      <c r="N51" s="389"/>
      <c r="P51" s="9"/>
      <c r="Q51" s="9"/>
      <c r="R51" s="9"/>
      <c r="S51" s="389"/>
      <c r="T51" s="4">
        <v>21</v>
      </c>
    </row>
    <row r="52" spans="1:20" ht="15.95" customHeight="1" x14ac:dyDescent="0.2">
      <c r="A52" s="77"/>
      <c r="B52" s="90" t="s">
        <v>401</v>
      </c>
      <c r="C52" s="100" t="s">
        <v>362</v>
      </c>
      <c r="D52" s="95" t="s">
        <v>53</v>
      </c>
      <c r="E52" s="4">
        <v>22</v>
      </c>
      <c r="F52" s="9"/>
      <c r="G52" s="9"/>
      <c r="H52" s="9"/>
      <c r="I52" s="9"/>
      <c r="J52" s="9"/>
      <c r="K52" s="9"/>
      <c r="L52" s="9"/>
      <c r="M52" s="9"/>
      <c r="N52" s="389"/>
      <c r="P52" s="9"/>
      <c r="Q52" s="9"/>
      <c r="R52" s="9"/>
      <c r="S52" s="389"/>
      <c r="T52" s="4">
        <v>22</v>
      </c>
    </row>
    <row r="53" spans="1:20" ht="15.95" customHeight="1" x14ac:dyDescent="0.2">
      <c r="A53" s="77"/>
      <c r="B53" s="90" t="s">
        <v>401</v>
      </c>
      <c r="C53" s="100" t="s">
        <v>54</v>
      </c>
      <c r="D53" s="72" t="s">
        <v>55</v>
      </c>
      <c r="E53" s="4">
        <v>23</v>
      </c>
      <c r="F53" s="9"/>
      <c r="G53" s="9"/>
      <c r="H53" s="9"/>
      <c r="I53" s="9"/>
      <c r="J53" s="9"/>
      <c r="K53" s="9"/>
      <c r="L53" s="9"/>
      <c r="M53" s="9"/>
      <c r="N53" s="389"/>
      <c r="P53" s="9"/>
      <c r="Q53" s="9"/>
      <c r="R53" s="9"/>
      <c r="S53" s="389"/>
      <c r="T53" s="4">
        <v>23</v>
      </c>
    </row>
    <row r="54" spans="1:20" ht="15.95" customHeight="1" x14ac:dyDescent="0.2">
      <c r="A54" s="77"/>
      <c r="B54" s="90" t="s">
        <v>401</v>
      </c>
      <c r="C54" s="100" t="s">
        <v>1211</v>
      </c>
      <c r="D54" s="72" t="s">
        <v>67</v>
      </c>
      <c r="E54" s="4">
        <v>42</v>
      </c>
      <c r="F54" s="9"/>
      <c r="G54" s="9"/>
      <c r="H54" s="9"/>
      <c r="I54" s="9"/>
      <c r="J54" s="9"/>
      <c r="K54" s="9"/>
      <c r="L54" s="9"/>
      <c r="M54" s="9"/>
      <c r="N54" s="389"/>
      <c r="P54" s="9"/>
      <c r="Q54" s="9"/>
      <c r="R54" s="9"/>
      <c r="S54" s="389"/>
      <c r="T54" s="4">
        <v>42</v>
      </c>
    </row>
    <row r="55" spans="1:20" ht="15.95" customHeight="1" x14ac:dyDescent="0.2">
      <c r="A55" s="77"/>
      <c r="B55" s="90" t="s">
        <v>401</v>
      </c>
      <c r="C55" s="99" t="s">
        <v>432</v>
      </c>
      <c r="D55" s="72" t="s">
        <v>152</v>
      </c>
      <c r="E55" s="4">
        <v>24</v>
      </c>
      <c r="F55" s="9"/>
      <c r="G55" s="9"/>
      <c r="H55" s="9"/>
      <c r="I55" s="9"/>
      <c r="J55" s="9"/>
      <c r="K55" s="9"/>
      <c r="L55" s="9"/>
      <c r="M55" s="9"/>
      <c r="N55" s="389"/>
      <c r="P55" s="9"/>
      <c r="Q55" s="9"/>
      <c r="R55" s="9"/>
      <c r="S55" s="389"/>
      <c r="T55" s="4">
        <v>24</v>
      </c>
    </row>
    <row r="56" spans="1:20" ht="15.95" customHeight="1" x14ac:dyDescent="0.2">
      <c r="A56" s="77"/>
      <c r="B56" s="90" t="s">
        <v>401</v>
      </c>
      <c r="C56" s="100" t="s">
        <v>59</v>
      </c>
      <c r="D56" s="72" t="s">
        <v>60</v>
      </c>
      <c r="E56" s="4">
        <v>25</v>
      </c>
      <c r="F56" s="9"/>
      <c r="G56" s="9"/>
      <c r="H56" s="9"/>
      <c r="I56" s="9"/>
      <c r="J56" s="9"/>
      <c r="K56" s="9"/>
      <c r="L56" s="9"/>
      <c r="M56" s="9"/>
      <c r="N56" s="389"/>
      <c r="P56" s="9"/>
      <c r="Q56" s="9"/>
      <c r="R56" s="9"/>
      <c r="S56" s="389"/>
      <c r="T56" s="4">
        <v>25</v>
      </c>
    </row>
    <row r="57" spans="1:20" ht="15.95" customHeight="1" x14ac:dyDescent="0.2">
      <c r="A57" s="77"/>
      <c r="B57" s="90" t="s">
        <v>401</v>
      </c>
      <c r="C57" s="99" t="s">
        <v>431</v>
      </c>
      <c r="D57" s="72" t="s">
        <v>151</v>
      </c>
      <c r="E57" s="4">
        <v>48</v>
      </c>
      <c r="F57" s="9"/>
      <c r="G57" s="9"/>
      <c r="H57" s="9"/>
      <c r="I57" s="9"/>
      <c r="J57" s="9"/>
      <c r="K57" s="9"/>
      <c r="L57" s="9"/>
      <c r="M57" s="9"/>
      <c r="N57" s="389"/>
      <c r="P57" s="9"/>
      <c r="Q57" s="9"/>
      <c r="R57" s="9"/>
      <c r="S57" s="389"/>
      <c r="T57" s="4">
        <v>48</v>
      </c>
    </row>
    <row r="58" spans="1:20" ht="15.95" customHeight="1" x14ac:dyDescent="0.2">
      <c r="A58" s="77"/>
      <c r="B58" s="90" t="s">
        <v>401</v>
      </c>
      <c r="C58" s="100" t="s">
        <v>916</v>
      </c>
      <c r="D58" s="72" t="s">
        <v>57</v>
      </c>
      <c r="E58" s="4">
        <v>49</v>
      </c>
      <c r="F58" s="9"/>
      <c r="G58" s="9"/>
      <c r="H58" s="9"/>
      <c r="I58" s="9"/>
      <c r="J58" s="9"/>
      <c r="K58" s="9"/>
      <c r="L58" s="9"/>
      <c r="M58" s="9"/>
      <c r="N58" s="389"/>
      <c r="P58" s="9"/>
      <c r="Q58" s="9"/>
      <c r="R58" s="9"/>
      <c r="S58" s="389"/>
      <c r="T58" s="4">
        <v>49</v>
      </c>
    </row>
    <row r="59" spans="1:20" ht="15.95" customHeight="1" x14ac:dyDescent="0.2">
      <c r="A59" s="77"/>
      <c r="B59" s="90" t="s">
        <v>401</v>
      </c>
      <c r="C59" s="100" t="s">
        <v>391</v>
      </c>
      <c r="D59" s="72" t="s">
        <v>56</v>
      </c>
      <c r="E59" s="4">
        <v>46</v>
      </c>
      <c r="F59" s="9"/>
      <c r="G59" s="9"/>
      <c r="H59" s="9"/>
      <c r="I59" s="9"/>
      <c r="J59" s="9"/>
      <c r="K59" s="9"/>
      <c r="L59" s="9"/>
      <c r="M59" s="9"/>
      <c r="N59" s="389"/>
      <c r="P59" s="9"/>
      <c r="Q59" s="9"/>
      <c r="R59" s="9"/>
      <c r="S59" s="389"/>
      <c r="T59" s="4">
        <v>46</v>
      </c>
    </row>
    <row r="60" spans="1:20" ht="15.95" customHeight="1" x14ac:dyDescent="0.2">
      <c r="A60" s="77"/>
      <c r="B60" s="90" t="s">
        <v>401</v>
      </c>
      <c r="C60" s="100" t="s">
        <v>358</v>
      </c>
      <c r="D60" s="95" t="s">
        <v>34</v>
      </c>
      <c r="E60" s="4">
        <v>30</v>
      </c>
      <c r="F60" s="9"/>
      <c r="G60" s="9"/>
      <c r="H60" s="9"/>
      <c r="I60" s="9"/>
      <c r="J60" s="9"/>
      <c r="K60" s="9"/>
      <c r="L60" s="9"/>
      <c r="M60" s="9"/>
      <c r="N60" s="389"/>
      <c r="P60" s="9"/>
      <c r="Q60" s="9"/>
      <c r="R60" s="9"/>
      <c r="S60" s="389"/>
      <c r="T60" s="4">
        <v>30</v>
      </c>
    </row>
    <row r="61" spans="1:20" ht="15.95" customHeight="1" x14ac:dyDescent="0.2">
      <c r="A61" s="77"/>
      <c r="B61" s="90" t="s">
        <v>401</v>
      </c>
      <c r="C61" s="100" t="s">
        <v>1212</v>
      </c>
      <c r="D61" s="72" t="s">
        <v>24</v>
      </c>
      <c r="E61" s="4">
        <v>31</v>
      </c>
      <c r="F61" s="9"/>
      <c r="G61" s="9"/>
      <c r="H61" s="9"/>
      <c r="I61" s="9"/>
      <c r="J61" s="9"/>
      <c r="K61" s="9"/>
      <c r="L61" s="9"/>
      <c r="M61" s="9"/>
      <c r="N61" s="389"/>
      <c r="P61" s="9"/>
      <c r="Q61" s="9"/>
      <c r="R61" s="9"/>
      <c r="S61" s="389"/>
      <c r="T61" s="4">
        <v>31</v>
      </c>
    </row>
    <row r="62" spans="1:20" ht="15.95" customHeight="1" x14ac:dyDescent="0.2">
      <c r="A62" s="77"/>
      <c r="B62" s="90" t="s">
        <v>401</v>
      </c>
      <c r="C62" s="100" t="s">
        <v>68</v>
      </c>
      <c r="D62" s="72" t="s">
        <v>69</v>
      </c>
      <c r="E62" s="4">
        <v>32</v>
      </c>
      <c r="F62" s="9"/>
      <c r="G62" s="9"/>
      <c r="H62" s="9"/>
      <c r="I62" s="9"/>
      <c r="J62" s="9"/>
      <c r="K62" s="9"/>
      <c r="L62" s="9"/>
      <c r="M62" s="9"/>
      <c r="N62" s="389"/>
      <c r="P62" s="9"/>
      <c r="Q62" s="9"/>
      <c r="R62" s="9"/>
      <c r="S62" s="389"/>
      <c r="T62" s="4">
        <v>32</v>
      </c>
    </row>
    <row r="63" spans="1:20" ht="15.95" customHeight="1" x14ac:dyDescent="0.2">
      <c r="A63" s="77"/>
      <c r="B63" s="90" t="s">
        <v>401</v>
      </c>
      <c r="C63" s="99" t="s">
        <v>433</v>
      </c>
      <c r="D63" s="72" t="s">
        <v>153</v>
      </c>
      <c r="E63" s="4">
        <v>43</v>
      </c>
      <c r="F63" s="63"/>
      <c r="G63" s="63"/>
      <c r="H63" s="63"/>
      <c r="I63" s="63"/>
      <c r="J63" s="63"/>
      <c r="K63" s="63"/>
      <c r="L63" s="63"/>
      <c r="M63" s="63"/>
      <c r="N63" s="389"/>
      <c r="P63" s="63"/>
      <c r="Q63" s="63"/>
      <c r="R63" s="63"/>
      <c r="S63" s="389"/>
      <c r="T63" s="4">
        <v>43</v>
      </c>
    </row>
    <row r="64" spans="1:20" ht="15.95" customHeight="1" x14ac:dyDescent="0.2">
      <c r="A64" s="77"/>
      <c r="B64" s="90" t="s">
        <v>401</v>
      </c>
      <c r="C64" s="100" t="s">
        <v>44</v>
      </c>
      <c r="D64" s="72" t="s">
        <v>45</v>
      </c>
      <c r="E64" s="4">
        <v>33</v>
      </c>
      <c r="F64" s="63"/>
      <c r="G64" s="63"/>
      <c r="H64" s="63"/>
      <c r="I64" s="63"/>
      <c r="J64" s="63"/>
      <c r="K64" s="63"/>
      <c r="L64" s="63"/>
      <c r="M64" s="63"/>
      <c r="N64" s="389"/>
      <c r="P64" s="63"/>
      <c r="Q64" s="63"/>
      <c r="R64" s="63"/>
      <c r="S64" s="389"/>
      <c r="T64" s="4">
        <v>33</v>
      </c>
    </row>
    <row r="65" spans="1:20" ht="15.95" customHeight="1" x14ac:dyDescent="0.2">
      <c r="A65" s="77"/>
      <c r="B65" s="90" t="s">
        <v>401</v>
      </c>
      <c r="C65" s="100" t="s">
        <v>917</v>
      </c>
      <c r="D65" s="95" t="s">
        <v>61</v>
      </c>
      <c r="E65" s="4">
        <v>35</v>
      </c>
      <c r="F65" s="9"/>
      <c r="G65" s="9"/>
      <c r="H65" s="9"/>
      <c r="I65" s="9"/>
      <c r="J65" s="9"/>
      <c r="K65" s="9"/>
      <c r="L65" s="9"/>
      <c r="M65" s="9"/>
      <c r="N65" s="389"/>
      <c r="P65" s="9"/>
      <c r="Q65" s="9"/>
      <c r="R65" s="9"/>
      <c r="S65" s="389"/>
      <c r="T65" s="4">
        <v>35</v>
      </c>
    </row>
    <row r="66" spans="1:20" ht="15.95" customHeight="1" x14ac:dyDescent="0.2">
      <c r="A66" s="77"/>
      <c r="B66" s="90" t="s">
        <v>401</v>
      </c>
      <c r="C66" s="100" t="s">
        <v>918</v>
      </c>
      <c r="D66" s="72" t="s">
        <v>37</v>
      </c>
      <c r="E66" s="4">
        <v>36</v>
      </c>
      <c r="F66" s="9"/>
      <c r="G66" s="9"/>
      <c r="H66" s="9"/>
      <c r="I66" s="9"/>
      <c r="J66" s="9"/>
      <c r="K66" s="9"/>
      <c r="L66" s="9"/>
      <c r="M66" s="9"/>
      <c r="N66" s="389"/>
      <c r="P66" s="9"/>
      <c r="Q66" s="9"/>
      <c r="R66" s="9"/>
      <c r="S66" s="389"/>
      <c r="T66" s="4">
        <v>36</v>
      </c>
    </row>
    <row r="67" spans="1:20" ht="35.1" customHeight="1" thickBot="1" x14ac:dyDescent="0.25">
      <c r="A67" s="77"/>
      <c r="B67" s="107" t="s">
        <v>415</v>
      </c>
      <c r="C67" s="108"/>
      <c r="D67" s="109" t="s">
        <v>84</v>
      </c>
      <c r="E67" s="8"/>
      <c r="F67" s="315">
        <f t="shared" ref="F67:M67" si="1">SUM(F68,F74)</f>
        <v>0</v>
      </c>
      <c r="G67" s="315">
        <f t="shared" si="1"/>
        <v>0</v>
      </c>
      <c r="H67" s="315">
        <f t="shared" si="1"/>
        <v>0</v>
      </c>
      <c r="I67" s="315">
        <f t="shared" si="1"/>
        <v>0</v>
      </c>
      <c r="J67" s="315">
        <f t="shared" si="1"/>
        <v>0</v>
      </c>
      <c r="K67" s="315">
        <f t="shared" si="1"/>
        <v>0</v>
      </c>
      <c r="L67" s="315">
        <f t="shared" si="1"/>
        <v>0</v>
      </c>
      <c r="M67" s="315">
        <f t="shared" si="1"/>
        <v>0</v>
      </c>
      <c r="N67" s="390"/>
      <c r="P67" s="315">
        <f>SUM(P68,P74)</f>
        <v>0</v>
      </c>
      <c r="Q67" s="315">
        <f>SUM(Q68,Q74)</f>
        <v>0</v>
      </c>
      <c r="R67" s="315">
        <f>SUM(R68,R74)</f>
        <v>0</v>
      </c>
      <c r="S67" s="390"/>
      <c r="T67" s="8"/>
    </row>
    <row r="68" spans="1:20" ht="35.1" customHeight="1" thickTop="1" thickBot="1" x14ac:dyDescent="0.25">
      <c r="A68" s="77"/>
      <c r="B68" s="110" t="s">
        <v>395</v>
      </c>
      <c r="C68" s="111"/>
      <c r="D68" s="112" t="s">
        <v>1057</v>
      </c>
      <c r="E68" s="4"/>
      <c r="F68" s="315">
        <f t="shared" ref="F68:M68" si="2">SUM(F69:F73)</f>
        <v>0</v>
      </c>
      <c r="G68" s="315">
        <f t="shared" si="2"/>
        <v>0</v>
      </c>
      <c r="H68" s="315">
        <f t="shared" si="2"/>
        <v>0</v>
      </c>
      <c r="I68" s="315">
        <f t="shared" si="2"/>
        <v>0</v>
      </c>
      <c r="J68" s="315">
        <f t="shared" si="2"/>
        <v>0</v>
      </c>
      <c r="K68" s="315">
        <f t="shared" si="2"/>
        <v>0</v>
      </c>
      <c r="L68" s="315">
        <f t="shared" si="2"/>
        <v>0</v>
      </c>
      <c r="M68" s="315">
        <f t="shared" si="2"/>
        <v>0</v>
      </c>
      <c r="N68" s="390"/>
      <c r="P68" s="315">
        <f>SUM(P69:P73)</f>
        <v>0</v>
      </c>
      <c r="Q68" s="315">
        <f>SUM(Q69:Q73)</f>
        <v>0</v>
      </c>
      <c r="R68" s="315">
        <f>SUM(R69:R73)</f>
        <v>0</v>
      </c>
      <c r="S68" s="390"/>
      <c r="T68" s="4"/>
    </row>
    <row r="69" spans="1:20" ht="15.95" customHeight="1" thickTop="1" x14ac:dyDescent="0.2">
      <c r="A69" s="77"/>
      <c r="B69" s="90" t="s">
        <v>395</v>
      </c>
      <c r="C69" s="102" t="s">
        <v>70</v>
      </c>
      <c r="D69" s="72" t="s">
        <v>71</v>
      </c>
      <c r="E69" s="4">
        <v>103</v>
      </c>
      <c r="F69" s="9"/>
      <c r="G69" s="9"/>
      <c r="H69" s="9"/>
      <c r="I69" s="9"/>
      <c r="J69" s="9"/>
      <c r="K69" s="9"/>
      <c r="L69" s="9"/>
      <c r="M69" s="9"/>
      <c r="N69" s="389"/>
      <c r="P69" s="9"/>
      <c r="Q69" s="9"/>
      <c r="R69" s="9"/>
      <c r="S69" s="389"/>
      <c r="T69" s="4">
        <v>103</v>
      </c>
    </row>
    <row r="70" spans="1:20" s="340" customFormat="1" ht="15.95" customHeight="1" x14ac:dyDescent="0.2">
      <c r="A70" s="77"/>
      <c r="B70" s="90" t="s">
        <v>395</v>
      </c>
      <c r="C70" s="102" t="s">
        <v>434</v>
      </c>
      <c r="D70" s="72" t="s">
        <v>154</v>
      </c>
      <c r="E70" s="4">
        <v>104</v>
      </c>
      <c r="F70" s="9"/>
      <c r="G70" s="9"/>
      <c r="H70" s="9"/>
      <c r="I70" s="9"/>
      <c r="J70" s="9"/>
      <c r="K70" s="9"/>
      <c r="L70" s="9"/>
      <c r="M70" s="9"/>
      <c r="N70" s="389"/>
      <c r="P70" s="9"/>
      <c r="Q70" s="9"/>
      <c r="R70" s="9"/>
      <c r="S70" s="389"/>
      <c r="T70" s="4">
        <v>104</v>
      </c>
    </row>
    <row r="71" spans="1:20" s="340" customFormat="1" ht="15.95" customHeight="1" x14ac:dyDescent="0.2">
      <c r="A71" s="77"/>
      <c r="B71" s="90" t="s">
        <v>395</v>
      </c>
      <c r="C71" s="102" t="s">
        <v>813</v>
      </c>
      <c r="D71" s="72" t="s">
        <v>155</v>
      </c>
      <c r="E71" s="4">
        <v>126</v>
      </c>
      <c r="F71" s="9"/>
      <c r="G71" s="9"/>
      <c r="H71" s="9"/>
      <c r="I71" s="9"/>
      <c r="J71" s="9"/>
      <c r="K71" s="9"/>
      <c r="L71" s="9"/>
      <c r="M71" s="9"/>
      <c r="N71" s="389"/>
      <c r="P71" s="9"/>
      <c r="Q71" s="9"/>
      <c r="R71" s="9"/>
      <c r="S71" s="389"/>
      <c r="T71" s="4">
        <v>126</v>
      </c>
    </row>
    <row r="72" spans="1:20" s="340" customFormat="1" ht="15.95" customHeight="1" x14ac:dyDescent="0.2">
      <c r="A72" s="77"/>
      <c r="B72" s="90" t="s">
        <v>395</v>
      </c>
      <c r="C72" s="102" t="s">
        <v>392</v>
      </c>
      <c r="D72" s="95" t="s">
        <v>73</v>
      </c>
      <c r="E72" s="4">
        <v>130</v>
      </c>
      <c r="F72" s="9"/>
      <c r="G72" s="9"/>
      <c r="H72" s="9"/>
      <c r="I72" s="9"/>
      <c r="J72" s="9"/>
      <c r="K72" s="9"/>
      <c r="L72" s="9"/>
      <c r="M72" s="9"/>
      <c r="N72" s="389"/>
      <c r="P72" s="9"/>
      <c r="Q72" s="9"/>
      <c r="R72" s="9"/>
      <c r="S72" s="389"/>
      <c r="T72" s="4">
        <v>130</v>
      </c>
    </row>
    <row r="73" spans="1:20" ht="15.95" customHeight="1" x14ac:dyDescent="0.2">
      <c r="A73" s="77"/>
      <c r="B73" s="90" t="s">
        <v>395</v>
      </c>
      <c r="C73" s="99" t="s">
        <v>156</v>
      </c>
      <c r="D73" s="72" t="s">
        <v>157</v>
      </c>
      <c r="E73" s="4">
        <v>153</v>
      </c>
      <c r="F73" s="9"/>
      <c r="G73" s="9"/>
      <c r="H73" s="9"/>
      <c r="I73" s="9"/>
      <c r="J73" s="9"/>
      <c r="K73" s="9"/>
      <c r="L73" s="9"/>
      <c r="M73" s="9"/>
      <c r="N73" s="389"/>
      <c r="P73" s="9"/>
      <c r="Q73" s="9"/>
      <c r="R73" s="9"/>
      <c r="S73" s="389"/>
      <c r="T73" s="4">
        <v>153</v>
      </c>
    </row>
    <row r="74" spans="1:20" ht="35.1" customHeight="1" thickBot="1" x14ac:dyDescent="0.25">
      <c r="A74" s="77"/>
      <c r="B74" s="118" t="s">
        <v>396</v>
      </c>
      <c r="C74" s="98"/>
      <c r="D74" s="169" t="s">
        <v>95</v>
      </c>
      <c r="E74" s="73"/>
      <c r="F74" s="315">
        <f t="shared" ref="F74:M74" si="3">SUM(F75:F125)</f>
        <v>0</v>
      </c>
      <c r="G74" s="315">
        <f t="shared" si="3"/>
        <v>0</v>
      </c>
      <c r="H74" s="315">
        <f t="shared" si="3"/>
        <v>0</v>
      </c>
      <c r="I74" s="315">
        <f t="shared" si="3"/>
        <v>0</v>
      </c>
      <c r="J74" s="315">
        <f t="shared" si="3"/>
        <v>0</v>
      </c>
      <c r="K74" s="315">
        <f t="shared" si="3"/>
        <v>0</v>
      </c>
      <c r="L74" s="315">
        <f t="shared" si="3"/>
        <v>0</v>
      </c>
      <c r="M74" s="315">
        <f t="shared" si="3"/>
        <v>0</v>
      </c>
      <c r="N74" s="390"/>
      <c r="P74" s="315">
        <f>SUM(P75:P125)</f>
        <v>0</v>
      </c>
      <c r="Q74" s="315">
        <f>SUM(Q75:Q125)</f>
        <v>0</v>
      </c>
      <c r="R74" s="315">
        <f>SUM(R75:R125)</f>
        <v>0</v>
      </c>
      <c r="S74" s="390"/>
      <c r="T74" s="73"/>
    </row>
    <row r="75" spans="1:20" ht="15.95" customHeight="1" thickTop="1" x14ac:dyDescent="0.2">
      <c r="A75" s="77"/>
      <c r="B75" s="90" t="s">
        <v>396</v>
      </c>
      <c r="C75" s="99" t="s">
        <v>814</v>
      </c>
      <c r="D75" s="95" t="s">
        <v>158</v>
      </c>
      <c r="E75" s="4">
        <v>105</v>
      </c>
      <c r="F75" s="63"/>
      <c r="G75" s="63"/>
      <c r="H75" s="63"/>
      <c r="I75" s="63"/>
      <c r="J75" s="63"/>
      <c r="K75" s="63"/>
      <c r="L75" s="63"/>
      <c r="M75" s="63"/>
      <c r="N75" s="389"/>
      <c r="P75" s="63"/>
      <c r="Q75" s="63"/>
      <c r="R75" s="63"/>
      <c r="S75" s="389"/>
      <c r="T75" s="4">
        <v>105</v>
      </c>
    </row>
    <row r="76" spans="1:20" s="340" customFormat="1" ht="15.95" customHeight="1" x14ac:dyDescent="0.2">
      <c r="A76" s="77"/>
      <c r="B76" s="90" t="s">
        <v>396</v>
      </c>
      <c r="C76" s="99" t="s">
        <v>444</v>
      </c>
      <c r="D76" s="72" t="s">
        <v>173</v>
      </c>
      <c r="E76" s="4">
        <v>106</v>
      </c>
      <c r="F76" s="63"/>
      <c r="G76" s="63"/>
      <c r="H76" s="63"/>
      <c r="I76" s="63"/>
      <c r="J76" s="63"/>
      <c r="K76" s="63"/>
      <c r="L76" s="63"/>
      <c r="M76" s="63"/>
      <c r="N76" s="389"/>
      <c r="P76" s="63"/>
      <c r="Q76" s="63"/>
      <c r="R76" s="63"/>
      <c r="S76" s="389"/>
      <c r="T76" s="4">
        <v>106</v>
      </c>
    </row>
    <row r="77" spans="1:20" s="340" customFormat="1" ht="15.95" customHeight="1" x14ac:dyDescent="0.2">
      <c r="A77" s="77"/>
      <c r="B77" s="90" t="s">
        <v>396</v>
      </c>
      <c r="C77" s="99" t="s">
        <v>446</v>
      </c>
      <c r="D77" s="72" t="s">
        <v>175</v>
      </c>
      <c r="E77" s="4">
        <v>107</v>
      </c>
      <c r="F77" s="63"/>
      <c r="G77" s="63"/>
      <c r="H77" s="63"/>
      <c r="I77" s="63"/>
      <c r="J77" s="63"/>
      <c r="K77" s="63"/>
      <c r="L77" s="63"/>
      <c r="M77" s="63"/>
      <c r="N77" s="389"/>
      <c r="P77" s="63"/>
      <c r="Q77" s="63"/>
      <c r="R77" s="63"/>
      <c r="S77" s="389"/>
      <c r="T77" s="4">
        <v>107</v>
      </c>
    </row>
    <row r="78" spans="1:20" s="340" customFormat="1" ht="15.95" customHeight="1" x14ac:dyDescent="0.2">
      <c r="A78" s="77"/>
      <c r="B78" s="90" t="s">
        <v>396</v>
      </c>
      <c r="C78" s="99" t="s">
        <v>435</v>
      </c>
      <c r="D78" s="72" t="s">
        <v>159</v>
      </c>
      <c r="E78" s="4">
        <v>108</v>
      </c>
      <c r="F78" s="63"/>
      <c r="G78" s="63"/>
      <c r="H78" s="63"/>
      <c r="I78" s="63"/>
      <c r="J78" s="63"/>
      <c r="K78" s="63"/>
      <c r="L78" s="63"/>
      <c r="M78" s="63"/>
      <c r="N78" s="389"/>
      <c r="P78" s="63"/>
      <c r="Q78" s="63"/>
      <c r="R78" s="63"/>
      <c r="S78" s="389"/>
      <c r="T78" s="4">
        <v>108</v>
      </c>
    </row>
    <row r="79" spans="1:20" s="340" customFormat="1" ht="15.95" customHeight="1" x14ac:dyDescent="0.2">
      <c r="A79" s="77"/>
      <c r="B79" s="90" t="s">
        <v>396</v>
      </c>
      <c r="C79" s="99" t="s">
        <v>919</v>
      </c>
      <c r="D79" s="72" t="s">
        <v>160</v>
      </c>
      <c r="E79" s="4">
        <v>109</v>
      </c>
      <c r="F79" s="63"/>
      <c r="G79" s="63"/>
      <c r="H79" s="63"/>
      <c r="I79" s="63"/>
      <c r="J79" s="63"/>
      <c r="K79" s="63"/>
      <c r="L79" s="63"/>
      <c r="M79" s="63"/>
      <c r="N79" s="389"/>
      <c r="P79" s="63"/>
      <c r="Q79" s="63"/>
      <c r="R79" s="63"/>
      <c r="S79" s="389"/>
      <c r="T79" s="4">
        <v>109</v>
      </c>
    </row>
    <row r="80" spans="1:20" s="340" customFormat="1" ht="15.95" customHeight="1" x14ac:dyDescent="0.2">
      <c r="A80" s="77"/>
      <c r="B80" s="90" t="s">
        <v>396</v>
      </c>
      <c r="C80" s="99" t="s">
        <v>815</v>
      </c>
      <c r="D80" s="95" t="s">
        <v>161</v>
      </c>
      <c r="E80" s="4">
        <v>175</v>
      </c>
      <c r="F80" s="63"/>
      <c r="G80" s="63"/>
      <c r="H80" s="63"/>
      <c r="I80" s="63"/>
      <c r="J80" s="63"/>
      <c r="K80" s="63"/>
      <c r="L80" s="63"/>
      <c r="M80" s="63"/>
      <c r="N80" s="389"/>
      <c r="P80" s="63"/>
      <c r="Q80" s="63"/>
      <c r="R80" s="63"/>
      <c r="S80" s="389"/>
      <c r="T80" s="4">
        <v>175</v>
      </c>
    </row>
    <row r="81" spans="1:20" s="340" customFormat="1" ht="15.95" customHeight="1" x14ac:dyDescent="0.2">
      <c r="A81" s="77"/>
      <c r="B81" s="90" t="s">
        <v>396</v>
      </c>
      <c r="C81" s="99" t="s">
        <v>436</v>
      </c>
      <c r="D81" s="72" t="s">
        <v>162</v>
      </c>
      <c r="E81" s="4">
        <v>110</v>
      </c>
      <c r="F81" s="63"/>
      <c r="G81" s="63"/>
      <c r="H81" s="63"/>
      <c r="I81" s="63"/>
      <c r="J81" s="63"/>
      <c r="K81" s="63"/>
      <c r="L81" s="63"/>
      <c r="M81" s="63"/>
      <c r="N81" s="389"/>
      <c r="P81" s="63"/>
      <c r="Q81" s="63"/>
      <c r="R81" s="63"/>
      <c r="S81" s="389"/>
      <c r="T81" s="4">
        <v>110</v>
      </c>
    </row>
    <row r="82" spans="1:20" s="340" customFormat="1" ht="15.95" customHeight="1" x14ac:dyDescent="0.2">
      <c r="A82" s="77"/>
      <c r="B82" s="90" t="s">
        <v>396</v>
      </c>
      <c r="C82" s="99" t="s">
        <v>437</v>
      </c>
      <c r="D82" s="72" t="s">
        <v>163</v>
      </c>
      <c r="E82" s="4">
        <v>111</v>
      </c>
      <c r="F82" s="63"/>
      <c r="G82" s="63"/>
      <c r="H82" s="63"/>
      <c r="I82" s="63"/>
      <c r="J82" s="63"/>
      <c r="K82" s="63"/>
      <c r="L82" s="63"/>
      <c r="M82" s="63"/>
      <c r="N82" s="389"/>
      <c r="P82" s="63"/>
      <c r="Q82" s="63"/>
      <c r="R82" s="63"/>
      <c r="S82" s="389"/>
      <c r="T82" s="4">
        <v>111</v>
      </c>
    </row>
    <row r="83" spans="1:20" s="340" customFormat="1" ht="15.95" customHeight="1" x14ac:dyDescent="0.2">
      <c r="A83" s="77"/>
      <c r="B83" s="90" t="s">
        <v>396</v>
      </c>
      <c r="C83" s="99" t="s">
        <v>920</v>
      </c>
      <c r="D83" s="72" t="s">
        <v>170</v>
      </c>
      <c r="E83" s="4">
        <v>113</v>
      </c>
      <c r="F83" s="63"/>
      <c r="G83" s="63"/>
      <c r="H83" s="63"/>
      <c r="I83" s="63"/>
      <c r="J83" s="63"/>
      <c r="K83" s="63"/>
      <c r="L83" s="63"/>
      <c r="M83" s="63"/>
      <c r="N83" s="389"/>
      <c r="P83" s="63"/>
      <c r="Q83" s="63"/>
      <c r="R83" s="63"/>
      <c r="S83" s="389"/>
      <c r="T83" s="4">
        <v>113</v>
      </c>
    </row>
    <row r="84" spans="1:20" s="340" customFormat="1" ht="15.95" customHeight="1" x14ac:dyDescent="0.2">
      <c r="A84" s="77"/>
      <c r="B84" s="90" t="s">
        <v>396</v>
      </c>
      <c r="C84" s="99" t="s">
        <v>443</v>
      </c>
      <c r="D84" s="72" t="s">
        <v>172</v>
      </c>
      <c r="E84" s="4">
        <v>112</v>
      </c>
      <c r="F84" s="63"/>
      <c r="G84" s="63"/>
      <c r="H84" s="63"/>
      <c r="I84" s="63"/>
      <c r="J84" s="63"/>
      <c r="K84" s="63"/>
      <c r="L84" s="63"/>
      <c r="M84" s="63"/>
      <c r="N84" s="389"/>
      <c r="P84" s="63"/>
      <c r="Q84" s="63"/>
      <c r="R84" s="63"/>
      <c r="S84" s="389"/>
      <c r="T84" s="4">
        <v>112</v>
      </c>
    </row>
    <row r="85" spans="1:20" s="340" customFormat="1" ht="15.95" customHeight="1" x14ac:dyDescent="0.2">
      <c r="A85" s="77"/>
      <c r="B85" s="90" t="s">
        <v>396</v>
      </c>
      <c r="C85" s="99" t="s">
        <v>445</v>
      </c>
      <c r="D85" s="72" t="s">
        <v>174</v>
      </c>
      <c r="E85" s="4">
        <v>102</v>
      </c>
      <c r="F85" s="63"/>
      <c r="G85" s="63"/>
      <c r="H85" s="63"/>
      <c r="I85" s="63"/>
      <c r="J85" s="63"/>
      <c r="K85" s="63"/>
      <c r="L85" s="63"/>
      <c r="M85" s="63"/>
      <c r="N85" s="389"/>
      <c r="P85" s="63"/>
      <c r="Q85" s="63"/>
      <c r="R85" s="63"/>
      <c r="S85" s="389"/>
      <c r="T85" s="4">
        <v>102</v>
      </c>
    </row>
    <row r="86" spans="1:20" s="340" customFormat="1" ht="15.95" customHeight="1" x14ac:dyDescent="0.2">
      <c r="A86" s="77"/>
      <c r="B86" s="90" t="s">
        <v>396</v>
      </c>
      <c r="C86" s="99" t="s">
        <v>447</v>
      </c>
      <c r="D86" s="72" t="s">
        <v>176</v>
      </c>
      <c r="E86" s="4">
        <v>114</v>
      </c>
      <c r="F86" s="63"/>
      <c r="G86" s="63"/>
      <c r="H86" s="63"/>
      <c r="I86" s="63"/>
      <c r="J86" s="63"/>
      <c r="K86" s="63"/>
      <c r="L86" s="63"/>
      <c r="M86" s="63"/>
      <c r="N86" s="389"/>
      <c r="P86" s="63"/>
      <c r="Q86" s="63"/>
      <c r="R86" s="63"/>
      <c r="S86" s="389"/>
      <c r="T86" s="4">
        <v>114</v>
      </c>
    </row>
    <row r="87" spans="1:20" s="340" customFormat="1" ht="15.95" customHeight="1" x14ac:dyDescent="0.2">
      <c r="A87" s="77"/>
      <c r="B87" s="90" t="s">
        <v>396</v>
      </c>
      <c r="C87" s="99" t="s">
        <v>448</v>
      </c>
      <c r="D87" s="72" t="s">
        <v>177</v>
      </c>
      <c r="E87" s="4">
        <v>115</v>
      </c>
      <c r="F87" s="63"/>
      <c r="G87" s="63"/>
      <c r="H87" s="63"/>
      <c r="I87" s="63"/>
      <c r="J87" s="63"/>
      <c r="K87" s="63"/>
      <c r="L87" s="63"/>
      <c r="M87" s="63"/>
      <c r="N87" s="389"/>
      <c r="P87" s="63"/>
      <c r="Q87" s="63"/>
      <c r="R87" s="63"/>
      <c r="S87" s="389"/>
      <c r="T87" s="4">
        <v>115</v>
      </c>
    </row>
    <row r="88" spans="1:20" s="340" customFormat="1" ht="15.95" customHeight="1" x14ac:dyDescent="0.2">
      <c r="A88" s="77"/>
      <c r="B88" s="90" t="s">
        <v>396</v>
      </c>
      <c r="C88" s="99" t="s">
        <v>449</v>
      </c>
      <c r="D88" s="72" t="s">
        <v>178</v>
      </c>
      <c r="E88" s="4">
        <v>116</v>
      </c>
      <c r="F88" s="63"/>
      <c r="G88" s="63"/>
      <c r="H88" s="63"/>
      <c r="I88" s="63"/>
      <c r="J88" s="63"/>
      <c r="K88" s="63"/>
      <c r="L88" s="63"/>
      <c r="M88" s="63"/>
      <c r="N88" s="389"/>
      <c r="P88" s="63"/>
      <c r="Q88" s="63"/>
      <c r="R88" s="63"/>
      <c r="S88" s="389"/>
      <c r="T88" s="4">
        <v>116</v>
      </c>
    </row>
    <row r="89" spans="1:20" s="340" customFormat="1" ht="15.95" customHeight="1" x14ac:dyDescent="0.2">
      <c r="A89" s="77"/>
      <c r="B89" s="90" t="s">
        <v>396</v>
      </c>
      <c r="C89" s="99" t="s">
        <v>450</v>
      </c>
      <c r="D89" s="72" t="s">
        <v>179</v>
      </c>
      <c r="E89" s="4">
        <v>117</v>
      </c>
      <c r="F89" s="63"/>
      <c r="G89" s="63"/>
      <c r="H89" s="63"/>
      <c r="I89" s="63"/>
      <c r="J89" s="63"/>
      <c r="K89" s="63"/>
      <c r="L89" s="63"/>
      <c r="M89" s="63"/>
      <c r="N89" s="389"/>
      <c r="P89" s="63"/>
      <c r="Q89" s="63"/>
      <c r="R89" s="63"/>
      <c r="S89" s="389"/>
      <c r="T89" s="4">
        <v>117</v>
      </c>
    </row>
    <row r="90" spans="1:20" s="340" customFormat="1" ht="15.95" customHeight="1" x14ac:dyDescent="0.2">
      <c r="A90" s="77"/>
      <c r="B90" s="90" t="s">
        <v>396</v>
      </c>
      <c r="C90" s="99" t="s">
        <v>451</v>
      </c>
      <c r="D90" s="72" t="s">
        <v>180</v>
      </c>
      <c r="E90" s="4">
        <v>118</v>
      </c>
      <c r="F90" s="63"/>
      <c r="G90" s="63"/>
      <c r="H90" s="63"/>
      <c r="I90" s="63"/>
      <c r="J90" s="63"/>
      <c r="K90" s="63"/>
      <c r="L90" s="63"/>
      <c r="M90" s="63"/>
      <c r="N90" s="389"/>
      <c r="P90" s="63"/>
      <c r="Q90" s="63"/>
      <c r="R90" s="63"/>
      <c r="S90" s="389"/>
      <c r="T90" s="4">
        <v>118</v>
      </c>
    </row>
    <row r="91" spans="1:20" s="340" customFormat="1" ht="15.95" customHeight="1" x14ac:dyDescent="0.2">
      <c r="A91" s="77"/>
      <c r="B91" s="90" t="s">
        <v>396</v>
      </c>
      <c r="C91" s="99" t="s">
        <v>438</v>
      </c>
      <c r="D91" s="72" t="s">
        <v>164</v>
      </c>
      <c r="E91" s="4">
        <v>119</v>
      </c>
      <c r="F91" s="63"/>
      <c r="G91" s="63"/>
      <c r="H91" s="63"/>
      <c r="I91" s="63"/>
      <c r="J91" s="63"/>
      <c r="K91" s="63"/>
      <c r="L91" s="63"/>
      <c r="M91" s="63"/>
      <c r="N91" s="389"/>
      <c r="P91" s="63"/>
      <c r="Q91" s="63"/>
      <c r="R91" s="63"/>
      <c r="S91" s="389"/>
      <c r="T91" s="4">
        <v>119</v>
      </c>
    </row>
    <row r="92" spans="1:20" s="340" customFormat="1" ht="15.95" customHeight="1" x14ac:dyDescent="0.2">
      <c r="A92" s="77"/>
      <c r="B92" s="90" t="s">
        <v>396</v>
      </c>
      <c r="C92" s="99" t="s">
        <v>439</v>
      </c>
      <c r="D92" s="72" t="s">
        <v>165</v>
      </c>
      <c r="E92" s="4">
        <v>120</v>
      </c>
      <c r="F92" s="63"/>
      <c r="G92" s="63"/>
      <c r="H92" s="63"/>
      <c r="I92" s="63"/>
      <c r="J92" s="63"/>
      <c r="K92" s="63"/>
      <c r="L92" s="63"/>
      <c r="M92" s="63"/>
      <c r="N92" s="389"/>
      <c r="P92" s="63"/>
      <c r="Q92" s="63"/>
      <c r="R92" s="63"/>
      <c r="S92" s="389"/>
      <c r="T92" s="4">
        <v>120</v>
      </c>
    </row>
    <row r="93" spans="1:20" s="340" customFormat="1" ht="15.95" customHeight="1" x14ac:dyDescent="0.2">
      <c r="A93" s="77"/>
      <c r="B93" s="90" t="s">
        <v>396</v>
      </c>
      <c r="C93" s="99" t="s">
        <v>452</v>
      </c>
      <c r="D93" s="72" t="s">
        <v>181</v>
      </c>
      <c r="E93" s="4">
        <v>121</v>
      </c>
      <c r="F93" s="63"/>
      <c r="G93" s="63"/>
      <c r="H93" s="63"/>
      <c r="I93" s="63"/>
      <c r="J93" s="63"/>
      <c r="K93" s="63"/>
      <c r="L93" s="63"/>
      <c r="M93" s="63"/>
      <c r="N93" s="389"/>
      <c r="P93" s="63"/>
      <c r="Q93" s="63"/>
      <c r="R93" s="63"/>
      <c r="S93" s="389"/>
      <c r="T93" s="4">
        <v>121</v>
      </c>
    </row>
    <row r="94" spans="1:20" s="340" customFormat="1" ht="15.95" customHeight="1" x14ac:dyDescent="0.2">
      <c r="A94" s="77"/>
      <c r="B94" s="90" t="s">
        <v>396</v>
      </c>
      <c r="C94" s="99" t="s">
        <v>816</v>
      </c>
      <c r="D94" s="95" t="s">
        <v>168</v>
      </c>
      <c r="E94" s="4">
        <v>122</v>
      </c>
      <c r="F94" s="63"/>
      <c r="G94" s="63"/>
      <c r="H94" s="63"/>
      <c r="I94" s="63"/>
      <c r="J94" s="63"/>
      <c r="K94" s="63"/>
      <c r="L94" s="63"/>
      <c r="M94" s="63"/>
      <c r="N94" s="389"/>
      <c r="P94" s="63"/>
      <c r="Q94" s="63"/>
      <c r="R94" s="63"/>
      <c r="S94" s="389"/>
      <c r="T94" s="4">
        <v>122</v>
      </c>
    </row>
    <row r="95" spans="1:20" s="340" customFormat="1" ht="15.95" customHeight="1" x14ac:dyDescent="0.2">
      <c r="A95" s="77"/>
      <c r="B95" s="90" t="s">
        <v>396</v>
      </c>
      <c r="C95" s="99" t="s">
        <v>442</v>
      </c>
      <c r="D95" s="72" t="s">
        <v>169</v>
      </c>
      <c r="E95" s="4">
        <v>123</v>
      </c>
      <c r="F95" s="63"/>
      <c r="G95" s="63"/>
      <c r="H95" s="63"/>
      <c r="I95" s="63"/>
      <c r="J95" s="63"/>
      <c r="K95" s="63"/>
      <c r="L95" s="63"/>
      <c r="M95" s="63"/>
      <c r="N95" s="389"/>
      <c r="P95" s="63"/>
      <c r="Q95" s="63"/>
      <c r="R95" s="63"/>
      <c r="S95" s="389"/>
      <c r="T95" s="4">
        <v>123</v>
      </c>
    </row>
    <row r="96" spans="1:20" s="340" customFormat="1" ht="15.95" customHeight="1" x14ac:dyDescent="0.2">
      <c r="A96" s="77"/>
      <c r="B96" s="90" t="s">
        <v>396</v>
      </c>
      <c r="C96" s="99" t="s">
        <v>817</v>
      </c>
      <c r="D96" s="95" t="s">
        <v>171</v>
      </c>
      <c r="E96" s="4">
        <v>155</v>
      </c>
      <c r="F96" s="63"/>
      <c r="G96" s="63"/>
      <c r="H96" s="63"/>
      <c r="I96" s="63"/>
      <c r="J96" s="63"/>
      <c r="K96" s="63"/>
      <c r="L96" s="63"/>
      <c r="M96" s="63"/>
      <c r="N96" s="389"/>
      <c r="P96" s="63"/>
      <c r="Q96" s="63"/>
      <c r="R96" s="63"/>
      <c r="S96" s="389"/>
      <c r="T96" s="4">
        <v>155</v>
      </c>
    </row>
    <row r="97" spans="1:20" s="340" customFormat="1" ht="15.95" customHeight="1" x14ac:dyDescent="0.2">
      <c r="A97" s="77"/>
      <c r="B97" s="90" t="s">
        <v>396</v>
      </c>
      <c r="C97" s="99" t="s">
        <v>453</v>
      </c>
      <c r="D97" s="72" t="s">
        <v>182</v>
      </c>
      <c r="E97" s="4">
        <v>124</v>
      </c>
      <c r="F97" s="63"/>
      <c r="G97" s="63"/>
      <c r="H97" s="63"/>
      <c r="I97" s="63"/>
      <c r="J97" s="63"/>
      <c r="K97" s="63"/>
      <c r="L97" s="63"/>
      <c r="M97" s="63"/>
      <c r="N97" s="389"/>
      <c r="P97" s="63"/>
      <c r="Q97" s="63"/>
      <c r="R97" s="63"/>
      <c r="S97" s="389"/>
      <c r="T97" s="4">
        <v>124</v>
      </c>
    </row>
    <row r="98" spans="1:20" s="340" customFormat="1" ht="15.95" customHeight="1" x14ac:dyDescent="0.2">
      <c r="A98" s="77"/>
      <c r="B98" s="90" t="s">
        <v>396</v>
      </c>
      <c r="C98" s="99" t="s">
        <v>345</v>
      </c>
      <c r="D98" s="72" t="s">
        <v>183</v>
      </c>
      <c r="E98" s="4">
        <v>125</v>
      </c>
      <c r="F98" s="63"/>
      <c r="G98" s="63"/>
      <c r="H98" s="63"/>
      <c r="I98" s="63"/>
      <c r="J98" s="63"/>
      <c r="K98" s="63"/>
      <c r="L98" s="63"/>
      <c r="M98" s="63"/>
      <c r="N98" s="389"/>
      <c r="P98" s="63"/>
      <c r="Q98" s="63"/>
      <c r="R98" s="63"/>
      <c r="S98" s="389"/>
      <c r="T98" s="4">
        <v>125</v>
      </c>
    </row>
    <row r="99" spans="1:20" s="340" customFormat="1" ht="15.95" customHeight="1" x14ac:dyDescent="0.2">
      <c r="A99" s="77"/>
      <c r="B99" s="90" t="s">
        <v>396</v>
      </c>
      <c r="C99" s="99" t="s">
        <v>454</v>
      </c>
      <c r="D99" s="72" t="s">
        <v>184</v>
      </c>
      <c r="E99" s="4">
        <v>127</v>
      </c>
      <c r="F99" s="63"/>
      <c r="G99" s="63"/>
      <c r="H99" s="63"/>
      <c r="I99" s="63"/>
      <c r="J99" s="63"/>
      <c r="K99" s="63"/>
      <c r="L99" s="63"/>
      <c r="M99" s="63"/>
      <c r="N99" s="389"/>
      <c r="P99" s="63"/>
      <c r="Q99" s="63"/>
      <c r="R99" s="63"/>
      <c r="S99" s="389"/>
      <c r="T99" s="4">
        <v>127</v>
      </c>
    </row>
    <row r="100" spans="1:20" s="340" customFormat="1" ht="15.95" customHeight="1" x14ac:dyDescent="0.2">
      <c r="A100" s="77"/>
      <c r="B100" s="90" t="s">
        <v>396</v>
      </c>
      <c r="C100" s="99" t="s">
        <v>455</v>
      </c>
      <c r="D100" s="72" t="s">
        <v>185</v>
      </c>
      <c r="E100" s="4">
        <v>128</v>
      </c>
      <c r="F100" s="63"/>
      <c r="G100" s="63"/>
      <c r="H100" s="63"/>
      <c r="I100" s="63"/>
      <c r="J100" s="63"/>
      <c r="K100" s="63"/>
      <c r="L100" s="63"/>
      <c r="M100" s="63"/>
      <c r="N100" s="389"/>
      <c r="P100" s="63"/>
      <c r="Q100" s="63"/>
      <c r="R100" s="63"/>
      <c r="S100" s="389"/>
      <c r="T100" s="4">
        <v>128</v>
      </c>
    </row>
    <row r="101" spans="1:20" s="340" customFormat="1" ht="15.95" customHeight="1" x14ac:dyDescent="0.2">
      <c r="A101" s="77"/>
      <c r="B101" s="90" t="s">
        <v>396</v>
      </c>
      <c r="C101" s="99" t="s">
        <v>456</v>
      </c>
      <c r="D101" s="72" t="s">
        <v>186</v>
      </c>
      <c r="E101" s="4">
        <v>129</v>
      </c>
      <c r="F101" s="63"/>
      <c r="G101" s="63"/>
      <c r="H101" s="63"/>
      <c r="I101" s="63"/>
      <c r="J101" s="63"/>
      <c r="K101" s="63"/>
      <c r="L101" s="63"/>
      <c r="M101" s="63"/>
      <c r="N101" s="389"/>
      <c r="P101" s="63"/>
      <c r="Q101" s="63"/>
      <c r="R101" s="63"/>
      <c r="S101" s="389"/>
      <c r="T101" s="4">
        <v>129</v>
      </c>
    </row>
    <row r="102" spans="1:20" s="340" customFormat="1" ht="15.95" customHeight="1" x14ac:dyDescent="0.2">
      <c r="A102" s="77"/>
      <c r="B102" s="90" t="s">
        <v>396</v>
      </c>
      <c r="C102" s="99" t="s">
        <v>457</v>
      </c>
      <c r="D102" s="72" t="s">
        <v>187</v>
      </c>
      <c r="E102" s="4">
        <v>131</v>
      </c>
      <c r="F102" s="63"/>
      <c r="G102" s="63"/>
      <c r="H102" s="63"/>
      <c r="I102" s="63"/>
      <c r="J102" s="63"/>
      <c r="K102" s="63"/>
      <c r="L102" s="63"/>
      <c r="M102" s="63"/>
      <c r="N102" s="389"/>
      <c r="P102" s="63"/>
      <c r="Q102" s="63"/>
      <c r="R102" s="63"/>
      <c r="S102" s="389"/>
      <c r="T102" s="4">
        <v>131</v>
      </c>
    </row>
    <row r="103" spans="1:20" s="340" customFormat="1" ht="15.95" customHeight="1" x14ac:dyDescent="0.2">
      <c r="A103" s="77"/>
      <c r="B103" s="90" t="s">
        <v>396</v>
      </c>
      <c r="C103" s="99" t="s">
        <v>818</v>
      </c>
      <c r="D103" s="95" t="s">
        <v>188</v>
      </c>
      <c r="E103" s="4">
        <v>132</v>
      </c>
      <c r="F103" s="63"/>
      <c r="G103" s="63"/>
      <c r="H103" s="63"/>
      <c r="I103" s="63"/>
      <c r="J103" s="63"/>
      <c r="K103" s="63"/>
      <c r="L103" s="63"/>
      <c r="M103" s="63"/>
      <c r="N103" s="389"/>
      <c r="P103" s="63"/>
      <c r="Q103" s="63"/>
      <c r="R103" s="63"/>
      <c r="S103" s="389"/>
      <c r="T103" s="4">
        <v>132</v>
      </c>
    </row>
    <row r="104" spans="1:20" s="340" customFormat="1" ht="15.95" customHeight="1" x14ac:dyDescent="0.2">
      <c r="A104" s="77"/>
      <c r="B104" s="90" t="s">
        <v>396</v>
      </c>
      <c r="C104" s="99" t="s">
        <v>458</v>
      </c>
      <c r="D104" s="72" t="s">
        <v>189</v>
      </c>
      <c r="E104" s="4">
        <v>133</v>
      </c>
      <c r="F104" s="63"/>
      <c r="G104" s="63"/>
      <c r="H104" s="63"/>
      <c r="I104" s="63"/>
      <c r="J104" s="63"/>
      <c r="K104" s="63"/>
      <c r="L104" s="63"/>
      <c r="M104" s="63"/>
      <c r="N104" s="389"/>
      <c r="P104" s="63"/>
      <c r="Q104" s="63"/>
      <c r="R104" s="63"/>
      <c r="S104" s="389"/>
      <c r="T104" s="4">
        <v>133</v>
      </c>
    </row>
    <row r="105" spans="1:20" s="340" customFormat="1" ht="15.95" customHeight="1" x14ac:dyDescent="0.2">
      <c r="A105" s="77"/>
      <c r="B105" s="90" t="s">
        <v>396</v>
      </c>
      <c r="C105" s="99" t="s">
        <v>459</v>
      </c>
      <c r="D105" s="72" t="s">
        <v>190</v>
      </c>
      <c r="E105" s="4">
        <v>134</v>
      </c>
      <c r="F105" s="63"/>
      <c r="G105" s="63"/>
      <c r="H105" s="63"/>
      <c r="I105" s="63"/>
      <c r="J105" s="63"/>
      <c r="K105" s="63"/>
      <c r="L105" s="63"/>
      <c r="M105" s="63"/>
      <c r="N105" s="389"/>
      <c r="P105" s="63"/>
      <c r="Q105" s="63"/>
      <c r="R105" s="63"/>
      <c r="S105" s="389"/>
      <c r="T105" s="4">
        <v>134</v>
      </c>
    </row>
    <row r="106" spans="1:20" s="340" customFormat="1" ht="15.95" customHeight="1" x14ac:dyDescent="0.2">
      <c r="A106" s="77"/>
      <c r="B106" s="90" t="s">
        <v>396</v>
      </c>
      <c r="C106" s="99" t="s">
        <v>460</v>
      </c>
      <c r="D106" s="72" t="s">
        <v>191</v>
      </c>
      <c r="E106" s="4">
        <v>135</v>
      </c>
      <c r="F106" s="63"/>
      <c r="G106" s="63"/>
      <c r="H106" s="63"/>
      <c r="I106" s="63"/>
      <c r="J106" s="63"/>
      <c r="K106" s="63"/>
      <c r="L106" s="63"/>
      <c r="M106" s="63"/>
      <c r="N106" s="389"/>
      <c r="P106" s="63"/>
      <c r="Q106" s="63"/>
      <c r="R106" s="63"/>
      <c r="S106" s="389"/>
      <c r="T106" s="4">
        <v>135</v>
      </c>
    </row>
    <row r="107" spans="1:20" s="340" customFormat="1" ht="15.95" customHeight="1" x14ac:dyDescent="0.2">
      <c r="A107" s="77"/>
      <c r="B107" s="90" t="s">
        <v>396</v>
      </c>
      <c r="C107" s="99" t="s">
        <v>74</v>
      </c>
      <c r="D107" s="72" t="s">
        <v>75</v>
      </c>
      <c r="E107" s="4">
        <v>136</v>
      </c>
      <c r="F107" s="63"/>
      <c r="G107" s="63"/>
      <c r="H107" s="63"/>
      <c r="I107" s="63"/>
      <c r="J107" s="63"/>
      <c r="K107" s="63"/>
      <c r="L107" s="63"/>
      <c r="M107" s="63"/>
      <c r="N107" s="389"/>
      <c r="P107" s="63"/>
      <c r="Q107" s="63"/>
      <c r="R107" s="63"/>
      <c r="S107" s="389"/>
      <c r="T107" s="4">
        <v>136</v>
      </c>
    </row>
    <row r="108" spans="1:20" s="340" customFormat="1" ht="15.95" customHeight="1" x14ac:dyDescent="0.2">
      <c r="A108" s="77"/>
      <c r="B108" s="90" t="s">
        <v>396</v>
      </c>
      <c r="C108" s="99" t="s">
        <v>461</v>
      </c>
      <c r="D108" s="72" t="s">
        <v>192</v>
      </c>
      <c r="E108" s="4">
        <v>138</v>
      </c>
      <c r="F108" s="63"/>
      <c r="G108" s="63"/>
      <c r="H108" s="63"/>
      <c r="I108" s="63"/>
      <c r="J108" s="63"/>
      <c r="K108" s="63"/>
      <c r="L108" s="63"/>
      <c r="M108" s="63"/>
      <c r="N108" s="389"/>
      <c r="P108" s="63"/>
      <c r="Q108" s="63"/>
      <c r="R108" s="63"/>
      <c r="S108" s="389"/>
      <c r="T108" s="4">
        <v>138</v>
      </c>
    </row>
    <row r="109" spans="1:20" s="340" customFormat="1" ht="15.95" customHeight="1" x14ac:dyDescent="0.2">
      <c r="A109" s="77"/>
      <c r="B109" s="90" t="s">
        <v>396</v>
      </c>
      <c r="C109" s="99" t="s">
        <v>462</v>
      </c>
      <c r="D109" s="72" t="s">
        <v>193</v>
      </c>
      <c r="E109" s="4">
        <v>139</v>
      </c>
      <c r="F109" s="63"/>
      <c r="G109" s="63"/>
      <c r="H109" s="63"/>
      <c r="I109" s="63"/>
      <c r="J109" s="63"/>
      <c r="K109" s="63"/>
      <c r="L109" s="63"/>
      <c r="M109" s="63"/>
      <c r="N109" s="389"/>
      <c r="P109" s="63"/>
      <c r="Q109" s="63"/>
      <c r="R109" s="63"/>
      <c r="S109" s="389"/>
      <c r="T109" s="4">
        <v>139</v>
      </c>
    </row>
    <row r="110" spans="1:20" s="340" customFormat="1" ht="15.95" customHeight="1" x14ac:dyDescent="0.2">
      <c r="A110" s="77"/>
      <c r="B110" s="90" t="s">
        <v>396</v>
      </c>
      <c r="C110" s="99" t="s">
        <v>463</v>
      </c>
      <c r="D110" s="72" t="s">
        <v>194</v>
      </c>
      <c r="E110" s="4">
        <v>141</v>
      </c>
      <c r="F110" s="63"/>
      <c r="G110" s="63"/>
      <c r="H110" s="63"/>
      <c r="I110" s="63"/>
      <c r="J110" s="63"/>
      <c r="K110" s="63"/>
      <c r="L110" s="63"/>
      <c r="M110" s="63"/>
      <c r="N110" s="389"/>
      <c r="P110" s="63"/>
      <c r="Q110" s="63"/>
      <c r="R110" s="63"/>
      <c r="S110" s="389"/>
      <c r="T110" s="4">
        <v>141</v>
      </c>
    </row>
    <row r="111" spans="1:20" s="340" customFormat="1" ht="15.95" customHeight="1" x14ac:dyDescent="0.2">
      <c r="A111" s="77"/>
      <c r="B111" s="90" t="s">
        <v>396</v>
      </c>
      <c r="C111" s="99" t="s">
        <v>464</v>
      </c>
      <c r="D111" s="72" t="s">
        <v>195</v>
      </c>
      <c r="E111" s="4">
        <v>142</v>
      </c>
      <c r="F111" s="63"/>
      <c r="G111" s="63"/>
      <c r="H111" s="63"/>
      <c r="I111" s="63"/>
      <c r="J111" s="63"/>
      <c r="K111" s="63"/>
      <c r="L111" s="63"/>
      <c r="M111" s="63"/>
      <c r="N111" s="389"/>
      <c r="P111" s="63"/>
      <c r="Q111" s="63"/>
      <c r="R111" s="63"/>
      <c r="S111" s="389"/>
      <c r="T111" s="4">
        <v>142</v>
      </c>
    </row>
    <row r="112" spans="1:20" s="340" customFormat="1" ht="15.95" customHeight="1" x14ac:dyDescent="0.2">
      <c r="A112" s="77"/>
      <c r="B112" s="90" t="s">
        <v>396</v>
      </c>
      <c r="C112" s="99" t="s">
        <v>819</v>
      </c>
      <c r="D112" s="95" t="s">
        <v>196</v>
      </c>
      <c r="E112" s="4">
        <v>143</v>
      </c>
      <c r="F112" s="63"/>
      <c r="G112" s="63"/>
      <c r="H112" s="63"/>
      <c r="I112" s="63"/>
      <c r="J112" s="63"/>
      <c r="K112" s="63"/>
      <c r="L112" s="63"/>
      <c r="M112" s="63"/>
      <c r="N112" s="389"/>
      <c r="P112" s="63"/>
      <c r="Q112" s="63"/>
      <c r="R112" s="63"/>
      <c r="S112" s="389"/>
      <c r="T112" s="4">
        <v>143</v>
      </c>
    </row>
    <row r="113" spans="1:20" s="340" customFormat="1" ht="15.95" customHeight="1" x14ac:dyDescent="0.2">
      <c r="A113" s="77"/>
      <c r="B113" s="90" t="s">
        <v>396</v>
      </c>
      <c r="C113" s="99" t="s">
        <v>465</v>
      </c>
      <c r="D113" s="72" t="s">
        <v>197</v>
      </c>
      <c r="E113" s="4">
        <v>144</v>
      </c>
      <c r="F113" s="63"/>
      <c r="G113" s="63"/>
      <c r="H113" s="63"/>
      <c r="I113" s="63"/>
      <c r="J113" s="63"/>
      <c r="K113" s="63"/>
      <c r="L113" s="63"/>
      <c r="M113" s="63"/>
      <c r="N113" s="389"/>
      <c r="P113" s="63"/>
      <c r="Q113" s="63"/>
      <c r="R113" s="63"/>
      <c r="S113" s="389"/>
      <c r="T113" s="4">
        <v>144</v>
      </c>
    </row>
    <row r="114" spans="1:20" s="340" customFormat="1" ht="15.95" customHeight="1" x14ac:dyDescent="0.2">
      <c r="A114" s="77"/>
      <c r="B114" s="90" t="s">
        <v>396</v>
      </c>
      <c r="C114" s="99" t="s">
        <v>466</v>
      </c>
      <c r="D114" s="72" t="s">
        <v>198</v>
      </c>
      <c r="E114" s="4">
        <v>145</v>
      </c>
      <c r="F114" s="63"/>
      <c r="G114" s="63"/>
      <c r="H114" s="63"/>
      <c r="I114" s="63"/>
      <c r="J114" s="63"/>
      <c r="K114" s="63"/>
      <c r="L114" s="63"/>
      <c r="M114" s="63"/>
      <c r="N114" s="389"/>
      <c r="P114" s="63"/>
      <c r="Q114" s="63"/>
      <c r="R114" s="63"/>
      <c r="S114" s="389"/>
      <c r="T114" s="4">
        <v>145</v>
      </c>
    </row>
    <row r="115" spans="1:20" s="340" customFormat="1" ht="15.95" customHeight="1" x14ac:dyDescent="0.2">
      <c r="A115" s="77"/>
      <c r="B115" s="90" t="s">
        <v>396</v>
      </c>
      <c r="C115" s="99" t="s">
        <v>467</v>
      </c>
      <c r="D115" s="72" t="s">
        <v>199</v>
      </c>
      <c r="E115" s="4">
        <v>146</v>
      </c>
      <c r="F115" s="63"/>
      <c r="G115" s="63"/>
      <c r="H115" s="63"/>
      <c r="I115" s="63"/>
      <c r="J115" s="63"/>
      <c r="K115" s="63"/>
      <c r="L115" s="63"/>
      <c r="M115" s="63"/>
      <c r="N115" s="389"/>
      <c r="P115" s="63"/>
      <c r="Q115" s="63"/>
      <c r="R115" s="63"/>
      <c r="S115" s="389"/>
      <c r="T115" s="4">
        <v>146</v>
      </c>
    </row>
    <row r="116" spans="1:20" s="340" customFormat="1" ht="15.95" customHeight="1" x14ac:dyDescent="0.2">
      <c r="A116" s="77"/>
      <c r="B116" s="90" t="s">
        <v>396</v>
      </c>
      <c r="C116" s="99" t="s">
        <v>820</v>
      </c>
      <c r="D116" s="95" t="s">
        <v>200</v>
      </c>
      <c r="E116" s="4">
        <v>140</v>
      </c>
      <c r="F116" s="63"/>
      <c r="G116" s="63"/>
      <c r="H116" s="63"/>
      <c r="I116" s="63"/>
      <c r="J116" s="63"/>
      <c r="K116" s="63"/>
      <c r="L116" s="63"/>
      <c r="M116" s="63"/>
      <c r="N116" s="389"/>
      <c r="P116" s="63"/>
      <c r="Q116" s="63"/>
      <c r="R116" s="63"/>
      <c r="S116" s="389"/>
      <c r="T116" s="4">
        <v>140</v>
      </c>
    </row>
    <row r="117" spans="1:20" s="340" customFormat="1" ht="15.95" customHeight="1" x14ac:dyDescent="0.2">
      <c r="A117" s="77"/>
      <c r="B117" s="90" t="s">
        <v>396</v>
      </c>
      <c r="C117" s="99" t="s">
        <v>921</v>
      </c>
      <c r="D117" s="76" t="s">
        <v>76</v>
      </c>
      <c r="E117" s="4">
        <v>148</v>
      </c>
      <c r="F117" s="63"/>
      <c r="G117" s="63"/>
      <c r="H117" s="63"/>
      <c r="I117" s="63"/>
      <c r="J117" s="63"/>
      <c r="K117" s="63"/>
      <c r="L117" s="63"/>
      <c r="M117" s="63"/>
      <c r="N117" s="389"/>
      <c r="P117" s="63"/>
      <c r="Q117" s="63"/>
      <c r="R117" s="63"/>
      <c r="S117" s="389"/>
      <c r="T117" s="4">
        <v>148</v>
      </c>
    </row>
    <row r="118" spans="1:20" s="340" customFormat="1" ht="15.95" customHeight="1" x14ac:dyDescent="0.2">
      <c r="A118" s="77"/>
      <c r="B118" s="90" t="s">
        <v>396</v>
      </c>
      <c r="C118" s="99" t="s">
        <v>468</v>
      </c>
      <c r="D118" s="72" t="s">
        <v>201</v>
      </c>
      <c r="E118" s="4">
        <v>147</v>
      </c>
      <c r="F118" s="63"/>
      <c r="G118" s="63"/>
      <c r="H118" s="63"/>
      <c r="I118" s="63"/>
      <c r="J118" s="63"/>
      <c r="K118" s="63"/>
      <c r="L118" s="63"/>
      <c r="M118" s="63"/>
      <c r="N118" s="389"/>
      <c r="P118" s="63"/>
      <c r="Q118" s="63"/>
      <c r="R118" s="63"/>
      <c r="S118" s="389"/>
      <c r="T118" s="4">
        <v>147</v>
      </c>
    </row>
    <row r="119" spans="1:20" s="340" customFormat="1" ht="15.95" customHeight="1" x14ac:dyDescent="0.2">
      <c r="A119" s="77"/>
      <c r="B119" s="90" t="s">
        <v>396</v>
      </c>
      <c r="C119" s="99" t="s">
        <v>531</v>
      </c>
      <c r="D119" s="72" t="s">
        <v>530</v>
      </c>
      <c r="E119" s="4">
        <v>157</v>
      </c>
      <c r="F119" s="63"/>
      <c r="G119" s="63"/>
      <c r="H119" s="63"/>
      <c r="I119" s="63"/>
      <c r="J119" s="63"/>
      <c r="K119" s="63"/>
      <c r="L119" s="63"/>
      <c r="M119" s="63"/>
      <c r="N119" s="389"/>
      <c r="P119" s="63"/>
      <c r="Q119" s="63"/>
      <c r="R119" s="63"/>
      <c r="S119" s="389"/>
      <c r="T119" s="4">
        <v>157</v>
      </c>
    </row>
    <row r="120" spans="1:20" s="340" customFormat="1" ht="15.95" customHeight="1" x14ac:dyDescent="0.2">
      <c r="A120" s="77"/>
      <c r="B120" s="90" t="s">
        <v>396</v>
      </c>
      <c r="C120" s="99" t="s">
        <v>1213</v>
      </c>
      <c r="D120" s="72" t="s">
        <v>202</v>
      </c>
      <c r="E120" s="4">
        <v>149</v>
      </c>
      <c r="F120" s="63"/>
      <c r="G120" s="63"/>
      <c r="H120" s="63"/>
      <c r="I120" s="63"/>
      <c r="J120" s="63"/>
      <c r="K120" s="63"/>
      <c r="L120" s="63"/>
      <c r="M120" s="63"/>
      <c r="N120" s="389"/>
      <c r="P120" s="63"/>
      <c r="Q120" s="63"/>
      <c r="R120" s="63"/>
      <c r="S120" s="389"/>
      <c r="T120" s="4">
        <v>149</v>
      </c>
    </row>
    <row r="121" spans="1:20" s="340" customFormat="1" ht="15.95" customHeight="1" x14ac:dyDescent="0.2">
      <c r="A121" s="77"/>
      <c r="B121" s="90" t="s">
        <v>396</v>
      </c>
      <c r="C121" s="99" t="s">
        <v>821</v>
      </c>
      <c r="D121" s="95" t="s">
        <v>203</v>
      </c>
      <c r="E121" s="4">
        <v>150</v>
      </c>
      <c r="F121" s="63"/>
      <c r="G121" s="63"/>
      <c r="H121" s="63"/>
      <c r="I121" s="63"/>
      <c r="J121" s="63"/>
      <c r="K121" s="63"/>
      <c r="L121" s="63"/>
      <c r="M121" s="63"/>
      <c r="N121" s="389"/>
      <c r="P121" s="63"/>
      <c r="Q121" s="63"/>
      <c r="R121" s="63"/>
      <c r="S121" s="389"/>
      <c r="T121" s="4">
        <v>150</v>
      </c>
    </row>
    <row r="122" spans="1:20" s="340" customFormat="1" ht="15.95" customHeight="1" x14ac:dyDescent="0.2">
      <c r="A122" s="77"/>
      <c r="B122" s="90" t="s">
        <v>396</v>
      </c>
      <c r="C122" s="99" t="s">
        <v>469</v>
      </c>
      <c r="D122" s="72" t="s">
        <v>204</v>
      </c>
      <c r="E122" s="4">
        <v>151</v>
      </c>
      <c r="F122" s="63"/>
      <c r="G122" s="63"/>
      <c r="H122" s="63"/>
      <c r="I122" s="63"/>
      <c r="J122" s="63"/>
      <c r="K122" s="63"/>
      <c r="L122" s="63"/>
      <c r="M122" s="63"/>
      <c r="N122" s="389"/>
      <c r="P122" s="63"/>
      <c r="Q122" s="63"/>
      <c r="R122" s="63"/>
      <c r="S122" s="389"/>
      <c r="T122" s="4">
        <v>151</v>
      </c>
    </row>
    <row r="123" spans="1:20" s="340" customFormat="1" ht="15.95" customHeight="1" x14ac:dyDescent="0.2">
      <c r="A123" s="77"/>
      <c r="B123" s="90" t="s">
        <v>396</v>
      </c>
      <c r="C123" s="99" t="s">
        <v>441</v>
      </c>
      <c r="D123" s="72" t="s">
        <v>167</v>
      </c>
      <c r="E123" s="4">
        <v>152</v>
      </c>
      <c r="F123" s="63"/>
      <c r="G123" s="63"/>
      <c r="H123" s="63"/>
      <c r="I123" s="63"/>
      <c r="J123" s="63"/>
      <c r="K123" s="63"/>
      <c r="L123" s="63"/>
      <c r="M123" s="63"/>
      <c r="N123" s="389"/>
      <c r="P123" s="63"/>
      <c r="Q123" s="63"/>
      <c r="R123" s="63"/>
      <c r="S123" s="389"/>
      <c r="T123" s="4">
        <v>152</v>
      </c>
    </row>
    <row r="124" spans="1:20" s="340" customFormat="1" ht="15.95" customHeight="1" x14ac:dyDescent="0.2">
      <c r="A124" s="77"/>
      <c r="B124" s="90" t="s">
        <v>396</v>
      </c>
      <c r="C124" s="99" t="s">
        <v>470</v>
      </c>
      <c r="D124" s="72" t="s">
        <v>205</v>
      </c>
      <c r="E124" s="4">
        <v>154</v>
      </c>
      <c r="F124" s="63"/>
      <c r="G124" s="63"/>
      <c r="H124" s="63"/>
      <c r="I124" s="63"/>
      <c r="J124" s="63"/>
      <c r="K124" s="63"/>
      <c r="L124" s="63"/>
      <c r="M124" s="63"/>
      <c r="N124" s="389"/>
      <c r="P124" s="63"/>
      <c r="Q124" s="63"/>
      <c r="R124" s="63"/>
      <c r="S124" s="389"/>
      <c r="T124" s="4">
        <v>154</v>
      </c>
    </row>
    <row r="125" spans="1:20" ht="15.95" customHeight="1" x14ac:dyDescent="0.2">
      <c r="A125" s="77"/>
      <c r="B125" s="90" t="s">
        <v>396</v>
      </c>
      <c r="C125" s="99" t="s">
        <v>440</v>
      </c>
      <c r="D125" s="72" t="s">
        <v>166</v>
      </c>
      <c r="E125" s="4">
        <v>156</v>
      </c>
      <c r="F125" s="63"/>
      <c r="G125" s="63"/>
      <c r="H125" s="63"/>
      <c r="I125" s="63"/>
      <c r="J125" s="63"/>
      <c r="K125" s="63"/>
      <c r="L125" s="63"/>
      <c r="M125" s="63"/>
      <c r="N125" s="389"/>
      <c r="P125" s="63"/>
      <c r="Q125" s="63"/>
      <c r="R125" s="63"/>
      <c r="S125" s="389"/>
      <c r="T125" s="4">
        <v>156</v>
      </c>
    </row>
    <row r="126" spans="1:20" ht="35.1" customHeight="1" thickBot="1" x14ac:dyDescent="0.25">
      <c r="A126" s="77"/>
      <c r="B126" s="113" t="s">
        <v>402</v>
      </c>
      <c r="C126" s="108"/>
      <c r="D126" s="109" t="s">
        <v>119</v>
      </c>
      <c r="E126" s="8"/>
      <c r="F126" s="315">
        <f t="shared" ref="F126:M126" si="4">SUM(F127,F131,F164)</f>
        <v>0</v>
      </c>
      <c r="G126" s="315">
        <f t="shared" si="4"/>
        <v>0</v>
      </c>
      <c r="H126" s="315">
        <f t="shared" si="4"/>
        <v>0</v>
      </c>
      <c r="I126" s="315">
        <f t="shared" si="4"/>
        <v>0</v>
      </c>
      <c r="J126" s="315">
        <f t="shared" si="4"/>
        <v>0</v>
      </c>
      <c r="K126" s="315">
        <f t="shared" si="4"/>
        <v>0</v>
      </c>
      <c r="L126" s="315">
        <f t="shared" si="4"/>
        <v>0</v>
      </c>
      <c r="M126" s="315">
        <f t="shared" si="4"/>
        <v>0</v>
      </c>
      <c r="N126" s="390"/>
      <c r="P126" s="315">
        <f>SUM(P127,P131,P164)</f>
        <v>0</v>
      </c>
      <c r="Q126" s="315">
        <f>SUM(Q127,Q131,Q164)</f>
        <v>0</v>
      </c>
      <c r="R126" s="315">
        <f>SUM(R127,R131,R164)</f>
        <v>0</v>
      </c>
      <c r="S126" s="390"/>
      <c r="T126" s="8"/>
    </row>
    <row r="127" spans="1:20" ht="35.1" customHeight="1" thickTop="1" thickBot="1" x14ac:dyDescent="0.25">
      <c r="A127" s="77"/>
      <c r="B127" s="110" t="s">
        <v>397</v>
      </c>
      <c r="C127" s="115"/>
      <c r="D127" s="116" t="s">
        <v>780</v>
      </c>
      <c r="E127" s="4"/>
      <c r="F127" s="315">
        <f t="shared" ref="F127:M127" si="5">SUM(F128:F130)</f>
        <v>0</v>
      </c>
      <c r="G127" s="315">
        <f t="shared" si="5"/>
        <v>0</v>
      </c>
      <c r="H127" s="315">
        <f t="shared" si="5"/>
        <v>0</v>
      </c>
      <c r="I127" s="315">
        <f t="shared" si="5"/>
        <v>0</v>
      </c>
      <c r="J127" s="315">
        <f t="shared" si="5"/>
        <v>0</v>
      </c>
      <c r="K127" s="315">
        <f t="shared" si="5"/>
        <v>0</v>
      </c>
      <c r="L127" s="315">
        <f t="shared" si="5"/>
        <v>0</v>
      </c>
      <c r="M127" s="315">
        <f t="shared" si="5"/>
        <v>0</v>
      </c>
      <c r="N127" s="390"/>
      <c r="P127" s="315">
        <f>SUM(P128:P130)</f>
        <v>0</v>
      </c>
      <c r="Q127" s="315">
        <f>SUM(Q128:Q130)</f>
        <v>0</v>
      </c>
      <c r="R127" s="315">
        <f>SUM(R128:R130)</f>
        <v>0</v>
      </c>
      <c r="S127" s="390"/>
      <c r="T127" s="4"/>
    </row>
    <row r="128" spans="1:20" ht="15.95" customHeight="1" thickTop="1" x14ac:dyDescent="0.2">
      <c r="A128" s="77"/>
      <c r="B128" s="90" t="s">
        <v>397</v>
      </c>
      <c r="C128" s="102" t="s">
        <v>80</v>
      </c>
      <c r="D128" s="75" t="s">
        <v>81</v>
      </c>
      <c r="E128" s="4">
        <v>51</v>
      </c>
      <c r="F128" s="9"/>
      <c r="G128" s="9"/>
      <c r="H128" s="9"/>
      <c r="I128" s="9"/>
      <c r="J128" s="9"/>
      <c r="K128" s="9"/>
      <c r="L128" s="9"/>
      <c r="M128" s="9"/>
      <c r="N128" s="389"/>
      <c r="P128" s="9"/>
      <c r="Q128" s="9"/>
      <c r="R128" s="9"/>
      <c r="S128" s="389"/>
      <c r="T128" s="4">
        <v>51</v>
      </c>
    </row>
    <row r="129" spans="1:20" ht="15.95" customHeight="1" x14ac:dyDescent="0.2">
      <c r="A129" s="77"/>
      <c r="B129" s="90" t="s">
        <v>397</v>
      </c>
      <c r="C129" s="99" t="s">
        <v>77</v>
      </c>
      <c r="D129" s="75" t="s">
        <v>78</v>
      </c>
      <c r="E129" s="4">
        <v>52</v>
      </c>
      <c r="F129" s="63"/>
      <c r="G129" s="63"/>
      <c r="H129" s="63"/>
      <c r="I129" s="63"/>
      <c r="J129" s="63"/>
      <c r="K129" s="63"/>
      <c r="L129" s="63"/>
      <c r="M129" s="63"/>
      <c r="N129" s="389"/>
      <c r="P129" s="63"/>
      <c r="Q129" s="63"/>
      <c r="R129" s="63"/>
      <c r="S129" s="389"/>
      <c r="T129" s="4">
        <v>52</v>
      </c>
    </row>
    <row r="130" spans="1:20" ht="15.95" customHeight="1" x14ac:dyDescent="0.2">
      <c r="A130" s="77"/>
      <c r="B130" s="90" t="s">
        <v>397</v>
      </c>
      <c r="C130" s="99" t="s">
        <v>393</v>
      </c>
      <c r="D130" s="342" t="s">
        <v>79</v>
      </c>
      <c r="E130" s="4">
        <v>53</v>
      </c>
      <c r="F130" s="63"/>
      <c r="G130" s="63"/>
      <c r="H130" s="63"/>
      <c r="I130" s="63"/>
      <c r="J130" s="63"/>
      <c r="K130" s="63"/>
      <c r="L130" s="63"/>
      <c r="M130" s="63"/>
      <c r="N130" s="389"/>
      <c r="P130" s="63"/>
      <c r="Q130" s="63"/>
      <c r="R130" s="63"/>
      <c r="S130" s="389"/>
      <c r="T130" s="4">
        <v>53</v>
      </c>
    </row>
    <row r="131" spans="1:20" ht="35.1" customHeight="1" thickBot="1" x14ac:dyDescent="0.25">
      <c r="A131" s="77"/>
      <c r="B131" s="118" t="s">
        <v>398</v>
      </c>
      <c r="C131" s="106"/>
      <c r="D131" s="117" t="s">
        <v>1058</v>
      </c>
      <c r="E131" s="4"/>
      <c r="F131" s="315">
        <f t="shared" ref="F131:M131" si="6">SUM(F132:F163)</f>
        <v>0</v>
      </c>
      <c r="G131" s="315">
        <f t="shared" si="6"/>
        <v>0</v>
      </c>
      <c r="H131" s="315">
        <f t="shared" si="6"/>
        <v>0</v>
      </c>
      <c r="I131" s="315">
        <f t="shared" si="6"/>
        <v>0</v>
      </c>
      <c r="J131" s="315">
        <f t="shared" si="6"/>
        <v>0</v>
      </c>
      <c r="K131" s="315">
        <f t="shared" si="6"/>
        <v>0</v>
      </c>
      <c r="L131" s="315">
        <f t="shared" si="6"/>
        <v>0</v>
      </c>
      <c r="M131" s="315">
        <f t="shared" si="6"/>
        <v>0</v>
      </c>
      <c r="N131" s="390"/>
      <c r="P131" s="315">
        <f>SUM(P132:P163)</f>
        <v>0</v>
      </c>
      <c r="Q131" s="315">
        <f>SUM(Q132:Q163)</f>
        <v>0</v>
      </c>
      <c r="R131" s="315">
        <f>SUM(R132:R163)</f>
        <v>0</v>
      </c>
      <c r="S131" s="390"/>
      <c r="T131" s="4"/>
    </row>
    <row r="132" spans="1:20" ht="15.95" customHeight="1" thickTop="1" x14ac:dyDescent="0.2">
      <c r="A132" s="77"/>
      <c r="B132" s="90" t="s">
        <v>398</v>
      </c>
      <c r="C132" s="99" t="s">
        <v>349</v>
      </c>
      <c r="D132" s="75" t="s">
        <v>235</v>
      </c>
      <c r="E132" s="4">
        <v>101</v>
      </c>
      <c r="F132" s="63"/>
      <c r="G132" s="63"/>
      <c r="H132" s="63"/>
      <c r="I132" s="63"/>
      <c r="J132" s="63"/>
      <c r="K132" s="63"/>
      <c r="L132" s="63"/>
      <c r="M132" s="63"/>
      <c r="N132" s="389"/>
      <c r="P132" s="63"/>
      <c r="Q132" s="63"/>
      <c r="R132" s="63"/>
      <c r="S132" s="389"/>
      <c r="T132" s="4">
        <v>101</v>
      </c>
    </row>
    <row r="133" spans="1:20" s="340" customFormat="1" ht="15.95" customHeight="1" x14ac:dyDescent="0.2">
      <c r="A133" s="77"/>
      <c r="B133" s="90" t="s">
        <v>398</v>
      </c>
      <c r="C133" s="102" t="s">
        <v>333</v>
      </c>
      <c r="D133" s="75" t="s">
        <v>208</v>
      </c>
      <c r="E133" s="4">
        <v>232</v>
      </c>
      <c r="F133" s="63"/>
      <c r="G133" s="63"/>
      <c r="H133" s="63"/>
      <c r="I133" s="63"/>
      <c r="J133" s="63"/>
      <c r="K133" s="63"/>
      <c r="L133" s="63"/>
      <c r="M133" s="63"/>
      <c r="N133" s="389"/>
      <c r="P133" s="63"/>
      <c r="Q133" s="63"/>
      <c r="R133" s="63"/>
      <c r="S133" s="389"/>
      <c r="T133" s="4">
        <v>232</v>
      </c>
    </row>
    <row r="134" spans="1:20" s="340" customFormat="1" ht="15.95" customHeight="1" x14ac:dyDescent="0.2">
      <c r="A134" s="77"/>
      <c r="B134" s="90" t="s">
        <v>398</v>
      </c>
      <c r="C134" s="102" t="s">
        <v>332</v>
      </c>
      <c r="D134" s="75" t="s">
        <v>209</v>
      </c>
      <c r="E134" s="4">
        <v>81</v>
      </c>
      <c r="F134" s="63"/>
      <c r="G134" s="63"/>
      <c r="H134" s="63"/>
      <c r="I134" s="63"/>
      <c r="J134" s="63"/>
      <c r="K134" s="63"/>
      <c r="L134" s="63"/>
      <c r="M134" s="63"/>
      <c r="N134" s="389"/>
      <c r="P134" s="63"/>
      <c r="Q134" s="63"/>
      <c r="R134" s="63"/>
      <c r="S134" s="389"/>
      <c r="T134" s="4">
        <v>81</v>
      </c>
    </row>
    <row r="135" spans="1:20" s="340" customFormat="1" ht="15.95" customHeight="1" x14ac:dyDescent="0.2">
      <c r="A135" s="77"/>
      <c r="B135" s="90" t="s">
        <v>398</v>
      </c>
      <c r="C135" s="102" t="s">
        <v>471</v>
      </c>
      <c r="D135" s="75" t="s">
        <v>210</v>
      </c>
      <c r="E135" s="4">
        <v>82</v>
      </c>
      <c r="F135" s="63"/>
      <c r="G135" s="63"/>
      <c r="H135" s="63"/>
      <c r="I135" s="63"/>
      <c r="J135" s="63"/>
      <c r="K135" s="63"/>
      <c r="L135" s="63"/>
      <c r="M135" s="63"/>
      <c r="N135" s="389"/>
      <c r="P135" s="63"/>
      <c r="Q135" s="63"/>
      <c r="R135" s="63"/>
      <c r="S135" s="389"/>
      <c r="T135" s="4">
        <v>82</v>
      </c>
    </row>
    <row r="136" spans="1:20" s="340" customFormat="1" ht="15.95" customHeight="1" x14ac:dyDescent="0.2">
      <c r="A136" s="77"/>
      <c r="B136" s="90" t="s">
        <v>398</v>
      </c>
      <c r="C136" s="102" t="s">
        <v>337</v>
      </c>
      <c r="D136" s="75" t="s">
        <v>211</v>
      </c>
      <c r="E136" s="4">
        <v>83</v>
      </c>
      <c r="F136" s="63"/>
      <c r="G136" s="63"/>
      <c r="H136" s="63"/>
      <c r="I136" s="63"/>
      <c r="J136" s="63"/>
      <c r="K136" s="63"/>
      <c r="L136" s="63"/>
      <c r="M136" s="63"/>
      <c r="N136" s="389"/>
      <c r="P136" s="63"/>
      <c r="Q136" s="63"/>
      <c r="R136" s="63"/>
      <c r="S136" s="389"/>
      <c r="T136" s="4">
        <v>83</v>
      </c>
    </row>
    <row r="137" spans="1:20" s="340" customFormat="1" ht="15.95" customHeight="1" x14ac:dyDescent="0.2">
      <c r="A137" s="77"/>
      <c r="B137" s="90" t="s">
        <v>398</v>
      </c>
      <c r="C137" s="102" t="s">
        <v>334</v>
      </c>
      <c r="D137" s="75" t="s">
        <v>212</v>
      </c>
      <c r="E137" s="4">
        <v>84</v>
      </c>
      <c r="F137" s="63"/>
      <c r="G137" s="63"/>
      <c r="H137" s="63"/>
      <c r="I137" s="63"/>
      <c r="J137" s="63"/>
      <c r="K137" s="63"/>
      <c r="L137" s="63"/>
      <c r="M137" s="63"/>
      <c r="N137" s="389"/>
      <c r="P137" s="63"/>
      <c r="Q137" s="63"/>
      <c r="R137" s="63"/>
      <c r="S137" s="389"/>
      <c r="T137" s="4">
        <v>84</v>
      </c>
    </row>
    <row r="138" spans="1:20" s="340" customFormat="1" ht="15.95" customHeight="1" x14ac:dyDescent="0.2">
      <c r="A138" s="77"/>
      <c r="B138" s="90" t="s">
        <v>398</v>
      </c>
      <c r="C138" s="102" t="s">
        <v>338</v>
      </c>
      <c r="D138" s="75" t="s">
        <v>213</v>
      </c>
      <c r="E138" s="4">
        <v>56</v>
      </c>
      <c r="F138" s="63"/>
      <c r="G138" s="63"/>
      <c r="H138" s="63"/>
      <c r="I138" s="63"/>
      <c r="J138" s="63"/>
      <c r="K138" s="63"/>
      <c r="L138" s="63"/>
      <c r="M138" s="63"/>
      <c r="N138" s="389"/>
      <c r="P138" s="63"/>
      <c r="Q138" s="63"/>
      <c r="R138" s="63"/>
      <c r="S138" s="389"/>
      <c r="T138" s="4">
        <v>56</v>
      </c>
    </row>
    <row r="139" spans="1:20" s="340" customFormat="1" ht="15.95" customHeight="1" x14ac:dyDescent="0.2">
      <c r="A139" s="77"/>
      <c r="B139" s="90" t="s">
        <v>398</v>
      </c>
      <c r="C139" s="102" t="s">
        <v>336</v>
      </c>
      <c r="D139" s="75" t="s">
        <v>214</v>
      </c>
      <c r="E139" s="4">
        <v>85</v>
      </c>
      <c r="F139" s="63"/>
      <c r="G139" s="63"/>
      <c r="H139" s="63"/>
      <c r="I139" s="63"/>
      <c r="J139" s="63"/>
      <c r="K139" s="63"/>
      <c r="L139" s="63"/>
      <c r="M139" s="63"/>
      <c r="N139" s="389"/>
      <c r="P139" s="63"/>
      <c r="Q139" s="63"/>
      <c r="R139" s="63"/>
      <c r="S139" s="389"/>
      <c r="T139" s="4">
        <v>85</v>
      </c>
    </row>
    <row r="140" spans="1:20" s="340" customFormat="1" ht="15.95" customHeight="1" x14ac:dyDescent="0.2">
      <c r="A140" s="77"/>
      <c r="B140" s="90" t="s">
        <v>398</v>
      </c>
      <c r="C140" s="102" t="s">
        <v>533</v>
      </c>
      <c r="D140" s="75" t="s">
        <v>532</v>
      </c>
      <c r="E140" s="4">
        <v>77</v>
      </c>
      <c r="F140" s="63"/>
      <c r="G140" s="63"/>
      <c r="H140" s="63"/>
      <c r="I140" s="63"/>
      <c r="J140" s="63"/>
      <c r="K140" s="63"/>
      <c r="L140" s="63"/>
      <c r="M140" s="63"/>
      <c r="N140" s="389"/>
      <c r="P140" s="63"/>
      <c r="Q140" s="63"/>
      <c r="R140" s="63"/>
      <c r="S140" s="389"/>
      <c r="T140" s="4">
        <v>77</v>
      </c>
    </row>
    <row r="141" spans="1:20" s="340" customFormat="1" ht="15.95" customHeight="1" x14ac:dyDescent="0.2">
      <c r="A141" s="77"/>
      <c r="B141" s="90" t="s">
        <v>398</v>
      </c>
      <c r="C141" s="102" t="s">
        <v>348</v>
      </c>
      <c r="D141" s="75" t="s">
        <v>215</v>
      </c>
      <c r="E141" s="4">
        <v>234</v>
      </c>
      <c r="F141" s="63"/>
      <c r="G141" s="63"/>
      <c r="H141" s="63"/>
      <c r="I141" s="63"/>
      <c r="J141" s="63"/>
      <c r="K141" s="63"/>
      <c r="L141" s="63"/>
      <c r="M141" s="63"/>
      <c r="N141" s="389"/>
      <c r="P141" s="63"/>
      <c r="Q141" s="63"/>
      <c r="R141" s="63"/>
      <c r="S141" s="389"/>
      <c r="T141" s="4">
        <v>234</v>
      </c>
    </row>
    <row r="142" spans="1:20" s="340" customFormat="1" ht="15.95" customHeight="1" x14ac:dyDescent="0.2">
      <c r="A142" s="77"/>
      <c r="B142" s="90" t="s">
        <v>398</v>
      </c>
      <c r="C142" s="102" t="s">
        <v>473</v>
      </c>
      <c r="D142" s="75" t="s">
        <v>217</v>
      </c>
      <c r="E142" s="4">
        <v>60</v>
      </c>
      <c r="F142" s="63"/>
      <c r="G142" s="63"/>
      <c r="H142" s="63"/>
      <c r="I142" s="63"/>
      <c r="J142" s="63"/>
      <c r="K142" s="63"/>
      <c r="L142" s="63"/>
      <c r="M142" s="63"/>
      <c r="N142" s="389"/>
      <c r="P142" s="63"/>
      <c r="Q142" s="63"/>
      <c r="R142" s="63"/>
      <c r="S142" s="389"/>
      <c r="T142" s="4">
        <v>60</v>
      </c>
    </row>
    <row r="143" spans="1:20" s="340" customFormat="1" ht="15.95" customHeight="1" x14ac:dyDescent="0.2">
      <c r="A143" s="77"/>
      <c r="B143" s="90" t="s">
        <v>398</v>
      </c>
      <c r="C143" s="102" t="s">
        <v>535</v>
      </c>
      <c r="D143" s="75" t="s">
        <v>534</v>
      </c>
      <c r="E143" s="4">
        <v>79</v>
      </c>
      <c r="F143" s="63"/>
      <c r="G143" s="63"/>
      <c r="H143" s="63"/>
      <c r="I143" s="63"/>
      <c r="J143" s="63"/>
      <c r="K143" s="63"/>
      <c r="L143" s="63"/>
      <c r="M143" s="63"/>
      <c r="N143" s="389"/>
      <c r="P143" s="63"/>
      <c r="Q143" s="63"/>
      <c r="R143" s="63"/>
      <c r="S143" s="389"/>
      <c r="T143" s="4">
        <v>79</v>
      </c>
    </row>
    <row r="144" spans="1:20" s="340" customFormat="1" ht="15.95" customHeight="1" x14ac:dyDescent="0.2">
      <c r="A144" s="77"/>
      <c r="B144" s="90" t="s">
        <v>398</v>
      </c>
      <c r="C144" s="102" t="s">
        <v>339</v>
      </c>
      <c r="D144" s="75" t="s">
        <v>219</v>
      </c>
      <c r="E144" s="4">
        <v>87</v>
      </c>
      <c r="F144" s="63"/>
      <c r="G144" s="63"/>
      <c r="H144" s="63"/>
      <c r="I144" s="63"/>
      <c r="J144" s="63"/>
      <c r="K144" s="63"/>
      <c r="L144" s="63"/>
      <c r="M144" s="63"/>
      <c r="N144" s="389"/>
      <c r="P144" s="63"/>
      <c r="Q144" s="63"/>
      <c r="R144" s="63"/>
      <c r="S144" s="389"/>
      <c r="T144" s="4">
        <v>87</v>
      </c>
    </row>
    <row r="145" spans="1:20" s="340" customFormat="1" ht="15.95" customHeight="1" x14ac:dyDescent="0.2">
      <c r="A145" s="77"/>
      <c r="B145" s="90" t="s">
        <v>398</v>
      </c>
      <c r="C145" s="102" t="s">
        <v>475</v>
      </c>
      <c r="D145" s="75" t="s">
        <v>220</v>
      </c>
      <c r="E145" s="4">
        <v>88</v>
      </c>
      <c r="F145" s="63"/>
      <c r="G145" s="63"/>
      <c r="H145" s="63"/>
      <c r="I145" s="63"/>
      <c r="J145" s="63"/>
      <c r="K145" s="63"/>
      <c r="L145" s="63"/>
      <c r="M145" s="63"/>
      <c r="N145" s="389"/>
      <c r="P145" s="63"/>
      <c r="Q145" s="63"/>
      <c r="R145" s="63"/>
      <c r="S145" s="389"/>
      <c r="T145" s="4">
        <v>88</v>
      </c>
    </row>
    <row r="146" spans="1:20" s="340" customFormat="1" ht="15.95" customHeight="1" x14ac:dyDescent="0.2">
      <c r="A146" s="77"/>
      <c r="B146" s="90" t="s">
        <v>398</v>
      </c>
      <c r="C146" s="102" t="s">
        <v>476</v>
      </c>
      <c r="D146" s="75" t="s">
        <v>221</v>
      </c>
      <c r="E146" s="4">
        <v>62</v>
      </c>
      <c r="F146" s="63"/>
      <c r="G146" s="63"/>
      <c r="H146" s="63"/>
      <c r="I146" s="63"/>
      <c r="J146" s="63"/>
      <c r="K146" s="63"/>
      <c r="L146" s="63"/>
      <c r="M146" s="63"/>
      <c r="N146" s="389"/>
      <c r="P146" s="63"/>
      <c r="Q146" s="63"/>
      <c r="R146" s="63"/>
      <c r="S146" s="389"/>
      <c r="T146" s="4">
        <v>62</v>
      </c>
    </row>
    <row r="147" spans="1:20" s="340" customFormat="1" ht="15.95" customHeight="1" x14ac:dyDescent="0.2">
      <c r="A147" s="77"/>
      <c r="B147" s="90" t="s">
        <v>398</v>
      </c>
      <c r="C147" s="102" t="s">
        <v>825</v>
      </c>
      <c r="D147" s="97" t="s">
        <v>222</v>
      </c>
      <c r="E147" s="4">
        <v>89</v>
      </c>
      <c r="F147" s="63"/>
      <c r="G147" s="63"/>
      <c r="H147" s="63"/>
      <c r="I147" s="63"/>
      <c r="J147" s="63"/>
      <c r="K147" s="63"/>
      <c r="L147" s="63"/>
      <c r="M147" s="63"/>
      <c r="N147" s="389"/>
      <c r="P147" s="63"/>
      <c r="Q147" s="63"/>
      <c r="R147" s="63"/>
      <c r="S147" s="389"/>
      <c r="T147" s="4">
        <v>89</v>
      </c>
    </row>
    <row r="148" spans="1:20" s="340" customFormat="1" ht="15.95" customHeight="1" x14ac:dyDescent="0.2">
      <c r="A148" s="77"/>
      <c r="B148" s="90" t="s">
        <v>398</v>
      </c>
      <c r="C148" s="102" t="s">
        <v>477</v>
      </c>
      <c r="D148" s="75" t="s">
        <v>223</v>
      </c>
      <c r="E148" s="4">
        <v>64</v>
      </c>
      <c r="F148" s="63"/>
      <c r="G148" s="63"/>
      <c r="H148" s="63"/>
      <c r="I148" s="63"/>
      <c r="J148" s="63"/>
      <c r="K148" s="63"/>
      <c r="L148" s="63"/>
      <c r="M148" s="63"/>
      <c r="N148" s="389"/>
      <c r="P148" s="63"/>
      <c r="Q148" s="63"/>
      <c r="R148" s="63"/>
      <c r="S148" s="389"/>
      <c r="T148" s="4">
        <v>64</v>
      </c>
    </row>
    <row r="149" spans="1:20" s="340" customFormat="1" ht="15.95" customHeight="1" x14ac:dyDescent="0.2">
      <c r="A149" s="77"/>
      <c r="B149" s="90" t="s">
        <v>398</v>
      </c>
      <c r="C149" s="102" t="s">
        <v>478</v>
      </c>
      <c r="D149" s="75" t="s">
        <v>224</v>
      </c>
      <c r="E149" s="4">
        <v>90</v>
      </c>
      <c r="F149" s="63"/>
      <c r="G149" s="63"/>
      <c r="H149" s="63"/>
      <c r="I149" s="63"/>
      <c r="J149" s="63"/>
      <c r="K149" s="63"/>
      <c r="L149" s="63"/>
      <c r="M149" s="63"/>
      <c r="N149" s="389"/>
      <c r="P149" s="63"/>
      <c r="Q149" s="63"/>
      <c r="R149" s="63"/>
      <c r="S149" s="389"/>
      <c r="T149" s="4">
        <v>90</v>
      </c>
    </row>
    <row r="150" spans="1:20" s="340" customFormat="1" ht="15.95" customHeight="1" x14ac:dyDescent="0.2">
      <c r="A150" s="77"/>
      <c r="B150" s="90" t="s">
        <v>398</v>
      </c>
      <c r="C150" s="102" t="s">
        <v>822</v>
      </c>
      <c r="D150" s="97" t="s">
        <v>225</v>
      </c>
      <c r="E150" s="4">
        <v>67</v>
      </c>
      <c r="F150" s="63"/>
      <c r="G150" s="63"/>
      <c r="H150" s="63"/>
      <c r="I150" s="63"/>
      <c r="J150" s="63"/>
      <c r="K150" s="63"/>
      <c r="L150" s="63"/>
      <c r="M150" s="63"/>
      <c r="N150" s="389"/>
      <c r="P150" s="63"/>
      <c r="Q150" s="63"/>
      <c r="R150" s="63"/>
      <c r="S150" s="389"/>
      <c r="T150" s="4">
        <v>67</v>
      </c>
    </row>
    <row r="151" spans="1:20" s="340" customFormat="1" ht="15.95" customHeight="1" x14ac:dyDescent="0.2">
      <c r="A151" s="77"/>
      <c r="B151" s="90" t="s">
        <v>398</v>
      </c>
      <c r="C151" s="102" t="s">
        <v>479</v>
      </c>
      <c r="D151" s="75" t="s">
        <v>226</v>
      </c>
      <c r="E151" s="4">
        <v>91</v>
      </c>
      <c r="F151" s="63"/>
      <c r="G151" s="63"/>
      <c r="H151" s="63"/>
      <c r="I151" s="63"/>
      <c r="J151" s="63"/>
      <c r="K151" s="63"/>
      <c r="L151" s="63"/>
      <c r="M151" s="63"/>
      <c r="N151" s="389"/>
      <c r="P151" s="63"/>
      <c r="Q151" s="63"/>
      <c r="R151" s="63"/>
      <c r="S151" s="389"/>
      <c r="T151" s="4">
        <v>91</v>
      </c>
    </row>
    <row r="152" spans="1:20" s="340" customFormat="1" ht="15.95" customHeight="1" x14ac:dyDescent="0.2">
      <c r="A152" s="77"/>
      <c r="B152" s="90" t="s">
        <v>398</v>
      </c>
      <c r="C152" s="102" t="s">
        <v>472</v>
      </c>
      <c r="D152" s="75" t="s">
        <v>216</v>
      </c>
      <c r="E152" s="4">
        <v>86</v>
      </c>
      <c r="F152" s="63"/>
      <c r="G152" s="63"/>
      <c r="H152" s="63"/>
      <c r="I152" s="63"/>
      <c r="J152" s="63"/>
      <c r="K152" s="63"/>
      <c r="L152" s="63"/>
      <c r="M152" s="63"/>
      <c r="N152" s="389"/>
      <c r="P152" s="63"/>
      <c r="Q152" s="63"/>
      <c r="R152" s="63"/>
      <c r="S152" s="389"/>
      <c r="T152" s="4">
        <v>86</v>
      </c>
    </row>
    <row r="153" spans="1:20" s="340" customFormat="1" ht="15.95" customHeight="1" x14ac:dyDescent="0.2">
      <c r="A153" s="77"/>
      <c r="B153" s="90" t="s">
        <v>398</v>
      </c>
      <c r="C153" s="102" t="s">
        <v>474</v>
      </c>
      <c r="D153" s="75" t="s">
        <v>218</v>
      </c>
      <c r="E153" s="4">
        <v>92</v>
      </c>
      <c r="F153" s="63"/>
      <c r="G153" s="63"/>
      <c r="H153" s="63"/>
      <c r="I153" s="63"/>
      <c r="J153" s="63"/>
      <c r="K153" s="63"/>
      <c r="L153" s="63"/>
      <c r="M153" s="63"/>
      <c r="N153" s="389"/>
      <c r="P153" s="63"/>
      <c r="Q153" s="63"/>
      <c r="R153" s="63"/>
      <c r="S153" s="389"/>
      <c r="T153" s="4">
        <v>92</v>
      </c>
    </row>
    <row r="154" spans="1:20" s="340" customFormat="1" ht="15.95" customHeight="1" x14ac:dyDescent="0.2">
      <c r="A154" s="77"/>
      <c r="B154" s="90" t="s">
        <v>398</v>
      </c>
      <c r="C154" s="102" t="s">
        <v>82</v>
      </c>
      <c r="D154" s="75" t="s">
        <v>83</v>
      </c>
      <c r="E154" s="4">
        <v>69</v>
      </c>
      <c r="F154" s="63"/>
      <c r="G154" s="63"/>
      <c r="H154" s="63"/>
      <c r="I154" s="63"/>
      <c r="J154" s="63"/>
      <c r="K154" s="63"/>
      <c r="L154" s="63"/>
      <c r="M154" s="63"/>
      <c r="N154" s="389"/>
      <c r="P154" s="63"/>
      <c r="Q154" s="63"/>
      <c r="R154" s="63"/>
      <c r="S154" s="389"/>
      <c r="T154" s="4">
        <v>69</v>
      </c>
    </row>
    <row r="155" spans="1:20" s="340" customFormat="1" ht="15.95" customHeight="1" x14ac:dyDescent="0.2">
      <c r="A155" s="77"/>
      <c r="B155" s="90" t="s">
        <v>398</v>
      </c>
      <c r="C155" s="102" t="s">
        <v>346</v>
      </c>
      <c r="D155" s="75" t="s">
        <v>227</v>
      </c>
      <c r="E155" s="4">
        <v>233</v>
      </c>
      <c r="F155" s="63"/>
      <c r="G155" s="63"/>
      <c r="H155" s="63"/>
      <c r="I155" s="63"/>
      <c r="J155" s="63"/>
      <c r="K155" s="63"/>
      <c r="L155" s="63"/>
      <c r="M155" s="63"/>
      <c r="N155" s="389"/>
      <c r="P155" s="63"/>
      <c r="Q155" s="63"/>
      <c r="R155" s="63"/>
      <c r="S155" s="389"/>
      <c r="T155" s="4">
        <v>233</v>
      </c>
    </row>
    <row r="156" spans="1:20" s="340" customFormat="1" ht="15.95" customHeight="1" x14ac:dyDescent="0.2">
      <c r="A156" s="77"/>
      <c r="B156" s="90" t="s">
        <v>398</v>
      </c>
      <c r="C156" s="102" t="s">
        <v>823</v>
      </c>
      <c r="D156" s="97" t="s">
        <v>228</v>
      </c>
      <c r="E156" s="4">
        <v>70</v>
      </c>
      <c r="F156" s="63"/>
      <c r="G156" s="63"/>
      <c r="H156" s="63"/>
      <c r="I156" s="63"/>
      <c r="J156" s="63"/>
      <c r="K156" s="63"/>
      <c r="L156" s="63"/>
      <c r="M156" s="63"/>
      <c r="N156" s="389"/>
      <c r="P156" s="63"/>
      <c r="Q156" s="63"/>
      <c r="R156" s="63"/>
      <c r="S156" s="389"/>
      <c r="T156" s="4">
        <v>70</v>
      </c>
    </row>
    <row r="157" spans="1:20" s="340" customFormat="1" ht="15.95" customHeight="1" x14ac:dyDescent="0.2">
      <c r="A157" s="77"/>
      <c r="B157" s="90" t="s">
        <v>398</v>
      </c>
      <c r="C157" s="102" t="s">
        <v>824</v>
      </c>
      <c r="D157" s="97" t="s">
        <v>229</v>
      </c>
      <c r="E157" s="4">
        <v>71</v>
      </c>
      <c r="F157" s="63"/>
      <c r="G157" s="63"/>
      <c r="H157" s="63"/>
      <c r="I157" s="63"/>
      <c r="J157" s="63"/>
      <c r="K157" s="63"/>
      <c r="L157" s="63"/>
      <c r="M157" s="63"/>
      <c r="N157" s="389"/>
      <c r="P157" s="63"/>
      <c r="Q157" s="63"/>
      <c r="R157" s="63"/>
      <c r="S157" s="389"/>
      <c r="T157" s="4">
        <v>71</v>
      </c>
    </row>
    <row r="158" spans="1:20" s="340" customFormat="1" ht="15.95" customHeight="1" x14ac:dyDescent="0.2">
      <c r="A158" s="77"/>
      <c r="B158" s="90" t="s">
        <v>398</v>
      </c>
      <c r="C158" s="102" t="s">
        <v>480</v>
      </c>
      <c r="D158" s="75" t="s">
        <v>230</v>
      </c>
      <c r="E158" s="4">
        <v>94</v>
      </c>
      <c r="F158" s="63"/>
      <c r="G158" s="63"/>
      <c r="H158" s="63"/>
      <c r="I158" s="63"/>
      <c r="J158" s="63"/>
      <c r="K158" s="63"/>
      <c r="L158" s="63"/>
      <c r="M158" s="63"/>
      <c r="N158" s="389"/>
      <c r="P158" s="63"/>
      <c r="Q158" s="63"/>
      <c r="R158" s="63"/>
      <c r="S158" s="389"/>
      <c r="T158" s="4">
        <v>94</v>
      </c>
    </row>
    <row r="159" spans="1:20" s="340" customFormat="1" ht="15.95" customHeight="1" x14ac:dyDescent="0.2">
      <c r="A159" s="77"/>
      <c r="B159" s="90" t="s">
        <v>398</v>
      </c>
      <c r="C159" s="102" t="s">
        <v>826</v>
      </c>
      <c r="D159" s="75" t="s">
        <v>231</v>
      </c>
      <c r="E159" s="4">
        <v>95</v>
      </c>
      <c r="F159" s="63"/>
      <c r="G159" s="63"/>
      <c r="H159" s="63"/>
      <c r="I159" s="63"/>
      <c r="J159" s="63"/>
      <c r="K159" s="63"/>
      <c r="L159" s="63"/>
      <c r="M159" s="63"/>
      <c r="N159" s="389"/>
      <c r="P159" s="63"/>
      <c r="Q159" s="63"/>
      <c r="R159" s="63"/>
      <c r="S159" s="389"/>
      <c r="T159" s="4">
        <v>95</v>
      </c>
    </row>
    <row r="160" spans="1:20" s="340" customFormat="1" ht="15.95" customHeight="1" x14ac:dyDescent="0.2">
      <c r="A160" s="77"/>
      <c r="B160" s="90" t="s">
        <v>398</v>
      </c>
      <c r="C160" s="102" t="s">
        <v>827</v>
      </c>
      <c r="D160" s="376" t="s">
        <v>536</v>
      </c>
      <c r="E160" s="4">
        <v>78</v>
      </c>
      <c r="F160" s="63"/>
      <c r="G160" s="63"/>
      <c r="H160" s="63"/>
      <c r="I160" s="63"/>
      <c r="J160" s="63"/>
      <c r="K160" s="63"/>
      <c r="L160" s="63"/>
      <c r="M160" s="63"/>
      <c r="N160" s="389"/>
      <c r="P160" s="63"/>
      <c r="Q160" s="63"/>
      <c r="R160" s="63"/>
      <c r="S160" s="389"/>
      <c r="T160" s="4">
        <v>78</v>
      </c>
    </row>
    <row r="161" spans="1:20" s="340" customFormat="1" ht="15.95" customHeight="1" x14ac:dyDescent="0.2">
      <c r="A161" s="77"/>
      <c r="B161" s="90" t="s">
        <v>398</v>
      </c>
      <c r="C161" s="102" t="s">
        <v>828</v>
      </c>
      <c r="D161" s="97" t="s">
        <v>232</v>
      </c>
      <c r="E161" s="4">
        <v>96</v>
      </c>
      <c r="F161" s="63"/>
      <c r="G161" s="63"/>
      <c r="H161" s="63"/>
      <c r="I161" s="63"/>
      <c r="J161" s="63"/>
      <c r="K161" s="63"/>
      <c r="L161" s="63"/>
      <c r="M161" s="63"/>
      <c r="N161" s="389"/>
      <c r="P161" s="63"/>
      <c r="Q161" s="63"/>
      <c r="R161" s="63"/>
      <c r="S161" s="389"/>
      <c r="T161" s="4">
        <v>96</v>
      </c>
    </row>
    <row r="162" spans="1:20" s="340" customFormat="1" ht="15.95" customHeight="1" x14ac:dyDescent="0.2">
      <c r="A162" s="77"/>
      <c r="B162" s="90" t="s">
        <v>398</v>
      </c>
      <c r="C162" s="102" t="s">
        <v>481</v>
      </c>
      <c r="D162" s="75" t="s">
        <v>233</v>
      </c>
      <c r="E162" s="4">
        <v>97</v>
      </c>
      <c r="F162" s="63"/>
      <c r="G162" s="63"/>
      <c r="H162" s="63"/>
      <c r="I162" s="63"/>
      <c r="J162" s="63"/>
      <c r="K162" s="63"/>
      <c r="L162" s="63"/>
      <c r="M162" s="63"/>
      <c r="N162" s="389"/>
      <c r="P162" s="63"/>
      <c r="Q162" s="63"/>
      <c r="R162" s="63"/>
      <c r="S162" s="389"/>
      <c r="T162" s="4">
        <v>97</v>
      </c>
    </row>
    <row r="163" spans="1:20" s="340" customFormat="1" ht="15.95" customHeight="1" x14ac:dyDescent="0.2">
      <c r="A163" s="77"/>
      <c r="B163" s="90" t="s">
        <v>398</v>
      </c>
      <c r="C163" s="102" t="s">
        <v>922</v>
      </c>
      <c r="D163" s="75" t="s">
        <v>234</v>
      </c>
      <c r="E163" s="4">
        <v>98</v>
      </c>
      <c r="F163" s="63"/>
      <c r="G163" s="63"/>
      <c r="H163" s="63"/>
      <c r="I163" s="63"/>
      <c r="J163" s="63"/>
      <c r="K163" s="63"/>
      <c r="L163" s="63"/>
      <c r="M163" s="63"/>
      <c r="N163" s="389"/>
      <c r="P163" s="63"/>
      <c r="Q163" s="63"/>
      <c r="R163" s="63"/>
      <c r="S163" s="389"/>
      <c r="T163" s="4">
        <v>98</v>
      </c>
    </row>
    <row r="164" spans="1:20" ht="35.1" customHeight="1" thickBot="1" x14ac:dyDescent="0.25">
      <c r="A164" s="77"/>
      <c r="B164" s="118" t="s">
        <v>399</v>
      </c>
      <c r="C164" s="106"/>
      <c r="D164" s="117" t="s">
        <v>1059</v>
      </c>
      <c r="E164" s="4"/>
      <c r="F164" s="315">
        <f t="shared" ref="F164:M164" si="7">SUM(F165:F177)</f>
        <v>0</v>
      </c>
      <c r="G164" s="315">
        <f t="shared" si="7"/>
        <v>0</v>
      </c>
      <c r="H164" s="315">
        <f t="shared" si="7"/>
        <v>0</v>
      </c>
      <c r="I164" s="315">
        <f t="shared" si="7"/>
        <v>0</v>
      </c>
      <c r="J164" s="315">
        <f t="shared" si="7"/>
        <v>0</v>
      </c>
      <c r="K164" s="315">
        <f t="shared" si="7"/>
        <v>0</v>
      </c>
      <c r="L164" s="315">
        <f t="shared" si="7"/>
        <v>0</v>
      </c>
      <c r="M164" s="315">
        <f t="shared" si="7"/>
        <v>0</v>
      </c>
      <c r="N164" s="390"/>
      <c r="P164" s="315">
        <f>SUM(P165:P177)</f>
        <v>0</v>
      </c>
      <c r="Q164" s="315">
        <f>SUM(Q165:Q177)</f>
        <v>0</v>
      </c>
      <c r="R164" s="315">
        <f>SUM(R165:R177)</f>
        <v>0</v>
      </c>
      <c r="S164" s="390"/>
      <c r="T164" s="4"/>
    </row>
    <row r="165" spans="1:20" ht="15.95" customHeight="1" thickTop="1" x14ac:dyDescent="0.2">
      <c r="A165" s="77"/>
      <c r="B165" s="90" t="s">
        <v>399</v>
      </c>
      <c r="C165" s="102" t="s">
        <v>85</v>
      </c>
      <c r="D165" s="64" t="s">
        <v>86</v>
      </c>
      <c r="E165" s="4">
        <v>55</v>
      </c>
      <c r="F165" s="63"/>
      <c r="G165" s="63"/>
      <c r="H165" s="63"/>
      <c r="I165" s="63"/>
      <c r="J165" s="63"/>
      <c r="K165" s="63"/>
      <c r="L165" s="63"/>
      <c r="M165" s="63"/>
      <c r="N165" s="389"/>
      <c r="P165" s="63"/>
      <c r="Q165" s="63"/>
      <c r="R165" s="63"/>
      <c r="S165" s="389"/>
      <c r="T165" s="4">
        <v>55</v>
      </c>
    </row>
    <row r="166" spans="1:20" s="340" customFormat="1" ht="15.95" customHeight="1" x14ac:dyDescent="0.2">
      <c r="A166" s="77"/>
      <c r="B166" s="90" t="s">
        <v>399</v>
      </c>
      <c r="C166" s="102" t="s">
        <v>482</v>
      </c>
      <c r="D166" s="64" t="s">
        <v>236</v>
      </c>
      <c r="E166" s="4">
        <v>57</v>
      </c>
      <c r="F166" s="63"/>
      <c r="G166" s="63"/>
      <c r="H166" s="63"/>
      <c r="I166" s="63"/>
      <c r="J166" s="63"/>
      <c r="K166" s="63"/>
      <c r="L166" s="63"/>
      <c r="M166" s="63"/>
      <c r="N166" s="389"/>
      <c r="P166" s="63"/>
      <c r="Q166" s="63"/>
      <c r="R166" s="63"/>
      <c r="S166" s="389"/>
      <c r="T166" s="4">
        <v>57</v>
      </c>
    </row>
    <row r="167" spans="1:20" s="340" customFormat="1" ht="15.95" customHeight="1" x14ac:dyDescent="0.2">
      <c r="A167" s="77"/>
      <c r="B167" s="90" t="s">
        <v>399</v>
      </c>
      <c r="C167" s="102" t="s">
        <v>87</v>
      </c>
      <c r="D167" s="64" t="s">
        <v>88</v>
      </c>
      <c r="E167" s="4">
        <v>58</v>
      </c>
      <c r="F167" s="63"/>
      <c r="G167" s="63"/>
      <c r="H167" s="63"/>
      <c r="I167" s="63"/>
      <c r="J167" s="63"/>
      <c r="K167" s="63"/>
      <c r="L167" s="63"/>
      <c r="M167" s="63"/>
      <c r="N167" s="389"/>
      <c r="P167" s="63"/>
      <c r="Q167" s="63"/>
      <c r="R167" s="63"/>
      <c r="S167" s="389"/>
      <c r="T167" s="4">
        <v>58</v>
      </c>
    </row>
    <row r="168" spans="1:20" s="340" customFormat="1" ht="15.95" customHeight="1" x14ac:dyDescent="0.2">
      <c r="A168" s="77"/>
      <c r="B168" s="90" t="s">
        <v>399</v>
      </c>
      <c r="C168" s="102" t="s">
        <v>89</v>
      </c>
      <c r="D168" s="64" t="s">
        <v>90</v>
      </c>
      <c r="E168" s="4">
        <v>59</v>
      </c>
      <c r="F168" s="63"/>
      <c r="G168" s="63"/>
      <c r="H168" s="63"/>
      <c r="I168" s="63"/>
      <c r="J168" s="63"/>
      <c r="K168" s="63"/>
      <c r="L168" s="63"/>
      <c r="M168" s="63"/>
      <c r="N168" s="389"/>
      <c r="P168" s="63"/>
      <c r="Q168" s="63"/>
      <c r="R168" s="63"/>
      <c r="S168" s="389"/>
      <c r="T168" s="4">
        <v>59</v>
      </c>
    </row>
    <row r="169" spans="1:20" s="340" customFormat="1" ht="15.95" customHeight="1" x14ac:dyDescent="0.2">
      <c r="A169" s="77"/>
      <c r="B169" s="90" t="s">
        <v>399</v>
      </c>
      <c r="C169" s="102" t="s">
        <v>829</v>
      </c>
      <c r="D169" s="96" t="s">
        <v>238</v>
      </c>
      <c r="E169" s="4">
        <v>61</v>
      </c>
      <c r="F169" s="63"/>
      <c r="G169" s="63"/>
      <c r="H169" s="63"/>
      <c r="I169" s="63"/>
      <c r="J169" s="63"/>
      <c r="K169" s="63"/>
      <c r="L169" s="63"/>
      <c r="M169" s="63"/>
      <c r="N169" s="389"/>
      <c r="P169" s="63"/>
      <c r="Q169" s="63"/>
      <c r="R169" s="63"/>
      <c r="S169" s="389"/>
      <c r="T169" s="4">
        <v>61</v>
      </c>
    </row>
    <row r="170" spans="1:20" s="340" customFormat="1" ht="15.95" customHeight="1" x14ac:dyDescent="0.2">
      <c r="A170" s="77"/>
      <c r="B170" s="90" t="s">
        <v>399</v>
      </c>
      <c r="C170" s="102" t="s">
        <v>915</v>
      </c>
      <c r="D170" s="64" t="s">
        <v>239</v>
      </c>
      <c r="E170" s="4">
        <v>63</v>
      </c>
      <c r="F170" s="63"/>
      <c r="G170" s="63"/>
      <c r="H170" s="63"/>
      <c r="I170" s="63"/>
      <c r="J170" s="63"/>
      <c r="K170" s="63"/>
      <c r="L170" s="63"/>
      <c r="M170" s="63"/>
      <c r="N170" s="389"/>
      <c r="P170" s="63"/>
      <c r="Q170" s="63"/>
      <c r="R170" s="63"/>
      <c r="S170" s="389"/>
      <c r="T170" s="4">
        <v>63</v>
      </c>
    </row>
    <row r="171" spans="1:20" s="340" customFormat="1" ht="15.95" customHeight="1" x14ac:dyDescent="0.2">
      <c r="A171" s="77"/>
      <c r="B171" s="90" t="s">
        <v>399</v>
      </c>
      <c r="C171" s="102" t="s">
        <v>484</v>
      </c>
      <c r="D171" s="64" t="s">
        <v>240</v>
      </c>
      <c r="E171" s="4">
        <v>65</v>
      </c>
      <c r="F171" s="63"/>
      <c r="G171" s="63"/>
      <c r="H171" s="63"/>
      <c r="I171" s="63"/>
      <c r="J171" s="63"/>
      <c r="K171" s="63"/>
      <c r="L171" s="63"/>
      <c r="M171" s="63"/>
      <c r="N171" s="389"/>
      <c r="P171" s="63"/>
      <c r="Q171" s="63"/>
      <c r="R171" s="63"/>
      <c r="S171" s="389"/>
      <c r="T171" s="4">
        <v>65</v>
      </c>
    </row>
    <row r="172" spans="1:20" s="340" customFormat="1" ht="15.95" customHeight="1" x14ac:dyDescent="0.2">
      <c r="A172" s="77"/>
      <c r="B172" s="90" t="s">
        <v>399</v>
      </c>
      <c r="C172" s="102" t="s">
        <v>483</v>
      </c>
      <c r="D172" s="64" t="s">
        <v>237</v>
      </c>
      <c r="E172" s="4">
        <v>68</v>
      </c>
      <c r="F172" s="63"/>
      <c r="G172" s="63"/>
      <c r="H172" s="63"/>
      <c r="I172" s="63"/>
      <c r="J172" s="63"/>
      <c r="K172" s="63"/>
      <c r="L172" s="63"/>
      <c r="M172" s="63"/>
      <c r="N172" s="389"/>
      <c r="P172" s="63"/>
      <c r="Q172" s="63"/>
      <c r="R172" s="63"/>
      <c r="S172" s="389"/>
      <c r="T172" s="4">
        <v>68</v>
      </c>
    </row>
    <row r="173" spans="1:20" s="340" customFormat="1" ht="15.95" customHeight="1" x14ac:dyDescent="0.2">
      <c r="A173" s="77"/>
      <c r="B173" s="90" t="s">
        <v>399</v>
      </c>
      <c r="C173" s="102" t="s">
        <v>485</v>
      </c>
      <c r="D173" s="64" t="s">
        <v>241</v>
      </c>
      <c r="E173" s="4">
        <v>72</v>
      </c>
      <c r="F173" s="63"/>
      <c r="G173" s="63"/>
      <c r="H173" s="63"/>
      <c r="I173" s="63"/>
      <c r="J173" s="63"/>
      <c r="K173" s="63"/>
      <c r="L173" s="63"/>
      <c r="M173" s="63"/>
      <c r="N173" s="389"/>
      <c r="P173" s="63"/>
      <c r="Q173" s="63"/>
      <c r="R173" s="63"/>
      <c r="S173" s="389"/>
      <c r="T173" s="4">
        <v>72</v>
      </c>
    </row>
    <row r="174" spans="1:20" ht="15.95" customHeight="1" x14ac:dyDescent="0.2">
      <c r="A174" s="77"/>
      <c r="B174" s="90" t="s">
        <v>399</v>
      </c>
      <c r="C174" s="99" t="s">
        <v>486</v>
      </c>
      <c r="D174" s="64" t="s">
        <v>242</v>
      </c>
      <c r="E174" s="4">
        <v>73</v>
      </c>
      <c r="F174" s="63"/>
      <c r="G174" s="63"/>
      <c r="H174" s="63"/>
      <c r="I174" s="63"/>
      <c r="J174" s="63"/>
      <c r="K174" s="63"/>
      <c r="L174" s="63"/>
      <c r="M174" s="63"/>
      <c r="N174" s="389"/>
      <c r="P174" s="63"/>
      <c r="Q174" s="63"/>
      <c r="R174" s="63"/>
      <c r="S174" s="389"/>
      <c r="T174" s="4">
        <v>73</v>
      </c>
    </row>
    <row r="175" spans="1:20" ht="15.95" customHeight="1" x14ac:dyDescent="0.2">
      <c r="A175" s="77"/>
      <c r="B175" s="90" t="s">
        <v>399</v>
      </c>
      <c r="C175" s="99" t="s">
        <v>487</v>
      </c>
      <c r="D175" s="64" t="s">
        <v>243</v>
      </c>
      <c r="E175" s="4">
        <v>74</v>
      </c>
      <c r="F175" s="9"/>
      <c r="G175" s="9"/>
      <c r="H175" s="9"/>
      <c r="I175" s="9"/>
      <c r="J175" s="9"/>
      <c r="K175" s="9"/>
      <c r="L175" s="9"/>
      <c r="M175" s="9"/>
      <c r="N175" s="389"/>
      <c r="P175" s="9"/>
      <c r="Q175" s="9"/>
      <c r="R175" s="9"/>
      <c r="S175" s="389"/>
      <c r="T175" s="4">
        <v>74</v>
      </c>
    </row>
    <row r="176" spans="1:20" ht="15.95" customHeight="1" x14ac:dyDescent="0.2">
      <c r="A176" s="77"/>
      <c r="B176" s="90" t="s">
        <v>399</v>
      </c>
      <c r="C176" s="99" t="s">
        <v>91</v>
      </c>
      <c r="D176" s="64" t="s">
        <v>92</v>
      </c>
      <c r="E176" s="4">
        <v>75</v>
      </c>
      <c r="F176" s="9"/>
      <c r="G176" s="9"/>
      <c r="H176" s="9"/>
      <c r="I176" s="9"/>
      <c r="J176" s="9"/>
      <c r="K176" s="9"/>
      <c r="L176" s="9"/>
      <c r="M176" s="9"/>
      <c r="N176" s="389"/>
      <c r="P176" s="9"/>
      <c r="Q176" s="9"/>
      <c r="R176" s="9"/>
      <c r="S176" s="389"/>
      <c r="T176" s="4">
        <v>75</v>
      </c>
    </row>
    <row r="177" spans="1:20" ht="15.95" customHeight="1" x14ac:dyDescent="0.2">
      <c r="A177" s="77"/>
      <c r="B177" s="90" t="s">
        <v>399</v>
      </c>
      <c r="C177" s="99" t="s">
        <v>93</v>
      </c>
      <c r="D177" s="64" t="s">
        <v>94</v>
      </c>
      <c r="E177" s="4">
        <v>76</v>
      </c>
      <c r="F177" s="9"/>
      <c r="G177" s="9"/>
      <c r="H177" s="9"/>
      <c r="I177" s="9"/>
      <c r="J177" s="9"/>
      <c r="K177" s="9"/>
      <c r="L177" s="9"/>
      <c r="M177" s="9"/>
      <c r="N177" s="389"/>
      <c r="P177" s="9"/>
      <c r="Q177" s="9"/>
      <c r="R177" s="9"/>
      <c r="S177" s="389"/>
      <c r="T177" s="4">
        <v>76</v>
      </c>
    </row>
    <row r="178" spans="1:20" ht="35.1" customHeight="1" thickBot="1" x14ac:dyDescent="0.25">
      <c r="A178" s="77"/>
      <c r="B178" s="113" t="s">
        <v>403</v>
      </c>
      <c r="C178" s="108"/>
      <c r="D178" s="109" t="s">
        <v>1021</v>
      </c>
      <c r="E178" s="8"/>
      <c r="F178" s="315">
        <f t="shared" ref="F178:M178" si="8">SUM(F179,F196)</f>
        <v>0</v>
      </c>
      <c r="G178" s="315">
        <f t="shared" si="8"/>
        <v>0</v>
      </c>
      <c r="H178" s="315">
        <f t="shared" si="8"/>
        <v>0</v>
      </c>
      <c r="I178" s="315">
        <f t="shared" si="8"/>
        <v>0</v>
      </c>
      <c r="J178" s="315">
        <f t="shared" si="8"/>
        <v>0</v>
      </c>
      <c r="K178" s="315">
        <f t="shared" si="8"/>
        <v>0</v>
      </c>
      <c r="L178" s="315">
        <f t="shared" si="8"/>
        <v>0</v>
      </c>
      <c r="M178" s="315">
        <f t="shared" si="8"/>
        <v>0</v>
      </c>
      <c r="N178" s="390"/>
      <c r="P178" s="315">
        <f>SUM(P179,P196)</f>
        <v>0</v>
      </c>
      <c r="Q178" s="315">
        <f>SUM(Q179,Q196)</f>
        <v>0</v>
      </c>
      <c r="R178" s="315">
        <f>SUM(R179,R196)</f>
        <v>0</v>
      </c>
      <c r="S178" s="390"/>
      <c r="T178" s="8"/>
    </row>
    <row r="179" spans="1:20" ht="35.1" customHeight="1" thickTop="1" thickBot="1" x14ac:dyDescent="0.25">
      <c r="A179" s="77"/>
      <c r="B179" s="110" t="s">
        <v>400</v>
      </c>
      <c r="C179" s="115"/>
      <c r="D179" s="116" t="s">
        <v>1060</v>
      </c>
      <c r="E179" s="4"/>
      <c r="F179" s="315">
        <f t="shared" ref="F179:M179" si="9">SUM(F180:F195)</f>
        <v>0</v>
      </c>
      <c r="G179" s="315">
        <f t="shared" si="9"/>
        <v>0</v>
      </c>
      <c r="H179" s="315">
        <f t="shared" si="9"/>
        <v>0</v>
      </c>
      <c r="I179" s="315">
        <f t="shared" si="9"/>
        <v>0</v>
      </c>
      <c r="J179" s="315">
        <f t="shared" si="9"/>
        <v>0</v>
      </c>
      <c r="K179" s="315">
        <f t="shared" si="9"/>
        <v>0</v>
      </c>
      <c r="L179" s="315">
        <f t="shared" si="9"/>
        <v>0</v>
      </c>
      <c r="M179" s="315">
        <f t="shared" si="9"/>
        <v>0</v>
      </c>
      <c r="N179" s="390"/>
      <c r="P179" s="315">
        <f>SUM(P180:P195)</f>
        <v>0</v>
      </c>
      <c r="Q179" s="315">
        <f>SUM(Q180:Q195)</f>
        <v>0</v>
      </c>
      <c r="R179" s="315">
        <f>SUM(R180:R195)</f>
        <v>0</v>
      </c>
      <c r="S179" s="390"/>
      <c r="T179" s="4"/>
    </row>
    <row r="180" spans="1:20" ht="15.95" customHeight="1" thickTop="1" x14ac:dyDescent="0.2">
      <c r="A180" s="77"/>
      <c r="B180" s="90" t="s">
        <v>400</v>
      </c>
      <c r="C180" s="168" t="s">
        <v>492</v>
      </c>
      <c r="D180" s="64" t="s">
        <v>252</v>
      </c>
      <c r="E180" s="4">
        <v>37</v>
      </c>
      <c r="F180" s="63"/>
      <c r="G180" s="63"/>
      <c r="H180" s="63"/>
      <c r="I180" s="63"/>
      <c r="J180" s="63"/>
      <c r="K180" s="63"/>
      <c r="L180" s="63"/>
      <c r="M180" s="63"/>
      <c r="N180" s="389"/>
      <c r="P180" s="63"/>
      <c r="Q180" s="63"/>
      <c r="R180" s="63"/>
      <c r="S180" s="389"/>
      <c r="T180" s="4">
        <v>37</v>
      </c>
    </row>
    <row r="181" spans="1:20" ht="15.95" customHeight="1" x14ac:dyDescent="0.2">
      <c r="A181" s="77"/>
      <c r="B181" s="90" t="s">
        <v>400</v>
      </c>
      <c r="C181" s="101" t="s">
        <v>493</v>
      </c>
      <c r="D181" s="64" t="s">
        <v>253</v>
      </c>
      <c r="E181" s="4">
        <v>38</v>
      </c>
      <c r="F181" s="63"/>
      <c r="G181" s="63"/>
      <c r="H181" s="63"/>
      <c r="I181" s="63"/>
      <c r="J181" s="63"/>
      <c r="K181" s="63"/>
      <c r="L181" s="63"/>
      <c r="M181" s="63"/>
      <c r="N181" s="389"/>
      <c r="P181" s="63"/>
      <c r="Q181" s="63"/>
      <c r="R181" s="63"/>
      <c r="S181" s="389"/>
      <c r="T181" s="4">
        <v>38</v>
      </c>
    </row>
    <row r="182" spans="1:20" s="340" customFormat="1" ht="15.95" customHeight="1" x14ac:dyDescent="0.2">
      <c r="A182" s="77"/>
      <c r="B182" s="90" t="s">
        <v>400</v>
      </c>
      <c r="C182" s="168" t="s">
        <v>335</v>
      </c>
      <c r="D182" s="64" t="s">
        <v>244</v>
      </c>
      <c r="E182" s="4">
        <v>172</v>
      </c>
      <c r="F182" s="63"/>
      <c r="G182" s="63"/>
      <c r="H182" s="63"/>
      <c r="I182" s="63"/>
      <c r="J182" s="63"/>
      <c r="K182" s="63"/>
      <c r="L182" s="63"/>
      <c r="M182" s="63"/>
      <c r="N182" s="389"/>
      <c r="P182" s="63"/>
      <c r="Q182" s="63"/>
      <c r="R182" s="63"/>
      <c r="S182" s="389"/>
      <c r="T182" s="4">
        <v>172</v>
      </c>
    </row>
    <row r="183" spans="1:20" s="340" customFormat="1" ht="15.95" customHeight="1" x14ac:dyDescent="0.2">
      <c r="A183" s="77"/>
      <c r="B183" s="90" t="s">
        <v>400</v>
      </c>
      <c r="C183" s="168" t="s">
        <v>494</v>
      </c>
      <c r="D183" s="64" t="s">
        <v>254</v>
      </c>
      <c r="E183" s="4">
        <v>40</v>
      </c>
      <c r="F183" s="63"/>
      <c r="G183" s="63"/>
      <c r="H183" s="63"/>
      <c r="I183" s="63"/>
      <c r="J183" s="63"/>
      <c r="K183" s="63"/>
      <c r="L183" s="63"/>
      <c r="M183" s="63"/>
      <c r="N183" s="389"/>
      <c r="P183" s="63"/>
      <c r="Q183" s="63"/>
      <c r="R183" s="63"/>
      <c r="S183" s="389"/>
      <c r="T183" s="4">
        <v>40</v>
      </c>
    </row>
    <row r="184" spans="1:20" s="340" customFormat="1" ht="15.95" customHeight="1" x14ac:dyDescent="0.2">
      <c r="A184" s="77"/>
      <c r="B184" s="90" t="s">
        <v>400</v>
      </c>
      <c r="C184" s="168" t="s">
        <v>488</v>
      </c>
      <c r="D184" s="64" t="s">
        <v>245</v>
      </c>
      <c r="E184" s="4">
        <v>181</v>
      </c>
      <c r="F184" s="63"/>
      <c r="G184" s="63"/>
      <c r="H184" s="63"/>
      <c r="I184" s="63"/>
      <c r="J184" s="63"/>
      <c r="K184" s="63"/>
      <c r="L184" s="63"/>
      <c r="M184" s="63"/>
      <c r="N184" s="389"/>
      <c r="P184" s="63"/>
      <c r="Q184" s="63"/>
      <c r="R184" s="63"/>
      <c r="S184" s="389"/>
      <c r="T184" s="4">
        <v>181</v>
      </c>
    </row>
    <row r="185" spans="1:20" s="340" customFormat="1" ht="15.95" customHeight="1" x14ac:dyDescent="0.2">
      <c r="A185" s="77"/>
      <c r="B185" s="90" t="s">
        <v>400</v>
      </c>
      <c r="C185" s="102" t="s">
        <v>96</v>
      </c>
      <c r="D185" s="64" t="s">
        <v>97</v>
      </c>
      <c r="E185" s="4">
        <v>183</v>
      </c>
      <c r="F185" s="63"/>
      <c r="G185" s="63"/>
      <c r="H185" s="63"/>
      <c r="I185" s="63"/>
      <c r="J185" s="63"/>
      <c r="K185" s="63"/>
      <c r="L185" s="63"/>
      <c r="M185" s="63"/>
      <c r="N185" s="389"/>
      <c r="P185" s="63"/>
      <c r="Q185" s="63"/>
      <c r="R185" s="63"/>
      <c r="S185" s="389"/>
      <c r="T185" s="4">
        <v>183</v>
      </c>
    </row>
    <row r="186" spans="1:20" s="340" customFormat="1" ht="15.95" customHeight="1" x14ac:dyDescent="0.2">
      <c r="A186" s="77"/>
      <c r="B186" s="90" t="s">
        <v>400</v>
      </c>
      <c r="C186" s="168" t="s">
        <v>830</v>
      </c>
      <c r="D186" s="96" t="s">
        <v>251</v>
      </c>
      <c r="E186" s="4">
        <v>185</v>
      </c>
      <c r="F186" s="63"/>
      <c r="G186" s="63"/>
      <c r="H186" s="63"/>
      <c r="I186" s="63"/>
      <c r="J186" s="63"/>
      <c r="K186" s="63"/>
      <c r="L186" s="63"/>
      <c r="M186" s="63"/>
      <c r="N186" s="389"/>
      <c r="P186" s="63"/>
      <c r="Q186" s="63"/>
      <c r="R186" s="63"/>
      <c r="S186" s="389"/>
      <c r="T186" s="4">
        <v>185</v>
      </c>
    </row>
    <row r="187" spans="1:20" s="340" customFormat="1" ht="15.95" customHeight="1" x14ac:dyDescent="0.2">
      <c r="A187" s="77"/>
      <c r="B187" s="90" t="s">
        <v>400</v>
      </c>
      <c r="C187" s="168" t="s">
        <v>495</v>
      </c>
      <c r="D187" s="64" t="s">
        <v>255</v>
      </c>
      <c r="E187" s="4">
        <v>186</v>
      </c>
      <c r="F187" s="63"/>
      <c r="G187" s="63"/>
      <c r="H187" s="63"/>
      <c r="I187" s="63"/>
      <c r="J187" s="63"/>
      <c r="K187" s="63"/>
      <c r="L187" s="63"/>
      <c r="M187" s="63"/>
      <c r="N187" s="389"/>
      <c r="P187" s="63"/>
      <c r="Q187" s="63"/>
      <c r="R187" s="63"/>
      <c r="S187" s="389"/>
      <c r="T187" s="4">
        <v>186</v>
      </c>
    </row>
    <row r="188" spans="1:20" s="340" customFormat="1" ht="15.95" customHeight="1" x14ac:dyDescent="0.2">
      <c r="A188" s="77"/>
      <c r="B188" s="90" t="s">
        <v>400</v>
      </c>
      <c r="C188" s="168" t="s">
        <v>490</v>
      </c>
      <c r="D188" s="64" t="s">
        <v>248</v>
      </c>
      <c r="E188" s="4">
        <v>188</v>
      </c>
      <c r="F188" s="63"/>
      <c r="G188" s="63"/>
      <c r="H188" s="63"/>
      <c r="I188" s="63"/>
      <c r="J188" s="63"/>
      <c r="K188" s="63"/>
      <c r="L188" s="63"/>
      <c r="M188" s="63"/>
      <c r="N188" s="389"/>
      <c r="P188" s="63"/>
      <c r="Q188" s="63"/>
      <c r="R188" s="63"/>
      <c r="S188" s="389"/>
      <c r="T188" s="4">
        <v>188</v>
      </c>
    </row>
    <row r="189" spans="1:20" s="340" customFormat="1" ht="15.95" customHeight="1" x14ac:dyDescent="0.2">
      <c r="A189" s="77"/>
      <c r="B189" s="90" t="s">
        <v>400</v>
      </c>
      <c r="C189" s="168" t="s">
        <v>489</v>
      </c>
      <c r="D189" s="64" t="s">
        <v>246</v>
      </c>
      <c r="E189" s="4">
        <v>189</v>
      </c>
      <c r="F189" s="63"/>
      <c r="G189" s="63"/>
      <c r="H189" s="63"/>
      <c r="I189" s="63"/>
      <c r="J189" s="63"/>
      <c r="K189" s="63"/>
      <c r="L189" s="63"/>
      <c r="M189" s="63"/>
      <c r="N189" s="389"/>
      <c r="P189" s="63"/>
      <c r="Q189" s="63"/>
      <c r="R189" s="63"/>
      <c r="S189" s="389"/>
      <c r="T189" s="4">
        <v>189</v>
      </c>
    </row>
    <row r="190" spans="1:20" s="340" customFormat="1" ht="15.95" customHeight="1" x14ac:dyDescent="0.2">
      <c r="A190" s="77"/>
      <c r="B190" s="90" t="s">
        <v>400</v>
      </c>
      <c r="C190" s="168" t="s">
        <v>344</v>
      </c>
      <c r="D190" s="64" t="s">
        <v>256</v>
      </c>
      <c r="E190" s="4">
        <v>193</v>
      </c>
      <c r="F190" s="63"/>
      <c r="G190" s="63"/>
      <c r="H190" s="63"/>
      <c r="I190" s="63"/>
      <c r="J190" s="63"/>
      <c r="K190" s="63"/>
      <c r="L190" s="63"/>
      <c r="M190" s="63"/>
      <c r="N190" s="389"/>
      <c r="P190" s="63"/>
      <c r="Q190" s="63"/>
      <c r="R190" s="63"/>
      <c r="S190" s="389"/>
      <c r="T190" s="4">
        <v>193</v>
      </c>
    </row>
    <row r="191" spans="1:20" s="340" customFormat="1" ht="15.95" customHeight="1" x14ac:dyDescent="0.2">
      <c r="A191" s="77"/>
      <c r="B191" s="90" t="s">
        <v>400</v>
      </c>
      <c r="C191" s="168" t="s">
        <v>831</v>
      </c>
      <c r="D191" s="96" t="s">
        <v>247</v>
      </c>
      <c r="E191" s="4">
        <v>201</v>
      </c>
      <c r="F191" s="63"/>
      <c r="G191" s="63"/>
      <c r="H191" s="63"/>
      <c r="I191" s="63"/>
      <c r="J191" s="63"/>
      <c r="K191" s="63"/>
      <c r="L191" s="63"/>
      <c r="M191" s="63"/>
      <c r="N191" s="389"/>
      <c r="P191" s="63"/>
      <c r="Q191" s="63"/>
      <c r="R191" s="63"/>
      <c r="S191" s="389"/>
      <c r="T191" s="4">
        <v>201</v>
      </c>
    </row>
    <row r="192" spans="1:20" s="340" customFormat="1" ht="15.95" customHeight="1" x14ac:dyDescent="0.2">
      <c r="A192" s="77"/>
      <c r="B192" s="90" t="s">
        <v>400</v>
      </c>
      <c r="C192" s="168" t="s">
        <v>923</v>
      </c>
      <c r="D192" s="96" t="s">
        <v>257</v>
      </c>
      <c r="E192" s="4">
        <v>218</v>
      </c>
      <c r="F192" s="63"/>
      <c r="G192" s="63"/>
      <c r="H192" s="63"/>
      <c r="I192" s="63"/>
      <c r="J192" s="63"/>
      <c r="K192" s="63"/>
      <c r="L192" s="63"/>
      <c r="M192" s="63"/>
      <c r="N192" s="389"/>
      <c r="P192" s="63"/>
      <c r="Q192" s="63"/>
      <c r="R192" s="63"/>
      <c r="S192" s="389"/>
      <c r="T192" s="4">
        <v>218</v>
      </c>
    </row>
    <row r="193" spans="1:20" s="340" customFormat="1" ht="15.95" customHeight="1" x14ac:dyDescent="0.2">
      <c r="A193" s="77"/>
      <c r="B193" s="90" t="s">
        <v>400</v>
      </c>
      <c r="C193" s="168" t="s">
        <v>491</v>
      </c>
      <c r="D193" s="64" t="s">
        <v>249</v>
      </c>
      <c r="E193" s="4">
        <v>204</v>
      </c>
      <c r="F193" s="63"/>
      <c r="G193" s="63"/>
      <c r="H193" s="63"/>
      <c r="I193" s="63"/>
      <c r="J193" s="63"/>
      <c r="K193" s="63"/>
      <c r="L193" s="63"/>
      <c r="M193" s="63"/>
      <c r="N193" s="389"/>
      <c r="P193" s="63"/>
      <c r="Q193" s="63"/>
      <c r="R193" s="63"/>
      <c r="S193" s="389"/>
      <c r="T193" s="4">
        <v>204</v>
      </c>
    </row>
    <row r="194" spans="1:20" s="340" customFormat="1" ht="15.95" customHeight="1" x14ac:dyDescent="0.2">
      <c r="A194" s="77"/>
      <c r="B194" s="90" t="s">
        <v>400</v>
      </c>
      <c r="C194" s="168" t="s">
        <v>832</v>
      </c>
      <c r="D194" s="64" t="s">
        <v>258</v>
      </c>
      <c r="E194" s="4">
        <v>207</v>
      </c>
      <c r="F194" s="63"/>
      <c r="G194" s="63"/>
      <c r="H194" s="63"/>
      <c r="I194" s="63"/>
      <c r="J194" s="63"/>
      <c r="K194" s="63"/>
      <c r="L194" s="63"/>
      <c r="M194" s="63"/>
      <c r="N194" s="389"/>
      <c r="P194" s="63"/>
      <c r="Q194" s="63"/>
      <c r="R194" s="63"/>
      <c r="S194" s="389"/>
      <c r="T194" s="4">
        <v>207</v>
      </c>
    </row>
    <row r="195" spans="1:20" s="340" customFormat="1" ht="15.95" customHeight="1" x14ac:dyDescent="0.2">
      <c r="A195" s="77"/>
      <c r="B195" s="90" t="s">
        <v>400</v>
      </c>
      <c r="C195" s="168" t="s">
        <v>833</v>
      </c>
      <c r="D195" s="96" t="s">
        <v>250</v>
      </c>
      <c r="E195" s="4">
        <v>211</v>
      </c>
      <c r="F195" s="63"/>
      <c r="G195" s="63"/>
      <c r="H195" s="63"/>
      <c r="I195" s="63"/>
      <c r="J195" s="63"/>
      <c r="K195" s="63"/>
      <c r="L195" s="63"/>
      <c r="M195" s="63"/>
      <c r="N195" s="389"/>
      <c r="P195" s="63"/>
      <c r="Q195" s="63"/>
      <c r="R195" s="63"/>
      <c r="S195" s="389"/>
      <c r="T195" s="4">
        <v>211</v>
      </c>
    </row>
    <row r="196" spans="1:20" ht="35.1" customHeight="1" thickBot="1" x14ac:dyDescent="0.25">
      <c r="A196" s="77"/>
      <c r="B196" s="118" t="s">
        <v>408</v>
      </c>
      <c r="C196" s="119"/>
      <c r="D196" s="117" t="s">
        <v>1061</v>
      </c>
      <c r="E196" s="4"/>
      <c r="F196" s="315">
        <f t="shared" ref="F196:M196" si="10">SUM(F197:F229)</f>
        <v>0</v>
      </c>
      <c r="G196" s="315">
        <f t="shared" si="10"/>
        <v>0</v>
      </c>
      <c r="H196" s="315">
        <f t="shared" si="10"/>
        <v>0</v>
      </c>
      <c r="I196" s="315">
        <f t="shared" si="10"/>
        <v>0</v>
      </c>
      <c r="J196" s="315">
        <f t="shared" si="10"/>
        <v>0</v>
      </c>
      <c r="K196" s="315">
        <f t="shared" si="10"/>
        <v>0</v>
      </c>
      <c r="L196" s="315">
        <f t="shared" si="10"/>
        <v>0</v>
      </c>
      <c r="M196" s="315">
        <f t="shared" si="10"/>
        <v>0</v>
      </c>
      <c r="N196" s="390"/>
      <c r="P196" s="315">
        <f>SUM(P197:P229)</f>
        <v>0</v>
      </c>
      <c r="Q196" s="315">
        <f>SUM(Q197:Q229)</f>
        <v>0</v>
      </c>
      <c r="R196" s="315">
        <f>SUM(R197:R229)</f>
        <v>0</v>
      </c>
      <c r="S196" s="390"/>
      <c r="T196" s="4"/>
    </row>
    <row r="197" spans="1:20" ht="15.95" customHeight="1" thickTop="1" x14ac:dyDescent="0.2">
      <c r="A197" s="77"/>
      <c r="B197" s="90" t="s">
        <v>408</v>
      </c>
      <c r="C197" s="102" t="s">
        <v>496</v>
      </c>
      <c r="D197" s="64" t="s">
        <v>259</v>
      </c>
      <c r="E197" s="4">
        <v>171</v>
      </c>
      <c r="F197" s="9"/>
      <c r="G197" s="9"/>
      <c r="H197" s="9"/>
      <c r="I197" s="9"/>
      <c r="J197" s="9"/>
      <c r="K197" s="9"/>
      <c r="L197" s="9"/>
      <c r="M197" s="9"/>
      <c r="N197" s="389"/>
      <c r="P197" s="9"/>
      <c r="Q197" s="9"/>
      <c r="R197" s="9"/>
      <c r="S197" s="389"/>
      <c r="T197" s="4">
        <v>171</v>
      </c>
    </row>
    <row r="198" spans="1:20" s="340" customFormat="1" ht="15.95" customHeight="1" x14ac:dyDescent="0.2">
      <c r="A198" s="77"/>
      <c r="B198" s="90" t="s">
        <v>408</v>
      </c>
      <c r="C198" s="102" t="s">
        <v>497</v>
      </c>
      <c r="D198" s="64" t="s">
        <v>260</v>
      </c>
      <c r="E198" s="4">
        <v>173</v>
      </c>
      <c r="F198" s="9"/>
      <c r="G198" s="9"/>
      <c r="H198" s="9"/>
      <c r="I198" s="9"/>
      <c r="J198" s="9"/>
      <c r="K198" s="9"/>
      <c r="L198" s="9"/>
      <c r="M198" s="9"/>
      <c r="N198" s="389"/>
      <c r="P198" s="9"/>
      <c r="Q198" s="9"/>
      <c r="R198" s="9"/>
      <c r="S198" s="389"/>
      <c r="T198" s="4">
        <v>173</v>
      </c>
    </row>
    <row r="199" spans="1:20" s="340" customFormat="1" ht="15.95" customHeight="1" x14ac:dyDescent="0.2">
      <c r="A199" s="77"/>
      <c r="B199" s="90" t="s">
        <v>408</v>
      </c>
      <c r="C199" s="102" t="s">
        <v>498</v>
      </c>
      <c r="D199" s="64" t="s">
        <v>261</v>
      </c>
      <c r="E199" s="4">
        <v>174</v>
      </c>
      <c r="F199" s="9"/>
      <c r="G199" s="9"/>
      <c r="H199" s="9"/>
      <c r="I199" s="9"/>
      <c r="J199" s="9"/>
      <c r="K199" s="9"/>
      <c r="L199" s="9"/>
      <c r="M199" s="9"/>
      <c r="N199" s="389"/>
      <c r="P199" s="9"/>
      <c r="Q199" s="9"/>
      <c r="R199" s="9"/>
      <c r="S199" s="389"/>
      <c r="T199" s="4">
        <v>174</v>
      </c>
    </row>
    <row r="200" spans="1:20" s="340" customFormat="1" ht="15.95" customHeight="1" x14ac:dyDescent="0.2">
      <c r="A200" s="77"/>
      <c r="B200" s="90" t="s">
        <v>408</v>
      </c>
      <c r="C200" s="102" t="s">
        <v>925</v>
      </c>
      <c r="D200" s="64" t="s">
        <v>262</v>
      </c>
      <c r="E200" s="4">
        <v>176</v>
      </c>
      <c r="F200" s="9"/>
      <c r="G200" s="9"/>
      <c r="H200" s="9"/>
      <c r="I200" s="9"/>
      <c r="J200" s="9"/>
      <c r="K200" s="9"/>
      <c r="L200" s="9"/>
      <c r="M200" s="9"/>
      <c r="N200" s="389"/>
      <c r="P200" s="9"/>
      <c r="Q200" s="9"/>
      <c r="R200" s="9"/>
      <c r="S200" s="389"/>
      <c r="T200" s="4">
        <v>176</v>
      </c>
    </row>
    <row r="201" spans="1:20" s="340" customFormat="1" ht="15.95" customHeight="1" x14ac:dyDescent="0.2">
      <c r="A201" s="77"/>
      <c r="B201" s="90" t="s">
        <v>408</v>
      </c>
      <c r="C201" s="102" t="s">
        <v>99</v>
      </c>
      <c r="D201" s="64" t="s">
        <v>100</v>
      </c>
      <c r="E201" s="4">
        <v>177</v>
      </c>
      <c r="F201" s="9"/>
      <c r="G201" s="9"/>
      <c r="H201" s="9"/>
      <c r="I201" s="9"/>
      <c r="J201" s="9"/>
      <c r="K201" s="9"/>
      <c r="L201" s="9"/>
      <c r="M201" s="9"/>
      <c r="N201" s="389"/>
      <c r="P201" s="9"/>
      <c r="Q201" s="9"/>
      <c r="R201" s="9"/>
      <c r="S201" s="389"/>
      <c r="T201" s="4">
        <v>177</v>
      </c>
    </row>
    <row r="202" spans="1:20" s="340" customFormat="1" ht="15.95" customHeight="1" x14ac:dyDescent="0.2">
      <c r="A202" s="77"/>
      <c r="B202" s="90" t="s">
        <v>408</v>
      </c>
      <c r="C202" s="102" t="s">
        <v>926</v>
      </c>
      <c r="D202" s="64" t="s">
        <v>101</v>
      </c>
      <c r="E202" s="4">
        <v>178</v>
      </c>
      <c r="F202" s="9"/>
      <c r="G202" s="9"/>
      <c r="H202" s="9"/>
      <c r="I202" s="9"/>
      <c r="J202" s="9"/>
      <c r="K202" s="9"/>
      <c r="L202" s="9"/>
      <c r="M202" s="9"/>
      <c r="N202" s="389"/>
      <c r="P202" s="9"/>
      <c r="Q202" s="9"/>
      <c r="R202" s="9"/>
      <c r="S202" s="389"/>
      <c r="T202" s="4">
        <v>178</v>
      </c>
    </row>
    <row r="203" spans="1:20" s="340" customFormat="1" ht="15.95" customHeight="1" x14ac:dyDescent="0.2">
      <c r="A203" s="77"/>
      <c r="B203" s="90" t="s">
        <v>408</v>
      </c>
      <c r="C203" s="102" t="s">
        <v>367</v>
      </c>
      <c r="D203" s="96" t="s">
        <v>102</v>
      </c>
      <c r="E203" s="4">
        <v>179</v>
      </c>
      <c r="F203" s="9"/>
      <c r="G203" s="9"/>
      <c r="H203" s="9"/>
      <c r="I203" s="9"/>
      <c r="J203" s="9"/>
      <c r="K203" s="9"/>
      <c r="L203" s="9"/>
      <c r="M203" s="9"/>
      <c r="N203" s="389"/>
      <c r="P203" s="9"/>
      <c r="Q203" s="9"/>
      <c r="R203" s="9"/>
      <c r="S203" s="389"/>
      <c r="T203" s="4">
        <v>179</v>
      </c>
    </row>
    <row r="204" spans="1:20" s="340" customFormat="1" ht="15.95" customHeight="1" x14ac:dyDescent="0.2">
      <c r="A204" s="77"/>
      <c r="B204" s="90" t="s">
        <v>408</v>
      </c>
      <c r="C204" s="102" t="s">
        <v>103</v>
      </c>
      <c r="D204" s="64" t="s">
        <v>104</v>
      </c>
      <c r="E204" s="4">
        <v>180</v>
      </c>
      <c r="F204" s="9"/>
      <c r="G204" s="9"/>
      <c r="H204" s="9"/>
      <c r="I204" s="9"/>
      <c r="J204" s="9"/>
      <c r="K204" s="9"/>
      <c r="L204" s="9"/>
      <c r="M204" s="9"/>
      <c r="N204" s="389"/>
      <c r="P204" s="9"/>
      <c r="Q204" s="9"/>
      <c r="R204" s="9"/>
      <c r="S204" s="389"/>
      <c r="T204" s="4">
        <v>180</v>
      </c>
    </row>
    <row r="205" spans="1:20" s="442" customFormat="1" ht="15.95" customHeight="1" x14ac:dyDescent="0.2">
      <c r="A205" s="77"/>
      <c r="B205" s="90" t="s">
        <v>408</v>
      </c>
      <c r="C205" s="168" t="s">
        <v>924</v>
      </c>
      <c r="D205" s="64" t="s">
        <v>98</v>
      </c>
      <c r="E205" s="4">
        <v>182</v>
      </c>
      <c r="F205" s="9"/>
      <c r="G205" s="9"/>
      <c r="H205" s="9"/>
      <c r="I205" s="9"/>
      <c r="J205" s="9"/>
      <c r="K205" s="9"/>
      <c r="L205" s="9"/>
      <c r="M205" s="9"/>
      <c r="N205" s="389"/>
      <c r="P205" s="9"/>
      <c r="Q205" s="9"/>
      <c r="R205" s="9"/>
      <c r="S205" s="389"/>
      <c r="T205" s="4">
        <v>182</v>
      </c>
    </row>
    <row r="206" spans="1:20" s="340" customFormat="1" ht="15.95" customHeight="1" x14ac:dyDescent="0.2">
      <c r="A206" s="77"/>
      <c r="B206" s="90" t="s">
        <v>408</v>
      </c>
      <c r="C206" s="102" t="s">
        <v>105</v>
      </c>
      <c r="D206" s="64" t="s">
        <v>106</v>
      </c>
      <c r="E206" s="4">
        <v>184</v>
      </c>
      <c r="F206" s="9"/>
      <c r="G206" s="9"/>
      <c r="H206" s="9"/>
      <c r="I206" s="9"/>
      <c r="J206" s="9"/>
      <c r="K206" s="9"/>
      <c r="L206" s="9"/>
      <c r="M206" s="9"/>
      <c r="N206" s="389"/>
      <c r="P206" s="9"/>
      <c r="Q206" s="9"/>
      <c r="R206" s="9"/>
      <c r="S206" s="389"/>
      <c r="T206" s="4">
        <v>184</v>
      </c>
    </row>
    <row r="207" spans="1:20" s="340" customFormat="1" ht="15.95" customHeight="1" x14ac:dyDescent="0.2">
      <c r="A207" s="77"/>
      <c r="B207" s="90" t="s">
        <v>408</v>
      </c>
      <c r="C207" s="102" t="s">
        <v>499</v>
      </c>
      <c r="D207" s="64" t="s">
        <v>263</v>
      </c>
      <c r="E207" s="4">
        <v>187</v>
      </c>
      <c r="F207" s="9"/>
      <c r="G207" s="9"/>
      <c r="H207" s="9"/>
      <c r="I207" s="9"/>
      <c r="J207" s="9"/>
      <c r="K207" s="9"/>
      <c r="L207" s="9"/>
      <c r="M207" s="9"/>
      <c r="N207" s="389"/>
      <c r="P207" s="9"/>
      <c r="Q207" s="9"/>
      <c r="R207" s="9"/>
      <c r="S207" s="389"/>
      <c r="T207" s="4">
        <v>187</v>
      </c>
    </row>
    <row r="208" spans="1:20" s="340" customFormat="1" ht="15.95" customHeight="1" x14ac:dyDescent="0.2">
      <c r="A208" s="77"/>
      <c r="B208" s="90" t="s">
        <v>408</v>
      </c>
      <c r="C208" s="102" t="s">
        <v>500</v>
      </c>
      <c r="D208" s="64" t="s">
        <v>264</v>
      </c>
      <c r="E208" s="4">
        <v>213</v>
      </c>
      <c r="F208" s="9"/>
      <c r="G208" s="9"/>
      <c r="H208" s="9"/>
      <c r="I208" s="9"/>
      <c r="J208" s="9"/>
      <c r="K208" s="9"/>
      <c r="L208" s="9"/>
      <c r="M208" s="9"/>
      <c r="N208" s="389"/>
      <c r="P208" s="9"/>
      <c r="Q208" s="9"/>
      <c r="R208" s="9"/>
      <c r="S208" s="389"/>
      <c r="T208" s="4">
        <v>213</v>
      </c>
    </row>
    <row r="209" spans="1:20" s="340" customFormat="1" ht="15.95" customHeight="1" x14ac:dyDescent="0.2">
      <c r="A209" s="77"/>
      <c r="B209" s="90" t="s">
        <v>408</v>
      </c>
      <c r="C209" s="102" t="s">
        <v>932</v>
      </c>
      <c r="D209" s="64" t="s">
        <v>266</v>
      </c>
      <c r="E209" s="4">
        <v>214</v>
      </c>
      <c r="F209" s="9"/>
      <c r="G209" s="9"/>
      <c r="H209" s="9"/>
      <c r="I209" s="9"/>
      <c r="J209" s="9"/>
      <c r="K209" s="9"/>
      <c r="L209" s="9"/>
      <c r="M209" s="9"/>
      <c r="N209" s="389"/>
      <c r="P209" s="9"/>
      <c r="Q209" s="9"/>
      <c r="R209" s="9"/>
      <c r="S209" s="389"/>
      <c r="T209" s="4">
        <v>214</v>
      </c>
    </row>
    <row r="210" spans="1:20" s="340" customFormat="1" ht="15.95" customHeight="1" x14ac:dyDescent="0.2">
      <c r="A210" s="77"/>
      <c r="B210" s="90" t="s">
        <v>408</v>
      </c>
      <c r="C210" s="102" t="s">
        <v>501</v>
      </c>
      <c r="D210" s="64" t="s">
        <v>265</v>
      </c>
      <c r="E210" s="4">
        <v>190</v>
      </c>
      <c r="F210" s="9"/>
      <c r="G210" s="9"/>
      <c r="H210" s="9"/>
      <c r="I210" s="9"/>
      <c r="J210" s="9"/>
      <c r="K210" s="9"/>
      <c r="L210" s="9"/>
      <c r="M210" s="9"/>
      <c r="N210" s="389"/>
      <c r="P210" s="9"/>
      <c r="Q210" s="9"/>
      <c r="R210" s="9"/>
      <c r="S210" s="389"/>
      <c r="T210" s="4">
        <v>190</v>
      </c>
    </row>
    <row r="211" spans="1:20" s="340" customFormat="1" ht="15.95" customHeight="1" x14ac:dyDescent="0.2">
      <c r="A211" s="77"/>
      <c r="B211" s="90" t="s">
        <v>408</v>
      </c>
      <c r="C211" s="102" t="s">
        <v>927</v>
      </c>
      <c r="D211" s="64" t="s">
        <v>107</v>
      </c>
      <c r="E211" s="4">
        <v>191</v>
      </c>
      <c r="F211" s="9"/>
      <c r="G211" s="9"/>
      <c r="H211" s="9"/>
      <c r="I211" s="9"/>
      <c r="J211" s="9"/>
      <c r="K211" s="9"/>
      <c r="L211" s="9"/>
      <c r="M211" s="9"/>
      <c r="N211" s="389"/>
      <c r="P211" s="9"/>
      <c r="Q211" s="9"/>
      <c r="R211" s="9"/>
      <c r="S211" s="389"/>
      <c r="T211" s="4">
        <v>191</v>
      </c>
    </row>
    <row r="212" spans="1:20" s="340" customFormat="1" ht="15.95" customHeight="1" x14ac:dyDescent="0.2">
      <c r="A212" s="77"/>
      <c r="B212" s="90" t="s">
        <v>408</v>
      </c>
      <c r="C212" s="102" t="s">
        <v>502</v>
      </c>
      <c r="D212" s="64" t="s">
        <v>267</v>
      </c>
      <c r="E212" s="4">
        <v>192</v>
      </c>
      <c r="F212" s="9"/>
      <c r="G212" s="9"/>
      <c r="H212" s="9"/>
      <c r="I212" s="9"/>
      <c r="J212" s="9"/>
      <c r="K212" s="9"/>
      <c r="L212" s="9"/>
      <c r="M212" s="9"/>
      <c r="N212" s="389"/>
      <c r="P212" s="9"/>
      <c r="Q212" s="9"/>
      <c r="R212" s="9"/>
      <c r="S212" s="389"/>
      <c r="T212" s="4">
        <v>192</v>
      </c>
    </row>
    <row r="213" spans="1:20" s="340" customFormat="1" ht="15.95" customHeight="1" x14ac:dyDescent="0.2">
      <c r="A213" s="77"/>
      <c r="B213" s="90" t="s">
        <v>408</v>
      </c>
      <c r="C213" s="102" t="s">
        <v>503</v>
      </c>
      <c r="D213" s="64" t="s">
        <v>268</v>
      </c>
      <c r="E213" s="4">
        <v>194</v>
      </c>
      <c r="F213" s="9"/>
      <c r="G213" s="9"/>
      <c r="H213" s="9"/>
      <c r="I213" s="9"/>
      <c r="J213" s="9"/>
      <c r="K213" s="9"/>
      <c r="L213" s="9"/>
      <c r="M213" s="9"/>
      <c r="N213" s="389"/>
      <c r="P213" s="9"/>
      <c r="Q213" s="9"/>
      <c r="R213" s="9"/>
      <c r="S213" s="389"/>
      <c r="T213" s="4">
        <v>194</v>
      </c>
    </row>
    <row r="214" spans="1:20" s="340" customFormat="1" ht="15.95" customHeight="1" x14ac:dyDescent="0.2">
      <c r="A214" s="77"/>
      <c r="B214" s="90" t="s">
        <v>408</v>
      </c>
      <c r="C214" s="102" t="s">
        <v>368</v>
      </c>
      <c r="D214" s="96" t="s">
        <v>108</v>
      </c>
      <c r="E214" s="4">
        <v>195</v>
      </c>
      <c r="F214" s="9"/>
      <c r="G214" s="9"/>
      <c r="H214" s="9"/>
      <c r="I214" s="9"/>
      <c r="J214" s="9"/>
      <c r="K214" s="9"/>
      <c r="L214" s="9"/>
      <c r="M214" s="9"/>
      <c r="N214" s="389"/>
      <c r="P214" s="9"/>
      <c r="Q214" s="9"/>
      <c r="R214" s="9"/>
      <c r="S214" s="389"/>
      <c r="T214" s="4">
        <v>195</v>
      </c>
    </row>
    <row r="215" spans="1:20" s="340" customFormat="1" ht="15.95" customHeight="1" x14ac:dyDescent="0.2">
      <c r="A215" s="77"/>
      <c r="B215" s="90" t="s">
        <v>408</v>
      </c>
      <c r="C215" s="102" t="s">
        <v>347</v>
      </c>
      <c r="D215" s="64" t="s">
        <v>269</v>
      </c>
      <c r="E215" s="4">
        <v>196</v>
      </c>
      <c r="F215" s="9"/>
      <c r="G215" s="9"/>
      <c r="H215" s="9"/>
      <c r="I215" s="9"/>
      <c r="J215" s="9"/>
      <c r="K215" s="9"/>
      <c r="L215" s="9"/>
      <c r="M215" s="9"/>
      <c r="N215" s="389"/>
      <c r="P215" s="9"/>
      <c r="Q215" s="9"/>
      <c r="R215" s="9"/>
      <c r="S215" s="389"/>
      <c r="T215" s="4">
        <v>196</v>
      </c>
    </row>
    <row r="216" spans="1:20" s="340" customFormat="1" ht="15.95" customHeight="1" x14ac:dyDescent="0.2">
      <c r="A216" s="77"/>
      <c r="B216" s="90" t="s">
        <v>408</v>
      </c>
      <c r="C216" s="102" t="s">
        <v>504</v>
      </c>
      <c r="D216" s="64" t="s">
        <v>270</v>
      </c>
      <c r="E216" s="4">
        <v>197</v>
      </c>
      <c r="F216" s="9"/>
      <c r="G216" s="9"/>
      <c r="H216" s="9"/>
      <c r="I216" s="9"/>
      <c r="J216" s="9"/>
      <c r="K216" s="9"/>
      <c r="L216" s="9"/>
      <c r="M216" s="9"/>
      <c r="N216" s="389"/>
      <c r="P216" s="9"/>
      <c r="Q216" s="9"/>
      <c r="R216" s="9"/>
      <c r="S216" s="389"/>
      <c r="T216" s="4">
        <v>197</v>
      </c>
    </row>
    <row r="217" spans="1:20" s="340" customFormat="1" ht="15.95" customHeight="1" x14ac:dyDescent="0.2">
      <c r="A217" s="77"/>
      <c r="B217" s="90" t="s">
        <v>408</v>
      </c>
      <c r="C217" s="102" t="s">
        <v>505</v>
      </c>
      <c r="D217" s="64" t="s">
        <v>271</v>
      </c>
      <c r="E217" s="4">
        <v>198</v>
      </c>
      <c r="F217" s="9"/>
      <c r="G217" s="9"/>
      <c r="H217" s="9"/>
      <c r="I217" s="9"/>
      <c r="J217" s="9"/>
      <c r="K217" s="9"/>
      <c r="L217" s="9"/>
      <c r="M217" s="9"/>
      <c r="N217" s="389"/>
      <c r="P217" s="9"/>
      <c r="Q217" s="9"/>
      <c r="R217" s="9"/>
      <c r="S217" s="389"/>
      <c r="T217" s="4">
        <v>198</v>
      </c>
    </row>
    <row r="218" spans="1:20" s="340" customFormat="1" ht="15.95" customHeight="1" x14ac:dyDescent="0.2">
      <c r="A218" s="77"/>
      <c r="B218" s="90" t="s">
        <v>408</v>
      </c>
      <c r="C218" s="102" t="s">
        <v>506</v>
      </c>
      <c r="D218" s="64" t="s">
        <v>272</v>
      </c>
      <c r="E218" s="4">
        <v>199</v>
      </c>
      <c r="F218" s="9"/>
      <c r="G218" s="9"/>
      <c r="H218" s="9"/>
      <c r="I218" s="9"/>
      <c r="J218" s="9"/>
      <c r="K218" s="9"/>
      <c r="L218" s="9"/>
      <c r="M218" s="9"/>
      <c r="N218" s="389"/>
      <c r="P218" s="9"/>
      <c r="Q218" s="9"/>
      <c r="R218" s="9"/>
      <c r="S218" s="389"/>
      <c r="T218" s="4">
        <v>199</v>
      </c>
    </row>
    <row r="219" spans="1:20" s="340" customFormat="1" ht="15.95" customHeight="1" x14ac:dyDescent="0.2">
      <c r="A219" s="77"/>
      <c r="B219" s="90" t="s">
        <v>408</v>
      </c>
      <c r="C219" s="102" t="s">
        <v>507</v>
      </c>
      <c r="D219" s="64" t="s">
        <v>273</v>
      </c>
      <c r="E219" s="4">
        <v>202</v>
      </c>
      <c r="F219" s="9"/>
      <c r="G219" s="9"/>
      <c r="H219" s="9"/>
      <c r="I219" s="9"/>
      <c r="J219" s="9"/>
      <c r="K219" s="9"/>
      <c r="L219" s="9"/>
      <c r="M219" s="9"/>
      <c r="N219" s="389"/>
      <c r="P219" s="9"/>
      <c r="Q219" s="9"/>
      <c r="R219" s="9"/>
      <c r="S219" s="389"/>
      <c r="T219" s="4">
        <v>202</v>
      </c>
    </row>
    <row r="220" spans="1:20" ht="15.95" customHeight="1" x14ac:dyDescent="0.2">
      <c r="A220" s="77"/>
      <c r="B220" s="90" t="s">
        <v>408</v>
      </c>
      <c r="C220" s="99" t="s">
        <v>109</v>
      </c>
      <c r="D220" s="64" t="s">
        <v>110</v>
      </c>
      <c r="E220" s="4">
        <v>203</v>
      </c>
      <c r="F220" s="9"/>
      <c r="G220" s="9"/>
      <c r="H220" s="9"/>
      <c r="I220" s="9"/>
      <c r="J220" s="9"/>
      <c r="K220" s="9"/>
      <c r="L220" s="9"/>
      <c r="M220" s="9"/>
      <c r="N220" s="389"/>
      <c r="P220" s="9"/>
      <c r="Q220" s="9"/>
      <c r="R220" s="9"/>
      <c r="S220" s="389"/>
      <c r="T220" s="4">
        <v>203</v>
      </c>
    </row>
    <row r="221" spans="1:20" ht="15.95" customHeight="1" x14ac:dyDescent="0.2">
      <c r="A221" s="77"/>
      <c r="B221" s="90" t="s">
        <v>408</v>
      </c>
      <c r="C221" s="99" t="s">
        <v>111</v>
      </c>
      <c r="D221" s="64" t="s">
        <v>112</v>
      </c>
      <c r="E221" s="4">
        <v>205</v>
      </c>
      <c r="F221" s="9"/>
      <c r="G221" s="9"/>
      <c r="H221" s="9"/>
      <c r="I221" s="9"/>
      <c r="J221" s="9"/>
      <c r="K221" s="9"/>
      <c r="L221" s="9"/>
      <c r="M221" s="9"/>
      <c r="N221" s="389"/>
      <c r="P221" s="9"/>
      <c r="Q221" s="9"/>
      <c r="R221" s="9"/>
      <c r="S221" s="389"/>
      <c r="T221" s="4">
        <v>205</v>
      </c>
    </row>
    <row r="222" spans="1:20" ht="15.95" customHeight="1" x14ac:dyDescent="0.2">
      <c r="A222" s="77"/>
      <c r="B222" s="90" t="s">
        <v>408</v>
      </c>
      <c r="C222" s="99" t="s">
        <v>508</v>
      </c>
      <c r="D222" s="64" t="s">
        <v>274</v>
      </c>
      <c r="E222" s="4">
        <v>206</v>
      </c>
      <c r="F222" s="63"/>
      <c r="G222" s="63"/>
      <c r="H222" s="63"/>
      <c r="I222" s="63"/>
      <c r="J222" s="63"/>
      <c r="K222" s="63"/>
      <c r="L222" s="63"/>
      <c r="M222" s="63"/>
      <c r="N222" s="389"/>
      <c r="P222" s="63"/>
      <c r="Q222" s="63"/>
      <c r="R222" s="63"/>
      <c r="S222" s="389"/>
      <c r="T222" s="4">
        <v>206</v>
      </c>
    </row>
    <row r="223" spans="1:20" ht="15.95" customHeight="1" x14ac:dyDescent="0.2">
      <c r="A223" s="77"/>
      <c r="B223" s="90" t="s">
        <v>408</v>
      </c>
      <c r="C223" s="99" t="s">
        <v>509</v>
      </c>
      <c r="D223" s="64" t="s">
        <v>275</v>
      </c>
      <c r="E223" s="4">
        <v>215</v>
      </c>
      <c r="F223" s="63"/>
      <c r="G223" s="63"/>
      <c r="H223" s="63"/>
      <c r="I223" s="63"/>
      <c r="J223" s="63"/>
      <c r="K223" s="63"/>
      <c r="L223" s="63"/>
      <c r="M223" s="63"/>
      <c r="N223" s="389"/>
      <c r="P223" s="63"/>
      <c r="Q223" s="63"/>
      <c r="R223" s="63"/>
      <c r="S223" s="389"/>
      <c r="T223" s="4">
        <v>215</v>
      </c>
    </row>
    <row r="224" spans="1:20" ht="15.95" customHeight="1" x14ac:dyDescent="0.2">
      <c r="A224" s="77"/>
      <c r="B224" s="90" t="s">
        <v>408</v>
      </c>
      <c r="C224" s="99" t="s">
        <v>394</v>
      </c>
      <c r="D224" s="96" t="s">
        <v>113</v>
      </c>
      <c r="E224" s="4">
        <v>208</v>
      </c>
      <c r="F224" s="9"/>
      <c r="G224" s="9"/>
      <c r="H224" s="9"/>
      <c r="I224" s="9"/>
      <c r="J224" s="9"/>
      <c r="K224" s="9"/>
      <c r="L224" s="9"/>
      <c r="M224" s="9"/>
      <c r="N224" s="389"/>
      <c r="P224" s="9"/>
      <c r="Q224" s="9"/>
      <c r="R224" s="9"/>
      <c r="S224" s="389"/>
      <c r="T224" s="4">
        <v>208</v>
      </c>
    </row>
    <row r="225" spans="1:20" ht="15.95" customHeight="1" x14ac:dyDescent="0.2">
      <c r="A225" s="77"/>
      <c r="B225" s="90" t="s">
        <v>408</v>
      </c>
      <c r="C225" s="99" t="s">
        <v>114</v>
      </c>
      <c r="D225" s="64" t="s">
        <v>115</v>
      </c>
      <c r="E225" s="4">
        <v>209</v>
      </c>
      <c r="F225" s="9"/>
      <c r="G225" s="9"/>
      <c r="H225" s="9"/>
      <c r="I225" s="9"/>
      <c r="J225" s="9"/>
      <c r="K225" s="9"/>
      <c r="L225" s="9"/>
      <c r="M225" s="9"/>
      <c r="N225" s="389"/>
      <c r="P225" s="9"/>
      <c r="Q225" s="9"/>
      <c r="R225" s="9"/>
      <c r="S225" s="389"/>
      <c r="T225" s="4">
        <v>209</v>
      </c>
    </row>
    <row r="226" spans="1:20" ht="15.95" customHeight="1" x14ac:dyDescent="0.2">
      <c r="A226" s="77"/>
      <c r="B226" s="90" t="s">
        <v>408</v>
      </c>
      <c r="C226" s="99" t="s">
        <v>843</v>
      </c>
      <c r="D226" s="96" t="s">
        <v>276</v>
      </c>
      <c r="E226" s="4">
        <v>231</v>
      </c>
      <c r="F226" s="63"/>
      <c r="G226" s="63"/>
      <c r="H226" s="63"/>
      <c r="I226" s="63"/>
      <c r="J226" s="63"/>
      <c r="K226" s="63"/>
      <c r="L226" s="63"/>
      <c r="M226" s="63"/>
      <c r="N226" s="389"/>
      <c r="P226" s="63"/>
      <c r="Q226" s="63"/>
      <c r="R226" s="63"/>
      <c r="S226" s="389"/>
      <c r="T226" s="4">
        <v>231</v>
      </c>
    </row>
    <row r="227" spans="1:20" ht="15.95" customHeight="1" x14ac:dyDescent="0.2">
      <c r="A227" s="77"/>
      <c r="B227" s="90" t="s">
        <v>408</v>
      </c>
      <c r="C227" s="99" t="s">
        <v>510</v>
      </c>
      <c r="D227" s="64" t="s">
        <v>277</v>
      </c>
      <c r="E227" s="4">
        <v>216</v>
      </c>
      <c r="F227" s="9"/>
      <c r="G227" s="9"/>
      <c r="H227" s="9"/>
      <c r="I227" s="9"/>
      <c r="J227" s="9"/>
      <c r="K227" s="9"/>
      <c r="L227" s="9"/>
      <c r="M227" s="9"/>
      <c r="N227" s="389"/>
      <c r="P227" s="9"/>
      <c r="Q227" s="9"/>
      <c r="R227" s="9"/>
      <c r="S227" s="389"/>
      <c r="T227" s="4">
        <v>216</v>
      </c>
    </row>
    <row r="228" spans="1:20" ht="15.95" customHeight="1" x14ac:dyDescent="0.2">
      <c r="A228" s="77"/>
      <c r="B228" s="90" t="s">
        <v>408</v>
      </c>
      <c r="C228" s="99" t="s">
        <v>511</v>
      </c>
      <c r="D228" s="64" t="s">
        <v>278</v>
      </c>
      <c r="E228" s="4">
        <v>217</v>
      </c>
      <c r="F228" s="9"/>
      <c r="G228" s="9"/>
      <c r="H228" s="9"/>
      <c r="I228" s="9"/>
      <c r="J228" s="9"/>
      <c r="K228" s="9"/>
      <c r="L228" s="9"/>
      <c r="M228" s="9"/>
      <c r="N228" s="389"/>
      <c r="P228" s="9"/>
      <c r="Q228" s="9"/>
      <c r="R228" s="9"/>
      <c r="S228" s="389"/>
      <c r="T228" s="4">
        <v>217</v>
      </c>
    </row>
    <row r="229" spans="1:20" ht="15.95" customHeight="1" x14ac:dyDescent="0.2">
      <c r="A229" s="77"/>
      <c r="B229" s="90" t="s">
        <v>408</v>
      </c>
      <c r="C229" s="99" t="s">
        <v>512</v>
      </c>
      <c r="D229" s="64" t="s">
        <v>279</v>
      </c>
      <c r="E229" s="4">
        <v>212</v>
      </c>
      <c r="F229" s="63"/>
      <c r="G229" s="63"/>
      <c r="H229" s="63"/>
      <c r="I229" s="63"/>
      <c r="J229" s="63"/>
      <c r="K229" s="63"/>
      <c r="L229" s="63"/>
      <c r="M229" s="63"/>
      <c r="N229" s="389"/>
      <c r="P229" s="63"/>
      <c r="Q229" s="63"/>
      <c r="R229" s="63"/>
      <c r="S229" s="389"/>
      <c r="T229" s="4">
        <v>212</v>
      </c>
    </row>
    <row r="230" spans="1:20" ht="35.1" customHeight="1" thickBot="1" x14ac:dyDescent="0.25">
      <c r="A230" s="77"/>
      <c r="B230" s="113" t="s">
        <v>1023</v>
      </c>
      <c r="C230" s="114"/>
      <c r="D230" s="109" t="s">
        <v>1022</v>
      </c>
      <c r="E230" s="8"/>
      <c r="F230" s="315">
        <f t="shared" ref="F230:M230" si="11">SUM(F231:F263)</f>
        <v>0</v>
      </c>
      <c r="G230" s="315">
        <f t="shared" si="11"/>
        <v>0</v>
      </c>
      <c r="H230" s="315">
        <f t="shared" si="11"/>
        <v>0</v>
      </c>
      <c r="I230" s="315">
        <f t="shared" si="11"/>
        <v>0</v>
      </c>
      <c r="J230" s="315">
        <f t="shared" si="11"/>
        <v>0</v>
      </c>
      <c r="K230" s="315">
        <f t="shared" si="11"/>
        <v>0</v>
      </c>
      <c r="L230" s="315">
        <f t="shared" si="11"/>
        <v>0</v>
      </c>
      <c r="M230" s="315">
        <f t="shared" si="11"/>
        <v>0</v>
      </c>
      <c r="N230" s="390"/>
      <c r="P230" s="315">
        <f>SUM(P231:P263)</f>
        <v>0</v>
      </c>
      <c r="Q230" s="315">
        <f>SUM(Q231:Q263)</f>
        <v>0</v>
      </c>
      <c r="R230" s="315">
        <f>SUM(R231:R263)</f>
        <v>0</v>
      </c>
      <c r="S230" s="390"/>
      <c r="T230" s="8"/>
    </row>
    <row r="231" spans="1:20" ht="15.95" customHeight="1" thickTop="1" x14ac:dyDescent="0.2">
      <c r="A231" s="77"/>
      <c r="B231" s="90" t="s">
        <v>1023</v>
      </c>
      <c r="C231" s="102" t="s">
        <v>282</v>
      </c>
      <c r="D231" s="64" t="s">
        <v>283</v>
      </c>
      <c r="E231" s="4">
        <v>237</v>
      </c>
      <c r="F231" s="9"/>
      <c r="G231" s="9"/>
      <c r="H231" s="9"/>
      <c r="I231" s="9"/>
      <c r="J231" s="9"/>
      <c r="K231" s="9"/>
      <c r="L231" s="9"/>
      <c r="M231" s="9"/>
      <c r="N231" s="389"/>
      <c r="P231" s="9"/>
      <c r="Q231" s="9"/>
      <c r="R231" s="9"/>
      <c r="S231" s="389"/>
      <c r="T231" s="4">
        <v>237</v>
      </c>
    </row>
    <row r="232" spans="1:20" s="340" customFormat="1" ht="15.95" customHeight="1" x14ac:dyDescent="0.2">
      <c r="A232" s="77"/>
      <c r="B232" s="90" t="s">
        <v>528</v>
      </c>
      <c r="C232" s="99" t="s">
        <v>314</v>
      </c>
      <c r="D232" s="64" t="s">
        <v>315</v>
      </c>
      <c r="E232" s="4">
        <v>238</v>
      </c>
      <c r="F232" s="9"/>
      <c r="G232" s="9"/>
      <c r="H232" s="9"/>
      <c r="I232" s="9"/>
      <c r="J232" s="9"/>
      <c r="K232" s="9"/>
      <c r="L232" s="9"/>
      <c r="M232" s="9"/>
      <c r="N232" s="389"/>
      <c r="P232" s="9"/>
      <c r="Q232" s="9"/>
      <c r="R232" s="9"/>
      <c r="S232" s="389"/>
      <c r="T232" s="4">
        <v>238</v>
      </c>
    </row>
    <row r="233" spans="1:20" s="340" customFormat="1" ht="15.95" customHeight="1" x14ac:dyDescent="0.2">
      <c r="A233" s="77"/>
      <c r="B233" s="90" t="s">
        <v>528</v>
      </c>
      <c r="C233" s="99" t="s">
        <v>116</v>
      </c>
      <c r="D233" s="64" t="s">
        <v>117</v>
      </c>
      <c r="E233" s="4">
        <v>224</v>
      </c>
      <c r="F233" s="9"/>
      <c r="G233" s="9"/>
      <c r="H233" s="9"/>
      <c r="I233" s="9"/>
      <c r="J233" s="9"/>
      <c r="K233" s="9"/>
      <c r="L233" s="9"/>
      <c r="M233" s="9"/>
      <c r="N233" s="389"/>
      <c r="P233" s="9"/>
      <c r="Q233" s="9"/>
      <c r="R233" s="9"/>
      <c r="S233" s="389"/>
      <c r="T233" s="4">
        <v>224</v>
      </c>
    </row>
    <row r="234" spans="1:20" s="340" customFormat="1" ht="15.95" customHeight="1" x14ac:dyDescent="0.2">
      <c r="A234" s="77"/>
      <c r="B234" s="90" t="s">
        <v>528</v>
      </c>
      <c r="C234" s="99" t="s">
        <v>316</v>
      </c>
      <c r="D234" s="64" t="s">
        <v>317</v>
      </c>
      <c r="E234" s="4">
        <v>240</v>
      </c>
      <c r="F234" s="9"/>
      <c r="G234" s="9"/>
      <c r="H234" s="9"/>
      <c r="I234" s="9"/>
      <c r="J234" s="9"/>
      <c r="K234" s="9"/>
      <c r="L234" s="9"/>
      <c r="M234" s="9"/>
      <c r="N234" s="389"/>
      <c r="P234" s="9"/>
      <c r="Q234" s="9"/>
      <c r="R234" s="9"/>
      <c r="S234" s="389"/>
      <c r="T234" s="4">
        <v>240</v>
      </c>
    </row>
    <row r="235" spans="1:20" s="340" customFormat="1" ht="15.95" customHeight="1" x14ac:dyDescent="0.2">
      <c r="A235" s="77"/>
      <c r="B235" s="90" t="s">
        <v>528</v>
      </c>
      <c r="C235" s="99" t="s">
        <v>930</v>
      </c>
      <c r="D235" s="281" t="s">
        <v>305</v>
      </c>
      <c r="E235" s="4">
        <v>241</v>
      </c>
      <c r="F235" s="9"/>
      <c r="G235" s="9"/>
      <c r="H235" s="9"/>
      <c r="I235" s="9"/>
      <c r="J235" s="9"/>
      <c r="K235" s="9"/>
      <c r="L235" s="9"/>
      <c r="M235" s="9"/>
      <c r="N235" s="389"/>
      <c r="P235" s="9"/>
      <c r="Q235" s="9"/>
      <c r="R235" s="9"/>
      <c r="S235" s="389"/>
      <c r="T235" s="4">
        <v>241</v>
      </c>
    </row>
    <row r="236" spans="1:20" s="340" customFormat="1" ht="15.95" customHeight="1" x14ac:dyDescent="0.2">
      <c r="A236" s="77"/>
      <c r="B236" s="90" t="s">
        <v>528</v>
      </c>
      <c r="C236" s="99" t="s">
        <v>294</v>
      </c>
      <c r="D236" s="64" t="s">
        <v>295</v>
      </c>
      <c r="E236" s="4">
        <v>242</v>
      </c>
      <c r="F236" s="9"/>
      <c r="G236" s="9"/>
      <c r="H236" s="9"/>
      <c r="I236" s="9"/>
      <c r="J236" s="9"/>
      <c r="K236" s="9"/>
      <c r="L236" s="9"/>
      <c r="M236" s="9"/>
      <c r="N236" s="389"/>
      <c r="P236" s="9"/>
      <c r="Q236" s="9"/>
      <c r="R236" s="9"/>
      <c r="S236" s="389"/>
      <c r="T236" s="4">
        <v>242</v>
      </c>
    </row>
    <row r="237" spans="1:20" s="340" customFormat="1" ht="15.95" customHeight="1" x14ac:dyDescent="0.2">
      <c r="A237" s="77"/>
      <c r="B237" s="90" t="s">
        <v>528</v>
      </c>
      <c r="C237" s="99" t="s">
        <v>834</v>
      </c>
      <c r="D237" s="96" t="s">
        <v>301</v>
      </c>
      <c r="E237" s="4">
        <v>243</v>
      </c>
      <c r="F237" s="9"/>
      <c r="G237" s="9"/>
      <c r="H237" s="9"/>
      <c r="I237" s="9"/>
      <c r="J237" s="9"/>
      <c r="K237" s="9"/>
      <c r="L237" s="9"/>
      <c r="M237" s="9"/>
      <c r="N237" s="389"/>
      <c r="P237" s="9"/>
      <c r="Q237" s="9"/>
      <c r="R237" s="9"/>
      <c r="S237" s="389"/>
      <c r="T237" s="4">
        <v>243</v>
      </c>
    </row>
    <row r="238" spans="1:20" s="340" customFormat="1" ht="15.95" customHeight="1" x14ac:dyDescent="0.2">
      <c r="A238" s="77"/>
      <c r="B238" s="90" t="s">
        <v>528</v>
      </c>
      <c r="C238" s="99" t="s">
        <v>931</v>
      </c>
      <c r="D238" s="96" t="s">
        <v>320</v>
      </c>
      <c r="E238" s="4">
        <v>244</v>
      </c>
      <c r="F238" s="9"/>
      <c r="G238" s="9"/>
      <c r="H238" s="9"/>
      <c r="I238" s="9"/>
      <c r="J238" s="9"/>
      <c r="K238" s="9"/>
      <c r="L238" s="9"/>
      <c r="M238" s="9"/>
      <c r="N238" s="389"/>
      <c r="P238" s="9"/>
      <c r="Q238" s="9"/>
      <c r="R238" s="9"/>
      <c r="S238" s="389"/>
      <c r="T238" s="4">
        <v>244</v>
      </c>
    </row>
    <row r="239" spans="1:20" s="340" customFormat="1" ht="15.95" customHeight="1" x14ac:dyDescent="0.2">
      <c r="A239" s="77"/>
      <c r="B239" s="90" t="s">
        <v>528</v>
      </c>
      <c r="C239" s="99" t="s">
        <v>849</v>
      </c>
      <c r="D239" s="96" t="s">
        <v>296</v>
      </c>
      <c r="E239" s="4">
        <v>245</v>
      </c>
      <c r="F239" s="9"/>
      <c r="G239" s="9"/>
      <c r="H239" s="9"/>
      <c r="I239" s="9"/>
      <c r="J239" s="9"/>
      <c r="K239" s="9"/>
      <c r="L239" s="9"/>
      <c r="M239" s="9"/>
      <c r="N239" s="389"/>
      <c r="P239" s="9"/>
      <c r="Q239" s="9"/>
      <c r="R239" s="9"/>
      <c r="S239" s="389"/>
      <c r="T239" s="4">
        <v>245</v>
      </c>
    </row>
    <row r="240" spans="1:20" s="340" customFormat="1" ht="15.95" customHeight="1" x14ac:dyDescent="0.2">
      <c r="A240" s="77"/>
      <c r="B240" s="90" t="s">
        <v>528</v>
      </c>
      <c r="C240" s="99" t="s">
        <v>284</v>
      </c>
      <c r="D240" s="64" t="s">
        <v>285</v>
      </c>
      <c r="E240" s="4">
        <v>246</v>
      </c>
      <c r="F240" s="9"/>
      <c r="G240" s="9"/>
      <c r="H240" s="9"/>
      <c r="I240" s="9"/>
      <c r="J240" s="9"/>
      <c r="K240" s="9"/>
      <c r="L240" s="9"/>
      <c r="M240" s="9"/>
      <c r="N240" s="389"/>
      <c r="P240" s="9"/>
      <c r="Q240" s="9"/>
      <c r="R240" s="9"/>
      <c r="S240" s="389"/>
      <c r="T240" s="4">
        <v>246</v>
      </c>
    </row>
    <row r="241" spans="1:20" s="340" customFormat="1" ht="15.95" customHeight="1" x14ac:dyDescent="0.2">
      <c r="A241" s="77"/>
      <c r="B241" s="90" t="s">
        <v>528</v>
      </c>
      <c r="C241" s="99" t="s">
        <v>836</v>
      </c>
      <c r="D241" s="64" t="s">
        <v>291</v>
      </c>
      <c r="E241" s="4">
        <v>247</v>
      </c>
      <c r="F241" s="9"/>
      <c r="G241" s="9"/>
      <c r="H241" s="9"/>
      <c r="I241" s="9"/>
      <c r="J241" s="9"/>
      <c r="K241" s="9"/>
      <c r="L241" s="9"/>
      <c r="M241" s="9"/>
      <c r="N241" s="389"/>
      <c r="P241" s="9"/>
      <c r="Q241" s="9"/>
      <c r="R241" s="9"/>
      <c r="S241" s="389"/>
      <c r="T241" s="4">
        <v>247</v>
      </c>
    </row>
    <row r="242" spans="1:20" s="340" customFormat="1" ht="15.95" customHeight="1" x14ac:dyDescent="0.2">
      <c r="A242" s="77"/>
      <c r="B242" s="90" t="s">
        <v>528</v>
      </c>
      <c r="C242" s="99" t="s">
        <v>297</v>
      </c>
      <c r="D242" s="64" t="s">
        <v>298</v>
      </c>
      <c r="E242" s="4">
        <v>248</v>
      </c>
      <c r="F242" s="9"/>
      <c r="G242" s="9"/>
      <c r="H242" s="9"/>
      <c r="I242" s="9"/>
      <c r="J242" s="9"/>
      <c r="K242" s="9"/>
      <c r="L242" s="9"/>
      <c r="M242" s="9"/>
      <c r="N242" s="389"/>
      <c r="P242" s="9"/>
      <c r="Q242" s="9"/>
      <c r="R242" s="9"/>
      <c r="S242" s="389"/>
      <c r="T242" s="4">
        <v>248</v>
      </c>
    </row>
    <row r="243" spans="1:20" s="340" customFormat="1" ht="15.95" customHeight="1" x14ac:dyDescent="0.2">
      <c r="A243" s="77"/>
      <c r="B243" s="90" t="s">
        <v>528</v>
      </c>
      <c r="C243" s="370" t="s">
        <v>928</v>
      </c>
      <c r="D243" s="96" t="s">
        <v>286</v>
      </c>
      <c r="E243" s="4">
        <v>249</v>
      </c>
      <c r="F243" s="9"/>
      <c r="G243" s="9"/>
      <c r="H243" s="9"/>
      <c r="I243" s="9"/>
      <c r="J243" s="9"/>
      <c r="K243" s="9"/>
      <c r="L243" s="9"/>
      <c r="M243" s="9"/>
      <c r="N243" s="389"/>
      <c r="P243" s="9"/>
      <c r="Q243" s="9"/>
      <c r="R243" s="9"/>
      <c r="S243" s="389"/>
      <c r="T243" s="4">
        <v>249</v>
      </c>
    </row>
    <row r="244" spans="1:20" s="340" customFormat="1" ht="15.95" customHeight="1" x14ac:dyDescent="0.2">
      <c r="A244" s="77"/>
      <c r="B244" s="90" t="s">
        <v>528</v>
      </c>
      <c r="C244" s="99" t="s">
        <v>287</v>
      </c>
      <c r="D244" s="64" t="s">
        <v>288</v>
      </c>
      <c r="E244" s="4">
        <v>275</v>
      </c>
      <c r="F244" s="9"/>
      <c r="G244" s="9"/>
      <c r="H244" s="9"/>
      <c r="I244" s="9"/>
      <c r="J244" s="9"/>
      <c r="K244" s="9"/>
      <c r="L244" s="9"/>
      <c r="M244" s="9"/>
      <c r="N244" s="389"/>
      <c r="P244" s="9"/>
      <c r="Q244" s="9"/>
      <c r="R244" s="9"/>
      <c r="S244" s="389"/>
      <c r="T244" s="4">
        <v>275</v>
      </c>
    </row>
    <row r="245" spans="1:20" s="340" customFormat="1" ht="15.95" customHeight="1" x14ac:dyDescent="0.2">
      <c r="A245" s="77"/>
      <c r="B245" s="90" t="s">
        <v>528</v>
      </c>
      <c r="C245" s="99" t="s">
        <v>299</v>
      </c>
      <c r="D245" s="64" t="s">
        <v>300</v>
      </c>
      <c r="E245" s="4">
        <v>276</v>
      </c>
      <c r="F245" s="9"/>
      <c r="G245" s="9"/>
      <c r="H245" s="9"/>
      <c r="I245" s="9"/>
      <c r="J245" s="9"/>
      <c r="K245" s="9"/>
      <c r="L245" s="9"/>
      <c r="M245" s="9"/>
      <c r="N245" s="389"/>
      <c r="P245" s="9"/>
      <c r="Q245" s="9"/>
      <c r="R245" s="9"/>
      <c r="S245" s="389"/>
      <c r="T245" s="4">
        <v>276</v>
      </c>
    </row>
    <row r="246" spans="1:20" s="340" customFormat="1" ht="15.95" customHeight="1" x14ac:dyDescent="0.2">
      <c r="A246" s="77"/>
      <c r="B246" s="90" t="s">
        <v>528</v>
      </c>
      <c r="C246" s="99" t="s">
        <v>302</v>
      </c>
      <c r="D246" s="64" t="s">
        <v>303</v>
      </c>
      <c r="E246" s="4">
        <v>277</v>
      </c>
      <c r="F246" s="9"/>
      <c r="G246" s="9"/>
      <c r="H246" s="9"/>
      <c r="I246" s="9"/>
      <c r="J246" s="9"/>
      <c r="K246" s="9"/>
      <c r="L246" s="9"/>
      <c r="M246" s="9"/>
      <c r="N246" s="389"/>
      <c r="P246" s="9"/>
      <c r="Q246" s="9"/>
      <c r="R246" s="9"/>
      <c r="S246" s="389"/>
      <c r="T246" s="4">
        <v>277</v>
      </c>
    </row>
    <row r="247" spans="1:20" s="340" customFormat="1" ht="15.95" customHeight="1" x14ac:dyDescent="0.2">
      <c r="A247" s="77"/>
      <c r="B247" s="90" t="s">
        <v>528</v>
      </c>
      <c r="C247" s="99" t="s">
        <v>848</v>
      </c>
      <c r="D247" s="96" t="s">
        <v>304</v>
      </c>
      <c r="E247" s="4">
        <v>278</v>
      </c>
      <c r="F247" s="9"/>
      <c r="G247" s="9"/>
      <c r="H247" s="9"/>
      <c r="I247" s="9"/>
      <c r="J247" s="9"/>
      <c r="K247" s="9"/>
      <c r="L247" s="9"/>
      <c r="M247" s="9"/>
      <c r="N247" s="389"/>
      <c r="P247" s="9"/>
      <c r="Q247" s="9"/>
      <c r="R247" s="9"/>
      <c r="S247" s="389"/>
      <c r="T247" s="4">
        <v>278</v>
      </c>
    </row>
    <row r="248" spans="1:20" s="340" customFormat="1" ht="15.95" customHeight="1" x14ac:dyDescent="0.2">
      <c r="A248" s="77"/>
      <c r="B248" s="90" t="s">
        <v>528</v>
      </c>
      <c r="C248" s="99" t="s">
        <v>369</v>
      </c>
      <c r="D248" s="96" t="s">
        <v>118</v>
      </c>
      <c r="E248" s="4">
        <v>225</v>
      </c>
      <c r="F248" s="9"/>
      <c r="G248" s="9"/>
      <c r="H248" s="9"/>
      <c r="I248" s="9"/>
      <c r="J248" s="9"/>
      <c r="K248" s="9"/>
      <c r="L248" s="9"/>
      <c r="M248" s="9"/>
      <c r="N248" s="389"/>
      <c r="P248" s="9"/>
      <c r="Q248" s="9"/>
      <c r="R248" s="9"/>
      <c r="S248" s="389"/>
      <c r="T248" s="4">
        <v>225</v>
      </c>
    </row>
    <row r="249" spans="1:20" s="340" customFormat="1" ht="15.95" customHeight="1" x14ac:dyDescent="0.2">
      <c r="A249" s="77"/>
      <c r="B249" s="90" t="s">
        <v>528</v>
      </c>
      <c r="C249" s="99" t="s">
        <v>306</v>
      </c>
      <c r="D249" s="64" t="s">
        <v>307</v>
      </c>
      <c r="E249" s="4">
        <v>255</v>
      </c>
      <c r="F249" s="9"/>
      <c r="G249" s="9"/>
      <c r="H249" s="9"/>
      <c r="I249" s="9"/>
      <c r="J249" s="9"/>
      <c r="K249" s="9"/>
      <c r="L249" s="9"/>
      <c r="M249" s="9"/>
      <c r="N249" s="389"/>
      <c r="P249" s="9"/>
      <c r="Q249" s="9"/>
      <c r="R249" s="9"/>
      <c r="S249" s="389"/>
      <c r="T249" s="4">
        <v>255</v>
      </c>
    </row>
    <row r="250" spans="1:20" s="340" customFormat="1" ht="15.95" customHeight="1" x14ac:dyDescent="0.2">
      <c r="A250" s="77"/>
      <c r="B250" s="90" t="s">
        <v>528</v>
      </c>
      <c r="C250" s="99" t="s">
        <v>847</v>
      </c>
      <c r="D250" s="96" t="s">
        <v>309</v>
      </c>
      <c r="E250" s="4">
        <v>256</v>
      </c>
      <c r="F250" s="9"/>
      <c r="G250" s="9"/>
      <c r="H250" s="9"/>
      <c r="I250" s="9"/>
      <c r="J250" s="9"/>
      <c r="K250" s="9"/>
      <c r="L250" s="9"/>
      <c r="M250" s="9"/>
      <c r="N250" s="389"/>
      <c r="P250" s="9"/>
      <c r="Q250" s="9"/>
      <c r="R250" s="9"/>
      <c r="S250" s="389"/>
      <c r="T250" s="4">
        <v>256</v>
      </c>
    </row>
    <row r="251" spans="1:20" s="340" customFormat="1" ht="15.95" customHeight="1" x14ac:dyDescent="0.2">
      <c r="A251" s="77"/>
      <c r="B251" s="90" t="s">
        <v>528</v>
      </c>
      <c r="C251" s="99" t="s">
        <v>292</v>
      </c>
      <c r="D251" s="64" t="s">
        <v>293</v>
      </c>
      <c r="E251" s="4">
        <v>257</v>
      </c>
      <c r="F251" s="9"/>
      <c r="G251" s="9"/>
      <c r="H251" s="9"/>
      <c r="I251" s="9"/>
      <c r="J251" s="9"/>
      <c r="K251" s="9"/>
      <c r="L251" s="9"/>
      <c r="M251" s="9"/>
      <c r="N251" s="389"/>
      <c r="P251" s="9"/>
      <c r="Q251" s="9"/>
      <c r="R251" s="9"/>
      <c r="S251" s="389"/>
      <c r="T251" s="4">
        <v>257</v>
      </c>
    </row>
    <row r="252" spans="1:20" s="340" customFormat="1" ht="15.95" customHeight="1" x14ac:dyDescent="0.2">
      <c r="A252" s="77"/>
      <c r="B252" s="90" t="s">
        <v>528</v>
      </c>
      <c r="C252" s="99" t="s">
        <v>310</v>
      </c>
      <c r="D252" s="64" t="s">
        <v>311</v>
      </c>
      <c r="E252" s="4">
        <v>258</v>
      </c>
      <c r="F252" s="9"/>
      <c r="G252" s="9"/>
      <c r="H252" s="9"/>
      <c r="I252" s="9"/>
      <c r="J252" s="9"/>
      <c r="K252" s="9"/>
      <c r="L252" s="9"/>
      <c r="M252" s="9"/>
      <c r="N252" s="389"/>
      <c r="P252" s="9"/>
      <c r="Q252" s="9"/>
      <c r="R252" s="9"/>
      <c r="S252" s="389"/>
      <c r="T252" s="4">
        <v>258</v>
      </c>
    </row>
    <row r="253" spans="1:20" s="340" customFormat="1" ht="15.95" customHeight="1" x14ac:dyDescent="0.2">
      <c r="A253" s="77"/>
      <c r="B253" s="90" t="s">
        <v>528</v>
      </c>
      <c r="C253" s="99" t="s">
        <v>839</v>
      </c>
      <c r="D253" s="96" t="s">
        <v>312</v>
      </c>
      <c r="E253" s="377">
        <v>235</v>
      </c>
      <c r="F253" s="9"/>
      <c r="G253" s="9"/>
      <c r="H253" s="9"/>
      <c r="I253" s="9"/>
      <c r="J253" s="9"/>
      <c r="K253" s="9"/>
      <c r="L253" s="9"/>
      <c r="M253" s="9"/>
      <c r="N253" s="389"/>
      <c r="P253" s="9"/>
      <c r="Q253" s="9"/>
      <c r="R253" s="9"/>
      <c r="S253" s="389"/>
      <c r="T253" s="377">
        <v>235</v>
      </c>
    </row>
    <row r="254" spans="1:20" s="340" customFormat="1" ht="15.95" customHeight="1" x14ac:dyDescent="0.2">
      <c r="A254" s="77"/>
      <c r="B254" s="90" t="s">
        <v>528</v>
      </c>
      <c r="C254" s="99" t="s">
        <v>846</v>
      </c>
      <c r="D254" s="96" t="s">
        <v>313</v>
      </c>
      <c r="E254" s="4">
        <v>260</v>
      </c>
      <c r="F254" s="9"/>
      <c r="G254" s="9"/>
      <c r="H254" s="9"/>
      <c r="I254" s="9"/>
      <c r="J254" s="9"/>
      <c r="K254" s="9"/>
      <c r="L254" s="9"/>
      <c r="M254" s="9"/>
      <c r="N254" s="389"/>
      <c r="P254" s="9"/>
      <c r="Q254" s="9"/>
      <c r="R254" s="9"/>
      <c r="S254" s="389"/>
      <c r="T254" s="4">
        <v>260</v>
      </c>
    </row>
    <row r="255" spans="1:20" s="340" customFormat="1" ht="15.95" customHeight="1" x14ac:dyDescent="0.2">
      <c r="A255" s="77"/>
      <c r="B255" s="90" t="s">
        <v>528</v>
      </c>
      <c r="C255" s="99" t="s">
        <v>845</v>
      </c>
      <c r="D255" s="96" t="s">
        <v>321</v>
      </c>
      <c r="E255" s="4">
        <v>261</v>
      </c>
      <c r="F255" s="9"/>
      <c r="G255" s="9"/>
      <c r="H255" s="9"/>
      <c r="I255" s="9"/>
      <c r="J255" s="9"/>
      <c r="K255" s="9"/>
      <c r="L255" s="9"/>
      <c r="M255" s="9"/>
      <c r="N255" s="389"/>
      <c r="P255" s="9"/>
      <c r="Q255" s="9"/>
      <c r="R255" s="9"/>
      <c r="S255" s="389"/>
      <c r="T255" s="4">
        <v>261</v>
      </c>
    </row>
    <row r="256" spans="1:20" s="340" customFormat="1" ht="15.95" customHeight="1" x14ac:dyDescent="0.2">
      <c r="A256" s="77"/>
      <c r="B256" s="90" t="s">
        <v>528</v>
      </c>
      <c r="C256" s="99" t="s">
        <v>328</v>
      </c>
      <c r="D256" s="64" t="s">
        <v>329</v>
      </c>
      <c r="E256" s="4">
        <v>262</v>
      </c>
      <c r="F256" s="9"/>
      <c r="G256" s="9"/>
      <c r="H256" s="9"/>
      <c r="I256" s="9"/>
      <c r="J256" s="9"/>
      <c r="K256" s="9"/>
      <c r="L256" s="9"/>
      <c r="M256" s="9"/>
      <c r="N256" s="389"/>
      <c r="P256" s="9"/>
      <c r="Q256" s="9"/>
      <c r="R256" s="9"/>
      <c r="S256" s="389"/>
      <c r="T256" s="4">
        <v>262</v>
      </c>
    </row>
    <row r="257" spans="1:20" s="340" customFormat="1" ht="15.95" customHeight="1" x14ac:dyDescent="0.2">
      <c r="A257" s="77"/>
      <c r="B257" s="90" t="s">
        <v>528</v>
      </c>
      <c r="C257" s="99" t="s">
        <v>318</v>
      </c>
      <c r="D257" s="64" t="s">
        <v>319</v>
      </c>
      <c r="E257" s="4">
        <v>263</v>
      </c>
      <c r="F257" s="9"/>
      <c r="G257" s="9"/>
      <c r="H257" s="9"/>
      <c r="I257" s="9"/>
      <c r="J257" s="9"/>
      <c r="K257" s="9"/>
      <c r="L257" s="9"/>
      <c r="M257" s="9"/>
      <c r="N257" s="389"/>
      <c r="P257" s="9"/>
      <c r="Q257" s="9"/>
      <c r="R257" s="9"/>
      <c r="S257" s="389"/>
      <c r="T257" s="4">
        <v>263</v>
      </c>
    </row>
    <row r="258" spans="1:20" s="340" customFormat="1" ht="15.95" customHeight="1" x14ac:dyDescent="0.2">
      <c r="A258" s="77"/>
      <c r="B258" s="90" t="s">
        <v>528</v>
      </c>
      <c r="C258" s="99" t="s">
        <v>841</v>
      </c>
      <c r="D258" s="64" t="s">
        <v>308</v>
      </c>
      <c r="E258" s="4">
        <v>264</v>
      </c>
      <c r="F258" s="9"/>
      <c r="G258" s="9"/>
      <c r="H258" s="9"/>
      <c r="I258" s="9"/>
      <c r="J258" s="9"/>
      <c r="K258" s="9"/>
      <c r="L258" s="9"/>
      <c r="M258" s="9"/>
      <c r="N258" s="389"/>
      <c r="P258" s="9"/>
      <c r="Q258" s="9"/>
      <c r="R258" s="9"/>
      <c r="S258" s="389"/>
      <c r="T258" s="4">
        <v>264</v>
      </c>
    </row>
    <row r="259" spans="1:20" s="340" customFormat="1" ht="15.95" customHeight="1" x14ac:dyDescent="0.2">
      <c r="A259" s="77"/>
      <c r="B259" s="90" t="s">
        <v>528</v>
      </c>
      <c r="C259" s="99" t="s">
        <v>322</v>
      </c>
      <c r="D259" s="64" t="s">
        <v>323</v>
      </c>
      <c r="E259" s="4">
        <v>265</v>
      </c>
      <c r="F259" s="9"/>
      <c r="G259" s="9"/>
      <c r="H259" s="9"/>
      <c r="I259" s="9"/>
      <c r="J259" s="9"/>
      <c r="K259" s="9"/>
      <c r="L259" s="9"/>
      <c r="M259" s="9"/>
      <c r="N259" s="389"/>
      <c r="P259" s="9"/>
      <c r="Q259" s="9"/>
      <c r="R259" s="9"/>
      <c r="S259" s="389"/>
      <c r="T259" s="4">
        <v>265</v>
      </c>
    </row>
    <row r="260" spans="1:20" s="340" customFormat="1" ht="15.95" customHeight="1" x14ac:dyDescent="0.2">
      <c r="A260" s="77"/>
      <c r="B260" s="90" t="s">
        <v>528</v>
      </c>
      <c r="C260" s="99" t="s">
        <v>324</v>
      </c>
      <c r="D260" s="64" t="s">
        <v>325</v>
      </c>
      <c r="E260" s="4">
        <v>266</v>
      </c>
      <c r="F260" s="9"/>
      <c r="G260" s="9"/>
      <c r="H260" s="9"/>
      <c r="I260" s="9"/>
      <c r="J260" s="9"/>
      <c r="K260" s="9"/>
      <c r="L260" s="9"/>
      <c r="M260" s="9"/>
      <c r="N260" s="389"/>
      <c r="P260" s="9"/>
      <c r="Q260" s="9"/>
      <c r="R260" s="9"/>
      <c r="S260" s="389"/>
      <c r="T260" s="4">
        <v>266</v>
      </c>
    </row>
    <row r="261" spans="1:20" s="340" customFormat="1" ht="15.95" customHeight="1" x14ac:dyDescent="0.2">
      <c r="A261" s="77"/>
      <c r="B261" s="90" t="s">
        <v>528</v>
      </c>
      <c r="C261" s="99" t="s">
        <v>326</v>
      </c>
      <c r="D261" s="64" t="s">
        <v>327</v>
      </c>
      <c r="E261" s="4">
        <v>267</v>
      </c>
      <c r="F261" s="9"/>
      <c r="G261" s="9"/>
      <c r="H261" s="9"/>
      <c r="I261" s="9"/>
      <c r="J261" s="9"/>
      <c r="K261" s="9"/>
      <c r="L261" s="9"/>
      <c r="M261" s="9"/>
      <c r="N261" s="389"/>
      <c r="P261" s="9"/>
      <c r="Q261" s="9"/>
      <c r="R261" s="9"/>
      <c r="S261" s="389"/>
      <c r="T261" s="4">
        <v>267</v>
      </c>
    </row>
    <row r="262" spans="1:20" s="340" customFormat="1" ht="15.95" customHeight="1" x14ac:dyDescent="0.2">
      <c r="A262" s="77"/>
      <c r="B262" s="90" t="s">
        <v>528</v>
      </c>
      <c r="C262" s="99" t="s">
        <v>844</v>
      </c>
      <c r="D262" s="96" t="s">
        <v>330</v>
      </c>
      <c r="E262" s="4">
        <v>268</v>
      </c>
      <c r="F262" s="9"/>
      <c r="G262" s="9"/>
      <c r="H262" s="9"/>
      <c r="I262" s="9"/>
      <c r="J262" s="9"/>
      <c r="K262" s="9"/>
      <c r="L262" s="9"/>
      <c r="M262" s="9"/>
      <c r="N262" s="389"/>
      <c r="P262" s="9"/>
      <c r="Q262" s="9"/>
      <c r="R262" s="9"/>
      <c r="S262" s="389"/>
      <c r="T262" s="4">
        <v>268</v>
      </c>
    </row>
    <row r="263" spans="1:20" ht="15.95" customHeight="1" x14ac:dyDescent="0.2">
      <c r="A263" s="77"/>
      <c r="B263" s="90" t="s">
        <v>528</v>
      </c>
      <c r="C263" s="99" t="s">
        <v>289</v>
      </c>
      <c r="D263" s="64" t="s">
        <v>290</v>
      </c>
      <c r="E263" s="4">
        <v>269</v>
      </c>
      <c r="F263" s="9"/>
      <c r="G263" s="9"/>
      <c r="H263" s="9"/>
      <c r="I263" s="9"/>
      <c r="J263" s="9"/>
      <c r="K263" s="9"/>
      <c r="L263" s="9"/>
      <c r="M263" s="9"/>
      <c r="N263" s="389"/>
      <c r="P263" s="9"/>
      <c r="Q263" s="9"/>
      <c r="R263" s="9"/>
      <c r="S263" s="389"/>
      <c r="T263" s="4">
        <v>269</v>
      </c>
    </row>
    <row r="264" spans="1:20" ht="0.95" customHeight="1" x14ac:dyDescent="0.2">
      <c r="B264" s="341"/>
      <c r="C264" s="74"/>
      <c r="D264" s="341"/>
      <c r="E264" s="341"/>
      <c r="H264" s="333"/>
      <c r="I264" s="333"/>
      <c r="K264" s="333"/>
      <c r="L264" s="333"/>
      <c r="N264" s="383"/>
      <c r="S264" s="383"/>
      <c r="T264" s="341"/>
    </row>
    <row r="265" spans="1:20" ht="0.95" customHeight="1" x14ac:dyDescent="0.2">
      <c r="B265" s="341"/>
      <c r="C265" s="341"/>
      <c r="D265" s="341"/>
      <c r="E265" s="341"/>
      <c r="H265" s="333"/>
      <c r="I265" s="333"/>
      <c r="K265" s="333"/>
      <c r="L265" s="333"/>
      <c r="N265" s="383"/>
      <c r="S265" s="383"/>
      <c r="T265" s="341"/>
    </row>
    <row r="266" spans="1:20" s="409" customFormat="1" ht="27" customHeight="1" thickBot="1" x14ac:dyDescent="0.25">
      <c r="B266" s="65"/>
      <c r="C266" s="61" t="s">
        <v>356</v>
      </c>
      <c r="D266" s="62" t="s">
        <v>1112</v>
      </c>
      <c r="E266" s="4">
        <v>250</v>
      </c>
      <c r="F266" s="58">
        <f t="shared" ref="F266:M266" si="12">SUM(F18,F67,F126,F178,F230)</f>
        <v>0</v>
      </c>
      <c r="G266" s="58">
        <f t="shared" si="12"/>
        <v>0</v>
      </c>
      <c r="H266" s="58">
        <f t="shared" si="12"/>
        <v>0</v>
      </c>
      <c r="I266" s="58">
        <f t="shared" si="12"/>
        <v>0</v>
      </c>
      <c r="J266" s="58">
        <f t="shared" si="12"/>
        <v>0</v>
      </c>
      <c r="K266" s="58">
        <f t="shared" si="12"/>
        <v>0</v>
      </c>
      <c r="L266" s="58">
        <f t="shared" si="12"/>
        <v>0</v>
      </c>
      <c r="M266" s="58">
        <f t="shared" si="12"/>
        <v>0</v>
      </c>
      <c r="N266" s="9"/>
      <c r="P266" s="58">
        <f>SUM(P18,P67,P126,P178,P230)</f>
        <v>0</v>
      </c>
      <c r="Q266" s="58">
        <f>SUM(Q18,Q67,Q126,Q178,Q230)</f>
        <v>0</v>
      </c>
      <c r="R266" s="58">
        <f>SUM(R18,R67,R126,R178,R230)</f>
        <v>0</v>
      </c>
      <c r="S266" s="9"/>
      <c r="T266" s="4">
        <v>250</v>
      </c>
    </row>
    <row r="267" spans="1:20" s="409" customFormat="1" ht="27" customHeight="1" thickTop="1" x14ac:dyDescent="0.2">
      <c r="B267" s="65"/>
      <c r="C267" s="422" t="s">
        <v>1024</v>
      </c>
      <c r="D267" s="421" t="s">
        <v>1027</v>
      </c>
      <c r="E267" s="4">
        <v>252</v>
      </c>
      <c r="F267" s="9"/>
      <c r="G267" s="9"/>
      <c r="H267" s="9"/>
      <c r="I267" s="9"/>
      <c r="J267" s="9"/>
      <c r="K267" s="9"/>
      <c r="L267" s="9"/>
      <c r="M267" s="9"/>
      <c r="N267" s="389"/>
      <c r="O267" s="409">
        <v>501</v>
      </c>
      <c r="P267" s="9"/>
      <c r="Q267" s="9"/>
      <c r="R267" s="9"/>
      <c r="S267" s="389"/>
      <c r="T267" s="4">
        <v>252</v>
      </c>
    </row>
    <row r="268" spans="1:20" ht="27" customHeight="1" thickBot="1" x14ac:dyDescent="0.25">
      <c r="B268" s="65"/>
      <c r="C268" s="61" t="s">
        <v>1025</v>
      </c>
      <c r="D268" s="62" t="s">
        <v>1026</v>
      </c>
      <c r="E268" s="4">
        <v>270</v>
      </c>
      <c r="F268" s="58">
        <f>SUM(F266,F267)</f>
        <v>0</v>
      </c>
      <c r="G268" s="58">
        <f t="shared" ref="G268:N268" si="13">SUM(G266,G267)</f>
        <v>0</v>
      </c>
      <c r="H268" s="58">
        <f t="shared" si="13"/>
        <v>0</v>
      </c>
      <c r="I268" s="58">
        <f t="shared" si="13"/>
        <v>0</v>
      </c>
      <c r="J268" s="58">
        <f t="shared" si="13"/>
        <v>0</v>
      </c>
      <c r="K268" s="58">
        <f t="shared" si="13"/>
        <v>0</v>
      </c>
      <c r="L268" s="58">
        <f t="shared" si="13"/>
        <v>0</v>
      </c>
      <c r="M268" s="58">
        <f t="shared" si="13"/>
        <v>0</v>
      </c>
      <c r="N268" s="58">
        <f t="shared" si="13"/>
        <v>0</v>
      </c>
      <c r="P268" s="58">
        <f>SUM(P266,P267)</f>
        <v>0</v>
      </c>
      <c r="Q268" s="58">
        <f>SUM(Q266,Q267)</f>
        <v>0</v>
      </c>
      <c r="R268" s="58">
        <f>SUM(R266,R267)</f>
        <v>0</v>
      </c>
      <c r="S268" s="58">
        <f>SUM(S266,S267)</f>
        <v>0</v>
      </c>
      <c r="T268" s="4">
        <v>270</v>
      </c>
    </row>
    <row r="269" spans="1:20" ht="35.25" hidden="1" customHeight="1" thickTop="1" x14ac:dyDescent="0.2">
      <c r="N269" s="383"/>
      <c r="S269" s="383"/>
    </row>
    <row r="270" spans="1:20" ht="31.5" hidden="1" customHeight="1" x14ac:dyDescent="0.2">
      <c r="N270" s="383"/>
      <c r="S270" s="383"/>
    </row>
    <row r="271" spans="1:20" ht="31.5" hidden="1" customHeight="1" x14ac:dyDescent="0.2">
      <c r="N271" s="383"/>
      <c r="S271" s="383"/>
    </row>
    <row r="272" spans="1:20" ht="31.5" hidden="1" customHeight="1" x14ac:dyDescent="0.2">
      <c r="N272" s="383"/>
      <c r="S272" s="383"/>
    </row>
    <row r="273" spans="3:20" ht="27" hidden="1" customHeight="1" x14ac:dyDescent="0.2">
      <c r="N273" s="383"/>
      <c r="S273" s="383"/>
    </row>
    <row r="274" spans="3:20" ht="6" customHeight="1" thickTop="1" x14ac:dyDescent="0.2">
      <c r="C274" s="15"/>
      <c r="D274" s="15"/>
      <c r="E274" s="15"/>
      <c r="F274" s="15"/>
      <c r="G274" s="15"/>
      <c r="H274" s="15"/>
      <c r="I274" s="15"/>
      <c r="J274" s="15"/>
      <c r="K274" s="15"/>
      <c r="L274" s="15"/>
      <c r="M274" s="15"/>
      <c r="N274" s="15"/>
      <c r="P274" s="15"/>
      <c r="Q274" s="15"/>
      <c r="R274" s="15"/>
      <c r="S274" s="15"/>
      <c r="T274" s="15"/>
    </row>
    <row r="275" spans="3:20" ht="19.5" customHeight="1" x14ac:dyDescent="0.2">
      <c r="C275" s="171" t="s">
        <v>954</v>
      </c>
      <c r="N275" s="383"/>
      <c r="S275" s="383"/>
      <c r="T275" s="320" t="s">
        <v>366</v>
      </c>
    </row>
    <row r="276" spans="3:20" x14ac:dyDescent="0.2">
      <c r="N276" s="383"/>
      <c r="S276" s="383"/>
    </row>
    <row r="277" spans="3:20" ht="12.75" hidden="1" customHeight="1" x14ac:dyDescent="0.2">
      <c r="F277" s="414"/>
      <c r="G277" s="414"/>
      <c r="H277" s="414"/>
      <c r="I277" s="414"/>
      <c r="J277" s="414"/>
      <c r="K277" s="414"/>
      <c r="L277" s="414"/>
      <c r="M277" s="414"/>
      <c r="N277" s="414"/>
      <c r="O277" s="414"/>
      <c r="P277" s="414"/>
      <c r="Q277" s="414"/>
      <c r="R277" s="414"/>
      <c r="S277" s="414"/>
    </row>
    <row r="278" spans="3:20" ht="12.75" hidden="1" customHeight="1" x14ac:dyDescent="0.2">
      <c r="F278" s="414"/>
      <c r="G278" s="414"/>
      <c r="H278" s="414"/>
      <c r="I278" s="414"/>
      <c r="J278" s="414"/>
      <c r="K278" s="414"/>
      <c r="L278" s="414"/>
      <c r="M278" s="414"/>
      <c r="N278" s="414"/>
      <c r="O278" s="414"/>
      <c r="P278" s="414"/>
      <c r="Q278" s="414"/>
      <c r="R278" s="414"/>
      <c r="S278" s="414"/>
    </row>
    <row r="279" spans="3:20" hidden="1" x14ac:dyDescent="0.2">
      <c r="F279" s="456"/>
      <c r="G279" s="414"/>
      <c r="H279" s="414"/>
      <c r="I279" s="414"/>
      <c r="J279" s="414"/>
      <c r="K279" s="414"/>
      <c r="L279" s="414"/>
      <c r="M279" s="414"/>
      <c r="N279" s="414"/>
      <c r="O279" s="414"/>
      <c r="P279" s="414"/>
      <c r="Q279" s="414"/>
      <c r="R279" s="414"/>
      <c r="S279" s="414"/>
    </row>
    <row r="280" spans="3:20" ht="12.75" hidden="1" customHeight="1" x14ac:dyDescent="0.2">
      <c r="F280" s="324"/>
      <c r="N280" s="383"/>
      <c r="S280" s="383"/>
      <c r="T280" s="13"/>
    </row>
    <row r="281" spans="3:20" ht="12.75" hidden="1" customHeight="1" x14ac:dyDescent="0.2">
      <c r="F281" s="324"/>
      <c r="N281" s="383"/>
      <c r="S281" s="383"/>
    </row>
    <row r="282" spans="3:20" ht="12.75" hidden="1" customHeight="1" x14ac:dyDescent="0.2">
      <c r="F282" s="11"/>
      <c r="N282" s="383"/>
      <c r="S282" s="383"/>
    </row>
    <row r="283" spans="3:20" ht="12.75" customHeight="1" x14ac:dyDescent="0.2">
      <c r="C283" s="195" t="str">
        <f>"Version: "&amp;C318</f>
        <v>Version: 1.00.D0</v>
      </c>
      <c r="F283" s="12"/>
      <c r="N283" s="383"/>
      <c r="S283" s="383"/>
    </row>
    <row r="284" spans="3:20" x14ac:dyDescent="0.2">
      <c r="C284" s="141" t="s">
        <v>793</v>
      </c>
      <c r="F284" s="324"/>
      <c r="N284" s="383"/>
      <c r="S284" s="383"/>
    </row>
    <row r="285" spans="3:20" x14ac:dyDescent="0.2">
      <c r="C285" s="91" t="s">
        <v>416</v>
      </c>
      <c r="D285" s="91"/>
      <c r="E285" s="142"/>
      <c r="F285" s="177" t="str">
        <f t="shared" ref="F285:L285" si="14">IF(MIN(F18:F273)&lt;0,"ERROR","")</f>
        <v/>
      </c>
      <c r="G285" s="177" t="str">
        <f t="shared" si="14"/>
        <v/>
      </c>
      <c r="H285" s="177" t="str">
        <f t="shared" si="14"/>
        <v/>
      </c>
      <c r="I285" s="177" t="str">
        <f t="shared" si="14"/>
        <v/>
      </c>
      <c r="J285" s="177" t="str">
        <f t="shared" si="14"/>
        <v/>
      </c>
      <c r="K285" s="177" t="str">
        <f t="shared" si="14"/>
        <v/>
      </c>
      <c r="L285" s="177" t="str">
        <f t="shared" si="14"/>
        <v/>
      </c>
      <c r="M285" s="474"/>
      <c r="N285" s="474"/>
      <c r="O285" s="474"/>
      <c r="P285" s="177" t="str">
        <f>IF(MIN(P18:P273)&lt;0,"ERROR","")</f>
        <v/>
      </c>
      <c r="Q285" s="177" t="str">
        <f>IF(MIN(Q18:Q273)&lt;0,"ERROR","")</f>
        <v/>
      </c>
      <c r="R285" s="474"/>
      <c r="S285" s="474"/>
    </row>
    <row r="286" spans="3:20" x14ac:dyDescent="0.2">
      <c r="C286" s="143" t="s">
        <v>792</v>
      </c>
      <c r="D286" s="143"/>
      <c r="E286" s="154"/>
      <c r="F286" s="177" t="str">
        <f t="shared" ref="F286:M286" si="15">IF(MAX(F19:F66,F69:F73,F75:F125,F128:F130,F132:F163,F165:F177,F180:F195,F197:F229,F231:F263,F267)&gt;100000,"Warnung","")</f>
        <v/>
      </c>
      <c r="G286" s="177" t="str">
        <f t="shared" si="15"/>
        <v/>
      </c>
      <c r="H286" s="177" t="str">
        <f t="shared" si="15"/>
        <v/>
      </c>
      <c r="I286" s="177" t="str">
        <f t="shared" si="15"/>
        <v/>
      </c>
      <c r="J286" s="177" t="str">
        <f t="shared" si="15"/>
        <v/>
      </c>
      <c r="K286" s="177" t="str">
        <f t="shared" si="15"/>
        <v/>
      </c>
      <c r="L286" s="177" t="str">
        <f t="shared" si="15"/>
        <v/>
      </c>
      <c r="M286" s="177" t="str">
        <f t="shared" si="15"/>
        <v/>
      </c>
      <c r="N286" s="177" t="str">
        <f>IF(MAX(N266)&gt;100000,"Warnung","")</f>
        <v/>
      </c>
      <c r="O286" s="474"/>
      <c r="P286" s="177" t="str">
        <f>IF(MAX(P19:P66,P69:P73,P75:P125,P128:P130,P132:P163,P165:P177,P180:P195,P197:P229,P231:P263,P267)&gt;100000,"Warnung","")</f>
        <v/>
      </c>
      <c r="Q286" s="177" t="str">
        <f>IF(MAX(Q19:Q66,Q69:Q73,Q75:Q125,Q128:Q130,Q132:Q163,Q165:Q177,Q180:Q195,Q197:Q229,Q231:Q263,Q267)&gt;100000,"Warnung","")</f>
        <v/>
      </c>
      <c r="R286" s="177" t="str">
        <f>IF(MAX(R19:R66,R69:R73,R75:R125,R128:R130,R132:R163,R165:R177,R180:R195,R197:R229,R231:R263,R267)&gt;100000,"Warnung","")</f>
        <v/>
      </c>
      <c r="S286" s="177" t="str">
        <f>IF(MAX(S268)&gt;100000,"Warnung","")</f>
        <v/>
      </c>
    </row>
    <row r="287" spans="3:20" x14ac:dyDescent="0.2">
      <c r="C287" s="156"/>
      <c r="N287" s="383"/>
      <c r="S287" s="383"/>
    </row>
    <row r="288" spans="3:20" x14ac:dyDescent="0.2">
      <c r="N288" s="383"/>
      <c r="S288" s="383"/>
    </row>
    <row r="289" spans="3:19" x14ac:dyDescent="0.2">
      <c r="C289" s="156"/>
      <c r="D289" s="156"/>
      <c r="E289" s="156"/>
      <c r="N289" s="383"/>
      <c r="S289" s="383"/>
    </row>
    <row r="290" spans="3:19" x14ac:dyDescent="0.2">
      <c r="C290" s="156"/>
      <c r="D290" s="156"/>
      <c r="E290" s="156"/>
      <c r="N290" s="383"/>
      <c r="S290" s="383"/>
    </row>
    <row r="291" spans="3:19" x14ac:dyDescent="0.2">
      <c r="N291" s="383"/>
      <c r="S291" s="383"/>
    </row>
    <row r="292" spans="3:19" x14ac:dyDescent="0.2">
      <c r="N292" s="383"/>
      <c r="S292" s="383"/>
    </row>
    <row r="293" spans="3:19" x14ac:dyDescent="0.2">
      <c r="N293" s="383"/>
      <c r="S293" s="383"/>
    </row>
    <row r="294" spans="3:19" x14ac:dyDescent="0.2">
      <c r="N294" s="383"/>
      <c r="S294" s="383"/>
    </row>
    <row r="295" spans="3:19" x14ac:dyDescent="0.2">
      <c r="N295" s="383"/>
      <c r="S295" s="383"/>
    </row>
    <row r="296" spans="3:19" x14ac:dyDescent="0.2">
      <c r="N296" s="383"/>
      <c r="S296" s="383"/>
    </row>
    <row r="297" spans="3:19" x14ac:dyDescent="0.2">
      <c r="N297" s="383"/>
      <c r="S297" s="383"/>
    </row>
    <row r="298" spans="3:19" x14ac:dyDescent="0.2">
      <c r="N298" s="383"/>
      <c r="S298" s="383"/>
    </row>
    <row r="299" spans="3:19" x14ac:dyDescent="0.2">
      <c r="N299" s="383"/>
      <c r="S299" s="383"/>
    </row>
    <row r="300" spans="3:19" x14ac:dyDescent="0.2">
      <c r="N300" s="383"/>
      <c r="S300" s="383"/>
    </row>
    <row r="301" spans="3:19" x14ac:dyDescent="0.2">
      <c r="N301" s="383"/>
      <c r="S301" s="383"/>
    </row>
    <row r="302" spans="3:19" x14ac:dyDescent="0.2">
      <c r="N302" s="383"/>
      <c r="S302" s="383"/>
    </row>
    <row r="306" spans="1:19" x14ac:dyDescent="0.2">
      <c r="A306" s="310"/>
    </row>
    <row r="307" spans="1:19" hidden="1" x14ac:dyDescent="0.2">
      <c r="C307" s="320" t="s">
        <v>785</v>
      </c>
      <c r="D307" s="320">
        <f>SUM(F307:S307)</f>
        <v>0</v>
      </c>
      <c r="F307" s="281">
        <f>COUNTA(F19:F66,F69:F73,F75:F125,F128:F130,F132:F163,F165:F177,F180:F195,F197:F229,F231:F263,F267)</f>
        <v>0</v>
      </c>
      <c r="G307" s="281">
        <f t="shared" ref="G307:M307" si="16">COUNTA(G19:G66,G69:G73,G75:G125,G128:G130,G132:G163,G165:G177,G180:G195,G197:G229,G231:G263,G267)</f>
        <v>0</v>
      </c>
      <c r="H307" s="281">
        <f t="shared" si="16"/>
        <v>0</v>
      </c>
      <c r="I307" s="281">
        <f t="shared" si="16"/>
        <v>0</v>
      </c>
      <c r="J307" s="281">
        <f t="shared" si="16"/>
        <v>0</v>
      </c>
      <c r="K307" s="281">
        <f t="shared" si="16"/>
        <v>0</v>
      </c>
      <c r="L307" s="281">
        <f t="shared" si="16"/>
        <v>0</v>
      </c>
      <c r="M307" s="281">
        <f t="shared" si="16"/>
        <v>0</v>
      </c>
      <c r="N307" s="281">
        <f>COUNTA(N19:N66,N69:N73,N75:N125,N128:N130,N132:N163,N165:N177,N180:N195,N197:N229,N231:N263,N266)</f>
        <v>0</v>
      </c>
      <c r="O307" s="281"/>
      <c r="P307" s="281">
        <f>COUNTA(P19:P66,P69:P73,P75:P125,P128:P130,P132:P163,P165:P177,P180:P195,P197:P229,P231:P263,P267)</f>
        <v>0</v>
      </c>
      <c r="Q307" s="281">
        <f>COUNTA(Q19:Q66,Q69:Q73,Q75:Q125,Q128:Q130,Q132:Q163,Q165:Q177,Q180:Q195,Q197:Q229,Q231:Q263,Q267)</f>
        <v>0</v>
      </c>
      <c r="R307" s="281">
        <f>COUNTA(R19:R66,R69:R73,R75:R125,R128:R130,R132:R163,R165:R177,R180:R195,R197:R229,R231:R263,R267)</f>
        <v>0</v>
      </c>
      <c r="S307" s="281">
        <f>COUNTA(S19:S66,S69:S73,S75:S125,S128:S130,S132:S163,S165:S177,S180:S195,S197:S229,S231:S263,S266)</f>
        <v>0</v>
      </c>
    </row>
    <row r="308" spans="1:19" hidden="1" x14ac:dyDescent="0.2">
      <c r="C308" s="320" t="s">
        <v>801</v>
      </c>
      <c r="D308" s="320">
        <f>COUNTIF(F308:T308,TRUE)</f>
        <v>0</v>
      </c>
      <c r="F308" s="475"/>
      <c r="G308" s="475"/>
      <c r="H308" s="475" t="b">
        <f>Metadata!$D$38</f>
        <v>0</v>
      </c>
      <c r="I308" s="475" t="b">
        <f>Metadata!$D$44</f>
        <v>0</v>
      </c>
      <c r="J308" s="475"/>
      <c r="K308" s="475" t="b">
        <f>Metadata!$D$38</f>
        <v>0</v>
      </c>
      <c r="L308" s="475" t="b">
        <f>Metadata!$D$44</f>
        <v>0</v>
      </c>
      <c r="M308" s="475"/>
      <c r="N308" s="475"/>
      <c r="O308" s="475"/>
      <c r="P308" s="475"/>
      <c r="Q308" s="475"/>
      <c r="R308" s="475"/>
      <c r="S308" s="475"/>
    </row>
    <row r="309" spans="1:19" hidden="1" x14ac:dyDescent="0.2"/>
    <row r="315" spans="1:19" x14ac:dyDescent="0.2">
      <c r="B315" s="218" t="s">
        <v>5</v>
      </c>
      <c r="C315" s="219" t="str">
        <f>S2</f>
        <v>XXXXXX</v>
      </c>
    </row>
    <row r="316" spans="1:19" x14ac:dyDescent="0.2">
      <c r="B316" s="85"/>
      <c r="C316" s="220" t="str">
        <f>S1</f>
        <v>INA42</v>
      </c>
    </row>
    <row r="317" spans="1:19" x14ac:dyDescent="0.2">
      <c r="B317" s="85"/>
      <c r="C317" s="221" t="str">
        <f>S3</f>
        <v>TT.MM.JJJJ</v>
      </c>
    </row>
    <row r="318" spans="1:19" x14ac:dyDescent="0.2">
      <c r="B318" s="85"/>
      <c r="C318" s="222" t="s">
        <v>370</v>
      </c>
    </row>
    <row r="319" spans="1:19" x14ac:dyDescent="0.2">
      <c r="B319" s="85"/>
      <c r="C319" s="220" t="str">
        <f>F17</f>
        <v>Kol. 01</v>
      </c>
    </row>
    <row r="320" spans="1:19" x14ac:dyDescent="0.2">
      <c r="B320" s="85"/>
      <c r="C320" s="223">
        <f>COUNTIF(F285:AH292,"ERROR")</f>
        <v>0</v>
      </c>
    </row>
    <row r="321" spans="2:3" x14ac:dyDescent="0.2">
      <c r="B321" s="179"/>
      <c r="C321" s="224">
        <f>COUNTIF(F285:AH292,"WARNUNG")</f>
        <v>0</v>
      </c>
    </row>
  </sheetData>
  <sheetProtection sheet="1" autoFilter="0"/>
  <autoFilter ref="B17:C263"/>
  <mergeCells count="25">
    <mergeCell ref="G16:I16"/>
    <mergeCell ref="J16:L16"/>
    <mergeCell ref="R12:R15"/>
    <mergeCell ref="S12:S15"/>
    <mergeCell ref="B14:C15"/>
    <mergeCell ref="G14:G15"/>
    <mergeCell ref="H14:I14"/>
    <mergeCell ref="J14:J15"/>
    <mergeCell ref="K14:L14"/>
    <mergeCell ref="F5:P5"/>
    <mergeCell ref="F11:N11"/>
    <mergeCell ref="P11:S11"/>
    <mergeCell ref="F12:F15"/>
    <mergeCell ref="G12:I13"/>
    <mergeCell ref="J12:L13"/>
    <mergeCell ref="M12:M15"/>
    <mergeCell ref="N12:N15"/>
    <mergeCell ref="P12:P15"/>
    <mergeCell ref="Q12:Q15"/>
    <mergeCell ref="S1:T1"/>
    <mergeCell ref="U1:V1"/>
    <mergeCell ref="S2:T2"/>
    <mergeCell ref="U2:V2"/>
    <mergeCell ref="S3:T3"/>
    <mergeCell ref="U3:V3"/>
  </mergeCells>
  <conditionalFormatting sqref="F10">
    <cfRule type="expression" dxfId="17" priority="11" stopIfTrue="1">
      <formula>$D$308&gt;0</formula>
    </cfRule>
  </conditionalFormatting>
  <conditionalFormatting sqref="K18:K268 H18:H268">
    <cfRule type="expression" dxfId="16" priority="1092" stopIfTrue="1">
      <formula>$H$308=TRUE</formula>
    </cfRule>
  </conditionalFormatting>
  <conditionalFormatting sqref="L18:L268 I18:I268">
    <cfRule type="expression" dxfId="15" priority="2" stopIfTrue="1">
      <formula>$I$308=TRUE</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N12:N15" location="'INQ-A42.MELD'!N266" display="'INQ-A42.MELD'!N266"/>
    <hyperlink ref="S12:S15" location="'INQ-A42.MELD'!S266" display="'INQ-A42.MELD'!S266"/>
    <hyperlink ref="R16:S16" location="Note_04" display="4."/>
    <hyperlink ref="G16:I16" location="Note_7.2" display="7.2."/>
    <hyperlink ref="P16" location="Note_7.2" display="7.2"/>
    <hyperlink ref="Q16" location="Note_7.3" display="7.3"/>
    <hyperlink ref="M16" location="Note_7.4" display="7.4"/>
    <hyperlink ref="R16" location="Note_7.4" display="7.4"/>
    <hyperlink ref="N16" location="Note_7.5" display="7.5"/>
    <hyperlink ref="S16" location="Note_7.5" display="7.5"/>
    <hyperlink ref="F16" location="Note_7.1" display="7.1"/>
    <hyperlink ref="J16:L16" location="Note_7.3" display="7.3"/>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&amp;L&amp;"Arial,Fett"SNB vertraulich&amp;C&amp;D&amp;RSeite &amp;P</oddFooter>
  </headerFooter>
  <rowBreaks count="6" manualBreakCount="6">
    <brk id="50" min="5" max="19" man="1"/>
    <brk id="91" min="5" max="19" man="1"/>
    <brk id="125" min="5" max="19" man="1"/>
    <brk id="163" min="5" max="19" man="1"/>
    <brk id="195" min="5" max="23" man="1"/>
    <brk id="229" min="5" max="19" man="1"/>
  </rowBreaks>
  <colBreaks count="1" manualBreakCount="1">
    <brk id="20" min="17" max="108"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1"/>
  <sheetViews>
    <sheetView showGridLines="0" showRowColHeaders="0" zoomScale="80" zoomScaleNormal="80" workbookViewId="0">
      <pane xSplit="5" ySplit="17" topLeftCell="F18" activePane="bottomRight" state="frozen"/>
      <selection pane="topRight"/>
      <selection pane="bottomLeft"/>
      <selection pane="bottomRight" activeCell="F19" sqref="F19"/>
    </sheetView>
  </sheetViews>
  <sheetFormatPr baseColWidth="10" defaultColWidth="9.140625" defaultRowHeight="12.75" x14ac:dyDescent="0.2"/>
  <cols>
    <col min="1" max="1" width="4.7109375" style="320" customWidth="1"/>
    <col min="2" max="2" width="10.42578125" style="320" customWidth="1"/>
    <col min="3" max="3" width="54.7109375" style="320" customWidth="1"/>
    <col min="4" max="4" width="7.85546875" style="320" customWidth="1"/>
    <col min="5" max="5" width="4.7109375" style="320" customWidth="1"/>
    <col min="6" max="14" width="15.140625" style="320" customWidth="1"/>
    <col min="15" max="15" width="1.7109375" style="320" customWidth="1"/>
    <col min="16" max="19" width="15.140625" style="320" customWidth="1"/>
    <col min="20" max="20" width="4.7109375" style="320" customWidth="1"/>
    <col min="21" max="21" width="19.7109375" style="320" customWidth="1"/>
    <col min="22" max="16384" width="9.140625" style="320"/>
  </cols>
  <sheetData>
    <row r="1" spans="2:22" ht="21" customHeight="1" x14ac:dyDescent="0.25">
      <c r="F1" s="347" t="s">
        <v>1068</v>
      </c>
      <c r="G1" s="526"/>
      <c r="H1" s="526"/>
      <c r="I1" s="526"/>
      <c r="J1" s="526"/>
      <c r="K1" s="526"/>
      <c r="L1" s="526"/>
      <c r="M1" s="526"/>
      <c r="N1" s="526"/>
      <c r="O1" s="526"/>
      <c r="P1" s="526"/>
      <c r="R1" s="13" t="s">
        <v>1</v>
      </c>
      <c r="S1" s="787" t="s">
        <v>1080</v>
      </c>
      <c r="T1" s="787"/>
      <c r="U1" s="662"/>
      <c r="V1" s="662"/>
    </row>
    <row r="2" spans="2:22" ht="21" customHeight="1" x14ac:dyDescent="0.25">
      <c r="F2" s="573" t="s">
        <v>807</v>
      </c>
      <c r="G2" s="526"/>
      <c r="H2" s="526"/>
      <c r="I2" s="526"/>
      <c r="J2" s="526"/>
      <c r="K2" s="526"/>
      <c r="L2" s="526"/>
      <c r="M2" s="526"/>
      <c r="N2" s="526"/>
      <c r="O2" s="526"/>
      <c r="P2" s="526"/>
      <c r="R2" s="13" t="s">
        <v>1143</v>
      </c>
      <c r="S2" s="788" t="str">
        <f>Start!H3</f>
        <v>XXXXXX</v>
      </c>
      <c r="T2" s="789"/>
      <c r="U2" s="662"/>
      <c r="V2" s="662"/>
    </row>
    <row r="3" spans="2:22" ht="21" customHeight="1" x14ac:dyDescent="0.2">
      <c r="F3" s="181" t="s">
        <v>1056</v>
      </c>
      <c r="G3" s="526"/>
      <c r="H3" s="526"/>
      <c r="I3" s="526"/>
      <c r="J3" s="526"/>
      <c r="K3" s="526"/>
      <c r="L3" s="526"/>
      <c r="M3" s="526"/>
      <c r="N3" s="526"/>
      <c r="O3" s="526"/>
      <c r="P3" s="526"/>
      <c r="R3" s="13" t="s">
        <v>3</v>
      </c>
      <c r="S3" s="790" t="str">
        <f>Start!H4</f>
        <v>TT.MM.JJJJ</v>
      </c>
      <c r="T3" s="791"/>
      <c r="U3" s="662"/>
      <c r="V3" s="662"/>
    </row>
    <row r="4" spans="2:22" ht="15.75" x14ac:dyDescent="0.25">
      <c r="F4" s="567"/>
      <c r="G4" s="526"/>
      <c r="H4" s="526"/>
      <c r="I4" s="526"/>
      <c r="J4" s="526"/>
      <c r="K4" s="526"/>
      <c r="L4" s="526"/>
      <c r="M4" s="526"/>
      <c r="N4" s="526"/>
      <c r="O4" s="526"/>
      <c r="P4" s="526"/>
    </row>
    <row r="5" spans="2:22" ht="18" customHeight="1" x14ac:dyDescent="0.2">
      <c r="F5" s="795" t="s">
        <v>1062</v>
      </c>
      <c r="G5" s="795"/>
      <c r="H5" s="795"/>
      <c r="I5" s="795"/>
      <c r="J5" s="795"/>
      <c r="K5" s="795"/>
      <c r="L5" s="795"/>
      <c r="M5" s="795"/>
      <c r="N5" s="795"/>
      <c r="O5" s="795"/>
      <c r="P5" s="795"/>
    </row>
    <row r="6" spans="2:22" ht="15.75" hidden="1" x14ac:dyDescent="0.25">
      <c r="F6" s="18"/>
    </row>
    <row r="7" spans="2:22" ht="15.75" hidden="1" x14ac:dyDescent="0.25">
      <c r="F7" s="18"/>
    </row>
    <row r="8" spans="2:22" ht="15.75" hidden="1" x14ac:dyDescent="0.25">
      <c r="F8" s="18"/>
    </row>
    <row r="9" spans="2:22" x14ac:dyDescent="0.2">
      <c r="B9" s="312"/>
      <c r="F9" s="178"/>
    </row>
    <row r="10" spans="2:22" x14ac:dyDescent="0.2">
      <c r="B10" s="313"/>
      <c r="F10" s="335" t="s">
        <v>803</v>
      </c>
      <c r="H10" s="335"/>
    </row>
    <row r="11" spans="2:22" ht="15" x14ac:dyDescent="0.2">
      <c r="B11" s="314"/>
      <c r="D11" s="14"/>
      <c r="E11" s="5"/>
      <c r="F11" s="810" t="s">
        <v>677</v>
      </c>
      <c r="G11" s="810"/>
      <c r="H11" s="810"/>
      <c r="I11" s="810"/>
      <c r="J11" s="810"/>
      <c r="K11" s="810"/>
      <c r="L11" s="810"/>
      <c r="M11" s="810"/>
      <c r="N11" s="811"/>
      <c r="O11" s="244"/>
      <c r="P11" s="813" t="s">
        <v>678</v>
      </c>
      <c r="Q11" s="810"/>
      <c r="R11" s="810"/>
      <c r="S11" s="810"/>
      <c r="T11" s="5"/>
    </row>
    <row r="12" spans="2:22" ht="12.75" customHeight="1" x14ac:dyDescent="0.2">
      <c r="B12" s="317"/>
      <c r="D12" s="14"/>
      <c r="E12" s="6"/>
      <c r="F12" s="796" t="s">
        <v>721</v>
      </c>
      <c r="G12" s="804" t="s">
        <v>692</v>
      </c>
      <c r="H12" s="805"/>
      <c r="I12" s="806"/>
      <c r="J12" s="804" t="s">
        <v>726</v>
      </c>
      <c r="K12" s="805"/>
      <c r="L12" s="806"/>
      <c r="M12" s="796" t="s">
        <v>725</v>
      </c>
      <c r="N12" s="799" t="s">
        <v>952</v>
      </c>
      <c r="O12" s="245"/>
      <c r="P12" s="796" t="s">
        <v>692</v>
      </c>
      <c r="Q12" s="796" t="s">
        <v>726</v>
      </c>
      <c r="R12" s="796" t="s">
        <v>725</v>
      </c>
      <c r="S12" s="799" t="s">
        <v>952</v>
      </c>
      <c r="T12" s="6"/>
    </row>
    <row r="13" spans="2:22" ht="20.25" customHeight="1" x14ac:dyDescent="0.2">
      <c r="D13" s="14"/>
      <c r="E13" s="6"/>
      <c r="F13" s="797"/>
      <c r="G13" s="807"/>
      <c r="H13" s="808"/>
      <c r="I13" s="809"/>
      <c r="J13" s="807"/>
      <c r="K13" s="808"/>
      <c r="L13" s="809"/>
      <c r="M13" s="797"/>
      <c r="N13" s="814"/>
      <c r="O13" s="245"/>
      <c r="P13" s="797"/>
      <c r="Q13" s="797"/>
      <c r="R13" s="797"/>
      <c r="S13" s="814"/>
      <c r="T13" s="6"/>
    </row>
    <row r="14" spans="2:22" ht="40.5" customHeight="1" x14ac:dyDescent="0.2">
      <c r="B14" s="816" t="s">
        <v>1067</v>
      </c>
      <c r="C14" s="786"/>
      <c r="D14" s="14"/>
      <c r="E14" s="6"/>
      <c r="F14" s="797"/>
      <c r="G14" s="797" t="s">
        <v>1033</v>
      </c>
      <c r="H14" s="802" t="s">
        <v>724</v>
      </c>
      <c r="I14" s="803"/>
      <c r="J14" s="797" t="s">
        <v>1033</v>
      </c>
      <c r="K14" s="802" t="s">
        <v>724</v>
      </c>
      <c r="L14" s="803"/>
      <c r="M14" s="797"/>
      <c r="N14" s="814"/>
      <c r="O14" s="245"/>
      <c r="P14" s="797"/>
      <c r="Q14" s="797"/>
      <c r="R14" s="797"/>
      <c r="S14" s="814"/>
      <c r="T14" s="6"/>
    </row>
    <row r="15" spans="2:22" ht="20.25" customHeight="1" x14ac:dyDescent="0.2">
      <c r="B15" s="786"/>
      <c r="C15" s="786"/>
      <c r="D15" s="14"/>
      <c r="E15" s="6"/>
      <c r="F15" s="798"/>
      <c r="G15" s="812"/>
      <c r="H15" s="322" t="s">
        <v>723</v>
      </c>
      <c r="I15" s="247" t="s">
        <v>722</v>
      </c>
      <c r="J15" s="812"/>
      <c r="K15" s="322" t="s">
        <v>723</v>
      </c>
      <c r="L15" s="247" t="s">
        <v>722</v>
      </c>
      <c r="M15" s="798"/>
      <c r="N15" s="815"/>
      <c r="O15" s="245"/>
      <c r="P15" s="798"/>
      <c r="Q15" s="798"/>
      <c r="R15" s="798"/>
      <c r="S15" s="815"/>
      <c r="T15" s="6"/>
    </row>
    <row r="16" spans="2:22" x14ac:dyDescent="0.2">
      <c r="D16" s="14"/>
      <c r="E16" s="6"/>
      <c r="F16" s="424" t="s">
        <v>751</v>
      </c>
      <c r="G16" s="792" t="s">
        <v>752</v>
      </c>
      <c r="H16" s="794"/>
      <c r="I16" s="793"/>
      <c r="J16" s="792" t="s">
        <v>753</v>
      </c>
      <c r="K16" s="794"/>
      <c r="L16" s="793"/>
      <c r="M16" s="424" t="s">
        <v>754</v>
      </c>
      <c r="N16" s="316" t="s">
        <v>755</v>
      </c>
      <c r="O16" s="201"/>
      <c r="P16" s="424" t="s">
        <v>752</v>
      </c>
      <c r="Q16" s="424" t="s">
        <v>753</v>
      </c>
      <c r="R16" s="424" t="s">
        <v>754</v>
      </c>
      <c r="S16" s="424" t="s">
        <v>755</v>
      </c>
      <c r="T16" s="6"/>
    </row>
    <row r="17" spans="1:20" ht="36" customHeight="1" x14ac:dyDescent="0.2">
      <c r="A17" s="137"/>
      <c r="B17" s="60" t="s">
        <v>365</v>
      </c>
      <c r="C17" s="457" t="s">
        <v>720</v>
      </c>
      <c r="D17" s="455" t="s">
        <v>2</v>
      </c>
      <c r="E17" s="7"/>
      <c r="F17" s="59" t="s">
        <v>701</v>
      </c>
      <c r="G17" s="3" t="s">
        <v>702</v>
      </c>
      <c r="H17" s="59" t="s">
        <v>703</v>
      </c>
      <c r="I17" s="3" t="s">
        <v>704</v>
      </c>
      <c r="J17" s="59" t="s">
        <v>727</v>
      </c>
      <c r="K17" s="3" t="s">
        <v>728</v>
      </c>
      <c r="L17" s="59" t="s">
        <v>729</v>
      </c>
      <c r="M17" s="3" t="s">
        <v>730</v>
      </c>
      <c r="N17" s="59" t="s">
        <v>731</v>
      </c>
      <c r="P17" s="3" t="s">
        <v>732</v>
      </c>
      <c r="Q17" s="59" t="s">
        <v>708</v>
      </c>
      <c r="R17" s="59" t="s">
        <v>709</v>
      </c>
      <c r="S17" s="92" t="s">
        <v>710</v>
      </c>
      <c r="T17" s="7"/>
    </row>
    <row r="18" spans="1:20" ht="35.1" customHeight="1" thickBot="1" x14ac:dyDescent="0.25">
      <c r="A18" s="77"/>
      <c r="B18" s="103" t="s">
        <v>401</v>
      </c>
      <c r="C18" s="104"/>
      <c r="D18" s="105" t="s">
        <v>19</v>
      </c>
      <c r="E18" s="4"/>
      <c r="F18" s="315">
        <f t="shared" ref="F18:M18" si="0">SUM(F19:F66)</f>
        <v>0</v>
      </c>
      <c r="G18" s="315">
        <f t="shared" si="0"/>
        <v>0</v>
      </c>
      <c r="H18" s="315">
        <f t="shared" si="0"/>
        <v>0</v>
      </c>
      <c r="I18" s="315">
        <f t="shared" si="0"/>
        <v>0</v>
      </c>
      <c r="J18" s="315">
        <f t="shared" si="0"/>
        <v>0</v>
      </c>
      <c r="K18" s="315">
        <f t="shared" si="0"/>
        <v>0</v>
      </c>
      <c r="L18" s="315">
        <f t="shared" si="0"/>
        <v>0</v>
      </c>
      <c r="M18" s="315">
        <f t="shared" si="0"/>
        <v>0</v>
      </c>
      <c r="N18" s="390"/>
      <c r="P18" s="315">
        <f>SUM(P19:P66)</f>
        <v>0</v>
      </c>
      <c r="Q18" s="315">
        <f>SUM(Q19:Q66)</f>
        <v>0</v>
      </c>
      <c r="R18" s="315">
        <f>SUM(R19:R66)</f>
        <v>0</v>
      </c>
      <c r="S18" s="390"/>
      <c r="T18" s="4"/>
    </row>
    <row r="19" spans="1:20" ht="15.95" customHeight="1" thickTop="1" x14ac:dyDescent="0.2">
      <c r="A19" s="77"/>
      <c r="B19" s="90" t="s">
        <v>401</v>
      </c>
      <c r="C19" s="102" t="s">
        <v>426</v>
      </c>
      <c r="D19" s="72" t="s">
        <v>138</v>
      </c>
      <c r="E19" s="4">
        <v>1</v>
      </c>
      <c r="F19" s="9"/>
      <c r="G19" s="9"/>
      <c r="H19" s="9"/>
      <c r="I19" s="9"/>
      <c r="J19" s="9"/>
      <c r="K19" s="9"/>
      <c r="L19" s="9"/>
      <c r="M19" s="9"/>
      <c r="N19" s="389"/>
      <c r="P19" s="9"/>
      <c r="Q19" s="9"/>
      <c r="R19" s="9"/>
      <c r="S19" s="389"/>
      <c r="T19" s="4">
        <v>1</v>
      </c>
    </row>
    <row r="20" spans="1:20" s="340" customFormat="1" ht="15.95" customHeight="1" x14ac:dyDescent="0.2">
      <c r="A20" s="77"/>
      <c r="B20" s="90" t="s">
        <v>401</v>
      </c>
      <c r="C20" s="102" t="s">
        <v>331</v>
      </c>
      <c r="D20" s="72" t="s">
        <v>139</v>
      </c>
      <c r="E20" s="4">
        <v>2</v>
      </c>
      <c r="F20" s="9"/>
      <c r="G20" s="9"/>
      <c r="H20" s="9"/>
      <c r="I20" s="9"/>
      <c r="J20" s="9"/>
      <c r="K20" s="9"/>
      <c r="L20" s="9"/>
      <c r="M20" s="9"/>
      <c r="N20" s="389"/>
      <c r="P20" s="9"/>
      <c r="Q20" s="9"/>
      <c r="R20" s="9"/>
      <c r="S20" s="389"/>
      <c r="T20" s="4">
        <v>2</v>
      </c>
    </row>
    <row r="21" spans="1:20" s="340" customFormat="1" ht="15.95" customHeight="1" x14ac:dyDescent="0.2">
      <c r="A21" s="77"/>
      <c r="B21" s="90" t="s">
        <v>401</v>
      </c>
      <c r="C21" s="102" t="s">
        <v>812</v>
      </c>
      <c r="D21" s="72" t="s">
        <v>140</v>
      </c>
      <c r="E21" s="4">
        <v>39</v>
      </c>
      <c r="F21" s="9"/>
      <c r="G21" s="9"/>
      <c r="H21" s="9"/>
      <c r="I21" s="9"/>
      <c r="J21" s="9"/>
      <c r="K21" s="9"/>
      <c r="L21" s="9"/>
      <c r="M21" s="9"/>
      <c r="N21" s="389"/>
      <c r="P21" s="9"/>
      <c r="Q21" s="9"/>
      <c r="R21" s="9"/>
      <c r="S21" s="389"/>
      <c r="T21" s="4">
        <v>39</v>
      </c>
    </row>
    <row r="22" spans="1:20" s="340" customFormat="1" ht="15.95" customHeight="1" x14ac:dyDescent="0.2">
      <c r="A22" s="77"/>
      <c r="B22" s="90" t="s">
        <v>401</v>
      </c>
      <c r="C22" s="102" t="s">
        <v>20</v>
      </c>
      <c r="D22" s="72" t="s">
        <v>21</v>
      </c>
      <c r="E22" s="4">
        <v>3</v>
      </c>
      <c r="F22" s="9"/>
      <c r="G22" s="9"/>
      <c r="H22" s="9"/>
      <c r="I22" s="9"/>
      <c r="J22" s="9"/>
      <c r="K22" s="9"/>
      <c r="L22" s="9"/>
      <c r="M22" s="9"/>
      <c r="N22" s="389"/>
      <c r="P22" s="9"/>
      <c r="Q22" s="9"/>
      <c r="R22" s="9"/>
      <c r="S22" s="389"/>
      <c r="T22" s="4">
        <v>3</v>
      </c>
    </row>
    <row r="23" spans="1:20" s="340" customFormat="1" ht="15.95" customHeight="1" x14ac:dyDescent="0.2">
      <c r="A23" s="77"/>
      <c r="B23" s="90" t="s">
        <v>401</v>
      </c>
      <c r="C23" s="102" t="s">
        <v>427</v>
      </c>
      <c r="D23" s="72" t="s">
        <v>141</v>
      </c>
      <c r="E23" s="4">
        <v>44</v>
      </c>
      <c r="F23" s="9"/>
      <c r="G23" s="9"/>
      <c r="H23" s="9"/>
      <c r="I23" s="9"/>
      <c r="J23" s="9"/>
      <c r="K23" s="9"/>
      <c r="L23" s="9"/>
      <c r="M23" s="9"/>
      <c r="N23" s="389"/>
      <c r="P23" s="9"/>
      <c r="Q23" s="9"/>
      <c r="R23" s="9"/>
      <c r="S23" s="389"/>
      <c r="T23" s="4">
        <v>44</v>
      </c>
    </row>
    <row r="24" spans="1:20" s="340" customFormat="1" ht="15.95" customHeight="1" x14ac:dyDescent="0.2">
      <c r="A24" s="77"/>
      <c r="B24" s="90" t="s">
        <v>401</v>
      </c>
      <c r="C24" s="102" t="s">
        <v>22</v>
      </c>
      <c r="D24" s="72" t="s">
        <v>23</v>
      </c>
      <c r="E24" s="4">
        <v>4</v>
      </c>
      <c r="F24" s="9"/>
      <c r="G24" s="9"/>
      <c r="H24" s="9"/>
      <c r="I24" s="9"/>
      <c r="J24" s="9"/>
      <c r="K24" s="9"/>
      <c r="L24" s="9"/>
      <c r="M24" s="9"/>
      <c r="N24" s="389"/>
      <c r="P24" s="9"/>
      <c r="Q24" s="9"/>
      <c r="R24" s="9"/>
      <c r="S24" s="389"/>
      <c r="T24" s="4">
        <v>4</v>
      </c>
    </row>
    <row r="25" spans="1:20" s="340" customFormat="1" ht="15.95" customHeight="1" x14ac:dyDescent="0.2">
      <c r="A25" s="77"/>
      <c r="B25" s="90" t="s">
        <v>401</v>
      </c>
      <c r="C25" s="339" t="s">
        <v>25</v>
      </c>
      <c r="D25" s="72" t="s">
        <v>26</v>
      </c>
      <c r="E25" s="4">
        <v>6</v>
      </c>
      <c r="F25" s="9"/>
      <c r="G25" s="9"/>
      <c r="H25" s="9"/>
      <c r="I25" s="9"/>
      <c r="J25" s="9"/>
      <c r="K25" s="9"/>
      <c r="L25" s="9"/>
      <c r="M25" s="9"/>
      <c r="N25" s="389"/>
      <c r="P25" s="9"/>
      <c r="Q25" s="9"/>
      <c r="R25" s="9"/>
      <c r="S25" s="389"/>
      <c r="T25" s="4">
        <v>6</v>
      </c>
    </row>
    <row r="26" spans="1:20" s="340" customFormat="1" ht="15.95" customHeight="1" x14ac:dyDescent="0.2">
      <c r="A26" s="77"/>
      <c r="B26" s="90" t="s">
        <v>401</v>
      </c>
      <c r="C26" s="339" t="s">
        <v>357</v>
      </c>
      <c r="D26" s="95" t="s">
        <v>27</v>
      </c>
      <c r="E26" s="4">
        <v>5</v>
      </c>
      <c r="F26" s="9"/>
      <c r="G26" s="9"/>
      <c r="H26" s="9"/>
      <c r="I26" s="9"/>
      <c r="J26" s="9"/>
      <c r="K26" s="9"/>
      <c r="L26" s="9"/>
      <c r="M26" s="9"/>
      <c r="N26" s="389"/>
      <c r="P26" s="9"/>
      <c r="Q26" s="9"/>
      <c r="R26" s="9"/>
      <c r="S26" s="389"/>
      <c r="T26" s="4">
        <v>5</v>
      </c>
    </row>
    <row r="27" spans="1:20" s="340" customFormat="1" ht="15.95" customHeight="1" x14ac:dyDescent="0.2">
      <c r="A27" s="77"/>
      <c r="B27" s="90" t="s">
        <v>401</v>
      </c>
      <c r="C27" s="339" t="s">
        <v>28</v>
      </c>
      <c r="D27" s="72" t="s">
        <v>29</v>
      </c>
      <c r="E27" s="4">
        <v>27</v>
      </c>
      <c r="F27" s="9"/>
      <c r="G27" s="9"/>
      <c r="H27" s="9"/>
      <c r="I27" s="9"/>
      <c r="J27" s="9"/>
      <c r="K27" s="9"/>
      <c r="L27" s="9"/>
      <c r="M27" s="9"/>
      <c r="N27" s="389"/>
      <c r="P27" s="9"/>
      <c r="Q27" s="9"/>
      <c r="R27" s="9"/>
      <c r="S27" s="389"/>
      <c r="T27" s="4">
        <v>27</v>
      </c>
    </row>
    <row r="28" spans="1:20" s="340" customFormat="1" ht="15.95" customHeight="1" x14ac:dyDescent="0.2">
      <c r="A28" s="77"/>
      <c r="B28" s="90" t="s">
        <v>401</v>
      </c>
      <c r="C28" s="102" t="s">
        <v>896</v>
      </c>
      <c r="D28" s="72" t="s">
        <v>142</v>
      </c>
      <c r="E28" s="4">
        <v>50</v>
      </c>
      <c r="F28" s="9"/>
      <c r="G28" s="9"/>
      <c r="H28" s="9"/>
      <c r="I28" s="9"/>
      <c r="J28" s="9"/>
      <c r="K28" s="9"/>
      <c r="L28" s="9"/>
      <c r="M28" s="9"/>
      <c r="N28" s="389"/>
      <c r="P28" s="9"/>
      <c r="Q28" s="9"/>
      <c r="R28" s="9"/>
      <c r="S28" s="389"/>
      <c r="T28" s="4">
        <v>50</v>
      </c>
    </row>
    <row r="29" spans="1:20" s="340" customFormat="1" ht="15.95" customHeight="1" x14ac:dyDescent="0.2">
      <c r="A29" s="77"/>
      <c r="B29" s="90" t="s">
        <v>401</v>
      </c>
      <c r="C29" s="339" t="s">
        <v>363</v>
      </c>
      <c r="D29" s="95" t="s">
        <v>58</v>
      </c>
      <c r="E29" s="4">
        <v>7</v>
      </c>
      <c r="F29" s="9"/>
      <c r="G29" s="9"/>
      <c r="H29" s="9"/>
      <c r="I29" s="9"/>
      <c r="J29" s="9"/>
      <c r="K29" s="9"/>
      <c r="L29" s="9"/>
      <c r="M29" s="9"/>
      <c r="N29" s="389"/>
      <c r="P29" s="9"/>
      <c r="Q29" s="9"/>
      <c r="R29" s="9"/>
      <c r="S29" s="389"/>
      <c r="T29" s="4">
        <v>7</v>
      </c>
    </row>
    <row r="30" spans="1:20" s="340" customFormat="1" ht="15.95" customHeight="1" x14ac:dyDescent="0.2">
      <c r="A30" s="77"/>
      <c r="B30" s="90" t="s">
        <v>401</v>
      </c>
      <c r="C30" s="339" t="s">
        <v>359</v>
      </c>
      <c r="D30" s="95" t="s">
        <v>35</v>
      </c>
      <c r="E30" s="4">
        <v>8</v>
      </c>
      <c r="F30" s="9"/>
      <c r="G30" s="9"/>
      <c r="H30" s="9"/>
      <c r="I30" s="9"/>
      <c r="J30" s="9"/>
      <c r="K30" s="9"/>
      <c r="L30" s="9"/>
      <c r="M30" s="9"/>
      <c r="N30" s="389"/>
      <c r="P30" s="9"/>
      <c r="Q30" s="9"/>
      <c r="R30" s="9"/>
      <c r="S30" s="389"/>
      <c r="T30" s="4">
        <v>8</v>
      </c>
    </row>
    <row r="31" spans="1:20" s="340" customFormat="1" ht="15.95" customHeight="1" x14ac:dyDescent="0.2">
      <c r="A31" s="77"/>
      <c r="B31" s="90" t="s">
        <v>401</v>
      </c>
      <c r="C31" s="102" t="s">
        <v>341</v>
      </c>
      <c r="D31" s="72" t="s">
        <v>143</v>
      </c>
      <c r="E31" s="4">
        <v>9</v>
      </c>
      <c r="F31" s="9"/>
      <c r="G31" s="9"/>
      <c r="H31" s="9"/>
      <c r="I31" s="9"/>
      <c r="J31" s="9"/>
      <c r="K31" s="9"/>
      <c r="L31" s="9"/>
      <c r="M31" s="9"/>
      <c r="N31" s="389"/>
      <c r="P31" s="9"/>
      <c r="Q31" s="9"/>
      <c r="R31" s="9"/>
      <c r="S31" s="389"/>
      <c r="T31" s="4">
        <v>9</v>
      </c>
    </row>
    <row r="32" spans="1:20" s="340" customFormat="1" ht="15.95" customHeight="1" x14ac:dyDescent="0.2">
      <c r="A32" s="77"/>
      <c r="B32" s="90" t="s">
        <v>401</v>
      </c>
      <c r="C32" s="339" t="s">
        <v>32</v>
      </c>
      <c r="D32" s="72" t="s">
        <v>33</v>
      </c>
      <c r="E32" s="4">
        <v>10</v>
      </c>
      <c r="F32" s="9"/>
      <c r="G32" s="9"/>
      <c r="H32" s="9"/>
      <c r="I32" s="9"/>
      <c r="J32" s="9"/>
      <c r="K32" s="9"/>
      <c r="L32" s="9"/>
      <c r="M32" s="9"/>
      <c r="N32" s="389"/>
      <c r="P32" s="9"/>
      <c r="Q32" s="9"/>
      <c r="R32" s="9"/>
      <c r="S32" s="389"/>
      <c r="T32" s="4">
        <v>10</v>
      </c>
    </row>
    <row r="33" spans="1:20" s="340" customFormat="1" ht="15.95" customHeight="1" x14ac:dyDescent="0.2">
      <c r="A33" s="77"/>
      <c r="B33" s="90" t="s">
        <v>401</v>
      </c>
      <c r="C33" s="102" t="s">
        <v>340</v>
      </c>
      <c r="D33" s="72" t="s">
        <v>144</v>
      </c>
      <c r="E33" s="4">
        <v>228</v>
      </c>
      <c r="F33" s="9"/>
      <c r="G33" s="9"/>
      <c r="H33" s="9"/>
      <c r="I33" s="9"/>
      <c r="J33" s="9"/>
      <c r="K33" s="9"/>
      <c r="L33" s="9"/>
      <c r="M33" s="9"/>
      <c r="N33" s="389"/>
      <c r="P33" s="9"/>
      <c r="Q33" s="9"/>
      <c r="R33" s="9"/>
      <c r="S33" s="389"/>
      <c r="T33" s="4">
        <v>228</v>
      </c>
    </row>
    <row r="34" spans="1:20" s="340" customFormat="1" ht="15.95" customHeight="1" x14ac:dyDescent="0.2">
      <c r="A34" s="77"/>
      <c r="B34" s="90" t="s">
        <v>401</v>
      </c>
      <c r="C34" s="102" t="s">
        <v>428</v>
      </c>
      <c r="D34" s="72" t="s">
        <v>145</v>
      </c>
      <c r="E34" s="4">
        <v>34</v>
      </c>
      <c r="F34" s="9"/>
      <c r="G34" s="9"/>
      <c r="H34" s="9"/>
      <c r="I34" s="9"/>
      <c r="J34" s="9"/>
      <c r="K34" s="9"/>
      <c r="L34" s="9"/>
      <c r="M34" s="9"/>
      <c r="N34" s="389"/>
      <c r="P34" s="9"/>
      <c r="Q34" s="9"/>
      <c r="R34" s="9"/>
      <c r="S34" s="389"/>
      <c r="T34" s="4">
        <v>34</v>
      </c>
    </row>
    <row r="35" spans="1:20" s="340" customFormat="1" ht="15.95" customHeight="1" x14ac:dyDescent="0.2">
      <c r="A35" s="77"/>
      <c r="B35" s="90" t="s">
        <v>401</v>
      </c>
      <c r="C35" s="102" t="s">
        <v>342</v>
      </c>
      <c r="D35" s="72" t="s">
        <v>146</v>
      </c>
      <c r="E35" s="4">
        <v>230</v>
      </c>
      <c r="F35" s="9"/>
      <c r="G35" s="9"/>
      <c r="H35" s="9"/>
      <c r="I35" s="9"/>
      <c r="J35" s="9"/>
      <c r="K35" s="9"/>
      <c r="L35" s="9"/>
      <c r="M35" s="9"/>
      <c r="N35" s="389"/>
      <c r="P35" s="9"/>
      <c r="Q35" s="9"/>
      <c r="R35" s="9"/>
      <c r="S35" s="389"/>
      <c r="T35" s="4">
        <v>230</v>
      </c>
    </row>
    <row r="36" spans="1:20" ht="15.95" customHeight="1" x14ac:dyDescent="0.2">
      <c r="A36" s="77"/>
      <c r="B36" s="90" t="s">
        <v>401</v>
      </c>
      <c r="C36" s="100" t="s">
        <v>30</v>
      </c>
      <c r="D36" s="72" t="s">
        <v>31</v>
      </c>
      <c r="E36" s="4">
        <v>11</v>
      </c>
      <c r="F36" s="9"/>
      <c r="G36" s="9"/>
      <c r="H36" s="9"/>
      <c r="I36" s="9"/>
      <c r="J36" s="9"/>
      <c r="K36" s="9"/>
      <c r="L36" s="9"/>
      <c r="M36" s="9"/>
      <c r="N36" s="389"/>
      <c r="P36" s="9"/>
      <c r="Q36" s="9"/>
      <c r="R36" s="9"/>
      <c r="S36" s="389"/>
      <c r="T36" s="4">
        <v>11</v>
      </c>
    </row>
    <row r="37" spans="1:20" ht="15.95" customHeight="1" x14ac:dyDescent="0.2">
      <c r="A37" s="77"/>
      <c r="B37" s="90" t="s">
        <v>401</v>
      </c>
      <c r="C37" s="100" t="s">
        <v>62</v>
      </c>
      <c r="D37" s="72" t="s">
        <v>63</v>
      </c>
      <c r="E37" s="4">
        <v>12</v>
      </c>
      <c r="F37" s="9"/>
      <c r="G37" s="9"/>
      <c r="H37" s="9"/>
      <c r="I37" s="9"/>
      <c r="J37" s="9"/>
      <c r="K37" s="9"/>
      <c r="L37" s="9"/>
      <c r="M37" s="9"/>
      <c r="N37" s="389"/>
      <c r="P37" s="9"/>
      <c r="Q37" s="9"/>
      <c r="R37" s="9"/>
      <c r="S37" s="389"/>
      <c r="T37" s="4">
        <v>12</v>
      </c>
    </row>
    <row r="38" spans="1:20" ht="15.95" customHeight="1" x14ac:dyDescent="0.2">
      <c r="A38" s="77"/>
      <c r="B38" s="90" t="s">
        <v>401</v>
      </c>
      <c r="C38" s="100" t="s">
        <v>360</v>
      </c>
      <c r="D38" s="95" t="s">
        <v>36</v>
      </c>
      <c r="E38" s="4">
        <v>13</v>
      </c>
      <c r="F38" s="9"/>
      <c r="G38" s="9"/>
      <c r="H38" s="9"/>
      <c r="I38" s="9"/>
      <c r="J38" s="9"/>
      <c r="K38" s="9"/>
      <c r="L38" s="9"/>
      <c r="M38" s="9"/>
      <c r="N38" s="389"/>
      <c r="P38" s="9"/>
      <c r="Q38" s="9"/>
      <c r="R38" s="9"/>
      <c r="S38" s="389"/>
      <c r="T38" s="4">
        <v>13</v>
      </c>
    </row>
    <row r="39" spans="1:20" ht="15.95" customHeight="1" x14ac:dyDescent="0.2">
      <c r="A39" s="77"/>
      <c r="B39" s="90" t="s">
        <v>401</v>
      </c>
      <c r="C39" s="99" t="s">
        <v>343</v>
      </c>
      <c r="D39" s="72" t="s">
        <v>147</v>
      </c>
      <c r="E39" s="4">
        <v>229</v>
      </c>
      <c r="F39" s="9"/>
      <c r="G39" s="9"/>
      <c r="H39" s="9"/>
      <c r="I39" s="9"/>
      <c r="J39" s="9"/>
      <c r="K39" s="9"/>
      <c r="L39" s="9"/>
      <c r="M39" s="9"/>
      <c r="N39" s="389"/>
      <c r="P39" s="9"/>
      <c r="Q39" s="9"/>
      <c r="R39" s="9"/>
      <c r="S39" s="389"/>
      <c r="T39" s="4">
        <v>229</v>
      </c>
    </row>
    <row r="40" spans="1:20" ht="15.95" customHeight="1" x14ac:dyDescent="0.2">
      <c r="A40" s="77"/>
      <c r="B40" s="90" t="s">
        <v>401</v>
      </c>
      <c r="C40" s="100" t="s">
        <v>65</v>
      </c>
      <c r="D40" s="72" t="s">
        <v>66</v>
      </c>
      <c r="E40" s="4">
        <v>45</v>
      </c>
      <c r="F40" s="9"/>
      <c r="G40" s="9"/>
      <c r="H40" s="9"/>
      <c r="I40" s="9"/>
      <c r="J40" s="9"/>
      <c r="K40" s="9"/>
      <c r="L40" s="9"/>
      <c r="M40" s="9"/>
      <c r="N40" s="389"/>
      <c r="P40" s="9"/>
      <c r="Q40" s="9"/>
      <c r="R40" s="9"/>
      <c r="S40" s="389"/>
      <c r="T40" s="4">
        <v>45</v>
      </c>
    </row>
    <row r="41" spans="1:20" ht="15.95" customHeight="1" x14ac:dyDescent="0.2">
      <c r="A41" s="77"/>
      <c r="B41" s="90" t="s">
        <v>401</v>
      </c>
      <c r="C41" s="100" t="s">
        <v>38</v>
      </c>
      <c r="D41" s="72" t="s">
        <v>39</v>
      </c>
      <c r="E41" s="4">
        <v>28</v>
      </c>
      <c r="F41" s="9"/>
      <c r="G41" s="9"/>
      <c r="H41" s="9"/>
      <c r="I41" s="9"/>
      <c r="J41" s="9"/>
      <c r="K41" s="9"/>
      <c r="L41" s="9"/>
      <c r="M41" s="9"/>
      <c r="N41" s="389"/>
      <c r="P41" s="9"/>
      <c r="Q41" s="9"/>
      <c r="R41" s="9"/>
      <c r="S41" s="389"/>
      <c r="T41" s="4">
        <v>28</v>
      </c>
    </row>
    <row r="42" spans="1:20" ht="15.95" customHeight="1" x14ac:dyDescent="0.2">
      <c r="A42" s="77"/>
      <c r="B42" s="90" t="s">
        <v>401</v>
      </c>
      <c r="C42" s="100" t="s">
        <v>40</v>
      </c>
      <c r="D42" s="72" t="s">
        <v>41</v>
      </c>
      <c r="E42" s="4">
        <v>29</v>
      </c>
      <c r="F42" s="9"/>
      <c r="G42" s="9"/>
      <c r="H42" s="9"/>
      <c r="I42" s="9"/>
      <c r="J42" s="9"/>
      <c r="K42" s="9"/>
      <c r="L42" s="9"/>
      <c r="M42" s="9"/>
      <c r="N42" s="389"/>
      <c r="P42" s="9"/>
      <c r="Q42" s="9"/>
      <c r="R42" s="9"/>
      <c r="S42" s="389"/>
      <c r="T42" s="4">
        <v>29</v>
      </c>
    </row>
    <row r="43" spans="1:20" ht="15.95" customHeight="1" x14ac:dyDescent="0.2">
      <c r="A43" s="77"/>
      <c r="B43" s="90" t="s">
        <v>401</v>
      </c>
      <c r="C43" s="100" t="s">
        <v>42</v>
      </c>
      <c r="D43" s="72" t="s">
        <v>43</v>
      </c>
      <c r="E43" s="4">
        <v>15</v>
      </c>
      <c r="F43" s="9"/>
      <c r="G43" s="9"/>
      <c r="H43" s="9"/>
      <c r="I43" s="9"/>
      <c r="J43" s="9"/>
      <c r="K43" s="9"/>
      <c r="L43" s="9"/>
      <c r="M43" s="9"/>
      <c r="N43" s="389"/>
      <c r="P43" s="9"/>
      <c r="Q43" s="9"/>
      <c r="R43" s="9"/>
      <c r="S43" s="389"/>
      <c r="T43" s="4">
        <v>15</v>
      </c>
    </row>
    <row r="44" spans="1:20" ht="15.95" customHeight="1" x14ac:dyDescent="0.2">
      <c r="A44" s="77"/>
      <c r="B44" s="90" t="s">
        <v>401</v>
      </c>
      <c r="C44" s="100" t="s">
        <v>361</v>
      </c>
      <c r="D44" s="95" t="s">
        <v>46</v>
      </c>
      <c r="E44" s="4">
        <v>16</v>
      </c>
      <c r="F44" s="9"/>
      <c r="G44" s="9"/>
      <c r="H44" s="9"/>
      <c r="I44" s="9"/>
      <c r="J44" s="9"/>
      <c r="K44" s="9"/>
      <c r="L44" s="9"/>
      <c r="M44" s="9"/>
      <c r="N44" s="389"/>
      <c r="P44" s="9"/>
      <c r="Q44" s="9"/>
      <c r="R44" s="9"/>
      <c r="S44" s="389"/>
      <c r="T44" s="4">
        <v>16</v>
      </c>
    </row>
    <row r="45" spans="1:20" ht="15.95" customHeight="1" x14ac:dyDescent="0.2">
      <c r="A45" s="77"/>
      <c r="B45" s="90" t="s">
        <v>401</v>
      </c>
      <c r="C45" s="99" t="s">
        <v>1210</v>
      </c>
      <c r="D45" s="72" t="s">
        <v>148</v>
      </c>
      <c r="E45" s="4">
        <v>47</v>
      </c>
      <c r="F45" s="9"/>
      <c r="G45" s="9"/>
      <c r="H45" s="9"/>
      <c r="I45" s="9"/>
      <c r="J45" s="9"/>
      <c r="K45" s="9"/>
      <c r="L45" s="9"/>
      <c r="M45" s="9"/>
      <c r="N45" s="389"/>
      <c r="P45" s="9"/>
      <c r="Q45" s="9"/>
      <c r="R45" s="9"/>
      <c r="S45" s="389"/>
      <c r="T45" s="4">
        <v>47</v>
      </c>
    </row>
    <row r="46" spans="1:20" ht="15.95" customHeight="1" x14ac:dyDescent="0.2">
      <c r="A46" s="77"/>
      <c r="B46" s="90" t="s">
        <v>401</v>
      </c>
      <c r="C46" s="99" t="s">
        <v>429</v>
      </c>
      <c r="D46" s="72" t="s">
        <v>149</v>
      </c>
      <c r="E46" s="4">
        <v>41</v>
      </c>
      <c r="F46" s="9"/>
      <c r="G46" s="9"/>
      <c r="H46" s="9"/>
      <c r="I46" s="9"/>
      <c r="J46" s="9"/>
      <c r="K46" s="9"/>
      <c r="L46" s="9"/>
      <c r="M46" s="9"/>
      <c r="N46" s="389"/>
      <c r="P46" s="9"/>
      <c r="Q46" s="9"/>
      <c r="R46" s="9"/>
      <c r="S46" s="389"/>
      <c r="T46" s="4">
        <v>41</v>
      </c>
    </row>
    <row r="47" spans="1:20" ht="15.95" customHeight="1" x14ac:dyDescent="0.2">
      <c r="A47" s="77"/>
      <c r="B47" s="90" t="s">
        <v>401</v>
      </c>
      <c r="C47" s="99" t="s">
        <v>430</v>
      </c>
      <c r="D47" s="72" t="s">
        <v>150</v>
      </c>
      <c r="E47" s="4">
        <v>236</v>
      </c>
      <c r="F47" s="9"/>
      <c r="G47" s="9"/>
      <c r="H47" s="9"/>
      <c r="I47" s="9"/>
      <c r="J47" s="9"/>
      <c r="K47" s="9"/>
      <c r="L47" s="9"/>
      <c r="M47" s="9"/>
      <c r="N47" s="389"/>
      <c r="P47" s="9"/>
      <c r="Q47" s="9"/>
      <c r="R47" s="9"/>
      <c r="S47" s="389"/>
      <c r="T47" s="4">
        <v>236</v>
      </c>
    </row>
    <row r="48" spans="1:20" ht="15.95" customHeight="1" x14ac:dyDescent="0.2">
      <c r="A48" s="77"/>
      <c r="B48" s="90" t="s">
        <v>401</v>
      </c>
      <c r="C48" s="100" t="s">
        <v>47</v>
      </c>
      <c r="D48" s="72" t="s">
        <v>48</v>
      </c>
      <c r="E48" s="4">
        <v>18</v>
      </c>
      <c r="F48" s="9"/>
      <c r="G48" s="9"/>
      <c r="H48" s="9"/>
      <c r="I48" s="9"/>
      <c r="J48" s="9"/>
      <c r="K48" s="9"/>
      <c r="L48" s="9"/>
      <c r="M48" s="9"/>
      <c r="N48" s="389"/>
      <c r="P48" s="9"/>
      <c r="Q48" s="9"/>
      <c r="R48" s="9"/>
      <c r="S48" s="389"/>
      <c r="T48" s="4">
        <v>18</v>
      </c>
    </row>
    <row r="49" spans="1:20" ht="15.95" customHeight="1" x14ac:dyDescent="0.2">
      <c r="A49" s="77"/>
      <c r="B49" s="90" t="s">
        <v>401</v>
      </c>
      <c r="C49" s="100" t="s">
        <v>364</v>
      </c>
      <c r="D49" s="95" t="s">
        <v>64</v>
      </c>
      <c r="E49" s="4">
        <v>19</v>
      </c>
      <c r="F49" s="9"/>
      <c r="G49" s="9"/>
      <c r="H49" s="9"/>
      <c r="I49" s="9"/>
      <c r="J49" s="9"/>
      <c r="K49" s="9"/>
      <c r="L49" s="9"/>
      <c r="M49" s="9"/>
      <c r="N49" s="389"/>
      <c r="P49" s="9"/>
      <c r="Q49" s="9"/>
      <c r="R49" s="9"/>
      <c r="S49" s="389"/>
      <c r="T49" s="4">
        <v>19</v>
      </c>
    </row>
    <row r="50" spans="1:20" ht="15.95" customHeight="1" x14ac:dyDescent="0.2">
      <c r="A50" s="77"/>
      <c r="B50" s="90" t="s">
        <v>401</v>
      </c>
      <c r="C50" s="100" t="s">
        <v>49</v>
      </c>
      <c r="D50" s="72" t="s">
        <v>50</v>
      </c>
      <c r="E50" s="4">
        <v>20</v>
      </c>
      <c r="F50" s="9"/>
      <c r="G50" s="9"/>
      <c r="H50" s="9"/>
      <c r="I50" s="9"/>
      <c r="J50" s="9"/>
      <c r="K50" s="9"/>
      <c r="L50" s="9"/>
      <c r="M50" s="9"/>
      <c r="N50" s="389"/>
      <c r="P50" s="9"/>
      <c r="Q50" s="9"/>
      <c r="R50" s="9"/>
      <c r="S50" s="389"/>
      <c r="T50" s="4">
        <v>20</v>
      </c>
    </row>
    <row r="51" spans="1:20" ht="15.95" customHeight="1" x14ac:dyDescent="0.2">
      <c r="A51" s="77"/>
      <c r="B51" s="90" t="s">
        <v>401</v>
      </c>
      <c r="C51" s="100" t="s">
        <v>51</v>
      </c>
      <c r="D51" s="72" t="s">
        <v>52</v>
      </c>
      <c r="E51" s="4">
        <v>21</v>
      </c>
      <c r="F51" s="9"/>
      <c r="G51" s="9"/>
      <c r="H51" s="9"/>
      <c r="I51" s="9"/>
      <c r="J51" s="9"/>
      <c r="K51" s="9"/>
      <c r="L51" s="9"/>
      <c r="M51" s="9"/>
      <c r="N51" s="389"/>
      <c r="P51" s="9"/>
      <c r="Q51" s="9"/>
      <c r="R51" s="9"/>
      <c r="S51" s="389"/>
      <c r="T51" s="4">
        <v>21</v>
      </c>
    </row>
    <row r="52" spans="1:20" ht="15.95" customHeight="1" x14ac:dyDescent="0.2">
      <c r="A52" s="77"/>
      <c r="B52" s="90" t="s">
        <v>401</v>
      </c>
      <c r="C52" s="100" t="s">
        <v>362</v>
      </c>
      <c r="D52" s="95" t="s">
        <v>53</v>
      </c>
      <c r="E52" s="4">
        <v>22</v>
      </c>
      <c r="F52" s="9"/>
      <c r="G52" s="9"/>
      <c r="H52" s="9"/>
      <c r="I52" s="9"/>
      <c r="J52" s="9"/>
      <c r="K52" s="9"/>
      <c r="L52" s="9"/>
      <c r="M52" s="9"/>
      <c r="N52" s="389"/>
      <c r="P52" s="9"/>
      <c r="Q52" s="9"/>
      <c r="R52" s="9"/>
      <c r="S52" s="389"/>
      <c r="T52" s="4">
        <v>22</v>
      </c>
    </row>
    <row r="53" spans="1:20" ht="15.95" customHeight="1" x14ac:dyDescent="0.2">
      <c r="A53" s="77"/>
      <c r="B53" s="90" t="s">
        <v>401</v>
      </c>
      <c r="C53" s="100" t="s">
        <v>54</v>
      </c>
      <c r="D53" s="72" t="s">
        <v>55</v>
      </c>
      <c r="E53" s="4">
        <v>23</v>
      </c>
      <c r="F53" s="9"/>
      <c r="G53" s="9"/>
      <c r="H53" s="9"/>
      <c r="I53" s="9"/>
      <c r="J53" s="9"/>
      <c r="K53" s="9"/>
      <c r="L53" s="9"/>
      <c r="M53" s="9"/>
      <c r="N53" s="389"/>
      <c r="P53" s="9"/>
      <c r="Q53" s="9"/>
      <c r="R53" s="9"/>
      <c r="S53" s="389"/>
      <c r="T53" s="4">
        <v>23</v>
      </c>
    </row>
    <row r="54" spans="1:20" ht="15.95" customHeight="1" x14ac:dyDescent="0.2">
      <c r="A54" s="77"/>
      <c r="B54" s="90" t="s">
        <v>401</v>
      </c>
      <c r="C54" s="100" t="s">
        <v>1211</v>
      </c>
      <c r="D54" s="72" t="s">
        <v>67</v>
      </c>
      <c r="E54" s="4">
        <v>42</v>
      </c>
      <c r="F54" s="9"/>
      <c r="G54" s="9"/>
      <c r="H54" s="9"/>
      <c r="I54" s="9"/>
      <c r="J54" s="9"/>
      <c r="K54" s="9"/>
      <c r="L54" s="9"/>
      <c r="M54" s="9"/>
      <c r="N54" s="389"/>
      <c r="P54" s="9"/>
      <c r="Q54" s="9"/>
      <c r="R54" s="9"/>
      <c r="S54" s="389"/>
      <c r="T54" s="4">
        <v>42</v>
      </c>
    </row>
    <row r="55" spans="1:20" ht="15.95" customHeight="1" x14ac:dyDescent="0.2">
      <c r="A55" s="77"/>
      <c r="B55" s="90" t="s">
        <v>401</v>
      </c>
      <c r="C55" s="99" t="s">
        <v>432</v>
      </c>
      <c r="D55" s="72" t="s">
        <v>152</v>
      </c>
      <c r="E55" s="4">
        <v>24</v>
      </c>
      <c r="F55" s="9"/>
      <c r="G55" s="9"/>
      <c r="H55" s="9"/>
      <c r="I55" s="9"/>
      <c r="J55" s="9"/>
      <c r="K55" s="9"/>
      <c r="L55" s="9"/>
      <c r="M55" s="9"/>
      <c r="N55" s="389"/>
      <c r="P55" s="9"/>
      <c r="Q55" s="9"/>
      <c r="R55" s="9"/>
      <c r="S55" s="389"/>
      <c r="T55" s="4">
        <v>24</v>
      </c>
    </row>
    <row r="56" spans="1:20" ht="15.95" customHeight="1" x14ac:dyDescent="0.2">
      <c r="A56" s="77"/>
      <c r="B56" s="90" t="s">
        <v>401</v>
      </c>
      <c r="C56" s="100" t="s">
        <v>59</v>
      </c>
      <c r="D56" s="72" t="s">
        <v>60</v>
      </c>
      <c r="E56" s="4">
        <v>25</v>
      </c>
      <c r="F56" s="9"/>
      <c r="G56" s="9"/>
      <c r="H56" s="9"/>
      <c r="I56" s="9"/>
      <c r="J56" s="9"/>
      <c r="K56" s="9"/>
      <c r="L56" s="9"/>
      <c r="M56" s="9"/>
      <c r="N56" s="389"/>
      <c r="P56" s="9"/>
      <c r="Q56" s="9"/>
      <c r="R56" s="9"/>
      <c r="S56" s="389"/>
      <c r="T56" s="4">
        <v>25</v>
      </c>
    </row>
    <row r="57" spans="1:20" ht="15.95" customHeight="1" x14ac:dyDescent="0.2">
      <c r="A57" s="77"/>
      <c r="B57" s="90" t="s">
        <v>401</v>
      </c>
      <c r="C57" s="99" t="s">
        <v>431</v>
      </c>
      <c r="D57" s="72" t="s">
        <v>151</v>
      </c>
      <c r="E57" s="4">
        <v>48</v>
      </c>
      <c r="F57" s="9"/>
      <c r="G57" s="9"/>
      <c r="H57" s="9"/>
      <c r="I57" s="9"/>
      <c r="J57" s="9"/>
      <c r="K57" s="9"/>
      <c r="L57" s="9"/>
      <c r="M57" s="9"/>
      <c r="N57" s="389"/>
      <c r="P57" s="9"/>
      <c r="Q57" s="9"/>
      <c r="R57" s="9"/>
      <c r="S57" s="389"/>
      <c r="T57" s="4">
        <v>48</v>
      </c>
    </row>
    <row r="58" spans="1:20" ht="15.95" customHeight="1" x14ac:dyDescent="0.2">
      <c r="A58" s="77"/>
      <c r="B58" s="90" t="s">
        <v>401</v>
      </c>
      <c r="C58" s="100" t="s">
        <v>916</v>
      </c>
      <c r="D58" s="72" t="s">
        <v>57</v>
      </c>
      <c r="E58" s="4">
        <v>49</v>
      </c>
      <c r="F58" s="9"/>
      <c r="G58" s="9"/>
      <c r="H58" s="9"/>
      <c r="I58" s="9"/>
      <c r="J58" s="9"/>
      <c r="K58" s="9"/>
      <c r="L58" s="9"/>
      <c r="M58" s="9"/>
      <c r="N58" s="389"/>
      <c r="P58" s="9"/>
      <c r="Q58" s="9"/>
      <c r="R58" s="9"/>
      <c r="S58" s="389"/>
      <c r="T58" s="4">
        <v>49</v>
      </c>
    </row>
    <row r="59" spans="1:20" ht="15.95" customHeight="1" x14ac:dyDescent="0.2">
      <c r="A59" s="77"/>
      <c r="B59" s="90" t="s">
        <v>401</v>
      </c>
      <c r="C59" s="100" t="s">
        <v>391</v>
      </c>
      <c r="D59" s="72" t="s">
        <v>56</v>
      </c>
      <c r="E59" s="4">
        <v>46</v>
      </c>
      <c r="F59" s="9"/>
      <c r="G59" s="9"/>
      <c r="H59" s="9"/>
      <c r="I59" s="9"/>
      <c r="J59" s="9"/>
      <c r="K59" s="9"/>
      <c r="L59" s="9"/>
      <c r="M59" s="9"/>
      <c r="N59" s="389"/>
      <c r="P59" s="9"/>
      <c r="Q59" s="9"/>
      <c r="R59" s="9"/>
      <c r="S59" s="389"/>
      <c r="T59" s="4">
        <v>46</v>
      </c>
    </row>
    <row r="60" spans="1:20" ht="15.95" customHeight="1" x14ac:dyDescent="0.2">
      <c r="A60" s="77"/>
      <c r="B60" s="90" t="s">
        <v>401</v>
      </c>
      <c r="C60" s="100" t="s">
        <v>358</v>
      </c>
      <c r="D60" s="95" t="s">
        <v>34</v>
      </c>
      <c r="E60" s="4">
        <v>30</v>
      </c>
      <c r="F60" s="9"/>
      <c r="G60" s="9"/>
      <c r="H60" s="9"/>
      <c r="I60" s="9"/>
      <c r="J60" s="9"/>
      <c r="K60" s="9"/>
      <c r="L60" s="9"/>
      <c r="M60" s="9"/>
      <c r="N60" s="389"/>
      <c r="P60" s="9"/>
      <c r="Q60" s="9"/>
      <c r="R60" s="9"/>
      <c r="S60" s="389"/>
      <c r="T60" s="4">
        <v>30</v>
      </c>
    </row>
    <row r="61" spans="1:20" ht="15.95" customHeight="1" x14ac:dyDescent="0.2">
      <c r="A61" s="77"/>
      <c r="B61" s="90" t="s">
        <v>401</v>
      </c>
      <c r="C61" s="100" t="s">
        <v>1212</v>
      </c>
      <c r="D61" s="72" t="s">
        <v>24</v>
      </c>
      <c r="E61" s="4">
        <v>31</v>
      </c>
      <c r="F61" s="9"/>
      <c r="G61" s="9"/>
      <c r="H61" s="9"/>
      <c r="I61" s="9"/>
      <c r="J61" s="9"/>
      <c r="K61" s="9"/>
      <c r="L61" s="9"/>
      <c r="M61" s="9"/>
      <c r="N61" s="389"/>
      <c r="P61" s="9"/>
      <c r="Q61" s="9"/>
      <c r="R61" s="9"/>
      <c r="S61" s="389"/>
      <c r="T61" s="4">
        <v>31</v>
      </c>
    </row>
    <row r="62" spans="1:20" ht="15.95" customHeight="1" x14ac:dyDescent="0.2">
      <c r="A62" s="77"/>
      <c r="B62" s="90" t="s">
        <v>401</v>
      </c>
      <c r="C62" s="100" t="s">
        <v>68</v>
      </c>
      <c r="D62" s="72" t="s">
        <v>69</v>
      </c>
      <c r="E62" s="4">
        <v>32</v>
      </c>
      <c r="F62" s="9"/>
      <c r="G62" s="9"/>
      <c r="H62" s="9"/>
      <c r="I62" s="9"/>
      <c r="J62" s="9"/>
      <c r="K62" s="9"/>
      <c r="L62" s="9"/>
      <c r="M62" s="9"/>
      <c r="N62" s="389"/>
      <c r="P62" s="9"/>
      <c r="Q62" s="9"/>
      <c r="R62" s="9"/>
      <c r="S62" s="389"/>
      <c r="T62" s="4">
        <v>32</v>
      </c>
    </row>
    <row r="63" spans="1:20" ht="15.95" customHeight="1" x14ac:dyDescent="0.2">
      <c r="A63" s="77"/>
      <c r="B63" s="90" t="s">
        <v>401</v>
      </c>
      <c r="C63" s="99" t="s">
        <v>433</v>
      </c>
      <c r="D63" s="72" t="s">
        <v>153</v>
      </c>
      <c r="E63" s="4">
        <v>43</v>
      </c>
      <c r="F63" s="63"/>
      <c r="G63" s="63"/>
      <c r="H63" s="63"/>
      <c r="I63" s="63"/>
      <c r="J63" s="63"/>
      <c r="K63" s="63"/>
      <c r="L63" s="63"/>
      <c r="M63" s="63"/>
      <c r="N63" s="389"/>
      <c r="P63" s="63"/>
      <c r="Q63" s="63"/>
      <c r="R63" s="63"/>
      <c r="S63" s="389"/>
      <c r="T63" s="4">
        <v>43</v>
      </c>
    </row>
    <row r="64" spans="1:20" ht="15.95" customHeight="1" x14ac:dyDescent="0.2">
      <c r="A64" s="77"/>
      <c r="B64" s="90" t="s">
        <v>401</v>
      </c>
      <c r="C64" s="100" t="s">
        <v>44</v>
      </c>
      <c r="D64" s="72" t="s">
        <v>45</v>
      </c>
      <c r="E64" s="4">
        <v>33</v>
      </c>
      <c r="F64" s="63"/>
      <c r="G64" s="63"/>
      <c r="H64" s="63"/>
      <c r="I64" s="63"/>
      <c r="J64" s="63"/>
      <c r="K64" s="63"/>
      <c r="L64" s="63"/>
      <c r="M64" s="63"/>
      <c r="N64" s="389"/>
      <c r="P64" s="63"/>
      <c r="Q64" s="63"/>
      <c r="R64" s="63"/>
      <c r="S64" s="389"/>
      <c r="T64" s="4">
        <v>33</v>
      </c>
    </row>
    <row r="65" spans="1:20" ht="15.95" customHeight="1" x14ac:dyDescent="0.2">
      <c r="A65" s="77"/>
      <c r="B65" s="90" t="s">
        <v>401</v>
      </c>
      <c r="C65" s="100" t="s">
        <v>917</v>
      </c>
      <c r="D65" s="95" t="s">
        <v>61</v>
      </c>
      <c r="E65" s="4">
        <v>35</v>
      </c>
      <c r="F65" s="9"/>
      <c r="G65" s="9"/>
      <c r="H65" s="9"/>
      <c r="I65" s="9"/>
      <c r="J65" s="9"/>
      <c r="K65" s="9"/>
      <c r="L65" s="9"/>
      <c r="M65" s="9"/>
      <c r="N65" s="389"/>
      <c r="P65" s="9"/>
      <c r="Q65" s="9"/>
      <c r="R65" s="9"/>
      <c r="S65" s="389"/>
      <c r="T65" s="4">
        <v>35</v>
      </c>
    </row>
    <row r="66" spans="1:20" ht="15.95" customHeight="1" x14ac:dyDescent="0.2">
      <c r="A66" s="77"/>
      <c r="B66" s="90" t="s">
        <v>401</v>
      </c>
      <c r="C66" s="100" t="s">
        <v>918</v>
      </c>
      <c r="D66" s="72" t="s">
        <v>37</v>
      </c>
      <c r="E66" s="4">
        <v>36</v>
      </c>
      <c r="F66" s="9"/>
      <c r="G66" s="9"/>
      <c r="H66" s="9"/>
      <c r="I66" s="9"/>
      <c r="J66" s="9"/>
      <c r="K66" s="9"/>
      <c r="L66" s="9"/>
      <c r="M66" s="9"/>
      <c r="N66" s="389"/>
      <c r="P66" s="9"/>
      <c r="Q66" s="9"/>
      <c r="R66" s="9"/>
      <c r="S66" s="389"/>
      <c r="T66" s="4">
        <v>36</v>
      </c>
    </row>
    <row r="67" spans="1:20" ht="35.1" customHeight="1" thickBot="1" x14ac:dyDescent="0.25">
      <c r="A67" s="77"/>
      <c r="B67" s="107" t="s">
        <v>415</v>
      </c>
      <c r="C67" s="108"/>
      <c r="D67" s="109" t="s">
        <v>84</v>
      </c>
      <c r="E67" s="8"/>
      <c r="F67" s="315">
        <f t="shared" ref="F67:M67" si="1">SUM(F68,F74)</f>
        <v>0</v>
      </c>
      <c r="G67" s="315">
        <f t="shared" si="1"/>
        <v>0</v>
      </c>
      <c r="H67" s="315">
        <f t="shared" si="1"/>
        <v>0</v>
      </c>
      <c r="I67" s="315">
        <f t="shared" si="1"/>
        <v>0</v>
      </c>
      <c r="J67" s="315">
        <f t="shared" si="1"/>
        <v>0</v>
      </c>
      <c r="K67" s="315">
        <f t="shared" si="1"/>
        <v>0</v>
      </c>
      <c r="L67" s="315">
        <f t="shared" si="1"/>
        <v>0</v>
      </c>
      <c r="M67" s="315">
        <f t="shared" si="1"/>
        <v>0</v>
      </c>
      <c r="N67" s="390"/>
      <c r="P67" s="315">
        <f>SUM(P68,P74)</f>
        <v>0</v>
      </c>
      <c r="Q67" s="315">
        <f>SUM(Q68,Q74)</f>
        <v>0</v>
      </c>
      <c r="R67" s="315">
        <f>SUM(R68,R74)</f>
        <v>0</v>
      </c>
      <c r="S67" s="390"/>
      <c r="T67" s="8"/>
    </row>
    <row r="68" spans="1:20" ht="35.1" customHeight="1" thickTop="1" thickBot="1" x14ac:dyDescent="0.25">
      <c r="A68" s="77"/>
      <c r="B68" s="110" t="s">
        <v>395</v>
      </c>
      <c r="C68" s="111"/>
      <c r="D68" s="112" t="s">
        <v>1057</v>
      </c>
      <c r="E68" s="4"/>
      <c r="F68" s="315">
        <f t="shared" ref="F68:M68" si="2">SUM(F69:F73)</f>
        <v>0</v>
      </c>
      <c r="G68" s="315">
        <f t="shared" si="2"/>
        <v>0</v>
      </c>
      <c r="H68" s="315">
        <f t="shared" si="2"/>
        <v>0</v>
      </c>
      <c r="I68" s="315">
        <f t="shared" si="2"/>
        <v>0</v>
      </c>
      <c r="J68" s="315">
        <f t="shared" si="2"/>
        <v>0</v>
      </c>
      <c r="K68" s="315">
        <f t="shared" si="2"/>
        <v>0</v>
      </c>
      <c r="L68" s="315">
        <f t="shared" si="2"/>
        <v>0</v>
      </c>
      <c r="M68" s="315">
        <f t="shared" si="2"/>
        <v>0</v>
      </c>
      <c r="N68" s="390"/>
      <c r="P68" s="315">
        <f>SUM(P69:P73)</f>
        <v>0</v>
      </c>
      <c r="Q68" s="315">
        <f>SUM(Q69:Q73)</f>
        <v>0</v>
      </c>
      <c r="R68" s="315">
        <f>SUM(R69:R73)</f>
        <v>0</v>
      </c>
      <c r="S68" s="390"/>
      <c r="T68" s="4"/>
    </row>
    <row r="69" spans="1:20" ht="15.95" customHeight="1" thickTop="1" x14ac:dyDescent="0.2">
      <c r="A69" s="77"/>
      <c r="B69" s="90" t="s">
        <v>395</v>
      </c>
      <c r="C69" s="102" t="s">
        <v>70</v>
      </c>
      <c r="D69" s="72" t="s">
        <v>71</v>
      </c>
      <c r="E69" s="4">
        <v>103</v>
      </c>
      <c r="F69" s="9"/>
      <c r="G69" s="9"/>
      <c r="H69" s="9"/>
      <c r="I69" s="9"/>
      <c r="J69" s="9"/>
      <c r="K69" s="9"/>
      <c r="L69" s="9"/>
      <c r="M69" s="9"/>
      <c r="N69" s="389"/>
      <c r="P69" s="9"/>
      <c r="Q69" s="9"/>
      <c r="R69" s="9"/>
      <c r="S69" s="389"/>
      <c r="T69" s="4">
        <v>103</v>
      </c>
    </row>
    <row r="70" spans="1:20" s="340" customFormat="1" ht="15.95" customHeight="1" x14ac:dyDescent="0.2">
      <c r="A70" s="77"/>
      <c r="B70" s="90" t="s">
        <v>395</v>
      </c>
      <c r="C70" s="102" t="s">
        <v>434</v>
      </c>
      <c r="D70" s="72" t="s">
        <v>154</v>
      </c>
      <c r="E70" s="4">
        <v>104</v>
      </c>
      <c r="F70" s="9"/>
      <c r="G70" s="9"/>
      <c r="H70" s="9"/>
      <c r="I70" s="9"/>
      <c r="J70" s="9"/>
      <c r="K70" s="9"/>
      <c r="L70" s="9"/>
      <c r="M70" s="9"/>
      <c r="N70" s="389"/>
      <c r="P70" s="9"/>
      <c r="Q70" s="9"/>
      <c r="R70" s="9"/>
      <c r="S70" s="389"/>
      <c r="T70" s="4">
        <v>104</v>
      </c>
    </row>
    <row r="71" spans="1:20" s="340" customFormat="1" ht="15.95" customHeight="1" x14ac:dyDescent="0.2">
      <c r="A71" s="77"/>
      <c r="B71" s="90" t="s">
        <v>395</v>
      </c>
      <c r="C71" s="102" t="s">
        <v>813</v>
      </c>
      <c r="D71" s="72" t="s">
        <v>155</v>
      </c>
      <c r="E71" s="4">
        <v>126</v>
      </c>
      <c r="F71" s="9"/>
      <c r="G71" s="9"/>
      <c r="H71" s="9"/>
      <c r="I71" s="9"/>
      <c r="J71" s="9"/>
      <c r="K71" s="9"/>
      <c r="L71" s="9"/>
      <c r="M71" s="9"/>
      <c r="N71" s="389"/>
      <c r="P71" s="9"/>
      <c r="Q71" s="9"/>
      <c r="R71" s="9"/>
      <c r="S71" s="389"/>
      <c r="T71" s="4">
        <v>126</v>
      </c>
    </row>
    <row r="72" spans="1:20" s="340" customFormat="1" ht="15.95" customHeight="1" x14ac:dyDescent="0.2">
      <c r="A72" s="77"/>
      <c r="B72" s="90" t="s">
        <v>395</v>
      </c>
      <c r="C72" s="102" t="s">
        <v>392</v>
      </c>
      <c r="D72" s="95" t="s">
        <v>73</v>
      </c>
      <c r="E72" s="4">
        <v>130</v>
      </c>
      <c r="F72" s="9"/>
      <c r="G72" s="9"/>
      <c r="H72" s="9"/>
      <c r="I72" s="9"/>
      <c r="J72" s="9"/>
      <c r="K72" s="9"/>
      <c r="L72" s="9"/>
      <c r="M72" s="9"/>
      <c r="N72" s="389"/>
      <c r="P72" s="9"/>
      <c r="Q72" s="9"/>
      <c r="R72" s="9"/>
      <c r="S72" s="389"/>
      <c r="T72" s="4">
        <v>130</v>
      </c>
    </row>
    <row r="73" spans="1:20" ht="15.95" customHeight="1" x14ac:dyDescent="0.2">
      <c r="A73" s="77"/>
      <c r="B73" s="90" t="s">
        <v>395</v>
      </c>
      <c r="C73" s="99" t="s">
        <v>156</v>
      </c>
      <c r="D73" s="72" t="s">
        <v>157</v>
      </c>
      <c r="E73" s="4">
        <v>153</v>
      </c>
      <c r="F73" s="9"/>
      <c r="G73" s="9"/>
      <c r="H73" s="9"/>
      <c r="I73" s="9"/>
      <c r="J73" s="9"/>
      <c r="K73" s="9"/>
      <c r="L73" s="9"/>
      <c r="M73" s="9"/>
      <c r="N73" s="389"/>
      <c r="P73" s="9"/>
      <c r="Q73" s="9"/>
      <c r="R73" s="9"/>
      <c r="S73" s="389"/>
      <c r="T73" s="4">
        <v>153</v>
      </c>
    </row>
    <row r="74" spans="1:20" ht="35.1" customHeight="1" thickBot="1" x14ac:dyDescent="0.25">
      <c r="A74" s="77"/>
      <c r="B74" s="118" t="s">
        <v>396</v>
      </c>
      <c r="C74" s="98"/>
      <c r="D74" s="169" t="s">
        <v>95</v>
      </c>
      <c r="E74" s="73"/>
      <c r="F74" s="315">
        <f t="shared" ref="F74:M74" si="3">SUM(F75:F125)</f>
        <v>0</v>
      </c>
      <c r="G74" s="315">
        <f t="shared" si="3"/>
        <v>0</v>
      </c>
      <c r="H74" s="315">
        <f t="shared" si="3"/>
        <v>0</v>
      </c>
      <c r="I74" s="315">
        <f t="shared" si="3"/>
        <v>0</v>
      </c>
      <c r="J74" s="315">
        <f t="shared" si="3"/>
        <v>0</v>
      </c>
      <c r="K74" s="315">
        <f t="shared" si="3"/>
        <v>0</v>
      </c>
      <c r="L74" s="315">
        <f t="shared" si="3"/>
        <v>0</v>
      </c>
      <c r="M74" s="315">
        <f t="shared" si="3"/>
        <v>0</v>
      </c>
      <c r="N74" s="390"/>
      <c r="P74" s="315">
        <f>SUM(P75:P125)</f>
        <v>0</v>
      </c>
      <c r="Q74" s="315">
        <f>SUM(Q75:Q125)</f>
        <v>0</v>
      </c>
      <c r="R74" s="315">
        <f>SUM(R75:R125)</f>
        <v>0</v>
      </c>
      <c r="S74" s="390"/>
      <c r="T74" s="73"/>
    </row>
    <row r="75" spans="1:20" ht="15.95" customHeight="1" thickTop="1" x14ac:dyDescent="0.2">
      <c r="A75" s="77"/>
      <c r="B75" s="90" t="s">
        <v>396</v>
      </c>
      <c r="C75" s="99" t="s">
        <v>814</v>
      </c>
      <c r="D75" s="95" t="s">
        <v>158</v>
      </c>
      <c r="E75" s="4">
        <v>105</v>
      </c>
      <c r="F75" s="63"/>
      <c r="G75" s="63"/>
      <c r="H75" s="63"/>
      <c r="I75" s="63"/>
      <c r="J75" s="63"/>
      <c r="K75" s="63"/>
      <c r="L75" s="63"/>
      <c r="M75" s="63"/>
      <c r="N75" s="389"/>
      <c r="P75" s="63"/>
      <c r="Q75" s="63"/>
      <c r="R75" s="63"/>
      <c r="S75" s="389"/>
      <c r="T75" s="4">
        <v>105</v>
      </c>
    </row>
    <row r="76" spans="1:20" s="340" customFormat="1" ht="15.95" customHeight="1" x14ac:dyDescent="0.2">
      <c r="A76" s="77"/>
      <c r="B76" s="90" t="s">
        <v>396</v>
      </c>
      <c r="C76" s="99" t="s">
        <v>444</v>
      </c>
      <c r="D76" s="72" t="s">
        <v>173</v>
      </c>
      <c r="E76" s="4">
        <v>106</v>
      </c>
      <c r="F76" s="63"/>
      <c r="G76" s="63"/>
      <c r="H76" s="63"/>
      <c r="I76" s="63"/>
      <c r="J76" s="63"/>
      <c r="K76" s="63"/>
      <c r="L76" s="63"/>
      <c r="M76" s="63"/>
      <c r="N76" s="389"/>
      <c r="P76" s="63"/>
      <c r="Q76" s="63"/>
      <c r="R76" s="63"/>
      <c r="S76" s="389"/>
      <c r="T76" s="4">
        <v>106</v>
      </c>
    </row>
    <row r="77" spans="1:20" s="340" customFormat="1" ht="15.95" customHeight="1" x14ac:dyDescent="0.2">
      <c r="A77" s="77"/>
      <c r="B77" s="90" t="s">
        <v>396</v>
      </c>
      <c r="C77" s="99" t="s">
        <v>446</v>
      </c>
      <c r="D77" s="72" t="s">
        <v>175</v>
      </c>
      <c r="E77" s="4">
        <v>107</v>
      </c>
      <c r="F77" s="63"/>
      <c r="G77" s="63"/>
      <c r="H77" s="63"/>
      <c r="I77" s="63"/>
      <c r="J77" s="63"/>
      <c r="K77" s="63"/>
      <c r="L77" s="63"/>
      <c r="M77" s="63"/>
      <c r="N77" s="389"/>
      <c r="P77" s="63"/>
      <c r="Q77" s="63"/>
      <c r="R77" s="63"/>
      <c r="S77" s="389"/>
      <c r="T77" s="4">
        <v>107</v>
      </c>
    </row>
    <row r="78" spans="1:20" s="340" customFormat="1" ht="15.95" customHeight="1" x14ac:dyDescent="0.2">
      <c r="A78" s="77"/>
      <c r="B78" s="90" t="s">
        <v>396</v>
      </c>
      <c r="C78" s="99" t="s">
        <v>435</v>
      </c>
      <c r="D78" s="72" t="s">
        <v>159</v>
      </c>
      <c r="E78" s="4">
        <v>108</v>
      </c>
      <c r="F78" s="63"/>
      <c r="G78" s="63"/>
      <c r="H78" s="63"/>
      <c r="I78" s="63"/>
      <c r="J78" s="63"/>
      <c r="K78" s="63"/>
      <c r="L78" s="63"/>
      <c r="M78" s="63"/>
      <c r="N78" s="389"/>
      <c r="P78" s="63"/>
      <c r="Q78" s="63"/>
      <c r="R78" s="63"/>
      <c r="S78" s="389"/>
      <c r="T78" s="4">
        <v>108</v>
      </c>
    </row>
    <row r="79" spans="1:20" s="340" customFormat="1" ht="15.95" customHeight="1" x14ac:dyDescent="0.2">
      <c r="A79" s="77"/>
      <c r="B79" s="90" t="s">
        <v>396</v>
      </c>
      <c r="C79" s="99" t="s">
        <v>919</v>
      </c>
      <c r="D79" s="72" t="s">
        <v>160</v>
      </c>
      <c r="E79" s="4">
        <v>109</v>
      </c>
      <c r="F79" s="63"/>
      <c r="G79" s="63"/>
      <c r="H79" s="63"/>
      <c r="I79" s="63"/>
      <c r="J79" s="63"/>
      <c r="K79" s="63"/>
      <c r="L79" s="63"/>
      <c r="M79" s="63"/>
      <c r="N79" s="389"/>
      <c r="P79" s="63"/>
      <c r="Q79" s="63"/>
      <c r="R79" s="63"/>
      <c r="S79" s="389"/>
      <c r="T79" s="4">
        <v>109</v>
      </c>
    </row>
    <row r="80" spans="1:20" s="340" customFormat="1" ht="15.95" customHeight="1" x14ac:dyDescent="0.2">
      <c r="A80" s="77"/>
      <c r="B80" s="90" t="s">
        <v>396</v>
      </c>
      <c r="C80" s="99" t="s">
        <v>815</v>
      </c>
      <c r="D80" s="95" t="s">
        <v>161</v>
      </c>
      <c r="E80" s="4">
        <v>175</v>
      </c>
      <c r="F80" s="63"/>
      <c r="G80" s="63"/>
      <c r="H80" s="63"/>
      <c r="I80" s="63"/>
      <c r="J80" s="63"/>
      <c r="K80" s="63"/>
      <c r="L80" s="63"/>
      <c r="M80" s="63"/>
      <c r="N80" s="389"/>
      <c r="P80" s="63"/>
      <c r="Q80" s="63"/>
      <c r="R80" s="63"/>
      <c r="S80" s="389"/>
      <c r="T80" s="4">
        <v>175</v>
      </c>
    </row>
    <row r="81" spans="1:20" s="340" customFormat="1" ht="15.95" customHeight="1" x14ac:dyDescent="0.2">
      <c r="A81" s="77"/>
      <c r="B81" s="90" t="s">
        <v>396</v>
      </c>
      <c r="C81" s="99" t="s">
        <v>436</v>
      </c>
      <c r="D81" s="72" t="s">
        <v>162</v>
      </c>
      <c r="E81" s="4">
        <v>110</v>
      </c>
      <c r="F81" s="63"/>
      <c r="G81" s="63"/>
      <c r="H81" s="63"/>
      <c r="I81" s="63"/>
      <c r="J81" s="63"/>
      <c r="K81" s="63"/>
      <c r="L81" s="63"/>
      <c r="M81" s="63"/>
      <c r="N81" s="389"/>
      <c r="P81" s="63"/>
      <c r="Q81" s="63"/>
      <c r="R81" s="63"/>
      <c r="S81" s="389"/>
      <c r="T81" s="4">
        <v>110</v>
      </c>
    </row>
    <row r="82" spans="1:20" s="340" customFormat="1" ht="15.95" customHeight="1" x14ac:dyDescent="0.2">
      <c r="A82" s="77"/>
      <c r="B82" s="90" t="s">
        <v>396</v>
      </c>
      <c r="C82" s="99" t="s">
        <v>437</v>
      </c>
      <c r="D82" s="72" t="s">
        <v>163</v>
      </c>
      <c r="E82" s="4">
        <v>111</v>
      </c>
      <c r="F82" s="63"/>
      <c r="G82" s="63"/>
      <c r="H82" s="63"/>
      <c r="I82" s="63"/>
      <c r="J82" s="63"/>
      <c r="K82" s="63"/>
      <c r="L82" s="63"/>
      <c r="M82" s="63"/>
      <c r="N82" s="389"/>
      <c r="P82" s="63"/>
      <c r="Q82" s="63"/>
      <c r="R82" s="63"/>
      <c r="S82" s="389"/>
      <c r="T82" s="4">
        <v>111</v>
      </c>
    </row>
    <row r="83" spans="1:20" s="340" customFormat="1" ht="15.95" customHeight="1" x14ac:dyDescent="0.2">
      <c r="A83" s="77"/>
      <c r="B83" s="90" t="s">
        <v>396</v>
      </c>
      <c r="C83" s="99" t="s">
        <v>920</v>
      </c>
      <c r="D83" s="72" t="s">
        <v>170</v>
      </c>
      <c r="E83" s="4">
        <v>113</v>
      </c>
      <c r="F83" s="63"/>
      <c r="G83" s="63"/>
      <c r="H83" s="63"/>
      <c r="I83" s="63"/>
      <c r="J83" s="63"/>
      <c r="K83" s="63"/>
      <c r="L83" s="63"/>
      <c r="M83" s="63"/>
      <c r="N83" s="389"/>
      <c r="P83" s="63"/>
      <c r="Q83" s="63"/>
      <c r="R83" s="63"/>
      <c r="S83" s="389"/>
      <c r="T83" s="4">
        <v>113</v>
      </c>
    </row>
    <row r="84" spans="1:20" s="340" customFormat="1" ht="15.95" customHeight="1" x14ac:dyDescent="0.2">
      <c r="A84" s="77"/>
      <c r="B84" s="90" t="s">
        <v>396</v>
      </c>
      <c r="C84" s="99" t="s">
        <v>443</v>
      </c>
      <c r="D84" s="72" t="s">
        <v>172</v>
      </c>
      <c r="E84" s="4">
        <v>112</v>
      </c>
      <c r="F84" s="63"/>
      <c r="G84" s="63"/>
      <c r="H84" s="63"/>
      <c r="I84" s="63"/>
      <c r="J84" s="63"/>
      <c r="K84" s="63"/>
      <c r="L84" s="63"/>
      <c r="M84" s="63"/>
      <c r="N84" s="389"/>
      <c r="P84" s="63"/>
      <c r="Q84" s="63"/>
      <c r="R84" s="63"/>
      <c r="S84" s="389"/>
      <c r="T84" s="4">
        <v>112</v>
      </c>
    </row>
    <row r="85" spans="1:20" s="340" customFormat="1" ht="15.95" customHeight="1" x14ac:dyDescent="0.2">
      <c r="A85" s="77"/>
      <c r="B85" s="90" t="s">
        <v>396</v>
      </c>
      <c r="C85" s="99" t="s">
        <v>445</v>
      </c>
      <c r="D85" s="72" t="s">
        <v>174</v>
      </c>
      <c r="E85" s="4">
        <v>102</v>
      </c>
      <c r="F85" s="63"/>
      <c r="G85" s="63"/>
      <c r="H85" s="63"/>
      <c r="I85" s="63"/>
      <c r="J85" s="63"/>
      <c r="K85" s="63"/>
      <c r="L85" s="63"/>
      <c r="M85" s="63"/>
      <c r="N85" s="389"/>
      <c r="P85" s="63"/>
      <c r="Q85" s="63"/>
      <c r="R85" s="63"/>
      <c r="S85" s="389"/>
      <c r="T85" s="4">
        <v>102</v>
      </c>
    </row>
    <row r="86" spans="1:20" s="340" customFormat="1" ht="15.95" customHeight="1" x14ac:dyDescent="0.2">
      <c r="A86" s="77"/>
      <c r="B86" s="90" t="s">
        <v>396</v>
      </c>
      <c r="C86" s="99" t="s">
        <v>447</v>
      </c>
      <c r="D86" s="72" t="s">
        <v>176</v>
      </c>
      <c r="E86" s="4">
        <v>114</v>
      </c>
      <c r="F86" s="63"/>
      <c r="G86" s="63"/>
      <c r="H86" s="63"/>
      <c r="I86" s="63"/>
      <c r="J86" s="63"/>
      <c r="K86" s="63"/>
      <c r="L86" s="63"/>
      <c r="M86" s="63"/>
      <c r="N86" s="389"/>
      <c r="P86" s="63"/>
      <c r="Q86" s="63"/>
      <c r="R86" s="63"/>
      <c r="S86" s="389"/>
      <c r="T86" s="4">
        <v>114</v>
      </c>
    </row>
    <row r="87" spans="1:20" s="340" customFormat="1" ht="15.95" customHeight="1" x14ac:dyDescent="0.2">
      <c r="A87" s="77"/>
      <c r="B87" s="90" t="s">
        <v>396</v>
      </c>
      <c r="C87" s="99" t="s">
        <v>448</v>
      </c>
      <c r="D87" s="72" t="s">
        <v>177</v>
      </c>
      <c r="E87" s="4">
        <v>115</v>
      </c>
      <c r="F87" s="63"/>
      <c r="G87" s="63"/>
      <c r="H87" s="63"/>
      <c r="I87" s="63"/>
      <c r="J87" s="63"/>
      <c r="K87" s="63"/>
      <c r="L87" s="63"/>
      <c r="M87" s="63"/>
      <c r="N87" s="389"/>
      <c r="P87" s="63"/>
      <c r="Q87" s="63"/>
      <c r="R87" s="63"/>
      <c r="S87" s="389"/>
      <c r="T87" s="4">
        <v>115</v>
      </c>
    </row>
    <row r="88" spans="1:20" s="340" customFormat="1" ht="15.95" customHeight="1" x14ac:dyDescent="0.2">
      <c r="A88" s="77"/>
      <c r="B88" s="90" t="s">
        <v>396</v>
      </c>
      <c r="C88" s="99" t="s">
        <v>449</v>
      </c>
      <c r="D88" s="72" t="s">
        <v>178</v>
      </c>
      <c r="E88" s="4">
        <v>116</v>
      </c>
      <c r="F88" s="63"/>
      <c r="G88" s="63"/>
      <c r="H88" s="63"/>
      <c r="I88" s="63"/>
      <c r="J88" s="63"/>
      <c r="K88" s="63"/>
      <c r="L88" s="63"/>
      <c r="M88" s="63"/>
      <c r="N88" s="389"/>
      <c r="P88" s="63"/>
      <c r="Q88" s="63"/>
      <c r="R88" s="63"/>
      <c r="S88" s="389"/>
      <c r="T88" s="4">
        <v>116</v>
      </c>
    </row>
    <row r="89" spans="1:20" s="340" customFormat="1" ht="15.95" customHeight="1" x14ac:dyDescent="0.2">
      <c r="A89" s="77"/>
      <c r="B89" s="90" t="s">
        <v>396</v>
      </c>
      <c r="C89" s="99" t="s">
        <v>450</v>
      </c>
      <c r="D89" s="72" t="s">
        <v>179</v>
      </c>
      <c r="E89" s="4">
        <v>117</v>
      </c>
      <c r="F89" s="63"/>
      <c r="G89" s="63"/>
      <c r="H89" s="63"/>
      <c r="I89" s="63"/>
      <c r="J89" s="63"/>
      <c r="K89" s="63"/>
      <c r="L89" s="63"/>
      <c r="M89" s="63"/>
      <c r="N89" s="389"/>
      <c r="P89" s="63"/>
      <c r="Q89" s="63"/>
      <c r="R89" s="63"/>
      <c r="S89" s="389"/>
      <c r="T89" s="4">
        <v>117</v>
      </c>
    </row>
    <row r="90" spans="1:20" s="340" customFormat="1" ht="15.95" customHeight="1" x14ac:dyDescent="0.2">
      <c r="A90" s="77"/>
      <c r="B90" s="90" t="s">
        <v>396</v>
      </c>
      <c r="C90" s="99" t="s">
        <v>451</v>
      </c>
      <c r="D90" s="72" t="s">
        <v>180</v>
      </c>
      <c r="E90" s="4">
        <v>118</v>
      </c>
      <c r="F90" s="63"/>
      <c r="G90" s="63"/>
      <c r="H90" s="63"/>
      <c r="I90" s="63"/>
      <c r="J90" s="63"/>
      <c r="K90" s="63"/>
      <c r="L90" s="63"/>
      <c r="M90" s="63"/>
      <c r="N90" s="389"/>
      <c r="P90" s="63"/>
      <c r="Q90" s="63"/>
      <c r="R90" s="63"/>
      <c r="S90" s="389"/>
      <c r="T90" s="4">
        <v>118</v>
      </c>
    </row>
    <row r="91" spans="1:20" s="340" customFormat="1" ht="15.95" customHeight="1" x14ac:dyDescent="0.2">
      <c r="A91" s="77"/>
      <c r="B91" s="90" t="s">
        <v>396</v>
      </c>
      <c r="C91" s="99" t="s">
        <v>438</v>
      </c>
      <c r="D91" s="72" t="s">
        <v>164</v>
      </c>
      <c r="E91" s="4">
        <v>119</v>
      </c>
      <c r="F91" s="63"/>
      <c r="G91" s="63"/>
      <c r="H91" s="63"/>
      <c r="I91" s="63"/>
      <c r="J91" s="63"/>
      <c r="K91" s="63"/>
      <c r="L91" s="63"/>
      <c r="M91" s="63"/>
      <c r="N91" s="389"/>
      <c r="P91" s="63"/>
      <c r="Q91" s="63"/>
      <c r="R91" s="63"/>
      <c r="S91" s="389"/>
      <c r="T91" s="4">
        <v>119</v>
      </c>
    </row>
    <row r="92" spans="1:20" s="340" customFormat="1" ht="15.95" customHeight="1" x14ac:dyDescent="0.2">
      <c r="A92" s="77"/>
      <c r="B92" s="90" t="s">
        <v>396</v>
      </c>
      <c r="C92" s="99" t="s">
        <v>439</v>
      </c>
      <c r="D92" s="72" t="s">
        <v>165</v>
      </c>
      <c r="E92" s="4">
        <v>120</v>
      </c>
      <c r="F92" s="63"/>
      <c r="G92" s="63"/>
      <c r="H92" s="63"/>
      <c r="I92" s="63"/>
      <c r="J92" s="63"/>
      <c r="K92" s="63"/>
      <c r="L92" s="63"/>
      <c r="M92" s="63"/>
      <c r="N92" s="389"/>
      <c r="P92" s="63"/>
      <c r="Q92" s="63"/>
      <c r="R92" s="63"/>
      <c r="S92" s="389"/>
      <c r="T92" s="4">
        <v>120</v>
      </c>
    </row>
    <row r="93" spans="1:20" s="340" customFormat="1" ht="15.95" customHeight="1" x14ac:dyDescent="0.2">
      <c r="A93" s="77"/>
      <c r="B93" s="90" t="s">
        <v>396</v>
      </c>
      <c r="C93" s="99" t="s">
        <v>452</v>
      </c>
      <c r="D93" s="72" t="s">
        <v>181</v>
      </c>
      <c r="E93" s="4">
        <v>121</v>
      </c>
      <c r="F93" s="63"/>
      <c r="G93" s="63"/>
      <c r="H93" s="63"/>
      <c r="I93" s="63"/>
      <c r="J93" s="63"/>
      <c r="K93" s="63"/>
      <c r="L93" s="63"/>
      <c r="M93" s="63"/>
      <c r="N93" s="389"/>
      <c r="P93" s="63"/>
      <c r="Q93" s="63"/>
      <c r="R93" s="63"/>
      <c r="S93" s="389"/>
      <c r="T93" s="4">
        <v>121</v>
      </c>
    </row>
    <row r="94" spans="1:20" s="340" customFormat="1" ht="15.95" customHeight="1" x14ac:dyDescent="0.2">
      <c r="A94" s="77"/>
      <c r="B94" s="90" t="s">
        <v>396</v>
      </c>
      <c r="C94" s="99" t="s">
        <v>816</v>
      </c>
      <c r="D94" s="95" t="s">
        <v>168</v>
      </c>
      <c r="E94" s="4">
        <v>122</v>
      </c>
      <c r="F94" s="63"/>
      <c r="G94" s="63"/>
      <c r="H94" s="63"/>
      <c r="I94" s="63"/>
      <c r="J94" s="63"/>
      <c r="K94" s="63"/>
      <c r="L94" s="63"/>
      <c r="M94" s="63"/>
      <c r="N94" s="389"/>
      <c r="P94" s="63"/>
      <c r="Q94" s="63"/>
      <c r="R94" s="63"/>
      <c r="S94" s="389"/>
      <c r="T94" s="4">
        <v>122</v>
      </c>
    </row>
    <row r="95" spans="1:20" s="340" customFormat="1" ht="15.95" customHeight="1" x14ac:dyDescent="0.2">
      <c r="A95" s="77"/>
      <c r="B95" s="90" t="s">
        <v>396</v>
      </c>
      <c r="C95" s="99" t="s">
        <v>442</v>
      </c>
      <c r="D95" s="72" t="s">
        <v>169</v>
      </c>
      <c r="E95" s="4">
        <v>123</v>
      </c>
      <c r="F95" s="63"/>
      <c r="G95" s="63"/>
      <c r="H95" s="63"/>
      <c r="I95" s="63"/>
      <c r="J95" s="63"/>
      <c r="K95" s="63"/>
      <c r="L95" s="63"/>
      <c r="M95" s="63"/>
      <c r="N95" s="389"/>
      <c r="P95" s="63"/>
      <c r="Q95" s="63"/>
      <c r="R95" s="63"/>
      <c r="S95" s="389"/>
      <c r="T95" s="4">
        <v>123</v>
      </c>
    </row>
    <row r="96" spans="1:20" s="340" customFormat="1" ht="15.95" customHeight="1" x14ac:dyDescent="0.2">
      <c r="A96" s="77"/>
      <c r="B96" s="90" t="s">
        <v>396</v>
      </c>
      <c r="C96" s="99" t="s">
        <v>817</v>
      </c>
      <c r="D96" s="95" t="s">
        <v>171</v>
      </c>
      <c r="E96" s="4">
        <v>155</v>
      </c>
      <c r="F96" s="63"/>
      <c r="G96" s="63"/>
      <c r="H96" s="63"/>
      <c r="I96" s="63"/>
      <c r="J96" s="63"/>
      <c r="K96" s="63"/>
      <c r="L96" s="63"/>
      <c r="M96" s="63"/>
      <c r="N96" s="389"/>
      <c r="P96" s="63"/>
      <c r="Q96" s="63"/>
      <c r="R96" s="63"/>
      <c r="S96" s="389"/>
      <c r="T96" s="4">
        <v>155</v>
      </c>
    </row>
    <row r="97" spans="1:20" s="340" customFormat="1" ht="15.95" customHeight="1" x14ac:dyDescent="0.2">
      <c r="A97" s="77"/>
      <c r="B97" s="90" t="s">
        <v>396</v>
      </c>
      <c r="C97" s="99" t="s">
        <v>453</v>
      </c>
      <c r="D97" s="72" t="s">
        <v>182</v>
      </c>
      <c r="E97" s="4">
        <v>124</v>
      </c>
      <c r="F97" s="63"/>
      <c r="G97" s="63"/>
      <c r="H97" s="63"/>
      <c r="I97" s="63"/>
      <c r="J97" s="63"/>
      <c r="K97" s="63"/>
      <c r="L97" s="63"/>
      <c r="M97" s="63"/>
      <c r="N97" s="389"/>
      <c r="P97" s="63"/>
      <c r="Q97" s="63"/>
      <c r="R97" s="63"/>
      <c r="S97" s="389"/>
      <c r="T97" s="4">
        <v>124</v>
      </c>
    </row>
    <row r="98" spans="1:20" s="340" customFormat="1" ht="15.95" customHeight="1" x14ac:dyDescent="0.2">
      <c r="A98" s="77"/>
      <c r="B98" s="90" t="s">
        <v>396</v>
      </c>
      <c r="C98" s="99" t="s">
        <v>345</v>
      </c>
      <c r="D98" s="72" t="s">
        <v>183</v>
      </c>
      <c r="E98" s="4">
        <v>125</v>
      </c>
      <c r="F98" s="63"/>
      <c r="G98" s="63"/>
      <c r="H98" s="63"/>
      <c r="I98" s="63"/>
      <c r="J98" s="63"/>
      <c r="K98" s="63"/>
      <c r="L98" s="63"/>
      <c r="M98" s="63"/>
      <c r="N98" s="389"/>
      <c r="P98" s="63"/>
      <c r="Q98" s="63"/>
      <c r="R98" s="63"/>
      <c r="S98" s="389"/>
      <c r="T98" s="4">
        <v>125</v>
      </c>
    </row>
    <row r="99" spans="1:20" s="340" customFormat="1" ht="15.95" customHeight="1" x14ac:dyDescent="0.2">
      <c r="A99" s="77"/>
      <c r="B99" s="90" t="s">
        <v>396</v>
      </c>
      <c r="C99" s="99" t="s">
        <v>454</v>
      </c>
      <c r="D99" s="72" t="s">
        <v>184</v>
      </c>
      <c r="E99" s="4">
        <v>127</v>
      </c>
      <c r="F99" s="63"/>
      <c r="G99" s="63"/>
      <c r="H99" s="63"/>
      <c r="I99" s="63"/>
      <c r="J99" s="63"/>
      <c r="K99" s="63"/>
      <c r="L99" s="63"/>
      <c r="M99" s="63"/>
      <c r="N99" s="389"/>
      <c r="P99" s="63"/>
      <c r="Q99" s="63"/>
      <c r="R99" s="63"/>
      <c r="S99" s="389"/>
      <c r="T99" s="4">
        <v>127</v>
      </c>
    </row>
    <row r="100" spans="1:20" s="340" customFormat="1" ht="15.95" customHeight="1" x14ac:dyDescent="0.2">
      <c r="A100" s="77"/>
      <c r="B100" s="90" t="s">
        <v>396</v>
      </c>
      <c r="C100" s="99" t="s">
        <v>455</v>
      </c>
      <c r="D100" s="72" t="s">
        <v>185</v>
      </c>
      <c r="E100" s="4">
        <v>128</v>
      </c>
      <c r="F100" s="63"/>
      <c r="G100" s="63"/>
      <c r="H100" s="63"/>
      <c r="I100" s="63"/>
      <c r="J100" s="63"/>
      <c r="K100" s="63"/>
      <c r="L100" s="63"/>
      <c r="M100" s="63"/>
      <c r="N100" s="389"/>
      <c r="P100" s="63"/>
      <c r="Q100" s="63"/>
      <c r="R100" s="63"/>
      <c r="S100" s="389"/>
      <c r="T100" s="4">
        <v>128</v>
      </c>
    </row>
    <row r="101" spans="1:20" s="340" customFormat="1" ht="15.95" customHeight="1" x14ac:dyDescent="0.2">
      <c r="A101" s="77"/>
      <c r="B101" s="90" t="s">
        <v>396</v>
      </c>
      <c r="C101" s="99" t="s">
        <v>456</v>
      </c>
      <c r="D101" s="72" t="s">
        <v>186</v>
      </c>
      <c r="E101" s="4">
        <v>129</v>
      </c>
      <c r="F101" s="63"/>
      <c r="G101" s="63"/>
      <c r="H101" s="63"/>
      <c r="I101" s="63"/>
      <c r="J101" s="63"/>
      <c r="K101" s="63"/>
      <c r="L101" s="63"/>
      <c r="M101" s="63"/>
      <c r="N101" s="389"/>
      <c r="P101" s="63"/>
      <c r="Q101" s="63"/>
      <c r="R101" s="63"/>
      <c r="S101" s="389"/>
      <c r="T101" s="4">
        <v>129</v>
      </c>
    </row>
    <row r="102" spans="1:20" s="340" customFormat="1" ht="15.95" customHeight="1" x14ac:dyDescent="0.2">
      <c r="A102" s="77"/>
      <c r="B102" s="90" t="s">
        <v>396</v>
      </c>
      <c r="C102" s="99" t="s">
        <v>457</v>
      </c>
      <c r="D102" s="72" t="s">
        <v>187</v>
      </c>
      <c r="E102" s="4">
        <v>131</v>
      </c>
      <c r="F102" s="63"/>
      <c r="G102" s="63"/>
      <c r="H102" s="63"/>
      <c r="I102" s="63"/>
      <c r="J102" s="63"/>
      <c r="K102" s="63"/>
      <c r="L102" s="63"/>
      <c r="M102" s="63"/>
      <c r="N102" s="389"/>
      <c r="P102" s="63"/>
      <c r="Q102" s="63"/>
      <c r="R102" s="63"/>
      <c r="S102" s="389"/>
      <c r="T102" s="4">
        <v>131</v>
      </c>
    </row>
    <row r="103" spans="1:20" s="340" customFormat="1" ht="15.95" customHeight="1" x14ac:dyDescent="0.2">
      <c r="A103" s="77"/>
      <c r="B103" s="90" t="s">
        <v>396</v>
      </c>
      <c r="C103" s="99" t="s">
        <v>818</v>
      </c>
      <c r="D103" s="95" t="s">
        <v>188</v>
      </c>
      <c r="E103" s="4">
        <v>132</v>
      </c>
      <c r="F103" s="63"/>
      <c r="G103" s="63"/>
      <c r="H103" s="63"/>
      <c r="I103" s="63"/>
      <c r="J103" s="63"/>
      <c r="K103" s="63"/>
      <c r="L103" s="63"/>
      <c r="M103" s="63"/>
      <c r="N103" s="389"/>
      <c r="P103" s="63"/>
      <c r="Q103" s="63"/>
      <c r="R103" s="63"/>
      <c r="S103" s="389"/>
      <c r="T103" s="4">
        <v>132</v>
      </c>
    </row>
    <row r="104" spans="1:20" s="340" customFormat="1" ht="15.95" customHeight="1" x14ac:dyDescent="0.2">
      <c r="A104" s="77"/>
      <c r="B104" s="90" t="s">
        <v>396</v>
      </c>
      <c r="C104" s="99" t="s">
        <v>458</v>
      </c>
      <c r="D104" s="72" t="s">
        <v>189</v>
      </c>
      <c r="E104" s="4">
        <v>133</v>
      </c>
      <c r="F104" s="63"/>
      <c r="G104" s="63"/>
      <c r="H104" s="63"/>
      <c r="I104" s="63"/>
      <c r="J104" s="63"/>
      <c r="K104" s="63"/>
      <c r="L104" s="63"/>
      <c r="M104" s="63"/>
      <c r="N104" s="389"/>
      <c r="P104" s="63"/>
      <c r="Q104" s="63"/>
      <c r="R104" s="63"/>
      <c r="S104" s="389"/>
      <c r="T104" s="4">
        <v>133</v>
      </c>
    </row>
    <row r="105" spans="1:20" s="340" customFormat="1" ht="15.95" customHeight="1" x14ac:dyDescent="0.2">
      <c r="A105" s="77"/>
      <c r="B105" s="90" t="s">
        <v>396</v>
      </c>
      <c r="C105" s="99" t="s">
        <v>459</v>
      </c>
      <c r="D105" s="72" t="s">
        <v>190</v>
      </c>
      <c r="E105" s="4">
        <v>134</v>
      </c>
      <c r="F105" s="63"/>
      <c r="G105" s="63"/>
      <c r="H105" s="63"/>
      <c r="I105" s="63"/>
      <c r="J105" s="63"/>
      <c r="K105" s="63"/>
      <c r="L105" s="63"/>
      <c r="M105" s="63"/>
      <c r="N105" s="389"/>
      <c r="P105" s="63"/>
      <c r="Q105" s="63"/>
      <c r="R105" s="63"/>
      <c r="S105" s="389"/>
      <c r="T105" s="4">
        <v>134</v>
      </c>
    </row>
    <row r="106" spans="1:20" s="340" customFormat="1" ht="15.95" customHeight="1" x14ac:dyDescent="0.2">
      <c r="A106" s="77"/>
      <c r="B106" s="90" t="s">
        <v>396</v>
      </c>
      <c r="C106" s="99" t="s">
        <v>460</v>
      </c>
      <c r="D106" s="72" t="s">
        <v>191</v>
      </c>
      <c r="E106" s="4">
        <v>135</v>
      </c>
      <c r="F106" s="63"/>
      <c r="G106" s="63"/>
      <c r="H106" s="63"/>
      <c r="I106" s="63"/>
      <c r="J106" s="63"/>
      <c r="K106" s="63"/>
      <c r="L106" s="63"/>
      <c r="M106" s="63"/>
      <c r="N106" s="389"/>
      <c r="P106" s="63"/>
      <c r="Q106" s="63"/>
      <c r="R106" s="63"/>
      <c r="S106" s="389"/>
      <c r="T106" s="4">
        <v>135</v>
      </c>
    </row>
    <row r="107" spans="1:20" s="340" customFormat="1" ht="15.95" customHeight="1" x14ac:dyDescent="0.2">
      <c r="A107" s="77"/>
      <c r="B107" s="90" t="s">
        <v>396</v>
      </c>
      <c r="C107" s="99" t="s">
        <v>74</v>
      </c>
      <c r="D107" s="72" t="s">
        <v>75</v>
      </c>
      <c r="E107" s="4">
        <v>136</v>
      </c>
      <c r="F107" s="63"/>
      <c r="G107" s="63"/>
      <c r="H107" s="63"/>
      <c r="I107" s="63"/>
      <c r="J107" s="63"/>
      <c r="K107" s="63"/>
      <c r="L107" s="63"/>
      <c r="M107" s="63"/>
      <c r="N107" s="389"/>
      <c r="P107" s="63"/>
      <c r="Q107" s="63"/>
      <c r="R107" s="63"/>
      <c r="S107" s="389"/>
      <c r="T107" s="4">
        <v>136</v>
      </c>
    </row>
    <row r="108" spans="1:20" s="340" customFormat="1" ht="15.95" customHeight="1" x14ac:dyDescent="0.2">
      <c r="A108" s="77"/>
      <c r="B108" s="90" t="s">
        <v>396</v>
      </c>
      <c r="C108" s="99" t="s">
        <v>461</v>
      </c>
      <c r="D108" s="72" t="s">
        <v>192</v>
      </c>
      <c r="E108" s="4">
        <v>138</v>
      </c>
      <c r="F108" s="63"/>
      <c r="G108" s="63"/>
      <c r="H108" s="63"/>
      <c r="I108" s="63"/>
      <c r="J108" s="63"/>
      <c r="K108" s="63"/>
      <c r="L108" s="63"/>
      <c r="M108" s="63"/>
      <c r="N108" s="389"/>
      <c r="P108" s="63"/>
      <c r="Q108" s="63"/>
      <c r="R108" s="63"/>
      <c r="S108" s="389"/>
      <c r="T108" s="4">
        <v>138</v>
      </c>
    </row>
    <row r="109" spans="1:20" s="340" customFormat="1" ht="15.95" customHeight="1" x14ac:dyDescent="0.2">
      <c r="A109" s="77"/>
      <c r="B109" s="90" t="s">
        <v>396</v>
      </c>
      <c r="C109" s="99" t="s">
        <v>462</v>
      </c>
      <c r="D109" s="72" t="s">
        <v>193</v>
      </c>
      <c r="E109" s="4">
        <v>139</v>
      </c>
      <c r="F109" s="63"/>
      <c r="G109" s="63"/>
      <c r="H109" s="63"/>
      <c r="I109" s="63"/>
      <c r="J109" s="63"/>
      <c r="K109" s="63"/>
      <c r="L109" s="63"/>
      <c r="M109" s="63"/>
      <c r="N109" s="389"/>
      <c r="P109" s="63"/>
      <c r="Q109" s="63"/>
      <c r="R109" s="63"/>
      <c r="S109" s="389"/>
      <c r="T109" s="4">
        <v>139</v>
      </c>
    </row>
    <row r="110" spans="1:20" s="340" customFormat="1" ht="15.95" customHeight="1" x14ac:dyDescent="0.2">
      <c r="A110" s="77"/>
      <c r="B110" s="90" t="s">
        <v>396</v>
      </c>
      <c r="C110" s="99" t="s">
        <v>463</v>
      </c>
      <c r="D110" s="72" t="s">
        <v>194</v>
      </c>
      <c r="E110" s="4">
        <v>141</v>
      </c>
      <c r="F110" s="63"/>
      <c r="G110" s="63"/>
      <c r="H110" s="63"/>
      <c r="I110" s="63"/>
      <c r="J110" s="63"/>
      <c r="K110" s="63"/>
      <c r="L110" s="63"/>
      <c r="M110" s="63"/>
      <c r="N110" s="389"/>
      <c r="P110" s="63"/>
      <c r="Q110" s="63"/>
      <c r="R110" s="63"/>
      <c r="S110" s="389"/>
      <c r="T110" s="4">
        <v>141</v>
      </c>
    </row>
    <row r="111" spans="1:20" s="340" customFormat="1" ht="15.95" customHeight="1" x14ac:dyDescent="0.2">
      <c r="A111" s="77"/>
      <c r="B111" s="90" t="s">
        <v>396</v>
      </c>
      <c r="C111" s="99" t="s">
        <v>464</v>
      </c>
      <c r="D111" s="72" t="s">
        <v>195</v>
      </c>
      <c r="E111" s="4">
        <v>142</v>
      </c>
      <c r="F111" s="63"/>
      <c r="G111" s="63"/>
      <c r="H111" s="63"/>
      <c r="I111" s="63"/>
      <c r="J111" s="63"/>
      <c r="K111" s="63"/>
      <c r="L111" s="63"/>
      <c r="M111" s="63"/>
      <c r="N111" s="389"/>
      <c r="P111" s="63"/>
      <c r="Q111" s="63"/>
      <c r="R111" s="63"/>
      <c r="S111" s="389"/>
      <c r="T111" s="4">
        <v>142</v>
      </c>
    </row>
    <row r="112" spans="1:20" s="340" customFormat="1" ht="15.95" customHeight="1" x14ac:dyDescent="0.2">
      <c r="A112" s="77"/>
      <c r="B112" s="90" t="s">
        <v>396</v>
      </c>
      <c r="C112" s="99" t="s">
        <v>819</v>
      </c>
      <c r="D112" s="95" t="s">
        <v>196</v>
      </c>
      <c r="E112" s="4">
        <v>143</v>
      </c>
      <c r="F112" s="63"/>
      <c r="G112" s="63"/>
      <c r="H112" s="63"/>
      <c r="I112" s="63"/>
      <c r="J112" s="63"/>
      <c r="K112" s="63"/>
      <c r="L112" s="63"/>
      <c r="M112" s="63"/>
      <c r="N112" s="389"/>
      <c r="P112" s="63"/>
      <c r="Q112" s="63"/>
      <c r="R112" s="63"/>
      <c r="S112" s="389"/>
      <c r="T112" s="4">
        <v>143</v>
      </c>
    </row>
    <row r="113" spans="1:20" s="340" customFormat="1" ht="15.95" customHeight="1" x14ac:dyDescent="0.2">
      <c r="A113" s="77"/>
      <c r="B113" s="90" t="s">
        <v>396</v>
      </c>
      <c r="C113" s="99" t="s">
        <v>465</v>
      </c>
      <c r="D113" s="72" t="s">
        <v>197</v>
      </c>
      <c r="E113" s="4">
        <v>144</v>
      </c>
      <c r="F113" s="63"/>
      <c r="G113" s="63"/>
      <c r="H113" s="63"/>
      <c r="I113" s="63"/>
      <c r="J113" s="63"/>
      <c r="K113" s="63"/>
      <c r="L113" s="63"/>
      <c r="M113" s="63"/>
      <c r="N113" s="389"/>
      <c r="P113" s="63"/>
      <c r="Q113" s="63"/>
      <c r="R113" s="63"/>
      <c r="S113" s="389"/>
      <c r="T113" s="4">
        <v>144</v>
      </c>
    </row>
    <row r="114" spans="1:20" s="340" customFormat="1" ht="15.95" customHeight="1" x14ac:dyDescent="0.2">
      <c r="A114" s="77"/>
      <c r="B114" s="90" t="s">
        <v>396</v>
      </c>
      <c r="C114" s="99" t="s">
        <v>466</v>
      </c>
      <c r="D114" s="72" t="s">
        <v>198</v>
      </c>
      <c r="E114" s="4">
        <v>145</v>
      </c>
      <c r="F114" s="63"/>
      <c r="G114" s="63"/>
      <c r="H114" s="63"/>
      <c r="I114" s="63"/>
      <c r="J114" s="63"/>
      <c r="K114" s="63"/>
      <c r="L114" s="63"/>
      <c r="M114" s="63"/>
      <c r="N114" s="389"/>
      <c r="P114" s="63"/>
      <c r="Q114" s="63"/>
      <c r="R114" s="63"/>
      <c r="S114" s="389"/>
      <c r="T114" s="4">
        <v>145</v>
      </c>
    </row>
    <row r="115" spans="1:20" s="340" customFormat="1" ht="15.95" customHeight="1" x14ac:dyDescent="0.2">
      <c r="A115" s="77"/>
      <c r="B115" s="90" t="s">
        <v>396</v>
      </c>
      <c r="C115" s="99" t="s">
        <v>467</v>
      </c>
      <c r="D115" s="72" t="s">
        <v>199</v>
      </c>
      <c r="E115" s="4">
        <v>146</v>
      </c>
      <c r="F115" s="63"/>
      <c r="G115" s="63"/>
      <c r="H115" s="63"/>
      <c r="I115" s="63"/>
      <c r="J115" s="63"/>
      <c r="K115" s="63"/>
      <c r="L115" s="63"/>
      <c r="M115" s="63"/>
      <c r="N115" s="389"/>
      <c r="P115" s="63"/>
      <c r="Q115" s="63"/>
      <c r="R115" s="63"/>
      <c r="S115" s="389"/>
      <c r="T115" s="4">
        <v>146</v>
      </c>
    </row>
    <row r="116" spans="1:20" s="340" customFormat="1" ht="15.95" customHeight="1" x14ac:dyDescent="0.2">
      <c r="A116" s="77"/>
      <c r="B116" s="90" t="s">
        <v>396</v>
      </c>
      <c r="C116" s="99" t="s">
        <v>820</v>
      </c>
      <c r="D116" s="95" t="s">
        <v>200</v>
      </c>
      <c r="E116" s="4">
        <v>140</v>
      </c>
      <c r="F116" s="63"/>
      <c r="G116" s="63"/>
      <c r="H116" s="63"/>
      <c r="I116" s="63"/>
      <c r="J116" s="63"/>
      <c r="K116" s="63"/>
      <c r="L116" s="63"/>
      <c r="M116" s="63"/>
      <c r="N116" s="389"/>
      <c r="P116" s="63"/>
      <c r="Q116" s="63"/>
      <c r="R116" s="63"/>
      <c r="S116" s="389"/>
      <c r="T116" s="4">
        <v>140</v>
      </c>
    </row>
    <row r="117" spans="1:20" s="340" customFormat="1" ht="15.95" customHeight="1" x14ac:dyDescent="0.2">
      <c r="A117" s="77"/>
      <c r="B117" s="90" t="s">
        <v>396</v>
      </c>
      <c r="C117" s="99" t="s">
        <v>921</v>
      </c>
      <c r="D117" s="76" t="s">
        <v>76</v>
      </c>
      <c r="E117" s="4">
        <v>148</v>
      </c>
      <c r="F117" s="63"/>
      <c r="G117" s="63"/>
      <c r="H117" s="63"/>
      <c r="I117" s="63"/>
      <c r="J117" s="63"/>
      <c r="K117" s="63"/>
      <c r="L117" s="63"/>
      <c r="M117" s="63"/>
      <c r="N117" s="389"/>
      <c r="P117" s="63"/>
      <c r="Q117" s="63"/>
      <c r="R117" s="63"/>
      <c r="S117" s="389"/>
      <c r="T117" s="4">
        <v>148</v>
      </c>
    </row>
    <row r="118" spans="1:20" s="340" customFormat="1" ht="15.95" customHeight="1" x14ac:dyDescent="0.2">
      <c r="A118" s="77"/>
      <c r="B118" s="90" t="s">
        <v>396</v>
      </c>
      <c r="C118" s="99" t="s">
        <v>468</v>
      </c>
      <c r="D118" s="72" t="s">
        <v>201</v>
      </c>
      <c r="E118" s="4">
        <v>147</v>
      </c>
      <c r="F118" s="63"/>
      <c r="G118" s="63"/>
      <c r="H118" s="63"/>
      <c r="I118" s="63"/>
      <c r="J118" s="63"/>
      <c r="K118" s="63"/>
      <c r="L118" s="63"/>
      <c r="M118" s="63"/>
      <c r="N118" s="389"/>
      <c r="P118" s="63"/>
      <c r="Q118" s="63"/>
      <c r="R118" s="63"/>
      <c r="S118" s="389"/>
      <c r="T118" s="4">
        <v>147</v>
      </c>
    </row>
    <row r="119" spans="1:20" s="340" customFormat="1" ht="15.95" customHeight="1" x14ac:dyDescent="0.2">
      <c r="A119" s="77"/>
      <c r="B119" s="90" t="s">
        <v>396</v>
      </c>
      <c r="C119" s="99" t="s">
        <v>531</v>
      </c>
      <c r="D119" s="72" t="s">
        <v>530</v>
      </c>
      <c r="E119" s="4">
        <v>157</v>
      </c>
      <c r="F119" s="63"/>
      <c r="G119" s="63"/>
      <c r="H119" s="63"/>
      <c r="I119" s="63"/>
      <c r="J119" s="63"/>
      <c r="K119" s="63"/>
      <c r="L119" s="63"/>
      <c r="M119" s="63"/>
      <c r="N119" s="389"/>
      <c r="P119" s="63"/>
      <c r="Q119" s="63"/>
      <c r="R119" s="63"/>
      <c r="S119" s="389"/>
      <c r="T119" s="4">
        <v>157</v>
      </c>
    </row>
    <row r="120" spans="1:20" s="340" customFormat="1" ht="15.95" customHeight="1" x14ac:dyDescent="0.2">
      <c r="A120" s="77"/>
      <c r="B120" s="90" t="s">
        <v>396</v>
      </c>
      <c r="C120" s="99" t="s">
        <v>1213</v>
      </c>
      <c r="D120" s="72" t="s">
        <v>202</v>
      </c>
      <c r="E120" s="4">
        <v>149</v>
      </c>
      <c r="F120" s="63"/>
      <c r="G120" s="63"/>
      <c r="H120" s="63"/>
      <c r="I120" s="63"/>
      <c r="J120" s="63"/>
      <c r="K120" s="63"/>
      <c r="L120" s="63"/>
      <c r="M120" s="63"/>
      <c r="N120" s="389"/>
      <c r="P120" s="63"/>
      <c r="Q120" s="63"/>
      <c r="R120" s="63"/>
      <c r="S120" s="389"/>
      <c r="T120" s="4">
        <v>149</v>
      </c>
    </row>
    <row r="121" spans="1:20" s="340" customFormat="1" ht="15.95" customHeight="1" x14ac:dyDescent="0.2">
      <c r="A121" s="77"/>
      <c r="B121" s="90" t="s">
        <v>396</v>
      </c>
      <c r="C121" s="99" t="s">
        <v>821</v>
      </c>
      <c r="D121" s="95" t="s">
        <v>203</v>
      </c>
      <c r="E121" s="4">
        <v>150</v>
      </c>
      <c r="F121" s="63"/>
      <c r="G121" s="63"/>
      <c r="H121" s="63"/>
      <c r="I121" s="63"/>
      <c r="J121" s="63"/>
      <c r="K121" s="63"/>
      <c r="L121" s="63"/>
      <c r="M121" s="63"/>
      <c r="N121" s="389"/>
      <c r="P121" s="63"/>
      <c r="Q121" s="63"/>
      <c r="R121" s="63"/>
      <c r="S121" s="389"/>
      <c r="T121" s="4">
        <v>150</v>
      </c>
    </row>
    <row r="122" spans="1:20" s="340" customFormat="1" ht="15.95" customHeight="1" x14ac:dyDescent="0.2">
      <c r="A122" s="77"/>
      <c r="B122" s="90" t="s">
        <v>396</v>
      </c>
      <c r="C122" s="99" t="s">
        <v>469</v>
      </c>
      <c r="D122" s="72" t="s">
        <v>204</v>
      </c>
      <c r="E122" s="4">
        <v>151</v>
      </c>
      <c r="F122" s="63"/>
      <c r="G122" s="63"/>
      <c r="H122" s="63"/>
      <c r="I122" s="63"/>
      <c r="J122" s="63"/>
      <c r="K122" s="63"/>
      <c r="L122" s="63"/>
      <c r="M122" s="63"/>
      <c r="N122" s="389"/>
      <c r="P122" s="63"/>
      <c r="Q122" s="63"/>
      <c r="R122" s="63"/>
      <c r="S122" s="389"/>
      <c r="T122" s="4">
        <v>151</v>
      </c>
    </row>
    <row r="123" spans="1:20" s="340" customFormat="1" ht="15.95" customHeight="1" x14ac:dyDescent="0.2">
      <c r="A123" s="77"/>
      <c r="B123" s="90" t="s">
        <v>396</v>
      </c>
      <c r="C123" s="99" t="s">
        <v>441</v>
      </c>
      <c r="D123" s="72" t="s">
        <v>167</v>
      </c>
      <c r="E123" s="4">
        <v>152</v>
      </c>
      <c r="F123" s="63"/>
      <c r="G123" s="63"/>
      <c r="H123" s="63"/>
      <c r="I123" s="63"/>
      <c r="J123" s="63"/>
      <c r="K123" s="63"/>
      <c r="L123" s="63"/>
      <c r="M123" s="63"/>
      <c r="N123" s="389"/>
      <c r="P123" s="63"/>
      <c r="Q123" s="63"/>
      <c r="R123" s="63"/>
      <c r="S123" s="389"/>
      <c r="T123" s="4">
        <v>152</v>
      </c>
    </row>
    <row r="124" spans="1:20" s="340" customFormat="1" ht="15.95" customHeight="1" x14ac:dyDescent="0.2">
      <c r="A124" s="77"/>
      <c r="B124" s="90" t="s">
        <v>396</v>
      </c>
      <c r="C124" s="99" t="s">
        <v>470</v>
      </c>
      <c r="D124" s="72" t="s">
        <v>205</v>
      </c>
      <c r="E124" s="4">
        <v>154</v>
      </c>
      <c r="F124" s="63"/>
      <c r="G124" s="63"/>
      <c r="H124" s="63"/>
      <c r="I124" s="63"/>
      <c r="J124" s="63"/>
      <c r="K124" s="63"/>
      <c r="L124" s="63"/>
      <c r="M124" s="63"/>
      <c r="N124" s="389"/>
      <c r="P124" s="63"/>
      <c r="Q124" s="63"/>
      <c r="R124" s="63"/>
      <c r="S124" s="389"/>
      <c r="T124" s="4">
        <v>154</v>
      </c>
    </row>
    <row r="125" spans="1:20" ht="15.95" customHeight="1" x14ac:dyDescent="0.2">
      <c r="A125" s="77"/>
      <c r="B125" s="90" t="s">
        <v>396</v>
      </c>
      <c r="C125" s="99" t="s">
        <v>440</v>
      </c>
      <c r="D125" s="72" t="s">
        <v>166</v>
      </c>
      <c r="E125" s="4">
        <v>156</v>
      </c>
      <c r="F125" s="63"/>
      <c r="G125" s="63"/>
      <c r="H125" s="63"/>
      <c r="I125" s="63"/>
      <c r="J125" s="63"/>
      <c r="K125" s="63"/>
      <c r="L125" s="63"/>
      <c r="M125" s="63"/>
      <c r="N125" s="389"/>
      <c r="P125" s="63"/>
      <c r="Q125" s="63"/>
      <c r="R125" s="63"/>
      <c r="S125" s="389"/>
      <c r="T125" s="4">
        <v>156</v>
      </c>
    </row>
    <row r="126" spans="1:20" ht="35.1" customHeight="1" thickBot="1" x14ac:dyDescent="0.25">
      <c r="A126" s="77"/>
      <c r="B126" s="113" t="s">
        <v>402</v>
      </c>
      <c r="C126" s="108"/>
      <c r="D126" s="109" t="s">
        <v>119</v>
      </c>
      <c r="E126" s="8"/>
      <c r="F126" s="315">
        <f t="shared" ref="F126:M126" si="4">SUM(F127,F131,F164)</f>
        <v>0</v>
      </c>
      <c r="G126" s="315">
        <f t="shared" si="4"/>
        <v>0</v>
      </c>
      <c r="H126" s="315">
        <f t="shared" si="4"/>
        <v>0</v>
      </c>
      <c r="I126" s="315">
        <f t="shared" si="4"/>
        <v>0</v>
      </c>
      <c r="J126" s="315">
        <f t="shared" si="4"/>
        <v>0</v>
      </c>
      <c r="K126" s="315">
        <f t="shared" si="4"/>
        <v>0</v>
      </c>
      <c r="L126" s="315">
        <f t="shared" si="4"/>
        <v>0</v>
      </c>
      <c r="M126" s="315">
        <f t="shared" si="4"/>
        <v>0</v>
      </c>
      <c r="N126" s="390"/>
      <c r="P126" s="315">
        <f>SUM(P127,P131,P164)</f>
        <v>0</v>
      </c>
      <c r="Q126" s="315">
        <f>SUM(Q127,Q131,Q164)</f>
        <v>0</v>
      </c>
      <c r="R126" s="315">
        <f>SUM(R127,R131,R164)</f>
        <v>0</v>
      </c>
      <c r="S126" s="390"/>
      <c r="T126" s="8"/>
    </row>
    <row r="127" spans="1:20" ht="35.1" customHeight="1" thickTop="1" thickBot="1" x14ac:dyDescent="0.25">
      <c r="A127" s="77"/>
      <c r="B127" s="110" t="s">
        <v>397</v>
      </c>
      <c r="C127" s="115"/>
      <c r="D127" s="116" t="s">
        <v>780</v>
      </c>
      <c r="E127" s="4"/>
      <c r="F127" s="315">
        <f t="shared" ref="F127:M127" si="5">SUM(F128:F130)</f>
        <v>0</v>
      </c>
      <c r="G127" s="315">
        <f t="shared" si="5"/>
        <v>0</v>
      </c>
      <c r="H127" s="315">
        <f t="shared" si="5"/>
        <v>0</v>
      </c>
      <c r="I127" s="315">
        <f t="shared" si="5"/>
        <v>0</v>
      </c>
      <c r="J127" s="315">
        <f t="shared" si="5"/>
        <v>0</v>
      </c>
      <c r="K127" s="315">
        <f t="shared" si="5"/>
        <v>0</v>
      </c>
      <c r="L127" s="315">
        <f t="shared" si="5"/>
        <v>0</v>
      </c>
      <c r="M127" s="315">
        <f t="shared" si="5"/>
        <v>0</v>
      </c>
      <c r="N127" s="390"/>
      <c r="P127" s="315">
        <f>SUM(P128:P130)</f>
        <v>0</v>
      </c>
      <c r="Q127" s="315">
        <f>SUM(Q128:Q130)</f>
        <v>0</v>
      </c>
      <c r="R127" s="315">
        <f>SUM(R128:R130)</f>
        <v>0</v>
      </c>
      <c r="S127" s="390"/>
      <c r="T127" s="4"/>
    </row>
    <row r="128" spans="1:20" ht="15.95" customHeight="1" thickTop="1" x14ac:dyDescent="0.2">
      <c r="A128" s="77"/>
      <c r="B128" s="90" t="s">
        <v>397</v>
      </c>
      <c r="C128" s="102" t="s">
        <v>80</v>
      </c>
      <c r="D128" s="75" t="s">
        <v>81</v>
      </c>
      <c r="E128" s="4">
        <v>51</v>
      </c>
      <c r="F128" s="9"/>
      <c r="G128" s="9"/>
      <c r="H128" s="9"/>
      <c r="I128" s="9"/>
      <c r="J128" s="9"/>
      <c r="K128" s="9"/>
      <c r="L128" s="9"/>
      <c r="M128" s="9"/>
      <c r="N128" s="389"/>
      <c r="P128" s="9"/>
      <c r="Q128" s="9"/>
      <c r="R128" s="9"/>
      <c r="S128" s="389"/>
      <c r="T128" s="4">
        <v>51</v>
      </c>
    </row>
    <row r="129" spans="1:20" ht="15.95" customHeight="1" x14ac:dyDescent="0.2">
      <c r="A129" s="77"/>
      <c r="B129" s="90" t="s">
        <v>397</v>
      </c>
      <c r="C129" s="99" t="s">
        <v>77</v>
      </c>
      <c r="D129" s="75" t="s">
        <v>78</v>
      </c>
      <c r="E129" s="4">
        <v>52</v>
      </c>
      <c r="F129" s="63"/>
      <c r="G129" s="63"/>
      <c r="H129" s="63"/>
      <c r="I129" s="63"/>
      <c r="J129" s="63"/>
      <c r="K129" s="63"/>
      <c r="L129" s="63"/>
      <c r="M129" s="63"/>
      <c r="N129" s="389"/>
      <c r="P129" s="63"/>
      <c r="Q129" s="63"/>
      <c r="R129" s="63"/>
      <c r="S129" s="389"/>
      <c r="T129" s="4">
        <v>52</v>
      </c>
    </row>
    <row r="130" spans="1:20" ht="15.95" customHeight="1" x14ac:dyDescent="0.2">
      <c r="A130" s="77"/>
      <c r="B130" s="90" t="s">
        <v>397</v>
      </c>
      <c r="C130" s="99" t="s">
        <v>393</v>
      </c>
      <c r="D130" s="342" t="s">
        <v>79</v>
      </c>
      <c r="E130" s="4">
        <v>53</v>
      </c>
      <c r="F130" s="63"/>
      <c r="G130" s="63"/>
      <c r="H130" s="63"/>
      <c r="I130" s="63"/>
      <c r="J130" s="63"/>
      <c r="K130" s="63"/>
      <c r="L130" s="63"/>
      <c r="M130" s="63"/>
      <c r="N130" s="389"/>
      <c r="P130" s="63"/>
      <c r="Q130" s="63"/>
      <c r="R130" s="63"/>
      <c r="S130" s="389"/>
      <c r="T130" s="4">
        <v>53</v>
      </c>
    </row>
    <row r="131" spans="1:20" ht="35.1" customHeight="1" thickBot="1" x14ac:dyDescent="0.25">
      <c r="A131" s="77"/>
      <c r="B131" s="118" t="s">
        <v>398</v>
      </c>
      <c r="C131" s="106"/>
      <c r="D131" s="117" t="s">
        <v>1058</v>
      </c>
      <c r="E131" s="4"/>
      <c r="F131" s="315">
        <f t="shared" ref="F131:M131" si="6">SUM(F132:F163)</f>
        <v>0</v>
      </c>
      <c r="G131" s="315">
        <f t="shared" si="6"/>
        <v>0</v>
      </c>
      <c r="H131" s="315">
        <f t="shared" si="6"/>
        <v>0</v>
      </c>
      <c r="I131" s="315">
        <f t="shared" si="6"/>
        <v>0</v>
      </c>
      <c r="J131" s="315">
        <f t="shared" si="6"/>
        <v>0</v>
      </c>
      <c r="K131" s="315">
        <f t="shared" si="6"/>
        <v>0</v>
      </c>
      <c r="L131" s="315">
        <f t="shared" si="6"/>
        <v>0</v>
      </c>
      <c r="M131" s="315">
        <f t="shared" si="6"/>
        <v>0</v>
      </c>
      <c r="N131" s="390"/>
      <c r="P131" s="315">
        <f>SUM(P132:P163)</f>
        <v>0</v>
      </c>
      <c r="Q131" s="315">
        <f>SUM(Q132:Q163)</f>
        <v>0</v>
      </c>
      <c r="R131" s="315">
        <f>SUM(R132:R163)</f>
        <v>0</v>
      </c>
      <c r="S131" s="390"/>
      <c r="T131" s="4"/>
    </row>
    <row r="132" spans="1:20" ht="15.95" customHeight="1" thickTop="1" x14ac:dyDescent="0.2">
      <c r="A132" s="77"/>
      <c r="B132" s="90" t="s">
        <v>398</v>
      </c>
      <c r="C132" s="99" t="s">
        <v>349</v>
      </c>
      <c r="D132" s="75" t="s">
        <v>235</v>
      </c>
      <c r="E132" s="4">
        <v>101</v>
      </c>
      <c r="F132" s="63"/>
      <c r="G132" s="63"/>
      <c r="H132" s="63"/>
      <c r="I132" s="63"/>
      <c r="J132" s="63"/>
      <c r="K132" s="63"/>
      <c r="L132" s="63"/>
      <c r="M132" s="63"/>
      <c r="N132" s="389"/>
      <c r="P132" s="63"/>
      <c r="Q132" s="63"/>
      <c r="R132" s="63"/>
      <c r="S132" s="389"/>
      <c r="T132" s="4">
        <v>101</v>
      </c>
    </row>
    <row r="133" spans="1:20" s="340" customFormat="1" ht="15.95" customHeight="1" x14ac:dyDescent="0.2">
      <c r="A133" s="77"/>
      <c r="B133" s="90" t="s">
        <v>398</v>
      </c>
      <c r="C133" s="102" t="s">
        <v>333</v>
      </c>
      <c r="D133" s="75" t="s">
        <v>208</v>
      </c>
      <c r="E133" s="4">
        <v>232</v>
      </c>
      <c r="F133" s="63"/>
      <c r="G133" s="63"/>
      <c r="H133" s="63"/>
      <c r="I133" s="63"/>
      <c r="J133" s="63"/>
      <c r="K133" s="63"/>
      <c r="L133" s="63"/>
      <c r="M133" s="63"/>
      <c r="N133" s="389"/>
      <c r="P133" s="63"/>
      <c r="Q133" s="63"/>
      <c r="R133" s="63"/>
      <c r="S133" s="389"/>
      <c r="T133" s="4">
        <v>232</v>
      </c>
    </row>
    <row r="134" spans="1:20" s="340" customFormat="1" ht="15.95" customHeight="1" x14ac:dyDescent="0.2">
      <c r="A134" s="77"/>
      <c r="B134" s="90" t="s">
        <v>398</v>
      </c>
      <c r="C134" s="102" t="s">
        <v>332</v>
      </c>
      <c r="D134" s="75" t="s">
        <v>209</v>
      </c>
      <c r="E134" s="4">
        <v>81</v>
      </c>
      <c r="F134" s="63"/>
      <c r="G134" s="63"/>
      <c r="H134" s="63"/>
      <c r="I134" s="63"/>
      <c r="J134" s="63"/>
      <c r="K134" s="63"/>
      <c r="L134" s="63"/>
      <c r="M134" s="63"/>
      <c r="N134" s="389"/>
      <c r="P134" s="63"/>
      <c r="Q134" s="63"/>
      <c r="R134" s="63"/>
      <c r="S134" s="389"/>
      <c r="T134" s="4">
        <v>81</v>
      </c>
    </row>
    <row r="135" spans="1:20" s="340" customFormat="1" ht="15.95" customHeight="1" x14ac:dyDescent="0.2">
      <c r="A135" s="77"/>
      <c r="B135" s="90" t="s">
        <v>398</v>
      </c>
      <c r="C135" s="102" t="s">
        <v>471</v>
      </c>
      <c r="D135" s="75" t="s">
        <v>210</v>
      </c>
      <c r="E135" s="4">
        <v>82</v>
      </c>
      <c r="F135" s="63"/>
      <c r="G135" s="63"/>
      <c r="H135" s="63"/>
      <c r="I135" s="63"/>
      <c r="J135" s="63"/>
      <c r="K135" s="63"/>
      <c r="L135" s="63"/>
      <c r="M135" s="63"/>
      <c r="N135" s="389"/>
      <c r="P135" s="63"/>
      <c r="Q135" s="63"/>
      <c r="R135" s="63"/>
      <c r="S135" s="389"/>
      <c r="T135" s="4">
        <v>82</v>
      </c>
    </row>
    <row r="136" spans="1:20" s="340" customFormat="1" ht="15.95" customHeight="1" x14ac:dyDescent="0.2">
      <c r="A136" s="77"/>
      <c r="B136" s="90" t="s">
        <v>398</v>
      </c>
      <c r="C136" s="102" t="s">
        <v>337</v>
      </c>
      <c r="D136" s="75" t="s">
        <v>211</v>
      </c>
      <c r="E136" s="4">
        <v>83</v>
      </c>
      <c r="F136" s="63"/>
      <c r="G136" s="63"/>
      <c r="H136" s="63"/>
      <c r="I136" s="63"/>
      <c r="J136" s="63"/>
      <c r="K136" s="63"/>
      <c r="L136" s="63"/>
      <c r="M136" s="63"/>
      <c r="N136" s="389"/>
      <c r="P136" s="63"/>
      <c r="Q136" s="63"/>
      <c r="R136" s="63"/>
      <c r="S136" s="389"/>
      <c r="T136" s="4">
        <v>83</v>
      </c>
    </row>
    <row r="137" spans="1:20" s="340" customFormat="1" ht="15.95" customHeight="1" x14ac:dyDescent="0.2">
      <c r="A137" s="77"/>
      <c r="B137" s="90" t="s">
        <v>398</v>
      </c>
      <c r="C137" s="102" t="s">
        <v>334</v>
      </c>
      <c r="D137" s="75" t="s">
        <v>212</v>
      </c>
      <c r="E137" s="4">
        <v>84</v>
      </c>
      <c r="F137" s="63"/>
      <c r="G137" s="63"/>
      <c r="H137" s="63"/>
      <c r="I137" s="63"/>
      <c r="J137" s="63"/>
      <c r="K137" s="63"/>
      <c r="L137" s="63"/>
      <c r="M137" s="63"/>
      <c r="N137" s="389"/>
      <c r="P137" s="63"/>
      <c r="Q137" s="63"/>
      <c r="R137" s="63"/>
      <c r="S137" s="389"/>
      <c r="T137" s="4">
        <v>84</v>
      </c>
    </row>
    <row r="138" spans="1:20" s="340" customFormat="1" ht="15.95" customHeight="1" x14ac:dyDescent="0.2">
      <c r="A138" s="77"/>
      <c r="B138" s="90" t="s">
        <v>398</v>
      </c>
      <c r="C138" s="102" t="s">
        <v>338</v>
      </c>
      <c r="D138" s="75" t="s">
        <v>213</v>
      </c>
      <c r="E138" s="4">
        <v>56</v>
      </c>
      <c r="F138" s="63"/>
      <c r="G138" s="63"/>
      <c r="H138" s="63"/>
      <c r="I138" s="63"/>
      <c r="J138" s="63"/>
      <c r="K138" s="63"/>
      <c r="L138" s="63"/>
      <c r="M138" s="63"/>
      <c r="N138" s="389"/>
      <c r="P138" s="63"/>
      <c r="Q138" s="63"/>
      <c r="R138" s="63"/>
      <c r="S138" s="389"/>
      <c r="T138" s="4">
        <v>56</v>
      </c>
    </row>
    <row r="139" spans="1:20" s="340" customFormat="1" ht="15.95" customHeight="1" x14ac:dyDescent="0.2">
      <c r="A139" s="77"/>
      <c r="B139" s="90" t="s">
        <v>398</v>
      </c>
      <c r="C139" s="102" t="s">
        <v>336</v>
      </c>
      <c r="D139" s="75" t="s">
        <v>214</v>
      </c>
      <c r="E139" s="4">
        <v>85</v>
      </c>
      <c r="F139" s="63"/>
      <c r="G139" s="63"/>
      <c r="H139" s="63"/>
      <c r="I139" s="63"/>
      <c r="J139" s="63"/>
      <c r="K139" s="63"/>
      <c r="L139" s="63"/>
      <c r="M139" s="63"/>
      <c r="N139" s="389"/>
      <c r="P139" s="63"/>
      <c r="Q139" s="63"/>
      <c r="R139" s="63"/>
      <c r="S139" s="389"/>
      <c r="T139" s="4">
        <v>85</v>
      </c>
    </row>
    <row r="140" spans="1:20" s="340" customFormat="1" ht="15.95" customHeight="1" x14ac:dyDescent="0.2">
      <c r="A140" s="77"/>
      <c r="B140" s="90" t="s">
        <v>398</v>
      </c>
      <c r="C140" s="102" t="s">
        <v>533</v>
      </c>
      <c r="D140" s="75" t="s">
        <v>532</v>
      </c>
      <c r="E140" s="4">
        <v>77</v>
      </c>
      <c r="F140" s="63"/>
      <c r="G140" s="63"/>
      <c r="H140" s="63"/>
      <c r="I140" s="63"/>
      <c r="J140" s="63"/>
      <c r="K140" s="63"/>
      <c r="L140" s="63"/>
      <c r="M140" s="63"/>
      <c r="N140" s="389"/>
      <c r="P140" s="63"/>
      <c r="Q140" s="63"/>
      <c r="R140" s="63"/>
      <c r="S140" s="389"/>
      <c r="T140" s="4">
        <v>77</v>
      </c>
    </row>
    <row r="141" spans="1:20" s="340" customFormat="1" ht="15.95" customHeight="1" x14ac:dyDescent="0.2">
      <c r="A141" s="77"/>
      <c r="B141" s="90" t="s">
        <v>398</v>
      </c>
      <c r="C141" s="102" t="s">
        <v>348</v>
      </c>
      <c r="D141" s="75" t="s">
        <v>215</v>
      </c>
      <c r="E141" s="4">
        <v>234</v>
      </c>
      <c r="F141" s="63"/>
      <c r="G141" s="63"/>
      <c r="H141" s="63"/>
      <c r="I141" s="63"/>
      <c r="J141" s="63"/>
      <c r="K141" s="63"/>
      <c r="L141" s="63"/>
      <c r="M141" s="63"/>
      <c r="N141" s="389"/>
      <c r="P141" s="63"/>
      <c r="Q141" s="63"/>
      <c r="R141" s="63"/>
      <c r="S141" s="389"/>
      <c r="T141" s="4">
        <v>234</v>
      </c>
    </row>
    <row r="142" spans="1:20" s="340" customFormat="1" ht="15.95" customHeight="1" x14ac:dyDescent="0.2">
      <c r="A142" s="77"/>
      <c r="B142" s="90" t="s">
        <v>398</v>
      </c>
      <c r="C142" s="102" t="s">
        <v>473</v>
      </c>
      <c r="D142" s="75" t="s">
        <v>217</v>
      </c>
      <c r="E142" s="4">
        <v>60</v>
      </c>
      <c r="F142" s="63"/>
      <c r="G142" s="63"/>
      <c r="H142" s="63"/>
      <c r="I142" s="63"/>
      <c r="J142" s="63"/>
      <c r="K142" s="63"/>
      <c r="L142" s="63"/>
      <c r="M142" s="63"/>
      <c r="N142" s="389"/>
      <c r="P142" s="63"/>
      <c r="Q142" s="63"/>
      <c r="R142" s="63"/>
      <c r="S142" s="389"/>
      <c r="T142" s="4">
        <v>60</v>
      </c>
    </row>
    <row r="143" spans="1:20" s="340" customFormat="1" ht="15.95" customHeight="1" x14ac:dyDescent="0.2">
      <c r="A143" s="77"/>
      <c r="B143" s="90" t="s">
        <v>398</v>
      </c>
      <c r="C143" s="102" t="s">
        <v>535</v>
      </c>
      <c r="D143" s="75" t="s">
        <v>534</v>
      </c>
      <c r="E143" s="4">
        <v>79</v>
      </c>
      <c r="F143" s="63"/>
      <c r="G143" s="63"/>
      <c r="H143" s="63"/>
      <c r="I143" s="63"/>
      <c r="J143" s="63"/>
      <c r="K143" s="63"/>
      <c r="L143" s="63"/>
      <c r="M143" s="63"/>
      <c r="N143" s="389"/>
      <c r="P143" s="63"/>
      <c r="Q143" s="63"/>
      <c r="R143" s="63"/>
      <c r="S143" s="389"/>
      <c r="T143" s="4">
        <v>79</v>
      </c>
    </row>
    <row r="144" spans="1:20" s="340" customFormat="1" ht="15.95" customHeight="1" x14ac:dyDescent="0.2">
      <c r="A144" s="77"/>
      <c r="B144" s="90" t="s">
        <v>398</v>
      </c>
      <c r="C144" s="102" t="s">
        <v>339</v>
      </c>
      <c r="D144" s="75" t="s">
        <v>219</v>
      </c>
      <c r="E144" s="4">
        <v>87</v>
      </c>
      <c r="F144" s="63"/>
      <c r="G144" s="63"/>
      <c r="H144" s="63"/>
      <c r="I144" s="63"/>
      <c r="J144" s="63"/>
      <c r="K144" s="63"/>
      <c r="L144" s="63"/>
      <c r="M144" s="63"/>
      <c r="N144" s="389"/>
      <c r="P144" s="63"/>
      <c r="Q144" s="63"/>
      <c r="R144" s="63"/>
      <c r="S144" s="389"/>
      <c r="T144" s="4">
        <v>87</v>
      </c>
    </row>
    <row r="145" spans="1:20" s="340" customFormat="1" ht="15.95" customHeight="1" x14ac:dyDescent="0.2">
      <c r="A145" s="77"/>
      <c r="B145" s="90" t="s">
        <v>398</v>
      </c>
      <c r="C145" s="102" t="s">
        <v>475</v>
      </c>
      <c r="D145" s="75" t="s">
        <v>220</v>
      </c>
      <c r="E145" s="4">
        <v>88</v>
      </c>
      <c r="F145" s="63"/>
      <c r="G145" s="63"/>
      <c r="H145" s="63"/>
      <c r="I145" s="63"/>
      <c r="J145" s="63"/>
      <c r="K145" s="63"/>
      <c r="L145" s="63"/>
      <c r="M145" s="63"/>
      <c r="N145" s="389"/>
      <c r="P145" s="63"/>
      <c r="Q145" s="63"/>
      <c r="R145" s="63"/>
      <c r="S145" s="389"/>
      <c r="T145" s="4">
        <v>88</v>
      </c>
    </row>
    <row r="146" spans="1:20" s="340" customFormat="1" ht="15.95" customHeight="1" x14ac:dyDescent="0.2">
      <c r="A146" s="77"/>
      <c r="B146" s="90" t="s">
        <v>398</v>
      </c>
      <c r="C146" s="102" t="s">
        <v>476</v>
      </c>
      <c r="D146" s="75" t="s">
        <v>221</v>
      </c>
      <c r="E146" s="4">
        <v>62</v>
      </c>
      <c r="F146" s="63"/>
      <c r="G146" s="63"/>
      <c r="H146" s="63"/>
      <c r="I146" s="63"/>
      <c r="J146" s="63"/>
      <c r="K146" s="63"/>
      <c r="L146" s="63"/>
      <c r="M146" s="63"/>
      <c r="N146" s="389"/>
      <c r="P146" s="63"/>
      <c r="Q146" s="63"/>
      <c r="R146" s="63"/>
      <c r="S146" s="389"/>
      <c r="T146" s="4">
        <v>62</v>
      </c>
    </row>
    <row r="147" spans="1:20" s="340" customFormat="1" ht="15.95" customHeight="1" x14ac:dyDescent="0.2">
      <c r="A147" s="77"/>
      <c r="B147" s="90" t="s">
        <v>398</v>
      </c>
      <c r="C147" s="102" t="s">
        <v>825</v>
      </c>
      <c r="D147" s="97" t="s">
        <v>222</v>
      </c>
      <c r="E147" s="4">
        <v>89</v>
      </c>
      <c r="F147" s="63"/>
      <c r="G147" s="63"/>
      <c r="H147" s="63"/>
      <c r="I147" s="63"/>
      <c r="J147" s="63"/>
      <c r="K147" s="63"/>
      <c r="L147" s="63"/>
      <c r="M147" s="63"/>
      <c r="N147" s="389"/>
      <c r="P147" s="63"/>
      <c r="Q147" s="63"/>
      <c r="R147" s="63"/>
      <c r="S147" s="389"/>
      <c r="T147" s="4">
        <v>89</v>
      </c>
    </row>
    <row r="148" spans="1:20" s="340" customFormat="1" ht="15.95" customHeight="1" x14ac:dyDescent="0.2">
      <c r="A148" s="77"/>
      <c r="B148" s="90" t="s">
        <v>398</v>
      </c>
      <c r="C148" s="102" t="s">
        <v>477</v>
      </c>
      <c r="D148" s="75" t="s">
        <v>223</v>
      </c>
      <c r="E148" s="4">
        <v>64</v>
      </c>
      <c r="F148" s="63"/>
      <c r="G148" s="63"/>
      <c r="H148" s="63"/>
      <c r="I148" s="63"/>
      <c r="J148" s="63"/>
      <c r="K148" s="63"/>
      <c r="L148" s="63"/>
      <c r="M148" s="63"/>
      <c r="N148" s="389"/>
      <c r="P148" s="63"/>
      <c r="Q148" s="63"/>
      <c r="R148" s="63"/>
      <c r="S148" s="389"/>
      <c r="T148" s="4">
        <v>64</v>
      </c>
    </row>
    <row r="149" spans="1:20" s="340" customFormat="1" ht="15.95" customHeight="1" x14ac:dyDescent="0.2">
      <c r="A149" s="77"/>
      <c r="B149" s="90" t="s">
        <v>398</v>
      </c>
      <c r="C149" s="102" t="s">
        <v>478</v>
      </c>
      <c r="D149" s="75" t="s">
        <v>224</v>
      </c>
      <c r="E149" s="4">
        <v>90</v>
      </c>
      <c r="F149" s="63"/>
      <c r="G149" s="63"/>
      <c r="H149" s="63"/>
      <c r="I149" s="63"/>
      <c r="J149" s="63"/>
      <c r="K149" s="63"/>
      <c r="L149" s="63"/>
      <c r="M149" s="63"/>
      <c r="N149" s="389"/>
      <c r="P149" s="63"/>
      <c r="Q149" s="63"/>
      <c r="R149" s="63"/>
      <c r="S149" s="389"/>
      <c r="T149" s="4">
        <v>90</v>
      </c>
    </row>
    <row r="150" spans="1:20" s="340" customFormat="1" ht="15.95" customHeight="1" x14ac:dyDescent="0.2">
      <c r="A150" s="77"/>
      <c r="B150" s="90" t="s">
        <v>398</v>
      </c>
      <c r="C150" s="102" t="s">
        <v>822</v>
      </c>
      <c r="D150" s="97" t="s">
        <v>225</v>
      </c>
      <c r="E150" s="4">
        <v>67</v>
      </c>
      <c r="F150" s="63"/>
      <c r="G150" s="63"/>
      <c r="H150" s="63"/>
      <c r="I150" s="63"/>
      <c r="J150" s="63"/>
      <c r="K150" s="63"/>
      <c r="L150" s="63"/>
      <c r="M150" s="63"/>
      <c r="N150" s="389"/>
      <c r="P150" s="63"/>
      <c r="Q150" s="63"/>
      <c r="R150" s="63"/>
      <c r="S150" s="389"/>
      <c r="T150" s="4">
        <v>67</v>
      </c>
    </row>
    <row r="151" spans="1:20" s="340" customFormat="1" ht="15.95" customHeight="1" x14ac:dyDescent="0.2">
      <c r="A151" s="77"/>
      <c r="B151" s="90" t="s">
        <v>398</v>
      </c>
      <c r="C151" s="102" t="s">
        <v>479</v>
      </c>
      <c r="D151" s="75" t="s">
        <v>226</v>
      </c>
      <c r="E151" s="4">
        <v>91</v>
      </c>
      <c r="F151" s="63"/>
      <c r="G151" s="63"/>
      <c r="H151" s="63"/>
      <c r="I151" s="63"/>
      <c r="J151" s="63"/>
      <c r="K151" s="63"/>
      <c r="L151" s="63"/>
      <c r="M151" s="63"/>
      <c r="N151" s="389"/>
      <c r="P151" s="63"/>
      <c r="Q151" s="63"/>
      <c r="R151" s="63"/>
      <c r="S151" s="389"/>
      <c r="T151" s="4">
        <v>91</v>
      </c>
    </row>
    <row r="152" spans="1:20" s="340" customFormat="1" ht="15.95" customHeight="1" x14ac:dyDescent="0.2">
      <c r="A152" s="77"/>
      <c r="B152" s="90" t="s">
        <v>398</v>
      </c>
      <c r="C152" s="102" t="s">
        <v>472</v>
      </c>
      <c r="D152" s="75" t="s">
        <v>216</v>
      </c>
      <c r="E152" s="4">
        <v>86</v>
      </c>
      <c r="F152" s="63"/>
      <c r="G152" s="63"/>
      <c r="H152" s="63"/>
      <c r="I152" s="63"/>
      <c r="J152" s="63"/>
      <c r="K152" s="63"/>
      <c r="L152" s="63"/>
      <c r="M152" s="63"/>
      <c r="N152" s="389"/>
      <c r="P152" s="63"/>
      <c r="Q152" s="63"/>
      <c r="R152" s="63"/>
      <c r="S152" s="389"/>
      <c r="T152" s="4">
        <v>86</v>
      </c>
    </row>
    <row r="153" spans="1:20" s="340" customFormat="1" ht="15.95" customHeight="1" x14ac:dyDescent="0.2">
      <c r="A153" s="77"/>
      <c r="B153" s="90" t="s">
        <v>398</v>
      </c>
      <c r="C153" s="102" t="s">
        <v>474</v>
      </c>
      <c r="D153" s="75" t="s">
        <v>218</v>
      </c>
      <c r="E153" s="4">
        <v>92</v>
      </c>
      <c r="F153" s="63"/>
      <c r="G153" s="63"/>
      <c r="H153" s="63"/>
      <c r="I153" s="63"/>
      <c r="J153" s="63"/>
      <c r="K153" s="63"/>
      <c r="L153" s="63"/>
      <c r="M153" s="63"/>
      <c r="N153" s="389"/>
      <c r="P153" s="63"/>
      <c r="Q153" s="63"/>
      <c r="R153" s="63"/>
      <c r="S153" s="389"/>
      <c r="T153" s="4">
        <v>92</v>
      </c>
    </row>
    <row r="154" spans="1:20" s="340" customFormat="1" ht="15.95" customHeight="1" x14ac:dyDescent="0.2">
      <c r="A154" s="77"/>
      <c r="B154" s="90" t="s">
        <v>398</v>
      </c>
      <c r="C154" s="102" t="s">
        <v>82</v>
      </c>
      <c r="D154" s="75" t="s">
        <v>83</v>
      </c>
      <c r="E154" s="4">
        <v>69</v>
      </c>
      <c r="F154" s="63"/>
      <c r="G154" s="63"/>
      <c r="H154" s="63"/>
      <c r="I154" s="63"/>
      <c r="J154" s="63"/>
      <c r="K154" s="63"/>
      <c r="L154" s="63"/>
      <c r="M154" s="63"/>
      <c r="N154" s="389"/>
      <c r="P154" s="63"/>
      <c r="Q154" s="63"/>
      <c r="R154" s="63"/>
      <c r="S154" s="389"/>
      <c r="T154" s="4">
        <v>69</v>
      </c>
    </row>
    <row r="155" spans="1:20" s="340" customFormat="1" ht="15.95" customHeight="1" x14ac:dyDescent="0.2">
      <c r="A155" s="77"/>
      <c r="B155" s="90" t="s">
        <v>398</v>
      </c>
      <c r="C155" s="102" t="s">
        <v>346</v>
      </c>
      <c r="D155" s="75" t="s">
        <v>227</v>
      </c>
      <c r="E155" s="4">
        <v>233</v>
      </c>
      <c r="F155" s="63"/>
      <c r="G155" s="63"/>
      <c r="H155" s="63"/>
      <c r="I155" s="63"/>
      <c r="J155" s="63"/>
      <c r="K155" s="63"/>
      <c r="L155" s="63"/>
      <c r="M155" s="63"/>
      <c r="N155" s="389"/>
      <c r="P155" s="63"/>
      <c r="Q155" s="63"/>
      <c r="R155" s="63"/>
      <c r="S155" s="389"/>
      <c r="T155" s="4">
        <v>233</v>
      </c>
    </row>
    <row r="156" spans="1:20" s="340" customFormat="1" ht="15.95" customHeight="1" x14ac:dyDescent="0.2">
      <c r="A156" s="77"/>
      <c r="B156" s="90" t="s">
        <v>398</v>
      </c>
      <c r="C156" s="102" t="s">
        <v>823</v>
      </c>
      <c r="D156" s="97" t="s">
        <v>228</v>
      </c>
      <c r="E156" s="4">
        <v>70</v>
      </c>
      <c r="F156" s="63"/>
      <c r="G156" s="63"/>
      <c r="H156" s="63"/>
      <c r="I156" s="63"/>
      <c r="J156" s="63"/>
      <c r="K156" s="63"/>
      <c r="L156" s="63"/>
      <c r="M156" s="63"/>
      <c r="N156" s="389"/>
      <c r="P156" s="63"/>
      <c r="Q156" s="63"/>
      <c r="R156" s="63"/>
      <c r="S156" s="389"/>
      <c r="T156" s="4">
        <v>70</v>
      </c>
    </row>
    <row r="157" spans="1:20" s="340" customFormat="1" ht="15.95" customHeight="1" x14ac:dyDescent="0.2">
      <c r="A157" s="77"/>
      <c r="B157" s="90" t="s">
        <v>398</v>
      </c>
      <c r="C157" s="102" t="s">
        <v>824</v>
      </c>
      <c r="D157" s="97" t="s">
        <v>229</v>
      </c>
      <c r="E157" s="4">
        <v>71</v>
      </c>
      <c r="F157" s="63"/>
      <c r="G157" s="63"/>
      <c r="H157" s="63"/>
      <c r="I157" s="63"/>
      <c r="J157" s="63"/>
      <c r="K157" s="63"/>
      <c r="L157" s="63"/>
      <c r="M157" s="63"/>
      <c r="N157" s="389"/>
      <c r="P157" s="63"/>
      <c r="Q157" s="63"/>
      <c r="R157" s="63"/>
      <c r="S157" s="389"/>
      <c r="T157" s="4">
        <v>71</v>
      </c>
    </row>
    <row r="158" spans="1:20" s="340" customFormat="1" ht="15.95" customHeight="1" x14ac:dyDescent="0.2">
      <c r="A158" s="77"/>
      <c r="B158" s="90" t="s">
        <v>398</v>
      </c>
      <c r="C158" s="102" t="s">
        <v>480</v>
      </c>
      <c r="D158" s="75" t="s">
        <v>230</v>
      </c>
      <c r="E158" s="4">
        <v>94</v>
      </c>
      <c r="F158" s="63"/>
      <c r="G158" s="63"/>
      <c r="H158" s="63"/>
      <c r="I158" s="63"/>
      <c r="J158" s="63"/>
      <c r="K158" s="63"/>
      <c r="L158" s="63"/>
      <c r="M158" s="63"/>
      <c r="N158" s="389"/>
      <c r="P158" s="63"/>
      <c r="Q158" s="63"/>
      <c r="R158" s="63"/>
      <c r="S158" s="389"/>
      <c r="T158" s="4">
        <v>94</v>
      </c>
    </row>
    <row r="159" spans="1:20" s="340" customFormat="1" ht="15.95" customHeight="1" x14ac:dyDescent="0.2">
      <c r="A159" s="77"/>
      <c r="B159" s="90" t="s">
        <v>398</v>
      </c>
      <c r="C159" s="102" t="s">
        <v>826</v>
      </c>
      <c r="D159" s="75" t="s">
        <v>231</v>
      </c>
      <c r="E159" s="4">
        <v>95</v>
      </c>
      <c r="F159" s="63"/>
      <c r="G159" s="63"/>
      <c r="H159" s="63"/>
      <c r="I159" s="63"/>
      <c r="J159" s="63"/>
      <c r="K159" s="63"/>
      <c r="L159" s="63"/>
      <c r="M159" s="63"/>
      <c r="N159" s="389"/>
      <c r="P159" s="63"/>
      <c r="Q159" s="63"/>
      <c r="R159" s="63"/>
      <c r="S159" s="389"/>
      <c r="T159" s="4">
        <v>95</v>
      </c>
    </row>
    <row r="160" spans="1:20" s="340" customFormat="1" ht="15.95" customHeight="1" x14ac:dyDescent="0.2">
      <c r="A160" s="77"/>
      <c r="B160" s="90" t="s">
        <v>398</v>
      </c>
      <c r="C160" s="102" t="s">
        <v>827</v>
      </c>
      <c r="D160" s="376" t="s">
        <v>536</v>
      </c>
      <c r="E160" s="4">
        <v>78</v>
      </c>
      <c r="F160" s="63"/>
      <c r="G160" s="63"/>
      <c r="H160" s="63"/>
      <c r="I160" s="63"/>
      <c r="J160" s="63"/>
      <c r="K160" s="63"/>
      <c r="L160" s="63"/>
      <c r="M160" s="63"/>
      <c r="N160" s="389"/>
      <c r="P160" s="63"/>
      <c r="Q160" s="63"/>
      <c r="R160" s="63"/>
      <c r="S160" s="389"/>
      <c r="T160" s="4">
        <v>78</v>
      </c>
    </row>
    <row r="161" spans="1:20" s="340" customFormat="1" ht="15.95" customHeight="1" x14ac:dyDescent="0.2">
      <c r="A161" s="77"/>
      <c r="B161" s="90" t="s">
        <v>398</v>
      </c>
      <c r="C161" s="102" t="s">
        <v>828</v>
      </c>
      <c r="D161" s="97" t="s">
        <v>232</v>
      </c>
      <c r="E161" s="4">
        <v>96</v>
      </c>
      <c r="F161" s="63"/>
      <c r="G161" s="63"/>
      <c r="H161" s="63"/>
      <c r="I161" s="63"/>
      <c r="J161" s="63"/>
      <c r="K161" s="63"/>
      <c r="L161" s="63"/>
      <c r="M161" s="63"/>
      <c r="N161" s="389"/>
      <c r="P161" s="63"/>
      <c r="Q161" s="63"/>
      <c r="R161" s="63"/>
      <c r="S161" s="389"/>
      <c r="T161" s="4">
        <v>96</v>
      </c>
    </row>
    <row r="162" spans="1:20" s="340" customFormat="1" ht="15.95" customHeight="1" x14ac:dyDescent="0.2">
      <c r="A162" s="77"/>
      <c r="B162" s="90" t="s">
        <v>398</v>
      </c>
      <c r="C162" s="102" t="s">
        <v>481</v>
      </c>
      <c r="D162" s="75" t="s">
        <v>233</v>
      </c>
      <c r="E162" s="4">
        <v>97</v>
      </c>
      <c r="F162" s="63"/>
      <c r="G162" s="63"/>
      <c r="H162" s="63"/>
      <c r="I162" s="63"/>
      <c r="J162" s="63"/>
      <c r="K162" s="63"/>
      <c r="L162" s="63"/>
      <c r="M162" s="63"/>
      <c r="N162" s="389"/>
      <c r="P162" s="63"/>
      <c r="Q162" s="63"/>
      <c r="R162" s="63"/>
      <c r="S162" s="389"/>
      <c r="T162" s="4">
        <v>97</v>
      </c>
    </row>
    <row r="163" spans="1:20" s="340" customFormat="1" ht="15.95" customHeight="1" x14ac:dyDescent="0.2">
      <c r="A163" s="77"/>
      <c r="B163" s="90" t="s">
        <v>398</v>
      </c>
      <c r="C163" s="102" t="s">
        <v>922</v>
      </c>
      <c r="D163" s="75" t="s">
        <v>234</v>
      </c>
      <c r="E163" s="4">
        <v>98</v>
      </c>
      <c r="F163" s="63"/>
      <c r="G163" s="63"/>
      <c r="H163" s="63"/>
      <c r="I163" s="63"/>
      <c r="J163" s="63"/>
      <c r="K163" s="63"/>
      <c r="L163" s="63"/>
      <c r="M163" s="63"/>
      <c r="N163" s="389"/>
      <c r="P163" s="63"/>
      <c r="Q163" s="63"/>
      <c r="R163" s="63"/>
      <c r="S163" s="389"/>
      <c r="T163" s="4">
        <v>98</v>
      </c>
    </row>
    <row r="164" spans="1:20" ht="35.1" customHeight="1" thickBot="1" x14ac:dyDescent="0.25">
      <c r="A164" s="77"/>
      <c r="B164" s="118" t="s">
        <v>399</v>
      </c>
      <c r="C164" s="106"/>
      <c r="D164" s="117" t="s">
        <v>1059</v>
      </c>
      <c r="E164" s="4"/>
      <c r="F164" s="315">
        <f t="shared" ref="F164:M164" si="7">SUM(F165:F177)</f>
        <v>0</v>
      </c>
      <c r="G164" s="315">
        <f t="shared" si="7"/>
        <v>0</v>
      </c>
      <c r="H164" s="315">
        <f t="shared" si="7"/>
        <v>0</v>
      </c>
      <c r="I164" s="315">
        <f t="shared" si="7"/>
        <v>0</v>
      </c>
      <c r="J164" s="315">
        <f t="shared" si="7"/>
        <v>0</v>
      </c>
      <c r="K164" s="315">
        <f t="shared" si="7"/>
        <v>0</v>
      </c>
      <c r="L164" s="315">
        <f t="shared" si="7"/>
        <v>0</v>
      </c>
      <c r="M164" s="315">
        <f t="shared" si="7"/>
        <v>0</v>
      </c>
      <c r="N164" s="390"/>
      <c r="P164" s="315">
        <f>SUM(P165:P177)</f>
        <v>0</v>
      </c>
      <c r="Q164" s="315">
        <f>SUM(Q165:Q177)</f>
        <v>0</v>
      </c>
      <c r="R164" s="315">
        <f>SUM(R165:R177)</f>
        <v>0</v>
      </c>
      <c r="S164" s="390"/>
      <c r="T164" s="4"/>
    </row>
    <row r="165" spans="1:20" ht="15.95" customHeight="1" thickTop="1" x14ac:dyDescent="0.2">
      <c r="A165" s="77"/>
      <c r="B165" s="90" t="s">
        <v>399</v>
      </c>
      <c r="C165" s="102" t="s">
        <v>85</v>
      </c>
      <c r="D165" s="64" t="s">
        <v>86</v>
      </c>
      <c r="E165" s="4">
        <v>55</v>
      </c>
      <c r="F165" s="63"/>
      <c r="G165" s="63"/>
      <c r="H165" s="63"/>
      <c r="I165" s="63"/>
      <c r="J165" s="63"/>
      <c r="K165" s="63"/>
      <c r="L165" s="63"/>
      <c r="M165" s="63"/>
      <c r="N165" s="389"/>
      <c r="P165" s="63"/>
      <c r="Q165" s="63"/>
      <c r="R165" s="63"/>
      <c r="S165" s="389"/>
      <c r="T165" s="4">
        <v>55</v>
      </c>
    </row>
    <row r="166" spans="1:20" s="340" customFormat="1" ht="15.95" customHeight="1" x14ac:dyDescent="0.2">
      <c r="A166" s="77"/>
      <c r="B166" s="90" t="s">
        <v>399</v>
      </c>
      <c r="C166" s="102" t="s">
        <v>482</v>
      </c>
      <c r="D166" s="64" t="s">
        <v>236</v>
      </c>
      <c r="E166" s="4">
        <v>57</v>
      </c>
      <c r="F166" s="63"/>
      <c r="G166" s="63"/>
      <c r="H166" s="63"/>
      <c r="I166" s="63"/>
      <c r="J166" s="63"/>
      <c r="K166" s="63"/>
      <c r="L166" s="63"/>
      <c r="M166" s="63"/>
      <c r="N166" s="389"/>
      <c r="P166" s="63"/>
      <c r="Q166" s="63"/>
      <c r="R166" s="63"/>
      <c r="S166" s="389"/>
      <c r="T166" s="4">
        <v>57</v>
      </c>
    </row>
    <row r="167" spans="1:20" s="340" customFormat="1" ht="15.95" customHeight="1" x14ac:dyDescent="0.2">
      <c r="A167" s="77"/>
      <c r="B167" s="90" t="s">
        <v>399</v>
      </c>
      <c r="C167" s="102" t="s">
        <v>87</v>
      </c>
      <c r="D167" s="64" t="s">
        <v>88</v>
      </c>
      <c r="E167" s="4">
        <v>58</v>
      </c>
      <c r="F167" s="63"/>
      <c r="G167" s="63"/>
      <c r="H167" s="63"/>
      <c r="I167" s="63"/>
      <c r="J167" s="63"/>
      <c r="K167" s="63"/>
      <c r="L167" s="63"/>
      <c r="M167" s="63"/>
      <c r="N167" s="389"/>
      <c r="P167" s="63"/>
      <c r="Q167" s="63"/>
      <c r="R167" s="63"/>
      <c r="S167" s="389"/>
      <c r="T167" s="4">
        <v>58</v>
      </c>
    </row>
    <row r="168" spans="1:20" s="340" customFormat="1" ht="15.95" customHeight="1" x14ac:dyDescent="0.2">
      <c r="A168" s="77"/>
      <c r="B168" s="90" t="s">
        <v>399</v>
      </c>
      <c r="C168" s="102" t="s">
        <v>89</v>
      </c>
      <c r="D168" s="64" t="s">
        <v>90</v>
      </c>
      <c r="E168" s="4">
        <v>59</v>
      </c>
      <c r="F168" s="63"/>
      <c r="G168" s="63"/>
      <c r="H168" s="63"/>
      <c r="I168" s="63"/>
      <c r="J168" s="63"/>
      <c r="K168" s="63"/>
      <c r="L168" s="63"/>
      <c r="M168" s="63"/>
      <c r="N168" s="389"/>
      <c r="P168" s="63"/>
      <c r="Q168" s="63"/>
      <c r="R168" s="63"/>
      <c r="S168" s="389"/>
      <c r="T168" s="4">
        <v>59</v>
      </c>
    </row>
    <row r="169" spans="1:20" s="340" customFormat="1" ht="15.95" customHeight="1" x14ac:dyDescent="0.2">
      <c r="A169" s="77"/>
      <c r="B169" s="90" t="s">
        <v>399</v>
      </c>
      <c r="C169" s="102" t="s">
        <v>829</v>
      </c>
      <c r="D169" s="96" t="s">
        <v>238</v>
      </c>
      <c r="E169" s="4">
        <v>61</v>
      </c>
      <c r="F169" s="63"/>
      <c r="G169" s="63"/>
      <c r="H169" s="63"/>
      <c r="I169" s="63"/>
      <c r="J169" s="63"/>
      <c r="K169" s="63"/>
      <c r="L169" s="63"/>
      <c r="M169" s="63"/>
      <c r="N169" s="389"/>
      <c r="P169" s="63"/>
      <c r="Q169" s="63"/>
      <c r="R169" s="63"/>
      <c r="S169" s="389"/>
      <c r="T169" s="4">
        <v>61</v>
      </c>
    </row>
    <row r="170" spans="1:20" s="340" customFormat="1" ht="15.95" customHeight="1" x14ac:dyDescent="0.2">
      <c r="A170" s="77"/>
      <c r="B170" s="90" t="s">
        <v>399</v>
      </c>
      <c r="C170" s="102" t="s">
        <v>915</v>
      </c>
      <c r="D170" s="64" t="s">
        <v>239</v>
      </c>
      <c r="E170" s="4">
        <v>63</v>
      </c>
      <c r="F170" s="63"/>
      <c r="G170" s="63"/>
      <c r="H170" s="63"/>
      <c r="I170" s="63"/>
      <c r="J170" s="63"/>
      <c r="K170" s="63"/>
      <c r="L170" s="63"/>
      <c r="M170" s="63"/>
      <c r="N170" s="389"/>
      <c r="P170" s="63"/>
      <c r="Q170" s="63"/>
      <c r="R170" s="63"/>
      <c r="S170" s="389"/>
      <c r="T170" s="4">
        <v>63</v>
      </c>
    </row>
    <row r="171" spans="1:20" s="340" customFormat="1" ht="15.95" customHeight="1" x14ac:dyDescent="0.2">
      <c r="A171" s="77"/>
      <c r="B171" s="90" t="s">
        <v>399</v>
      </c>
      <c r="C171" s="102" t="s">
        <v>484</v>
      </c>
      <c r="D171" s="64" t="s">
        <v>240</v>
      </c>
      <c r="E171" s="4">
        <v>65</v>
      </c>
      <c r="F171" s="63"/>
      <c r="G171" s="63"/>
      <c r="H171" s="63"/>
      <c r="I171" s="63"/>
      <c r="J171" s="63"/>
      <c r="K171" s="63"/>
      <c r="L171" s="63"/>
      <c r="M171" s="63"/>
      <c r="N171" s="389"/>
      <c r="P171" s="63"/>
      <c r="Q171" s="63"/>
      <c r="R171" s="63"/>
      <c r="S171" s="389"/>
      <c r="T171" s="4">
        <v>65</v>
      </c>
    </row>
    <row r="172" spans="1:20" s="340" customFormat="1" ht="15.95" customHeight="1" x14ac:dyDescent="0.2">
      <c r="A172" s="77"/>
      <c r="B172" s="90" t="s">
        <v>399</v>
      </c>
      <c r="C172" s="102" t="s">
        <v>483</v>
      </c>
      <c r="D172" s="64" t="s">
        <v>237</v>
      </c>
      <c r="E172" s="4">
        <v>68</v>
      </c>
      <c r="F172" s="63"/>
      <c r="G172" s="63"/>
      <c r="H172" s="63"/>
      <c r="I172" s="63"/>
      <c r="J172" s="63"/>
      <c r="K172" s="63"/>
      <c r="L172" s="63"/>
      <c r="M172" s="63"/>
      <c r="N172" s="389"/>
      <c r="P172" s="63"/>
      <c r="Q172" s="63"/>
      <c r="R172" s="63"/>
      <c r="S172" s="389"/>
      <c r="T172" s="4">
        <v>68</v>
      </c>
    </row>
    <row r="173" spans="1:20" s="340" customFormat="1" ht="15.95" customHeight="1" x14ac:dyDescent="0.2">
      <c r="A173" s="77"/>
      <c r="B173" s="90" t="s">
        <v>399</v>
      </c>
      <c r="C173" s="102" t="s">
        <v>485</v>
      </c>
      <c r="D173" s="64" t="s">
        <v>241</v>
      </c>
      <c r="E173" s="4">
        <v>72</v>
      </c>
      <c r="F173" s="63"/>
      <c r="G173" s="63"/>
      <c r="H173" s="63"/>
      <c r="I173" s="63"/>
      <c r="J173" s="63"/>
      <c r="K173" s="63"/>
      <c r="L173" s="63"/>
      <c r="M173" s="63"/>
      <c r="N173" s="389"/>
      <c r="P173" s="63"/>
      <c r="Q173" s="63"/>
      <c r="R173" s="63"/>
      <c r="S173" s="389"/>
      <c r="T173" s="4">
        <v>72</v>
      </c>
    </row>
    <row r="174" spans="1:20" ht="15.95" customHeight="1" x14ac:dyDescent="0.2">
      <c r="A174" s="77"/>
      <c r="B174" s="90" t="s">
        <v>399</v>
      </c>
      <c r="C174" s="99" t="s">
        <v>486</v>
      </c>
      <c r="D174" s="64" t="s">
        <v>242</v>
      </c>
      <c r="E174" s="4">
        <v>73</v>
      </c>
      <c r="F174" s="63"/>
      <c r="G174" s="63"/>
      <c r="H174" s="63"/>
      <c r="I174" s="63"/>
      <c r="J174" s="63"/>
      <c r="K174" s="63"/>
      <c r="L174" s="63"/>
      <c r="M174" s="63"/>
      <c r="N174" s="389"/>
      <c r="P174" s="63"/>
      <c r="Q174" s="63"/>
      <c r="R174" s="63"/>
      <c r="S174" s="389"/>
      <c r="T174" s="4">
        <v>73</v>
      </c>
    </row>
    <row r="175" spans="1:20" ht="15.95" customHeight="1" x14ac:dyDescent="0.2">
      <c r="A175" s="77"/>
      <c r="B175" s="90" t="s">
        <v>399</v>
      </c>
      <c r="C175" s="99" t="s">
        <v>487</v>
      </c>
      <c r="D175" s="64" t="s">
        <v>243</v>
      </c>
      <c r="E175" s="4">
        <v>74</v>
      </c>
      <c r="F175" s="9"/>
      <c r="G175" s="9"/>
      <c r="H175" s="9"/>
      <c r="I175" s="9"/>
      <c r="J175" s="9"/>
      <c r="K175" s="9"/>
      <c r="L175" s="9"/>
      <c r="M175" s="9"/>
      <c r="N175" s="389"/>
      <c r="P175" s="9"/>
      <c r="Q175" s="9"/>
      <c r="R175" s="9"/>
      <c r="S175" s="389"/>
      <c r="T175" s="4">
        <v>74</v>
      </c>
    </row>
    <row r="176" spans="1:20" ht="15.95" customHeight="1" x14ac:dyDescent="0.2">
      <c r="A176" s="77"/>
      <c r="B176" s="90" t="s">
        <v>399</v>
      </c>
      <c r="C176" s="99" t="s">
        <v>91</v>
      </c>
      <c r="D176" s="64" t="s">
        <v>92</v>
      </c>
      <c r="E176" s="4">
        <v>75</v>
      </c>
      <c r="F176" s="9"/>
      <c r="G176" s="9"/>
      <c r="H176" s="9"/>
      <c r="I176" s="9"/>
      <c r="J176" s="9"/>
      <c r="K176" s="9"/>
      <c r="L176" s="9"/>
      <c r="M176" s="9"/>
      <c r="N176" s="389"/>
      <c r="P176" s="9"/>
      <c r="Q176" s="9"/>
      <c r="R176" s="9"/>
      <c r="S176" s="389"/>
      <c r="T176" s="4">
        <v>75</v>
      </c>
    </row>
    <row r="177" spans="1:20" ht="15.95" customHeight="1" x14ac:dyDescent="0.2">
      <c r="A177" s="77"/>
      <c r="B177" s="90" t="s">
        <v>399</v>
      </c>
      <c r="C177" s="99" t="s">
        <v>93</v>
      </c>
      <c r="D177" s="64" t="s">
        <v>94</v>
      </c>
      <c r="E177" s="4">
        <v>76</v>
      </c>
      <c r="F177" s="9"/>
      <c r="G177" s="9"/>
      <c r="H177" s="9"/>
      <c r="I177" s="9"/>
      <c r="J177" s="9"/>
      <c r="K177" s="9"/>
      <c r="L177" s="9"/>
      <c r="M177" s="9"/>
      <c r="N177" s="389"/>
      <c r="P177" s="9"/>
      <c r="Q177" s="9"/>
      <c r="R177" s="9"/>
      <c r="S177" s="389"/>
      <c r="T177" s="4">
        <v>76</v>
      </c>
    </row>
    <row r="178" spans="1:20" ht="35.1" customHeight="1" thickBot="1" x14ac:dyDescent="0.25">
      <c r="A178" s="77"/>
      <c r="B178" s="113" t="s">
        <v>403</v>
      </c>
      <c r="C178" s="108"/>
      <c r="D178" s="109" t="s">
        <v>1021</v>
      </c>
      <c r="E178" s="8"/>
      <c r="F178" s="315">
        <f t="shared" ref="F178:M178" si="8">SUM(F179,F196)</f>
        <v>0</v>
      </c>
      <c r="G178" s="315">
        <f t="shared" si="8"/>
        <v>0</v>
      </c>
      <c r="H178" s="315">
        <f t="shared" si="8"/>
        <v>0</v>
      </c>
      <c r="I178" s="315">
        <f t="shared" si="8"/>
        <v>0</v>
      </c>
      <c r="J178" s="315">
        <f t="shared" si="8"/>
        <v>0</v>
      </c>
      <c r="K178" s="315">
        <f t="shared" si="8"/>
        <v>0</v>
      </c>
      <c r="L178" s="315">
        <f t="shared" si="8"/>
        <v>0</v>
      </c>
      <c r="M178" s="315">
        <f t="shared" si="8"/>
        <v>0</v>
      </c>
      <c r="N178" s="390"/>
      <c r="P178" s="315">
        <f>SUM(P179,P196)</f>
        <v>0</v>
      </c>
      <c r="Q178" s="315">
        <f>SUM(Q179,Q196)</f>
        <v>0</v>
      </c>
      <c r="R178" s="315">
        <f>SUM(R179,R196)</f>
        <v>0</v>
      </c>
      <c r="S178" s="390"/>
      <c r="T178" s="8"/>
    </row>
    <row r="179" spans="1:20" ht="35.1" customHeight="1" thickTop="1" thickBot="1" x14ac:dyDescent="0.25">
      <c r="A179" s="77"/>
      <c r="B179" s="110" t="s">
        <v>400</v>
      </c>
      <c r="C179" s="115"/>
      <c r="D179" s="116" t="s">
        <v>1060</v>
      </c>
      <c r="E179" s="4"/>
      <c r="F179" s="315">
        <f t="shared" ref="F179:M179" si="9">SUM(F180:F195)</f>
        <v>0</v>
      </c>
      <c r="G179" s="315">
        <f t="shared" si="9"/>
        <v>0</v>
      </c>
      <c r="H179" s="315">
        <f t="shared" si="9"/>
        <v>0</v>
      </c>
      <c r="I179" s="315">
        <f t="shared" si="9"/>
        <v>0</v>
      </c>
      <c r="J179" s="315">
        <f t="shared" si="9"/>
        <v>0</v>
      </c>
      <c r="K179" s="315">
        <f t="shared" si="9"/>
        <v>0</v>
      </c>
      <c r="L179" s="315">
        <f t="shared" si="9"/>
        <v>0</v>
      </c>
      <c r="M179" s="315">
        <f t="shared" si="9"/>
        <v>0</v>
      </c>
      <c r="N179" s="390"/>
      <c r="P179" s="315">
        <f>SUM(P180:P195)</f>
        <v>0</v>
      </c>
      <c r="Q179" s="315">
        <f>SUM(Q180:Q195)</f>
        <v>0</v>
      </c>
      <c r="R179" s="315">
        <f>SUM(R180:R195)</f>
        <v>0</v>
      </c>
      <c r="S179" s="390"/>
      <c r="T179" s="4"/>
    </row>
    <row r="180" spans="1:20" ht="15.95" customHeight="1" thickTop="1" x14ac:dyDescent="0.2">
      <c r="A180" s="77"/>
      <c r="B180" s="90" t="s">
        <v>400</v>
      </c>
      <c r="C180" s="168" t="s">
        <v>492</v>
      </c>
      <c r="D180" s="64" t="s">
        <v>252</v>
      </c>
      <c r="E180" s="4">
        <v>37</v>
      </c>
      <c r="F180" s="63"/>
      <c r="G180" s="63"/>
      <c r="H180" s="63"/>
      <c r="I180" s="63"/>
      <c r="J180" s="63"/>
      <c r="K180" s="63"/>
      <c r="L180" s="63"/>
      <c r="M180" s="63"/>
      <c r="N180" s="389"/>
      <c r="P180" s="63"/>
      <c r="Q180" s="63"/>
      <c r="R180" s="63"/>
      <c r="S180" s="389"/>
      <c r="T180" s="4">
        <v>37</v>
      </c>
    </row>
    <row r="181" spans="1:20" ht="15.95" customHeight="1" x14ac:dyDescent="0.2">
      <c r="A181" s="77"/>
      <c r="B181" s="90" t="s">
        <v>400</v>
      </c>
      <c r="C181" s="101" t="s">
        <v>493</v>
      </c>
      <c r="D181" s="64" t="s">
        <v>253</v>
      </c>
      <c r="E181" s="4">
        <v>38</v>
      </c>
      <c r="F181" s="63"/>
      <c r="G181" s="63"/>
      <c r="H181" s="63"/>
      <c r="I181" s="63"/>
      <c r="J181" s="63"/>
      <c r="K181" s="63"/>
      <c r="L181" s="63"/>
      <c r="M181" s="63"/>
      <c r="N181" s="389"/>
      <c r="P181" s="63"/>
      <c r="Q181" s="63"/>
      <c r="R181" s="63"/>
      <c r="S181" s="389"/>
      <c r="T181" s="4">
        <v>38</v>
      </c>
    </row>
    <row r="182" spans="1:20" s="340" customFormat="1" ht="15.95" customHeight="1" x14ac:dyDescent="0.2">
      <c r="A182" s="77"/>
      <c r="B182" s="90" t="s">
        <v>400</v>
      </c>
      <c r="C182" s="168" t="s">
        <v>335</v>
      </c>
      <c r="D182" s="64" t="s">
        <v>244</v>
      </c>
      <c r="E182" s="4">
        <v>172</v>
      </c>
      <c r="F182" s="63"/>
      <c r="G182" s="63"/>
      <c r="H182" s="63"/>
      <c r="I182" s="63"/>
      <c r="J182" s="63"/>
      <c r="K182" s="63"/>
      <c r="L182" s="63"/>
      <c r="M182" s="63"/>
      <c r="N182" s="389"/>
      <c r="P182" s="63"/>
      <c r="Q182" s="63"/>
      <c r="R182" s="63"/>
      <c r="S182" s="389"/>
      <c r="T182" s="4">
        <v>172</v>
      </c>
    </row>
    <row r="183" spans="1:20" s="340" customFormat="1" ht="15.95" customHeight="1" x14ac:dyDescent="0.2">
      <c r="A183" s="77"/>
      <c r="B183" s="90" t="s">
        <v>400</v>
      </c>
      <c r="C183" s="168" t="s">
        <v>494</v>
      </c>
      <c r="D183" s="64" t="s">
        <v>254</v>
      </c>
      <c r="E183" s="4">
        <v>40</v>
      </c>
      <c r="F183" s="63"/>
      <c r="G183" s="63"/>
      <c r="H183" s="63"/>
      <c r="I183" s="63"/>
      <c r="J183" s="63"/>
      <c r="K183" s="63"/>
      <c r="L183" s="63"/>
      <c r="M183" s="63"/>
      <c r="N183" s="389"/>
      <c r="P183" s="63"/>
      <c r="Q183" s="63"/>
      <c r="R183" s="63"/>
      <c r="S183" s="389"/>
      <c r="T183" s="4">
        <v>40</v>
      </c>
    </row>
    <row r="184" spans="1:20" s="340" customFormat="1" ht="15.95" customHeight="1" x14ac:dyDescent="0.2">
      <c r="A184" s="77"/>
      <c r="B184" s="90" t="s">
        <v>400</v>
      </c>
      <c r="C184" s="168" t="s">
        <v>488</v>
      </c>
      <c r="D184" s="64" t="s">
        <v>245</v>
      </c>
      <c r="E184" s="4">
        <v>181</v>
      </c>
      <c r="F184" s="63"/>
      <c r="G184" s="63"/>
      <c r="H184" s="63"/>
      <c r="I184" s="63"/>
      <c r="J184" s="63"/>
      <c r="K184" s="63"/>
      <c r="L184" s="63"/>
      <c r="M184" s="63"/>
      <c r="N184" s="389"/>
      <c r="P184" s="63"/>
      <c r="Q184" s="63"/>
      <c r="R184" s="63"/>
      <c r="S184" s="389"/>
      <c r="T184" s="4">
        <v>181</v>
      </c>
    </row>
    <row r="185" spans="1:20" s="340" customFormat="1" ht="15.95" customHeight="1" x14ac:dyDescent="0.2">
      <c r="A185" s="77"/>
      <c r="B185" s="90" t="s">
        <v>400</v>
      </c>
      <c r="C185" s="102" t="s">
        <v>96</v>
      </c>
      <c r="D185" s="64" t="s">
        <v>97</v>
      </c>
      <c r="E185" s="4">
        <v>183</v>
      </c>
      <c r="F185" s="63"/>
      <c r="G185" s="63"/>
      <c r="H185" s="63"/>
      <c r="I185" s="63"/>
      <c r="J185" s="63"/>
      <c r="K185" s="63"/>
      <c r="L185" s="63"/>
      <c r="M185" s="63"/>
      <c r="N185" s="389"/>
      <c r="P185" s="63"/>
      <c r="Q185" s="63"/>
      <c r="R185" s="63"/>
      <c r="S185" s="389"/>
      <c r="T185" s="4">
        <v>183</v>
      </c>
    </row>
    <row r="186" spans="1:20" s="340" customFormat="1" ht="15.95" customHeight="1" x14ac:dyDescent="0.2">
      <c r="A186" s="77"/>
      <c r="B186" s="90" t="s">
        <v>400</v>
      </c>
      <c r="C186" s="168" t="s">
        <v>830</v>
      </c>
      <c r="D186" s="96" t="s">
        <v>251</v>
      </c>
      <c r="E186" s="4">
        <v>185</v>
      </c>
      <c r="F186" s="63"/>
      <c r="G186" s="63"/>
      <c r="H186" s="63"/>
      <c r="I186" s="63"/>
      <c r="J186" s="63"/>
      <c r="K186" s="63"/>
      <c r="L186" s="63"/>
      <c r="M186" s="63"/>
      <c r="N186" s="389"/>
      <c r="P186" s="63"/>
      <c r="Q186" s="63"/>
      <c r="R186" s="63"/>
      <c r="S186" s="389"/>
      <c r="T186" s="4">
        <v>185</v>
      </c>
    </row>
    <row r="187" spans="1:20" s="340" customFormat="1" ht="15.95" customHeight="1" x14ac:dyDescent="0.2">
      <c r="A187" s="77"/>
      <c r="B187" s="90" t="s">
        <v>400</v>
      </c>
      <c r="C187" s="168" t="s">
        <v>495</v>
      </c>
      <c r="D187" s="64" t="s">
        <v>255</v>
      </c>
      <c r="E187" s="4">
        <v>186</v>
      </c>
      <c r="F187" s="63"/>
      <c r="G187" s="63"/>
      <c r="H187" s="63"/>
      <c r="I187" s="63"/>
      <c r="J187" s="63"/>
      <c r="K187" s="63"/>
      <c r="L187" s="63"/>
      <c r="M187" s="63"/>
      <c r="N187" s="389"/>
      <c r="P187" s="63"/>
      <c r="Q187" s="63"/>
      <c r="R187" s="63"/>
      <c r="S187" s="389"/>
      <c r="T187" s="4">
        <v>186</v>
      </c>
    </row>
    <row r="188" spans="1:20" s="340" customFormat="1" ht="15.95" customHeight="1" x14ac:dyDescent="0.2">
      <c r="A188" s="77"/>
      <c r="B188" s="90" t="s">
        <v>400</v>
      </c>
      <c r="C188" s="168" t="s">
        <v>490</v>
      </c>
      <c r="D188" s="64" t="s">
        <v>248</v>
      </c>
      <c r="E188" s="4">
        <v>188</v>
      </c>
      <c r="F188" s="63"/>
      <c r="G188" s="63"/>
      <c r="H188" s="63"/>
      <c r="I188" s="63"/>
      <c r="J188" s="63"/>
      <c r="K188" s="63"/>
      <c r="L188" s="63"/>
      <c r="M188" s="63"/>
      <c r="N188" s="389"/>
      <c r="P188" s="63"/>
      <c r="Q188" s="63"/>
      <c r="R188" s="63"/>
      <c r="S188" s="389"/>
      <c r="T188" s="4">
        <v>188</v>
      </c>
    </row>
    <row r="189" spans="1:20" s="340" customFormat="1" ht="15.95" customHeight="1" x14ac:dyDescent="0.2">
      <c r="A189" s="77"/>
      <c r="B189" s="90" t="s">
        <v>400</v>
      </c>
      <c r="C189" s="168" t="s">
        <v>489</v>
      </c>
      <c r="D189" s="64" t="s">
        <v>246</v>
      </c>
      <c r="E189" s="4">
        <v>189</v>
      </c>
      <c r="F189" s="63"/>
      <c r="G189" s="63"/>
      <c r="H189" s="63"/>
      <c r="I189" s="63"/>
      <c r="J189" s="63"/>
      <c r="K189" s="63"/>
      <c r="L189" s="63"/>
      <c r="M189" s="63"/>
      <c r="N189" s="389"/>
      <c r="P189" s="63"/>
      <c r="Q189" s="63"/>
      <c r="R189" s="63"/>
      <c r="S189" s="389"/>
      <c r="T189" s="4">
        <v>189</v>
      </c>
    </row>
    <row r="190" spans="1:20" s="340" customFormat="1" ht="15.95" customHeight="1" x14ac:dyDescent="0.2">
      <c r="A190" s="77"/>
      <c r="B190" s="90" t="s">
        <v>400</v>
      </c>
      <c r="C190" s="168" t="s">
        <v>344</v>
      </c>
      <c r="D190" s="64" t="s">
        <v>256</v>
      </c>
      <c r="E190" s="4">
        <v>193</v>
      </c>
      <c r="F190" s="63"/>
      <c r="G190" s="63"/>
      <c r="H190" s="63"/>
      <c r="I190" s="63"/>
      <c r="J190" s="63"/>
      <c r="K190" s="63"/>
      <c r="L190" s="63"/>
      <c r="M190" s="63"/>
      <c r="N190" s="389"/>
      <c r="P190" s="63"/>
      <c r="Q190" s="63"/>
      <c r="R190" s="63"/>
      <c r="S190" s="389"/>
      <c r="T190" s="4">
        <v>193</v>
      </c>
    </row>
    <row r="191" spans="1:20" s="340" customFormat="1" ht="15.95" customHeight="1" x14ac:dyDescent="0.2">
      <c r="A191" s="77"/>
      <c r="B191" s="90" t="s">
        <v>400</v>
      </c>
      <c r="C191" s="168" t="s">
        <v>831</v>
      </c>
      <c r="D191" s="96" t="s">
        <v>247</v>
      </c>
      <c r="E191" s="4">
        <v>201</v>
      </c>
      <c r="F191" s="63"/>
      <c r="G191" s="63"/>
      <c r="H191" s="63"/>
      <c r="I191" s="63"/>
      <c r="J191" s="63"/>
      <c r="K191" s="63"/>
      <c r="L191" s="63"/>
      <c r="M191" s="63"/>
      <c r="N191" s="389"/>
      <c r="P191" s="63"/>
      <c r="Q191" s="63"/>
      <c r="R191" s="63"/>
      <c r="S191" s="389"/>
      <c r="T191" s="4">
        <v>201</v>
      </c>
    </row>
    <row r="192" spans="1:20" s="340" customFormat="1" ht="15.95" customHeight="1" x14ac:dyDescent="0.2">
      <c r="A192" s="77"/>
      <c r="B192" s="90" t="s">
        <v>400</v>
      </c>
      <c r="C192" s="168" t="s">
        <v>923</v>
      </c>
      <c r="D192" s="96" t="s">
        <v>257</v>
      </c>
      <c r="E192" s="4">
        <v>218</v>
      </c>
      <c r="F192" s="63"/>
      <c r="G192" s="63"/>
      <c r="H192" s="63"/>
      <c r="I192" s="63"/>
      <c r="J192" s="63"/>
      <c r="K192" s="63"/>
      <c r="L192" s="63"/>
      <c r="M192" s="63"/>
      <c r="N192" s="389"/>
      <c r="P192" s="63"/>
      <c r="Q192" s="63"/>
      <c r="R192" s="63"/>
      <c r="S192" s="389"/>
      <c r="T192" s="4">
        <v>218</v>
      </c>
    </row>
    <row r="193" spans="1:20" s="340" customFormat="1" ht="15.95" customHeight="1" x14ac:dyDescent="0.2">
      <c r="A193" s="77"/>
      <c r="B193" s="90" t="s">
        <v>400</v>
      </c>
      <c r="C193" s="168" t="s">
        <v>491</v>
      </c>
      <c r="D193" s="64" t="s">
        <v>249</v>
      </c>
      <c r="E193" s="4">
        <v>204</v>
      </c>
      <c r="F193" s="63"/>
      <c r="G193" s="63"/>
      <c r="H193" s="63"/>
      <c r="I193" s="63"/>
      <c r="J193" s="63"/>
      <c r="K193" s="63"/>
      <c r="L193" s="63"/>
      <c r="M193" s="63"/>
      <c r="N193" s="389"/>
      <c r="P193" s="63"/>
      <c r="Q193" s="63"/>
      <c r="R193" s="63"/>
      <c r="S193" s="389"/>
      <c r="T193" s="4">
        <v>204</v>
      </c>
    </row>
    <row r="194" spans="1:20" s="340" customFormat="1" ht="15.95" customHeight="1" x14ac:dyDescent="0.2">
      <c r="A194" s="77"/>
      <c r="B194" s="90" t="s">
        <v>400</v>
      </c>
      <c r="C194" s="168" t="s">
        <v>832</v>
      </c>
      <c r="D194" s="64" t="s">
        <v>258</v>
      </c>
      <c r="E194" s="4">
        <v>207</v>
      </c>
      <c r="F194" s="63"/>
      <c r="G194" s="63"/>
      <c r="H194" s="63"/>
      <c r="I194" s="63"/>
      <c r="J194" s="63"/>
      <c r="K194" s="63"/>
      <c r="L194" s="63"/>
      <c r="M194" s="63"/>
      <c r="N194" s="389"/>
      <c r="P194" s="63"/>
      <c r="Q194" s="63"/>
      <c r="R194" s="63"/>
      <c r="S194" s="389"/>
      <c r="T194" s="4">
        <v>207</v>
      </c>
    </row>
    <row r="195" spans="1:20" s="340" customFormat="1" ht="15.95" customHeight="1" x14ac:dyDescent="0.2">
      <c r="A195" s="77"/>
      <c r="B195" s="90" t="s">
        <v>400</v>
      </c>
      <c r="C195" s="168" t="s">
        <v>833</v>
      </c>
      <c r="D195" s="96" t="s">
        <v>250</v>
      </c>
      <c r="E195" s="4">
        <v>211</v>
      </c>
      <c r="F195" s="63"/>
      <c r="G195" s="63"/>
      <c r="H195" s="63"/>
      <c r="I195" s="63"/>
      <c r="J195" s="63"/>
      <c r="K195" s="63"/>
      <c r="L195" s="63"/>
      <c r="M195" s="63"/>
      <c r="N195" s="389"/>
      <c r="P195" s="63"/>
      <c r="Q195" s="63"/>
      <c r="R195" s="63"/>
      <c r="S195" s="389"/>
      <c r="T195" s="4">
        <v>211</v>
      </c>
    </row>
    <row r="196" spans="1:20" ht="35.1" customHeight="1" thickBot="1" x14ac:dyDescent="0.25">
      <c r="A196" s="77"/>
      <c r="B196" s="118" t="s">
        <v>408</v>
      </c>
      <c r="C196" s="119"/>
      <c r="D196" s="117" t="s">
        <v>1061</v>
      </c>
      <c r="E196" s="4"/>
      <c r="F196" s="315">
        <f t="shared" ref="F196:M196" si="10">SUM(F197:F229)</f>
        <v>0</v>
      </c>
      <c r="G196" s="315">
        <f t="shared" si="10"/>
        <v>0</v>
      </c>
      <c r="H196" s="315">
        <f t="shared" si="10"/>
        <v>0</v>
      </c>
      <c r="I196" s="315">
        <f t="shared" si="10"/>
        <v>0</v>
      </c>
      <c r="J196" s="315">
        <f t="shared" si="10"/>
        <v>0</v>
      </c>
      <c r="K196" s="315">
        <f t="shared" si="10"/>
        <v>0</v>
      </c>
      <c r="L196" s="315">
        <f t="shared" si="10"/>
        <v>0</v>
      </c>
      <c r="M196" s="315">
        <f t="shared" si="10"/>
        <v>0</v>
      </c>
      <c r="N196" s="390"/>
      <c r="P196" s="315">
        <f>SUM(P197:P229)</f>
        <v>0</v>
      </c>
      <c r="Q196" s="315">
        <f>SUM(Q197:Q229)</f>
        <v>0</v>
      </c>
      <c r="R196" s="315">
        <f>SUM(R197:R229)</f>
        <v>0</v>
      </c>
      <c r="S196" s="390"/>
      <c r="T196" s="4"/>
    </row>
    <row r="197" spans="1:20" ht="15.95" customHeight="1" thickTop="1" x14ac:dyDescent="0.2">
      <c r="A197" s="77"/>
      <c r="B197" s="90" t="s">
        <v>408</v>
      </c>
      <c r="C197" s="102" t="s">
        <v>496</v>
      </c>
      <c r="D197" s="64" t="s">
        <v>259</v>
      </c>
      <c r="E197" s="4">
        <v>171</v>
      </c>
      <c r="F197" s="9"/>
      <c r="G197" s="9"/>
      <c r="H197" s="9"/>
      <c r="I197" s="9"/>
      <c r="J197" s="9"/>
      <c r="K197" s="9"/>
      <c r="L197" s="9"/>
      <c r="M197" s="9"/>
      <c r="N197" s="389"/>
      <c r="P197" s="9"/>
      <c r="Q197" s="9"/>
      <c r="R197" s="9"/>
      <c r="S197" s="389"/>
      <c r="T197" s="4">
        <v>171</v>
      </c>
    </row>
    <row r="198" spans="1:20" s="340" customFormat="1" ht="15.95" customHeight="1" x14ac:dyDescent="0.2">
      <c r="A198" s="77"/>
      <c r="B198" s="90" t="s">
        <v>408</v>
      </c>
      <c r="C198" s="102" t="s">
        <v>497</v>
      </c>
      <c r="D198" s="64" t="s">
        <v>260</v>
      </c>
      <c r="E198" s="4">
        <v>173</v>
      </c>
      <c r="F198" s="9"/>
      <c r="G198" s="9"/>
      <c r="H198" s="9"/>
      <c r="I198" s="9"/>
      <c r="J198" s="9"/>
      <c r="K198" s="9"/>
      <c r="L198" s="9"/>
      <c r="M198" s="9"/>
      <c r="N198" s="389"/>
      <c r="P198" s="9"/>
      <c r="Q198" s="9"/>
      <c r="R198" s="9"/>
      <c r="S198" s="389"/>
      <c r="T198" s="4">
        <v>173</v>
      </c>
    </row>
    <row r="199" spans="1:20" s="340" customFormat="1" ht="15.95" customHeight="1" x14ac:dyDescent="0.2">
      <c r="A199" s="77"/>
      <c r="B199" s="90" t="s">
        <v>408</v>
      </c>
      <c r="C199" s="102" t="s">
        <v>498</v>
      </c>
      <c r="D199" s="64" t="s">
        <v>261</v>
      </c>
      <c r="E199" s="4">
        <v>174</v>
      </c>
      <c r="F199" s="9"/>
      <c r="G199" s="9"/>
      <c r="H199" s="9"/>
      <c r="I199" s="9"/>
      <c r="J199" s="9"/>
      <c r="K199" s="9"/>
      <c r="L199" s="9"/>
      <c r="M199" s="9"/>
      <c r="N199" s="389"/>
      <c r="P199" s="9"/>
      <c r="Q199" s="9"/>
      <c r="R199" s="9"/>
      <c r="S199" s="389"/>
      <c r="T199" s="4">
        <v>174</v>
      </c>
    </row>
    <row r="200" spans="1:20" s="340" customFormat="1" ht="15.95" customHeight="1" x14ac:dyDescent="0.2">
      <c r="A200" s="77"/>
      <c r="B200" s="90" t="s">
        <v>408</v>
      </c>
      <c r="C200" s="102" t="s">
        <v>925</v>
      </c>
      <c r="D200" s="64" t="s">
        <v>262</v>
      </c>
      <c r="E200" s="4">
        <v>176</v>
      </c>
      <c r="F200" s="9"/>
      <c r="G200" s="9"/>
      <c r="H200" s="9"/>
      <c r="I200" s="9"/>
      <c r="J200" s="9"/>
      <c r="K200" s="9"/>
      <c r="L200" s="9"/>
      <c r="M200" s="9"/>
      <c r="N200" s="389"/>
      <c r="P200" s="9"/>
      <c r="Q200" s="9"/>
      <c r="R200" s="9"/>
      <c r="S200" s="389"/>
      <c r="T200" s="4">
        <v>176</v>
      </c>
    </row>
    <row r="201" spans="1:20" s="340" customFormat="1" ht="15.95" customHeight="1" x14ac:dyDescent="0.2">
      <c r="A201" s="77"/>
      <c r="B201" s="90" t="s">
        <v>408</v>
      </c>
      <c r="C201" s="102" t="s">
        <v>99</v>
      </c>
      <c r="D201" s="64" t="s">
        <v>100</v>
      </c>
      <c r="E201" s="4">
        <v>177</v>
      </c>
      <c r="F201" s="9"/>
      <c r="G201" s="9"/>
      <c r="H201" s="9"/>
      <c r="I201" s="9"/>
      <c r="J201" s="9"/>
      <c r="K201" s="9"/>
      <c r="L201" s="9"/>
      <c r="M201" s="9"/>
      <c r="N201" s="389"/>
      <c r="P201" s="9"/>
      <c r="Q201" s="9"/>
      <c r="R201" s="9"/>
      <c r="S201" s="389"/>
      <c r="T201" s="4">
        <v>177</v>
      </c>
    </row>
    <row r="202" spans="1:20" s="340" customFormat="1" ht="15.95" customHeight="1" x14ac:dyDescent="0.2">
      <c r="A202" s="77"/>
      <c r="B202" s="90" t="s">
        <v>408</v>
      </c>
      <c r="C202" s="102" t="s">
        <v>926</v>
      </c>
      <c r="D202" s="64" t="s">
        <v>101</v>
      </c>
      <c r="E202" s="4">
        <v>178</v>
      </c>
      <c r="F202" s="9"/>
      <c r="G202" s="9"/>
      <c r="H202" s="9"/>
      <c r="I202" s="9"/>
      <c r="J202" s="9"/>
      <c r="K202" s="9"/>
      <c r="L202" s="9"/>
      <c r="M202" s="9"/>
      <c r="N202" s="389"/>
      <c r="P202" s="9"/>
      <c r="Q202" s="9"/>
      <c r="R202" s="9"/>
      <c r="S202" s="389"/>
      <c r="T202" s="4">
        <v>178</v>
      </c>
    </row>
    <row r="203" spans="1:20" s="340" customFormat="1" ht="15.95" customHeight="1" x14ac:dyDescent="0.2">
      <c r="A203" s="77"/>
      <c r="B203" s="90" t="s">
        <v>408</v>
      </c>
      <c r="C203" s="102" t="s">
        <v>367</v>
      </c>
      <c r="D203" s="96" t="s">
        <v>102</v>
      </c>
      <c r="E203" s="4">
        <v>179</v>
      </c>
      <c r="F203" s="9"/>
      <c r="G203" s="9"/>
      <c r="H203" s="9"/>
      <c r="I203" s="9"/>
      <c r="J203" s="9"/>
      <c r="K203" s="9"/>
      <c r="L203" s="9"/>
      <c r="M203" s="9"/>
      <c r="N203" s="389"/>
      <c r="P203" s="9"/>
      <c r="Q203" s="9"/>
      <c r="R203" s="9"/>
      <c r="S203" s="389"/>
      <c r="T203" s="4">
        <v>179</v>
      </c>
    </row>
    <row r="204" spans="1:20" s="340" customFormat="1" ht="15.95" customHeight="1" x14ac:dyDescent="0.2">
      <c r="A204" s="77"/>
      <c r="B204" s="90" t="s">
        <v>408</v>
      </c>
      <c r="C204" s="102" t="s">
        <v>103</v>
      </c>
      <c r="D204" s="64" t="s">
        <v>104</v>
      </c>
      <c r="E204" s="4">
        <v>180</v>
      </c>
      <c r="F204" s="9"/>
      <c r="G204" s="9"/>
      <c r="H204" s="9"/>
      <c r="I204" s="9"/>
      <c r="J204" s="9"/>
      <c r="K204" s="9"/>
      <c r="L204" s="9"/>
      <c r="M204" s="9"/>
      <c r="N204" s="389"/>
      <c r="P204" s="9"/>
      <c r="Q204" s="9"/>
      <c r="R204" s="9"/>
      <c r="S204" s="389"/>
      <c r="T204" s="4">
        <v>180</v>
      </c>
    </row>
    <row r="205" spans="1:20" s="442" customFormat="1" ht="15.95" customHeight="1" x14ac:dyDescent="0.2">
      <c r="A205" s="77"/>
      <c r="B205" s="90" t="s">
        <v>408</v>
      </c>
      <c r="C205" s="168" t="s">
        <v>924</v>
      </c>
      <c r="D205" s="64" t="s">
        <v>98</v>
      </c>
      <c r="E205" s="4">
        <v>182</v>
      </c>
      <c r="F205" s="9"/>
      <c r="G205" s="9"/>
      <c r="H205" s="9"/>
      <c r="I205" s="9"/>
      <c r="J205" s="9"/>
      <c r="K205" s="9"/>
      <c r="L205" s="9"/>
      <c r="M205" s="9"/>
      <c r="N205" s="389"/>
      <c r="P205" s="9"/>
      <c r="Q205" s="9"/>
      <c r="R205" s="9"/>
      <c r="S205" s="389"/>
      <c r="T205" s="4">
        <v>182</v>
      </c>
    </row>
    <row r="206" spans="1:20" s="340" customFormat="1" ht="15.95" customHeight="1" x14ac:dyDescent="0.2">
      <c r="A206" s="77"/>
      <c r="B206" s="90" t="s">
        <v>408</v>
      </c>
      <c r="C206" s="102" t="s">
        <v>105</v>
      </c>
      <c r="D206" s="64" t="s">
        <v>106</v>
      </c>
      <c r="E206" s="4">
        <v>184</v>
      </c>
      <c r="F206" s="9"/>
      <c r="G206" s="9"/>
      <c r="H206" s="9"/>
      <c r="I206" s="9"/>
      <c r="J206" s="9"/>
      <c r="K206" s="9"/>
      <c r="L206" s="9"/>
      <c r="M206" s="9"/>
      <c r="N206" s="389"/>
      <c r="P206" s="9"/>
      <c r="Q206" s="9"/>
      <c r="R206" s="9"/>
      <c r="S206" s="389"/>
      <c r="T206" s="4">
        <v>184</v>
      </c>
    </row>
    <row r="207" spans="1:20" s="340" customFormat="1" ht="15.95" customHeight="1" x14ac:dyDescent="0.2">
      <c r="A207" s="77"/>
      <c r="B207" s="90" t="s">
        <v>408</v>
      </c>
      <c r="C207" s="102" t="s">
        <v>499</v>
      </c>
      <c r="D207" s="64" t="s">
        <v>263</v>
      </c>
      <c r="E207" s="4">
        <v>187</v>
      </c>
      <c r="F207" s="9"/>
      <c r="G207" s="9"/>
      <c r="H207" s="9"/>
      <c r="I207" s="9"/>
      <c r="J207" s="9"/>
      <c r="K207" s="9"/>
      <c r="L207" s="9"/>
      <c r="M207" s="9"/>
      <c r="N207" s="389"/>
      <c r="P207" s="9"/>
      <c r="Q207" s="9"/>
      <c r="R207" s="9"/>
      <c r="S207" s="389"/>
      <c r="T207" s="4">
        <v>187</v>
      </c>
    </row>
    <row r="208" spans="1:20" s="340" customFormat="1" ht="15.95" customHeight="1" x14ac:dyDescent="0.2">
      <c r="A208" s="77"/>
      <c r="B208" s="90" t="s">
        <v>408</v>
      </c>
      <c r="C208" s="102" t="s">
        <v>500</v>
      </c>
      <c r="D208" s="64" t="s">
        <v>264</v>
      </c>
      <c r="E208" s="4">
        <v>213</v>
      </c>
      <c r="F208" s="9"/>
      <c r="G208" s="9"/>
      <c r="H208" s="9"/>
      <c r="I208" s="9"/>
      <c r="J208" s="9"/>
      <c r="K208" s="9"/>
      <c r="L208" s="9"/>
      <c r="M208" s="9"/>
      <c r="N208" s="389"/>
      <c r="P208" s="9"/>
      <c r="Q208" s="9"/>
      <c r="R208" s="9"/>
      <c r="S208" s="389"/>
      <c r="T208" s="4">
        <v>213</v>
      </c>
    </row>
    <row r="209" spans="1:20" s="340" customFormat="1" ht="15.95" customHeight="1" x14ac:dyDescent="0.2">
      <c r="A209" s="77"/>
      <c r="B209" s="90" t="s">
        <v>408</v>
      </c>
      <c r="C209" s="102" t="s">
        <v>932</v>
      </c>
      <c r="D209" s="64" t="s">
        <v>266</v>
      </c>
      <c r="E209" s="4">
        <v>214</v>
      </c>
      <c r="F209" s="9"/>
      <c r="G209" s="9"/>
      <c r="H209" s="9"/>
      <c r="I209" s="9"/>
      <c r="J209" s="9"/>
      <c r="K209" s="9"/>
      <c r="L209" s="9"/>
      <c r="M209" s="9"/>
      <c r="N209" s="389"/>
      <c r="P209" s="9"/>
      <c r="Q209" s="9"/>
      <c r="R209" s="9"/>
      <c r="S209" s="389"/>
      <c r="T209" s="4">
        <v>214</v>
      </c>
    </row>
    <row r="210" spans="1:20" s="340" customFormat="1" ht="15.95" customHeight="1" x14ac:dyDescent="0.2">
      <c r="A210" s="77"/>
      <c r="B210" s="90" t="s">
        <v>408</v>
      </c>
      <c r="C210" s="102" t="s">
        <v>501</v>
      </c>
      <c r="D210" s="64" t="s">
        <v>265</v>
      </c>
      <c r="E210" s="4">
        <v>190</v>
      </c>
      <c r="F210" s="9"/>
      <c r="G210" s="9"/>
      <c r="H210" s="9"/>
      <c r="I210" s="9"/>
      <c r="J210" s="9"/>
      <c r="K210" s="9"/>
      <c r="L210" s="9"/>
      <c r="M210" s="9"/>
      <c r="N210" s="389"/>
      <c r="P210" s="9"/>
      <c r="Q210" s="9"/>
      <c r="R210" s="9"/>
      <c r="S210" s="389"/>
      <c r="T210" s="4">
        <v>190</v>
      </c>
    </row>
    <row r="211" spans="1:20" s="340" customFormat="1" ht="15.95" customHeight="1" x14ac:dyDescent="0.2">
      <c r="A211" s="77"/>
      <c r="B211" s="90" t="s">
        <v>408</v>
      </c>
      <c r="C211" s="102" t="s">
        <v>927</v>
      </c>
      <c r="D211" s="64" t="s">
        <v>107</v>
      </c>
      <c r="E211" s="4">
        <v>191</v>
      </c>
      <c r="F211" s="9"/>
      <c r="G211" s="9"/>
      <c r="H211" s="9"/>
      <c r="I211" s="9"/>
      <c r="J211" s="9"/>
      <c r="K211" s="9"/>
      <c r="L211" s="9"/>
      <c r="M211" s="9"/>
      <c r="N211" s="389"/>
      <c r="P211" s="9"/>
      <c r="Q211" s="9"/>
      <c r="R211" s="9"/>
      <c r="S211" s="389"/>
      <c r="T211" s="4">
        <v>191</v>
      </c>
    </row>
    <row r="212" spans="1:20" s="340" customFormat="1" ht="15.95" customHeight="1" x14ac:dyDescent="0.2">
      <c r="A212" s="77"/>
      <c r="B212" s="90" t="s">
        <v>408</v>
      </c>
      <c r="C212" s="102" t="s">
        <v>502</v>
      </c>
      <c r="D212" s="64" t="s">
        <v>267</v>
      </c>
      <c r="E212" s="4">
        <v>192</v>
      </c>
      <c r="F212" s="9"/>
      <c r="G212" s="9"/>
      <c r="H212" s="9"/>
      <c r="I212" s="9"/>
      <c r="J212" s="9"/>
      <c r="K212" s="9"/>
      <c r="L212" s="9"/>
      <c r="M212" s="9"/>
      <c r="N212" s="389"/>
      <c r="P212" s="9"/>
      <c r="Q212" s="9"/>
      <c r="R212" s="9"/>
      <c r="S212" s="389"/>
      <c r="T212" s="4">
        <v>192</v>
      </c>
    </row>
    <row r="213" spans="1:20" s="340" customFormat="1" ht="15.95" customHeight="1" x14ac:dyDescent="0.2">
      <c r="A213" s="77"/>
      <c r="B213" s="90" t="s">
        <v>408</v>
      </c>
      <c r="C213" s="102" t="s">
        <v>503</v>
      </c>
      <c r="D213" s="64" t="s">
        <v>268</v>
      </c>
      <c r="E213" s="4">
        <v>194</v>
      </c>
      <c r="F213" s="9"/>
      <c r="G213" s="9"/>
      <c r="H213" s="9"/>
      <c r="I213" s="9"/>
      <c r="J213" s="9"/>
      <c r="K213" s="9"/>
      <c r="L213" s="9"/>
      <c r="M213" s="9"/>
      <c r="N213" s="389"/>
      <c r="P213" s="9"/>
      <c r="Q213" s="9"/>
      <c r="R213" s="9"/>
      <c r="S213" s="389"/>
      <c r="T213" s="4">
        <v>194</v>
      </c>
    </row>
    <row r="214" spans="1:20" s="340" customFormat="1" ht="15.95" customHeight="1" x14ac:dyDescent="0.2">
      <c r="A214" s="77"/>
      <c r="B214" s="90" t="s">
        <v>408</v>
      </c>
      <c r="C214" s="102" t="s">
        <v>368</v>
      </c>
      <c r="D214" s="96" t="s">
        <v>108</v>
      </c>
      <c r="E214" s="4">
        <v>195</v>
      </c>
      <c r="F214" s="9"/>
      <c r="G214" s="9"/>
      <c r="H214" s="9"/>
      <c r="I214" s="9"/>
      <c r="J214" s="9"/>
      <c r="K214" s="9"/>
      <c r="L214" s="9"/>
      <c r="M214" s="9"/>
      <c r="N214" s="389"/>
      <c r="P214" s="9"/>
      <c r="Q214" s="9"/>
      <c r="R214" s="9"/>
      <c r="S214" s="389"/>
      <c r="T214" s="4">
        <v>195</v>
      </c>
    </row>
    <row r="215" spans="1:20" s="340" customFormat="1" ht="15.95" customHeight="1" x14ac:dyDescent="0.2">
      <c r="A215" s="77"/>
      <c r="B215" s="90" t="s">
        <v>408</v>
      </c>
      <c r="C215" s="102" t="s">
        <v>347</v>
      </c>
      <c r="D215" s="64" t="s">
        <v>269</v>
      </c>
      <c r="E215" s="4">
        <v>196</v>
      </c>
      <c r="F215" s="9"/>
      <c r="G215" s="9"/>
      <c r="H215" s="9"/>
      <c r="I215" s="9"/>
      <c r="J215" s="9"/>
      <c r="K215" s="9"/>
      <c r="L215" s="9"/>
      <c r="M215" s="9"/>
      <c r="N215" s="389"/>
      <c r="P215" s="9"/>
      <c r="Q215" s="9"/>
      <c r="R215" s="9"/>
      <c r="S215" s="389"/>
      <c r="T215" s="4">
        <v>196</v>
      </c>
    </row>
    <row r="216" spans="1:20" s="340" customFormat="1" ht="15.95" customHeight="1" x14ac:dyDescent="0.2">
      <c r="A216" s="77"/>
      <c r="B216" s="90" t="s">
        <v>408</v>
      </c>
      <c r="C216" s="102" t="s">
        <v>504</v>
      </c>
      <c r="D216" s="64" t="s">
        <v>270</v>
      </c>
      <c r="E216" s="4">
        <v>197</v>
      </c>
      <c r="F216" s="9"/>
      <c r="G216" s="9"/>
      <c r="H216" s="9"/>
      <c r="I216" s="9"/>
      <c r="J216" s="9"/>
      <c r="K216" s="9"/>
      <c r="L216" s="9"/>
      <c r="M216" s="9"/>
      <c r="N216" s="389"/>
      <c r="P216" s="9"/>
      <c r="Q216" s="9"/>
      <c r="R216" s="9"/>
      <c r="S216" s="389"/>
      <c r="T216" s="4">
        <v>197</v>
      </c>
    </row>
    <row r="217" spans="1:20" s="340" customFormat="1" ht="15.95" customHeight="1" x14ac:dyDescent="0.2">
      <c r="A217" s="77"/>
      <c r="B217" s="90" t="s">
        <v>408</v>
      </c>
      <c r="C217" s="102" t="s">
        <v>505</v>
      </c>
      <c r="D217" s="64" t="s">
        <v>271</v>
      </c>
      <c r="E217" s="4">
        <v>198</v>
      </c>
      <c r="F217" s="9"/>
      <c r="G217" s="9"/>
      <c r="H217" s="9"/>
      <c r="I217" s="9"/>
      <c r="J217" s="9"/>
      <c r="K217" s="9"/>
      <c r="L217" s="9"/>
      <c r="M217" s="9"/>
      <c r="N217" s="389"/>
      <c r="P217" s="9"/>
      <c r="Q217" s="9"/>
      <c r="R217" s="9"/>
      <c r="S217" s="389"/>
      <c r="T217" s="4">
        <v>198</v>
      </c>
    </row>
    <row r="218" spans="1:20" s="340" customFormat="1" ht="15.95" customHeight="1" x14ac:dyDescent="0.2">
      <c r="A218" s="77"/>
      <c r="B218" s="90" t="s">
        <v>408</v>
      </c>
      <c r="C218" s="102" t="s">
        <v>506</v>
      </c>
      <c r="D218" s="64" t="s">
        <v>272</v>
      </c>
      <c r="E218" s="4">
        <v>199</v>
      </c>
      <c r="F218" s="9"/>
      <c r="G218" s="9"/>
      <c r="H218" s="9"/>
      <c r="I218" s="9"/>
      <c r="J218" s="9"/>
      <c r="K218" s="9"/>
      <c r="L218" s="9"/>
      <c r="M218" s="9"/>
      <c r="N218" s="389"/>
      <c r="P218" s="9"/>
      <c r="Q218" s="9"/>
      <c r="R218" s="9"/>
      <c r="S218" s="389"/>
      <c r="T218" s="4">
        <v>199</v>
      </c>
    </row>
    <row r="219" spans="1:20" s="340" customFormat="1" ht="15.95" customHeight="1" x14ac:dyDescent="0.2">
      <c r="A219" s="77"/>
      <c r="B219" s="90" t="s">
        <v>408</v>
      </c>
      <c r="C219" s="102" t="s">
        <v>507</v>
      </c>
      <c r="D219" s="64" t="s">
        <v>273</v>
      </c>
      <c r="E219" s="4">
        <v>202</v>
      </c>
      <c r="F219" s="9"/>
      <c r="G219" s="9"/>
      <c r="H219" s="9"/>
      <c r="I219" s="9"/>
      <c r="J219" s="9"/>
      <c r="K219" s="9"/>
      <c r="L219" s="9"/>
      <c r="M219" s="9"/>
      <c r="N219" s="389"/>
      <c r="P219" s="9"/>
      <c r="Q219" s="9"/>
      <c r="R219" s="9"/>
      <c r="S219" s="389"/>
      <c r="T219" s="4">
        <v>202</v>
      </c>
    </row>
    <row r="220" spans="1:20" ht="15.95" customHeight="1" x14ac:dyDescent="0.2">
      <c r="A220" s="77"/>
      <c r="B220" s="90" t="s">
        <v>408</v>
      </c>
      <c r="C220" s="99" t="s">
        <v>109</v>
      </c>
      <c r="D220" s="64" t="s">
        <v>110</v>
      </c>
      <c r="E220" s="4">
        <v>203</v>
      </c>
      <c r="F220" s="9"/>
      <c r="G220" s="9"/>
      <c r="H220" s="9"/>
      <c r="I220" s="9"/>
      <c r="J220" s="9"/>
      <c r="K220" s="9"/>
      <c r="L220" s="9"/>
      <c r="M220" s="9"/>
      <c r="N220" s="389"/>
      <c r="P220" s="9"/>
      <c r="Q220" s="9"/>
      <c r="R220" s="9"/>
      <c r="S220" s="389"/>
      <c r="T220" s="4">
        <v>203</v>
      </c>
    </row>
    <row r="221" spans="1:20" ht="15.95" customHeight="1" x14ac:dyDescent="0.2">
      <c r="A221" s="77"/>
      <c r="B221" s="90" t="s">
        <v>408</v>
      </c>
      <c r="C221" s="99" t="s">
        <v>111</v>
      </c>
      <c r="D221" s="64" t="s">
        <v>112</v>
      </c>
      <c r="E221" s="4">
        <v>205</v>
      </c>
      <c r="F221" s="9"/>
      <c r="G221" s="9"/>
      <c r="H221" s="9"/>
      <c r="I221" s="9"/>
      <c r="J221" s="9"/>
      <c r="K221" s="9"/>
      <c r="L221" s="9"/>
      <c r="M221" s="9"/>
      <c r="N221" s="389"/>
      <c r="P221" s="9"/>
      <c r="Q221" s="9"/>
      <c r="R221" s="9"/>
      <c r="S221" s="389"/>
      <c r="T221" s="4">
        <v>205</v>
      </c>
    </row>
    <row r="222" spans="1:20" ht="15.95" customHeight="1" x14ac:dyDescent="0.2">
      <c r="A222" s="77"/>
      <c r="B222" s="90" t="s">
        <v>408</v>
      </c>
      <c r="C222" s="99" t="s">
        <v>508</v>
      </c>
      <c r="D222" s="64" t="s">
        <v>274</v>
      </c>
      <c r="E222" s="4">
        <v>206</v>
      </c>
      <c r="F222" s="63"/>
      <c r="G222" s="63"/>
      <c r="H222" s="63"/>
      <c r="I222" s="63"/>
      <c r="J222" s="63"/>
      <c r="K222" s="63"/>
      <c r="L222" s="63"/>
      <c r="M222" s="63"/>
      <c r="N222" s="389"/>
      <c r="P222" s="63"/>
      <c r="Q222" s="63"/>
      <c r="R222" s="63"/>
      <c r="S222" s="389"/>
      <c r="T222" s="4">
        <v>206</v>
      </c>
    </row>
    <row r="223" spans="1:20" ht="15.95" customHeight="1" x14ac:dyDescent="0.2">
      <c r="A223" s="77"/>
      <c r="B223" s="90" t="s">
        <v>408</v>
      </c>
      <c r="C223" s="99" t="s">
        <v>509</v>
      </c>
      <c r="D223" s="64" t="s">
        <v>275</v>
      </c>
      <c r="E223" s="4">
        <v>215</v>
      </c>
      <c r="F223" s="63"/>
      <c r="G223" s="63"/>
      <c r="H223" s="63"/>
      <c r="I223" s="63"/>
      <c r="J223" s="63"/>
      <c r="K223" s="63"/>
      <c r="L223" s="63"/>
      <c r="M223" s="63"/>
      <c r="N223" s="389"/>
      <c r="P223" s="63"/>
      <c r="Q223" s="63"/>
      <c r="R223" s="63"/>
      <c r="S223" s="389"/>
      <c r="T223" s="4">
        <v>215</v>
      </c>
    </row>
    <row r="224" spans="1:20" ht="15.95" customHeight="1" x14ac:dyDescent="0.2">
      <c r="A224" s="77"/>
      <c r="B224" s="90" t="s">
        <v>408</v>
      </c>
      <c r="C224" s="99" t="s">
        <v>394</v>
      </c>
      <c r="D224" s="96" t="s">
        <v>113</v>
      </c>
      <c r="E224" s="4">
        <v>208</v>
      </c>
      <c r="F224" s="9"/>
      <c r="G224" s="9"/>
      <c r="H224" s="9"/>
      <c r="I224" s="9"/>
      <c r="J224" s="9"/>
      <c r="K224" s="9"/>
      <c r="L224" s="9"/>
      <c r="M224" s="9"/>
      <c r="N224" s="389"/>
      <c r="P224" s="9"/>
      <c r="Q224" s="9"/>
      <c r="R224" s="9"/>
      <c r="S224" s="389"/>
      <c r="T224" s="4">
        <v>208</v>
      </c>
    </row>
    <row r="225" spans="1:20" ht="15.95" customHeight="1" x14ac:dyDescent="0.2">
      <c r="A225" s="77"/>
      <c r="B225" s="90" t="s">
        <v>408</v>
      </c>
      <c r="C225" s="99" t="s">
        <v>114</v>
      </c>
      <c r="D225" s="64" t="s">
        <v>115</v>
      </c>
      <c r="E225" s="4">
        <v>209</v>
      </c>
      <c r="F225" s="9"/>
      <c r="G225" s="9"/>
      <c r="H225" s="9"/>
      <c r="I225" s="9"/>
      <c r="J225" s="9"/>
      <c r="K225" s="9"/>
      <c r="L225" s="9"/>
      <c r="M225" s="9"/>
      <c r="N225" s="389"/>
      <c r="P225" s="9"/>
      <c r="Q225" s="9"/>
      <c r="R225" s="9"/>
      <c r="S225" s="389"/>
      <c r="T225" s="4">
        <v>209</v>
      </c>
    </row>
    <row r="226" spans="1:20" ht="15.95" customHeight="1" x14ac:dyDescent="0.2">
      <c r="A226" s="77"/>
      <c r="B226" s="90" t="s">
        <v>408</v>
      </c>
      <c r="C226" s="99" t="s">
        <v>843</v>
      </c>
      <c r="D226" s="96" t="s">
        <v>276</v>
      </c>
      <c r="E226" s="4">
        <v>231</v>
      </c>
      <c r="F226" s="63"/>
      <c r="G226" s="63"/>
      <c r="H226" s="63"/>
      <c r="I226" s="63"/>
      <c r="J226" s="63"/>
      <c r="K226" s="63"/>
      <c r="L226" s="63"/>
      <c r="M226" s="63"/>
      <c r="N226" s="389"/>
      <c r="P226" s="63"/>
      <c r="Q226" s="63"/>
      <c r="R226" s="63"/>
      <c r="S226" s="389"/>
      <c r="T226" s="4">
        <v>231</v>
      </c>
    </row>
    <row r="227" spans="1:20" ht="15.95" customHeight="1" x14ac:dyDescent="0.2">
      <c r="A227" s="77"/>
      <c r="B227" s="90" t="s">
        <v>408</v>
      </c>
      <c r="C227" s="99" t="s">
        <v>510</v>
      </c>
      <c r="D227" s="64" t="s">
        <v>277</v>
      </c>
      <c r="E227" s="4">
        <v>216</v>
      </c>
      <c r="F227" s="9"/>
      <c r="G227" s="9"/>
      <c r="H227" s="9"/>
      <c r="I227" s="9"/>
      <c r="J227" s="9"/>
      <c r="K227" s="9"/>
      <c r="L227" s="9"/>
      <c r="M227" s="9"/>
      <c r="N227" s="389"/>
      <c r="P227" s="9"/>
      <c r="Q227" s="9"/>
      <c r="R227" s="9"/>
      <c r="S227" s="389"/>
      <c r="T227" s="4">
        <v>216</v>
      </c>
    </row>
    <row r="228" spans="1:20" ht="15.95" customHeight="1" x14ac:dyDescent="0.2">
      <c r="A228" s="77"/>
      <c r="B228" s="90" t="s">
        <v>408</v>
      </c>
      <c r="C228" s="99" t="s">
        <v>511</v>
      </c>
      <c r="D228" s="64" t="s">
        <v>278</v>
      </c>
      <c r="E228" s="4">
        <v>217</v>
      </c>
      <c r="F228" s="9"/>
      <c r="G228" s="9"/>
      <c r="H228" s="9"/>
      <c r="I228" s="9"/>
      <c r="J228" s="9"/>
      <c r="K228" s="9"/>
      <c r="L228" s="9"/>
      <c r="M228" s="9"/>
      <c r="N228" s="389"/>
      <c r="P228" s="9"/>
      <c r="Q228" s="9"/>
      <c r="R228" s="9"/>
      <c r="S228" s="389"/>
      <c r="T228" s="4">
        <v>217</v>
      </c>
    </row>
    <row r="229" spans="1:20" ht="15.95" customHeight="1" x14ac:dyDescent="0.2">
      <c r="A229" s="77"/>
      <c r="B229" s="90" t="s">
        <v>408</v>
      </c>
      <c r="C229" s="99" t="s">
        <v>512</v>
      </c>
      <c r="D229" s="64" t="s">
        <v>279</v>
      </c>
      <c r="E229" s="4">
        <v>212</v>
      </c>
      <c r="F229" s="63"/>
      <c r="G229" s="63"/>
      <c r="H229" s="63"/>
      <c r="I229" s="63"/>
      <c r="J229" s="63"/>
      <c r="K229" s="63"/>
      <c r="L229" s="63"/>
      <c r="M229" s="63"/>
      <c r="N229" s="389"/>
      <c r="P229" s="63"/>
      <c r="Q229" s="63"/>
      <c r="R229" s="63"/>
      <c r="S229" s="389"/>
      <c r="T229" s="4">
        <v>212</v>
      </c>
    </row>
    <row r="230" spans="1:20" ht="35.1" customHeight="1" thickBot="1" x14ac:dyDescent="0.25">
      <c r="A230" s="77"/>
      <c r="B230" s="113" t="s">
        <v>1023</v>
      </c>
      <c r="C230" s="114"/>
      <c r="D230" s="109" t="s">
        <v>1022</v>
      </c>
      <c r="E230" s="8"/>
      <c r="F230" s="315">
        <f t="shared" ref="F230:M230" si="11">SUM(F231:F263)</f>
        <v>0</v>
      </c>
      <c r="G230" s="315">
        <f t="shared" si="11"/>
        <v>0</v>
      </c>
      <c r="H230" s="315">
        <f t="shared" si="11"/>
        <v>0</v>
      </c>
      <c r="I230" s="315">
        <f t="shared" si="11"/>
        <v>0</v>
      </c>
      <c r="J230" s="315">
        <f t="shared" si="11"/>
        <v>0</v>
      </c>
      <c r="K230" s="315">
        <f t="shared" si="11"/>
        <v>0</v>
      </c>
      <c r="L230" s="315">
        <f t="shared" si="11"/>
        <v>0</v>
      </c>
      <c r="M230" s="315">
        <f t="shared" si="11"/>
        <v>0</v>
      </c>
      <c r="N230" s="390"/>
      <c r="P230" s="315">
        <f>SUM(P231:P263)</f>
        <v>0</v>
      </c>
      <c r="Q230" s="315">
        <f>SUM(Q231:Q263)</f>
        <v>0</v>
      </c>
      <c r="R230" s="315">
        <f>SUM(R231:R263)</f>
        <v>0</v>
      </c>
      <c r="S230" s="390"/>
      <c r="T230" s="8"/>
    </row>
    <row r="231" spans="1:20" ht="15.95" customHeight="1" thickTop="1" x14ac:dyDescent="0.2">
      <c r="A231" s="77"/>
      <c r="B231" s="90" t="s">
        <v>1023</v>
      </c>
      <c r="C231" s="102" t="s">
        <v>282</v>
      </c>
      <c r="D231" s="64" t="s">
        <v>283</v>
      </c>
      <c r="E231" s="4">
        <v>237</v>
      </c>
      <c r="F231" s="9"/>
      <c r="G231" s="9"/>
      <c r="H231" s="9"/>
      <c r="I231" s="9"/>
      <c r="J231" s="9"/>
      <c r="K231" s="9"/>
      <c r="L231" s="9"/>
      <c r="M231" s="9"/>
      <c r="N231" s="389"/>
      <c r="P231" s="9"/>
      <c r="Q231" s="9"/>
      <c r="R231" s="9"/>
      <c r="S231" s="389"/>
      <c r="T231" s="4">
        <v>237</v>
      </c>
    </row>
    <row r="232" spans="1:20" s="340" customFormat="1" ht="15.95" customHeight="1" x14ac:dyDescent="0.2">
      <c r="A232" s="77"/>
      <c r="B232" s="90" t="s">
        <v>528</v>
      </c>
      <c r="C232" s="99" t="s">
        <v>314</v>
      </c>
      <c r="D232" s="64" t="s">
        <v>315</v>
      </c>
      <c r="E232" s="4">
        <v>238</v>
      </c>
      <c r="F232" s="9"/>
      <c r="G232" s="9"/>
      <c r="H232" s="9"/>
      <c r="I232" s="9"/>
      <c r="J232" s="9"/>
      <c r="K232" s="9"/>
      <c r="L232" s="9"/>
      <c r="M232" s="9"/>
      <c r="N232" s="389"/>
      <c r="P232" s="9"/>
      <c r="Q232" s="9"/>
      <c r="R232" s="9"/>
      <c r="S232" s="389"/>
      <c r="T232" s="4">
        <v>238</v>
      </c>
    </row>
    <row r="233" spans="1:20" s="340" customFormat="1" ht="15.95" customHeight="1" x14ac:dyDescent="0.2">
      <c r="A233" s="77"/>
      <c r="B233" s="90" t="s">
        <v>528</v>
      </c>
      <c r="C233" s="99" t="s">
        <v>116</v>
      </c>
      <c r="D233" s="64" t="s">
        <v>117</v>
      </c>
      <c r="E233" s="4">
        <v>224</v>
      </c>
      <c r="F233" s="9"/>
      <c r="G233" s="9"/>
      <c r="H233" s="9"/>
      <c r="I233" s="9"/>
      <c r="J233" s="9"/>
      <c r="K233" s="9"/>
      <c r="L233" s="9"/>
      <c r="M233" s="9"/>
      <c r="N233" s="389"/>
      <c r="P233" s="9"/>
      <c r="Q233" s="9"/>
      <c r="R233" s="9"/>
      <c r="S233" s="389"/>
      <c r="T233" s="4">
        <v>224</v>
      </c>
    </row>
    <row r="234" spans="1:20" s="340" customFormat="1" ht="15.95" customHeight="1" x14ac:dyDescent="0.2">
      <c r="A234" s="77"/>
      <c r="B234" s="90" t="s">
        <v>528</v>
      </c>
      <c r="C234" s="99" t="s">
        <v>316</v>
      </c>
      <c r="D234" s="64" t="s">
        <v>317</v>
      </c>
      <c r="E234" s="4">
        <v>240</v>
      </c>
      <c r="F234" s="9"/>
      <c r="G234" s="9"/>
      <c r="H234" s="9"/>
      <c r="I234" s="9"/>
      <c r="J234" s="9"/>
      <c r="K234" s="9"/>
      <c r="L234" s="9"/>
      <c r="M234" s="9"/>
      <c r="N234" s="389"/>
      <c r="P234" s="9"/>
      <c r="Q234" s="9"/>
      <c r="R234" s="9"/>
      <c r="S234" s="389"/>
      <c r="T234" s="4">
        <v>240</v>
      </c>
    </row>
    <row r="235" spans="1:20" s="340" customFormat="1" ht="15.95" customHeight="1" x14ac:dyDescent="0.2">
      <c r="A235" s="77"/>
      <c r="B235" s="90" t="s">
        <v>528</v>
      </c>
      <c r="C235" s="99" t="s">
        <v>930</v>
      </c>
      <c r="D235" s="281" t="s">
        <v>305</v>
      </c>
      <c r="E235" s="4">
        <v>241</v>
      </c>
      <c r="F235" s="9"/>
      <c r="G235" s="9"/>
      <c r="H235" s="9"/>
      <c r="I235" s="9"/>
      <c r="J235" s="9"/>
      <c r="K235" s="9"/>
      <c r="L235" s="9"/>
      <c r="M235" s="9"/>
      <c r="N235" s="389"/>
      <c r="P235" s="9"/>
      <c r="Q235" s="9"/>
      <c r="R235" s="9"/>
      <c r="S235" s="389"/>
      <c r="T235" s="4">
        <v>241</v>
      </c>
    </row>
    <row r="236" spans="1:20" s="340" customFormat="1" ht="15.95" customHeight="1" x14ac:dyDescent="0.2">
      <c r="A236" s="77"/>
      <c r="B236" s="90" t="s">
        <v>528</v>
      </c>
      <c r="C236" s="99" t="s">
        <v>294</v>
      </c>
      <c r="D236" s="64" t="s">
        <v>295</v>
      </c>
      <c r="E236" s="4">
        <v>242</v>
      </c>
      <c r="F236" s="9"/>
      <c r="G236" s="9"/>
      <c r="H236" s="9"/>
      <c r="I236" s="9"/>
      <c r="J236" s="9"/>
      <c r="K236" s="9"/>
      <c r="L236" s="9"/>
      <c r="M236" s="9"/>
      <c r="N236" s="389"/>
      <c r="P236" s="9"/>
      <c r="Q236" s="9"/>
      <c r="R236" s="9"/>
      <c r="S236" s="389"/>
      <c r="T236" s="4">
        <v>242</v>
      </c>
    </row>
    <row r="237" spans="1:20" s="340" customFormat="1" ht="15.95" customHeight="1" x14ac:dyDescent="0.2">
      <c r="A237" s="77"/>
      <c r="B237" s="90" t="s">
        <v>528</v>
      </c>
      <c r="C237" s="99" t="s">
        <v>834</v>
      </c>
      <c r="D237" s="96" t="s">
        <v>301</v>
      </c>
      <c r="E237" s="4">
        <v>243</v>
      </c>
      <c r="F237" s="9"/>
      <c r="G237" s="9"/>
      <c r="H237" s="9"/>
      <c r="I237" s="9"/>
      <c r="J237" s="9"/>
      <c r="K237" s="9"/>
      <c r="L237" s="9"/>
      <c r="M237" s="9"/>
      <c r="N237" s="389"/>
      <c r="P237" s="9"/>
      <c r="Q237" s="9"/>
      <c r="R237" s="9"/>
      <c r="S237" s="389"/>
      <c r="T237" s="4">
        <v>243</v>
      </c>
    </row>
    <row r="238" spans="1:20" s="340" customFormat="1" ht="15.95" customHeight="1" x14ac:dyDescent="0.2">
      <c r="A238" s="77"/>
      <c r="B238" s="90" t="s">
        <v>528</v>
      </c>
      <c r="C238" s="99" t="s">
        <v>931</v>
      </c>
      <c r="D238" s="96" t="s">
        <v>320</v>
      </c>
      <c r="E238" s="4">
        <v>244</v>
      </c>
      <c r="F238" s="9"/>
      <c r="G238" s="9"/>
      <c r="H238" s="9"/>
      <c r="I238" s="9"/>
      <c r="J238" s="9"/>
      <c r="K238" s="9"/>
      <c r="L238" s="9"/>
      <c r="M238" s="9"/>
      <c r="N238" s="389"/>
      <c r="P238" s="9"/>
      <c r="Q238" s="9"/>
      <c r="R238" s="9"/>
      <c r="S238" s="389"/>
      <c r="T238" s="4">
        <v>244</v>
      </c>
    </row>
    <row r="239" spans="1:20" s="340" customFormat="1" ht="15.95" customHeight="1" x14ac:dyDescent="0.2">
      <c r="A239" s="77"/>
      <c r="B239" s="90" t="s">
        <v>528</v>
      </c>
      <c r="C239" s="99" t="s">
        <v>849</v>
      </c>
      <c r="D239" s="96" t="s">
        <v>296</v>
      </c>
      <c r="E239" s="4">
        <v>245</v>
      </c>
      <c r="F239" s="9"/>
      <c r="G239" s="9"/>
      <c r="H239" s="9"/>
      <c r="I239" s="9"/>
      <c r="J239" s="9"/>
      <c r="K239" s="9"/>
      <c r="L239" s="9"/>
      <c r="M239" s="9"/>
      <c r="N239" s="389"/>
      <c r="P239" s="9"/>
      <c r="Q239" s="9"/>
      <c r="R239" s="9"/>
      <c r="S239" s="389"/>
      <c r="T239" s="4">
        <v>245</v>
      </c>
    </row>
    <row r="240" spans="1:20" s="340" customFormat="1" ht="15.95" customHeight="1" x14ac:dyDescent="0.2">
      <c r="A240" s="77"/>
      <c r="B240" s="90" t="s">
        <v>528</v>
      </c>
      <c r="C240" s="99" t="s">
        <v>284</v>
      </c>
      <c r="D240" s="64" t="s">
        <v>285</v>
      </c>
      <c r="E240" s="4">
        <v>246</v>
      </c>
      <c r="F240" s="9"/>
      <c r="G240" s="9"/>
      <c r="H240" s="9"/>
      <c r="I240" s="9"/>
      <c r="J240" s="9"/>
      <c r="K240" s="9"/>
      <c r="L240" s="9"/>
      <c r="M240" s="9"/>
      <c r="N240" s="389"/>
      <c r="P240" s="9"/>
      <c r="Q240" s="9"/>
      <c r="R240" s="9"/>
      <c r="S240" s="389"/>
      <c r="T240" s="4">
        <v>246</v>
      </c>
    </row>
    <row r="241" spans="1:20" s="340" customFormat="1" ht="15.95" customHeight="1" x14ac:dyDescent="0.2">
      <c r="A241" s="77"/>
      <c r="B241" s="90" t="s">
        <v>528</v>
      </c>
      <c r="C241" s="99" t="s">
        <v>836</v>
      </c>
      <c r="D241" s="64" t="s">
        <v>291</v>
      </c>
      <c r="E241" s="4">
        <v>247</v>
      </c>
      <c r="F241" s="9"/>
      <c r="G241" s="9"/>
      <c r="H241" s="9"/>
      <c r="I241" s="9"/>
      <c r="J241" s="9"/>
      <c r="K241" s="9"/>
      <c r="L241" s="9"/>
      <c r="M241" s="9"/>
      <c r="N241" s="389"/>
      <c r="P241" s="9"/>
      <c r="Q241" s="9"/>
      <c r="R241" s="9"/>
      <c r="S241" s="389"/>
      <c r="T241" s="4">
        <v>247</v>
      </c>
    </row>
    <row r="242" spans="1:20" s="340" customFormat="1" ht="15.95" customHeight="1" x14ac:dyDescent="0.2">
      <c r="A242" s="77"/>
      <c r="B242" s="90" t="s">
        <v>528</v>
      </c>
      <c r="C242" s="99" t="s">
        <v>297</v>
      </c>
      <c r="D242" s="64" t="s">
        <v>298</v>
      </c>
      <c r="E242" s="4">
        <v>248</v>
      </c>
      <c r="F242" s="9"/>
      <c r="G242" s="9"/>
      <c r="H242" s="9"/>
      <c r="I242" s="9"/>
      <c r="J242" s="9"/>
      <c r="K242" s="9"/>
      <c r="L242" s="9"/>
      <c r="M242" s="9"/>
      <c r="N242" s="389"/>
      <c r="P242" s="9"/>
      <c r="Q242" s="9"/>
      <c r="R242" s="9"/>
      <c r="S242" s="389"/>
      <c r="T242" s="4">
        <v>248</v>
      </c>
    </row>
    <row r="243" spans="1:20" s="340" customFormat="1" ht="15.95" customHeight="1" x14ac:dyDescent="0.2">
      <c r="A243" s="77"/>
      <c r="B243" s="90" t="s">
        <v>528</v>
      </c>
      <c r="C243" s="370" t="s">
        <v>928</v>
      </c>
      <c r="D243" s="96" t="s">
        <v>286</v>
      </c>
      <c r="E243" s="4">
        <v>249</v>
      </c>
      <c r="F243" s="9"/>
      <c r="G243" s="9"/>
      <c r="H243" s="9"/>
      <c r="I243" s="9"/>
      <c r="J243" s="9"/>
      <c r="K243" s="9"/>
      <c r="L243" s="9"/>
      <c r="M243" s="9"/>
      <c r="N243" s="389"/>
      <c r="P243" s="9"/>
      <c r="Q243" s="9"/>
      <c r="R243" s="9"/>
      <c r="S243" s="389"/>
      <c r="T243" s="4">
        <v>249</v>
      </c>
    </row>
    <row r="244" spans="1:20" s="340" customFormat="1" ht="15.95" customHeight="1" x14ac:dyDescent="0.2">
      <c r="A244" s="77"/>
      <c r="B244" s="90" t="s">
        <v>528</v>
      </c>
      <c r="C244" s="99" t="s">
        <v>287</v>
      </c>
      <c r="D244" s="64" t="s">
        <v>288</v>
      </c>
      <c r="E244" s="4">
        <v>275</v>
      </c>
      <c r="F244" s="9"/>
      <c r="G244" s="9"/>
      <c r="H244" s="9"/>
      <c r="I244" s="9"/>
      <c r="J244" s="9"/>
      <c r="K244" s="9"/>
      <c r="L244" s="9"/>
      <c r="M244" s="9"/>
      <c r="N244" s="389"/>
      <c r="P244" s="9"/>
      <c r="Q244" s="9"/>
      <c r="R244" s="9"/>
      <c r="S244" s="389"/>
      <c r="T244" s="4">
        <v>275</v>
      </c>
    </row>
    <row r="245" spans="1:20" s="340" customFormat="1" ht="15.95" customHeight="1" x14ac:dyDescent="0.2">
      <c r="A245" s="77"/>
      <c r="B245" s="90" t="s">
        <v>528</v>
      </c>
      <c r="C245" s="99" t="s">
        <v>299</v>
      </c>
      <c r="D245" s="64" t="s">
        <v>300</v>
      </c>
      <c r="E245" s="4">
        <v>276</v>
      </c>
      <c r="F245" s="9"/>
      <c r="G245" s="9"/>
      <c r="H245" s="9"/>
      <c r="I245" s="9"/>
      <c r="J245" s="9"/>
      <c r="K245" s="9"/>
      <c r="L245" s="9"/>
      <c r="M245" s="9"/>
      <c r="N245" s="389"/>
      <c r="P245" s="9"/>
      <c r="Q245" s="9"/>
      <c r="R245" s="9"/>
      <c r="S245" s="389"/>
      <c r="T245" s="4">
        <v>276</v>
      </c>
    </row>
    <row r="246" spans="1:20" s="340" customFormat="1" ht="15.95" customHeight="1" x14ac:dyDescent="0.2">
      <c r="A246" s="77"/>
      <c r="B246" s="90" t="s">
        <v>528</v>
      </c>
      <c r="C246" s="99" t="s">
        <v>302</v>
      </c>
      <c r="D246" s="64" t="s">
        <v>303</v>
      </c>
      <c r="E246" s="4">
        <v>277</v>
      </c>
      <c r="F246" s="9"/>
      <c r="G246" s="9"/>
      <c r="H246" s="9"/>
      <c r="I246" s="9"/>
      <c r="J246" s="9"/>
      <c r="K246" s="9"/>
      <c r="L246" s="9"/>
      <c r="M246" s="9"/>
      <c r="N246" s="389"/>
      <c r="P246" s="9"/>
      <c r="Q246" s="9"/>
      <c r="R246" s="9"/>
      <c r="S246" s="389"/>
      <c r="T246" s="4">
        <v>277</v>
      </c>
    </row>
    <row r="247" spans="1:20" s="340" customFormat="1" ht="15.95" customHeight="1" x14ac:dyDescent="0.2">
      <c r="A247" s="77"/>
      <c r="B247" s="90" t="s">
        <v>528</v>
      </c>
      <c r="C247" s="99" t="s">
        <v>848</v>
      </c>
      <c r="D247" s="96" t="s">
        <v>304</v>
      </c>
      <c r="E247" s="4">
        <v>278</v>
      </c>
      <c r="F247" s="9"/>
      <c r="G247" s="9"/>
      <c r="H247" s="9"/>
      <c r="I247" s="9"/>
      <c r="J247" s="9"/>
      <c r="K247" s="9"/>
      <c r="L247" s="9"/>
      <c r="M247" s="9"/>
      <c r="N247" s="389"/>
      <c r="P247" s="9"/>
      <c r="Q247" s="9"/>
      <c r="R247" s="9"/>
      <c r="S247" s="389"/>
      <c r="T247" s="4">
        <v>278</v>
      </c>
    </row>
    <row r="248" spans="1:20" s="340" customFormat="1" ht="15.95" customHeight="1" x14ac:dyDescent="0.2">
      <c r="A248" s="77"/>
      <c r="B248" s="90" t="s">
        <v>528</v>
      </c>
      <c r="C248" s="99" t="s">
        <v>369</v>
      </c>
      <c r="D248" s="96" t="s">
        <v>118</v>
      </c>
      <c r="E248" s="4">
        <v>225</v>
      </c>
      <c r="F248" s="9"/>
      <c r="G248" s="9"/>
      <c r="H248" s="9"/>
      <c r="I248" s="9"/>
      <c r="J248" s="9"/>
      <c r="K248" s="9"/>
      <c r="L248" s="9"/>
      <c r="M248" s="9"/>
      <c r="N248" s="389"/>
      <c r="P248" s="9"/>
      <c r="Q248" s="9"/>
      <c r="R248" s="9"/>
      <c r="S248" s="389"/>
      <c r="T248" s="4">
        <v>225</v>
      </c>
    </row>
    <row r="249" spans="1:20" s="340" customFormat="1" ht="15.95" customHeight="1" x14ac:dyDescent="0.2">
      <c r="A249" s="77"/>
      <c r="B249" s="90" t="s">
        <v>528</v>
      </c>
      <c r="C249" s="99" t="s">
        <v>306</v>
      </c>
      <c r="D249" s="64" t="s">
        <v>307</v>
      </c>
      <c r="E249" s="4">
        <v>255</v>
      </c>
      <c r="F249" s="9"/>
      <c r="G249" s="9"/>
      <c r="H249" s="9"/>
      <c r="I249" s="9"/>
      <c r="J249" s="9"/>
      <c r="K249" s="9"/>
      <c r="L249" s="9"/>
      <c r="M249" s="9"/>
      <c r="N249" s="389"/>
      <c r="P249" s="9"/>
      <c r="Q249" s="9"/>
      <c r="R249" s="9"/>
      <c r="S249" s="389"/>
      <c r="T249" s="4">
        <v>255</v>
      </c>
    </row>
    <row r="250" spans="1:20" s="340" customFormat="1" ht="15.95" customHeight="1" x14ac:dyDescent="0.2">
      <c r="A250" s="77"/>
      <c r="B250" s="90" t="s">
        <v>528</v>
      </c>
      <c r="C250" s="99" t="s">
        <v>847</v>
      </c>
      <c r="D250" s="96" t="s">
        <v>309</v>
      </c>
      <c r="E250" s="4">
        <v>256</v>
      </c>
      <c r="F250" s="9"/>
      <c r="G250" s="9"/>
      <c r="H250" s="9"/>
      <c r="I250" s="9"/>
      <c r="J250" s="9"/>
      <c r="K250" s="9"/>
      <c r="L250" s="9"/>
      <c r="M250" s="9"/>
      <c r="N250" s="389"/>
      <c r="P250" s="9"/>
      <c r="Q250" s="9"/>
      <c r="R250" s="9"/>
      <c r="S250" s="389"/>
      <c r="T250" s="4">
        <v>256</v>
      </c>
    </row>
    <row r="251" spans="1:20" s="340" customFormat="1" ht="15.95" customHeight="1" x14ac:dyDescent="0.2">
      <c r="A251" s="77"/>
      <c r="B251" s="90" t="s">
        <v>528</v>
      </c>
      <c r="C251" s="99" t="s">
        <v>292</v>
      </c>
      <c r="D251" s="64" t="s">
        <v>293</v>
      </c>
      <c r="E251" s="4">
        <v>257</v>
      </c>
      <c r="F251" s="9"/>
      <c r="G251" s="9"/>
      <c r="H251" s="9"/>
      <c r="I251" s="9"/>
      <c r="J251" s="9"/>
      <c r="K251" s="9"/>
      <c r="L251" s="9"/>
      <c r="M251" s="9"/>
      <c r="N251" s="389"/>
      <c r="P251" s="9"/>
      <c r="Q251" s="9"/>
      <c r="R251" s="9"/>
      <c r="S251" s="389"/>
      <c r="T251" s="4">
        <v>257</v>
      </c>
    </row>
    <row r="252" spans="1:20" s="340" customFormat="1" ht="15.95" customHeight="1" x14ac:dyDescent="0.2">
      <c r="A252" s="77"/>
      <c r="B252" s="90" t="s">
        <v>528</v>
      </c>
      <c r="C252" s="99" t="s">
        <v>310</v>
      </c>
      <c r="D252" s="64" t="s">
        <v>311</v>
      </c>
      <c r="E252" s="4">
        <v>258</v>
      </c>
      <c r="F252" s="9"/>
      <c r="G252" s="9"/>
      <c r="H252" s="9"/>
      <c r="I252" s="9"/>
      <c r="J252" s="9"/>
      <c r="K252" s="9"/>
      <c r="L252" s="9"/>
      <c r="M252" s="9"/>
      <c r="N252" s="389"/>
      <c r="P252" s="9"/>
      <c r="Q252" s="9"/>
      <c r="R252" s="9"/>
      <c r="S252" s="389"/>
      <c r="T252" s="4">
        <v>258</v>
      </c>
    </row>
    <row r="253" spans="1:20" s="340" customFormat="1" ht="15.95" customHeight="1" x14ac:dyDescent="0.2">
      <c r="A253" s="77"/>
      <c r="B253" s="90" t="s">
        <v>528</v>
      </c>
      <c r="C253" s="99" t="s">
        <v>839</v>
      </c>
      <c r="D253" s="96" t="s">
        <v>312</v>
      </c>
      <c r="E253" s="377">
        <v>235</v>
      </c>
      <c r="F253" s="9"/>
      <c r="G253" s="9"/>
      <c r="H253" s="9"/>
      <c r="I253" s="9"/>
      <c r="J253" s="9"/>
      <c r="K253" s="9"/>
      <c r="L253" s="9"/>
      <c r="M253" s="9"/>
      <c r="N253" s="389"/>
      <c r="P253" s="9"/>
      <c r="Q253" s="9"/>
      <c r="R253" s="9"/>
      <c r="S253" s="389"/>
      <c r="T253" s="377">
        <v>235</v>
      </c>
    </row>
    <row r="254" spans="1:20" s="340" customFormat="1" ht="15.95" customHeight="1" x14ac:dyDescent="0.2">
      <c r="A254" s="77"/>
      <c r="B254" s="90" t="s">
        <v>528</v>
      </c>
      <c r="C254" s="99" t="s">
        <v>846</v>
      </c>
      <c r="D254" s="96" t="s">
        <v>313</v>
      </c>
      <c r="E254" s="4">
        <v>260</v>
      </c>
      <c r="F254" s="9"/>
      <c r="G254" s="9"/>
      <c r="H254" s="9"/>
      <c r="I254" s="9"/>
      <c r="J254" s="9"/>
      <c r="K254" s="9"/>
      <c r="L254" s="9"/>
      <c r="M254" s="9"/>
      <c r="N254" s="389"/>
      <c r="P254" s="9"/>
      <c r="Q254" s="9"/>
      <c r="R254" s="9"/>
      <c r="S254" s="389"/>
      <c r="T254" s="4">
        <v>260</v>
      </c>
    </row>
    <row r="255" spans="1:20" s="340" customFormat="1" ht="15.95" customHeight="1" x14ac:dyDescent="0.2">
      <c r="A255" s="77"/>
      <c r="B255" s="90" t="s">
        <v>528</v>
      </c>
      <c r="C255" s="99" t="s">
        <v>845</v>
      </c>
      <c r="D255" s="96" t="s">
        <v>321</v>
      </c>
      <c r="E255" s="4">
        <v>261</v>
      </c>
      <c r="F255" s="9"/>
      <c r="G255" s="9"/>
      <c r="H255" s="9"/>
      <c r="I255" s="9"/>
      <c r="J255" s="9"/>
      <c r="K255" s="9"/>
      <c r="L255" s="9"/>
      <c r="M255" s="9"/>
      <c r="N255" s="389"/>
      <c r="P255" s="9"/>
      <c r="Q255" s="9"/>
      <c r="R255" s="9"/>
      <c r="S255" s="389"/>
      <c r="T255" s="4">
        <v>261</v>
      </c>
    </row>
    <row r="256" spans="1:20" s="340" customFormat="1" ht="15.95" customHeight="1" x14ac:dyDescent="0.2">
      <c r="A256" s="77"/>
      <c r="B256" s="90" t="s">
        <v>528</v>
      </c>
      <c r="C256" s="99" t="s">
        <v>328</v>
      </c>
      <c r="D256" s="64" t="s">
        <v>329</v>
      </c>
      <c r="E256" s="4">
        <v>262</v>
      </c>
      <c r="F256" s="9"/>
      <c r="G256" s="9"/>
      <c r="H256" s="9"/>
      <c r="I256" s="9"/>
      <c r="J256" s="9"/>
      <c r="K256" s="9"/>
      <c r="L256" s="9"/>
      <c r="M256" s="9"/>
      <c r="N256" s="389"/>
      <c r="P256" s="9"/>
      <c r="Q256" s="9"/>
      <c r="R256" s="9"/>
      <c r="S256" s="389"/>
      <c r="T256" s="4">
        <v>262</v>
      </c>
    </row>
    <row r="257" spans="1:20" s="340" customFormat="1" ht="15.95" customHeight="1" x14ac:dyDescent="0.2">
      <c r="A257" s="77"/>
      <c r="B257" s="90" t="s">
        <v>528</v>
      </c>
      <c r="C257" s="99" t="s">
        <v>318</v>
      </c>
      <c r="D257" s="64" t="s">
        <v>319</v>
      </c>
      <c r="E257" s="4">
        <v>263</v>
      </c>
      <c r="F257" s="9"/>
      <c r="G257" s="9"/>
      <c r="H257" s="9"/>
      <c r="I257" s="9"/>
      <c r="J257" s="9"/>
      <c r="K257" s="9"/>
      <c r="L257" s="9"/>
      <c r="M257" s="9"/>
      <c r="N257" s="389"/>
      <c r="P257" s="9"/>
      <c r="Q257" s="9"/>
      <c r="R257" s="9"/>
      <c r="S257" s="389"/>
      <c r="T257" s="4">
        <v>263</v>
      </c>
    </row>
    <row r="258" spans="1:20" s="340" customFormat="1" ht="15.95" customHeight="1" x14ac:dyDescent="0.2">
      <c r="A258" s="77"/>
      <c r="B258" s="90" t="s">
        <v>528</v>
      </c>
      <c r="C258" s="99" t="s">
        <v>841</v>
      </c>
      <c r="D258" s="64" t="s">
        <v>308</v>
      </c>
      <c r="E258" s="4">
        <v>264</v>
      </c>
      <c r="F258" s="9"/>
      <c r="G258" s="9"/>
      <c r="H258" s="9"/>
      <c r="I258" s="9"/>
      <c r="J258" s="9"/>
      <c r="K258" s="9"/>
      <c r="L258" s="9"/>
      <c r="M258" s="9"/>
      <c r="N258" s="389"/>
      <c r="P258" s="9"/>
      <c r="Q258" s="9"/>
      <c r="R258" s="9"/>
      <c r="S258" s="389"/>
      <c r="T258" s="4">
        <v>264</v>
      </c>
    </row>
    <row r="259" spans="1:20" s="340" customFormat="1" ht="15.95" customHeight="1" x14ac:dyDescent="0.2">
      <c r="A259" s="77"/>
      <c r="B259" s="90" t="s">
        <v>528</v>
      </c>
      <c r="C259" s="99" t="s">
        <v>322</v>
      </c>
      <c r="D259" s="64" t="s">
        <v>323</v>
      </c>
      <c r="E259" s="4">
        <v>265</v>
      </c>
      <c r="F259" s="9"/>
      <c r="G259" s="9"/>
      <c r="H259" s="9"/>
      <c r="I259" s="9"/>
      <c r="J259" s="9"/>
      <c r="K259" s="9"/>
      <c r="L259" s="9"/>
      <c r="M259" s="9"/>
      <c r="N259" s="389"/>
      <c r="P259" s="9"/>
      <c r="Q259" s="9"/>
      <c r="R259" s="9"/>
      <c r="S259" s="389"/>
      <c r="T259" s="4">
        <v>265</v>
      </c>
    </row>
    <row r="260" spans="1:20" s="340" customFormat="1" ht="15.95" customHeight="1" x14ac:dyDescent="0.2">
      <c r="A260" s="77"/>
      <c r="B260" s="90" t="s">
        <v>528</v>
      </c>
      <c r="C260" s="99" t="s">
        <v>324</v>
      </c>
      <c r="D260" s="64" t="s">
        <v>325</v>
      </c>
      <c r="E260" s="4">
        <v>266</v>
      </c>
      <c r="F260" s="9"/>
      <c r="G260" s="9"/>
      <c r="H260" s="9"/>
      <c r="I260" s="9"/>
      <c r="J260" s="9"/>
      <c r="K260" s="9"/>
      <c r="L260" s="9"/>
      <c r="M260" s="9"/>
      <c r="N260" s="389"/>
      <c r="P260" s="9"/>
      <c r="Q260" s="9"/>
      <c r="R260" s="9"/>
      <c r="S260" s="389"/>
      <c r="T260" s="4">
        <v>266</v>
      </c>
    </row>
    <row r="261" spans="1:20" s="340" customFormat="1" ht="15.95" customHeight="1" x14ac:dyDescent="0.2">
      <c r="A261" s="77"/>
      <c r="B261" s="90" t="s">
        <v>528</v>
      </c>
      <c r="C261" s="99" t="s">
        <v>326</v>
      </c>
      <c r="D261" s="64" t="s">
        <v>327</v>
      </c>
      <c r="E261" s="4">
        <v>267</v>
      </c>
      <c r="F261" s="9"/>
      <c r="G261" s="9"/>
      <c r="H261" s="9"/>
      <c r="I261" s="9"/>
      <c r="J261" s="9"/>
      <c r="K261" s="9"/>
      <c r="L261" s="9"/>
      <c r="M261" s="9"/>
      <c r="N261" s="389"/>
      <c r="P261" s="9"/>
      <c r="Q261" s="9"/>
      <c r="R261" s="9"/>
      <c r="S261" s="389"/>
      <c r="T261" s="4">
        <v>267</v>
      </c>
    </row>
    <row r="262" spans="1:20" s="340" customFormat="1" ht="15.95" customHeight="1" x14ac:dyDescent="0.2">
      <c r="A262" s="77"/>
      <c r="B262" s="90" t="s">
        <v>528</v>
      </c>
      <c r="C262" s="99" t="s">
        <v>844</v>
      </c>
      <c r="D262" s="96" t="s">
        <v>330</v>
      </c>
      <c r="E262" s="4">
        <v>268</v>
      </c>
      <c r="F262" s="9"/>
      <c r="G262" s="9"/>
      <c r="H262" s="9"/>
      <c r="I262" s="9"/>
      <c r="J262" s="9"/>
      <c r="K262" s="9"/>
      <c r="L262" s="9"/>
      <c r="M262" s="9"/>
      <c r="N262" s="389"/>
      <c r="P262" s="9"/>
      <c r="Q262" s="9"/>
      <c r="R262" s="9"/>
      <c r="S262" s="389"/>
      <c r="T262" s="4">
        <v>268</v>
      </c>
    </row>
    <row r="263" spans="1:20" ht="15.95" customHeight="1" x14ac:dyDescent="0.2">
      <c r="A263" s="77"/>
      <c r="B263" s="90" t="s">
        <v>528</v>
      </c>
      <c r="C263" s="99" t="s">
        <v>289</v>
      </c>
      <c r="D263" s="64" t="s">
        <v>290</v>
      </c>
      <c r="E263" s="4">
        <v>269</v>
      </c>
      <c r="F263" s="9"/>
      <c r="G263" s="9"/>
      <c r="H263" s="9"/>
      <c r="I263" s="9"/>
      <c r="J263" s="9"/>
      <c r="K263" s="9"/>
      <c r="L263" s="9"/>
      <c r="M263" s="9"/>
      <c r="N263" s="389"/>
      <c r="P263" s="9"/>
      <c r="Q263" s="9"/>
      <c r="R263" s="9"/>
      <c r="S263" s="389"/>
      <c r="T263" s="4">
        <v>269</v>
      </c>
    </row>
    <row r="264" spans="1:20" ht="0.95" customHeight="1" x14ac:dyDescent="0.2">
      <c r="B264" s="341"/>
      <c r="C264" s="74"/>
      <c r="D264" s="341"/>
      <c r="E264" s="341"/>
      <c r="H264" s="333"/>
      <c r="I264" s="333"/>
      <c r="K264" s="333"/>
      <c r="L264" s="333"/>
      <c r="N264" s="383"/>
      <c r="S264" s="383"/>
      <c r="T264" s="341"/>
    </row>
    <row r="265" spans="1:20" ht="0.95" customHeight="1" x14ac:dyDescent="0.2">
      <c r="B265" s="341"/>
      <c r="C265" s="341"/>
      <c r="D265" s="341"/>
      <c r="E265" s="341"/>
      <c r="H265" s="333"/>
      <c r="I265" s="333"/>
      <c r="K265" s="333"/>
      <c r="L265" s="333"/>
      <c r="N265" s="383"/>
      <c r="S265" s="383"/>
      <c r="T265" s="341"/>
    </row>
    <row r="266" spans="1:20" s="409" customFormat="1" ht="27" customHeight="1" thickBot="1" x14ac:dyDescent="0.25">
      <c r="B266" s="65"/>
      <c r="C266" s="61" t="s">
        <v>356</v>
      </c>
      <c r="D266" s="62" t="s">
        <v>1112</v>
      </c>
      <c r="E266" s="4">
        <v>250</v>
      </c>
      <c r="F266" s="58">
        <f t="shared" ref="F266:M266" si="12">SUM(F18,F67,F126,F178,F230)</f>
        <v>0</v>
      </c>
      <c r="G266" s="58">
        <f t="shared" si="12"/>
        <v>0</v>
      </c>
      <c r="H266" s="58">
        <f t="shared" si="12"/>
        <v>0</v>
      </c>
      <c r="I266" s="58">
        <f t="shared" si="12"/>
        <v>0</v>
      </c>
      <c r="J266" s="58">
        <f t="shared" si="12"/>
        <v>0</v>
      </c>
      <c r="K266" s="58">
        <f t="shared" si="12"/>
        <v>0</v>
      </c>
      <c r="L266" s="58">
        <f t="shared" si="12"/>
        <v>0</v>
      </c>
      <c r="M266" s="58">
        <f t="shared" si="12"/>
        <v>0</v>
      </c>
      <c r="N266" s="9"/>
      <c r="P266" s="58">
        <f>SUM(P18,P67,P126,P178,P230)</f>
        <v>0</v>
      </c>
      <c r="Q266" s="58">
        <f>SUM(Q18,Q67,Q126,Q178,Q230)</f>
        <v>0</v>
      </c>
      <c r="R266" s="58">
        <f>SUM(R18,R67,R126,R178,R230)</f>
        <v>0</v>
      </c>
      <c r="S266" s="9"/>
      <c r="T266" s="4">
        <v>250</v>
      </c>
    </row>
    <row r="267" spans="1:20" s="409" customFormat="1" ht="27" customHeight="1" thickTop="1" x14ac:dyDescent="0.2">
      <c r="B267" s="65"/>
      <c r="C267" s="422" t="s">
        <v>1024</v>
      </c>
      <c r="D267" s="421" t="s">
        <v>1027</v>
      </c>
      <c r="E267" s="4">
        <v>252</v>
      </c>
      <c r="F267" s="9"/>
      <c r="G267" s="9"/>
      <c r="H267" s="9"/>
      <c r="I267" s="9"/>
      <c r="J267" s="9"/>
      <c r="K267" s="9"/>
      <c r="L267" s="9"/>
      <c r="M267" s="9"/>
      <c r="N267" s="389"/>
      <c r="O267" s="409">
        <v>501</v>
      </c>
      <c r="P267" s="9"/>
      <c r="Q267" s="9"/>
      <c r="R267" s="9"/>
      <c r="S267" s="389"/>
      <c r="T267" s="4">
        <v>252</v>
      </c>
    </row>
    <row r="268" spans="1:20" ht="27" customHeight="1" thickBot="1" x14ac:dyDescent="0.25">
      <c r="B268" s="65"/>
      <c r="C268" s="61" t="s">
        <v>1025</v>
      </c>
      <c r="D268" s="62" t="s">
        <v>1026</v>
      </c>
      <c r="E268" s="4">
        <v>270</v>
      </c>
      <c r="F268" s="58">
        <f>SUM(F266,F267)</f>
        <v>0</v>
      </c>
      <c r="G268" s="58">
        <f t="shared" ref="G268:N268" si="13">SUM(G266,G267)</f>
        <v>0</v>
      </c>
      <c r="H268" s="58">
        <f t="shared" si="13"/>
        <v>0</v>
      </c>
      <c r="I268" s="58">
        <f t="shared" si="13"/>
        <v>0</v>
      </c>
      <c r="J268" s="58">
        <f t="shared" si="13"/>
        <v>0</v>
      </c>
      <c r="K268" s="58">
        <f t="shared" si="13"/>
        <v>0</v>
      </c>
      <c r="L268" s="58">
        <f t="shared" si="13"/>
        <v>0</v>
      </c>
      <c r="M268" s="58">
        <f t="shared" si="13"/>
        <v>0</v>
      </c>
      <c r="N268" s="58">
        <f t="shared" si="13"/>
        <v>0</v>
      </c>
      <c r="P268" s="58">
        <f>SUM(P266,P267)</f>
        <v>0</v>
      </c>
      <c r="Q268" s="58">
        <f>SUM(Q266,Q267)</f>
        <v>0</v>
      </c>
      <c r="R268" s="58">
        <f>SUM(R266,R267)</f>
        <v>0</v>
      </c>
      <c r="S268" s="58">
        <f>SUM(S266,S267)</f>
        <v>0</v>
      </c>
      <c r="T268" s="4">
        <v>270</v>
      </c>
    </row>
    <row r="269" spans="1:20" ht="35.25" hidden="1" customHeight="1" thickTop="1" x14ac:dyDescent="0.2">
      <c r="N269" s="383"/>
      <c r="S269" s="383"/>
    </row>
    <row r="270" spans="1:20" ht="31.5" hidden="1" customHeight="1" x14ac:dyDescent="0.2">
      <c r="N270" s="383"/>
      <c r="S270" s="383"/>
    </row>
    <row r="271" spans="1:20" ht="31.5" hidden="1" customHeight="1" x14ac:dyDescent="0.2">
      <c r="N271" s="383"/>
      <c r="S271" s="383"/>
    </row>
    <row r="272" spans="1:20" ht="31.5" hidden="1" customHeight="1" x14ac:dyDescent="0.2">
      <c r="N272" s="383"/>
      <c r="S272" s="383"/>
    </row>
    <row r="273" spans="3:20" ht="27" hidden="1" customHeight="1" x14ac:dyDescent="0.2">
      <c r="N273" s="383"/>
      <c r="S273" s="383"/>
    </row>
    <row r="274" spans="3:20" ht="6" customHeight="1" thickTop="1" x14ac:dyDescent="0.2">
      <c r="C274" s="15"/>
      <c r="D274" s="15"/>
      <c r="E274" s="15"/>
      <c r="F274" s="15"/>
      <c r="G274" s="15"/>
      <c r="H274" s="15"/>
      <c r="I274" s="15"/>
      <c r="J274" s="15"/>
      <c r="K274" s="15"/>
      <c r="L274" s="15"/>
      <c r="M274" s="15"/>
      <c r="N274" s="15"/>
      <c r="P274" s="15"/>
      <c r="Q274" s="15"/>
      <c r="R274" s="15"/>
      <c r="S274" s="15"/>
      <c r="T274" s="15"/>
    </row>
    <row r="275" spans="3:20" ht="19.5" customHeight="1" x14ac:dyDescent="0.2">
      <c r="C275" s="171" t="s">
        <v>954</v>
      </c>
      <c r="N275" s="383"/>
      <c r="S275" s="383"/>
      <c r="T275" s="320" t="s">
        <v>366</v>
      </c>
    </row>
    <row r="276" spans="3:20" x14ac:dyDescent="0.2">
      <c r="N276" s="383"/>
      <c r="S276" s="383"/>
    </row>
    <row r="277" spans="3:20" ht="12.75" hidden="1" customHeight="1" x14ac:dyDescent="0.2">
      <c r="F277" s="414"/>
      <c r="G277" s="414"/>
      <c r="H277" s="414"/>
      <c r="I277" s="414"/>
      <c r="J277" s="414"/>
      <c r="K277" s="414"/>
      <c r="L277" s="414"/>
      <c r="M277" s="414"/>
      <c r="N277" s="414"/>
      <c r="O277" s="414"/>
      <c r="P277" s="414"/>
      <c r="Q277" s="414"/>
      <c r="R277" s="414"/>
      <c r="S277" s="414"/>
    </row>
    <row r="278" spans="3:20" ht="12.75" hidden="1" customHeight="1" x14ac:dyDescent="0.2">
      <c r="F278" s="414"/>
      <c r="G278" s="414"/>
      <c r="H278" s="414"/>
      <c r="I278" s="414"/>
      <c r="J278" s="414"/>
      <c r="K278" s="414"/>
      <c r="L278" s="414"/>
      <c r="M278" s="414"/>
      <c r="N278" s="414"/>
      <c r="O278" s="414"/>
      <c r="P278" s="414"/>
      <c r="Q278" s="414"/>
      <c r="R278" s="414"/>
      <c r="S278" s="414"/>
    </row>
    <row r="279" spans="3:20" hidden="1" x14ac:dyDescent="0.2">
      <c r="F279" s="456"/>
      <c r="G279" s="414"/>
      <c r="H279" s="414"/>
      <c r="I279" s="414"/>
      <c r="J279" s="414"/>
      <c r="K279" s="414"/>
      <c r="L279" s="414"/>
      <c r="M279" s="414"/>
      <c r="N279" s="414"/>
      <c r="O279" s="414"/>
      <c r="P279" s="414"/>
      <c r="Q279" s="414"/>
      <c r="R279" s="414"/>
      <c r="S279" s="414"/>
    </row>
    <row r="280" spans="3:20" ht="12.75" hidden="1" customHeight="1" x14ac:dyDescent="0.2">
      <c r="F280" s="324"/>
      <c r="N280" s="383"/>
      <c r="S280" s="383"/>
      <c r="T280" s="13"/>
    </row>
    <row r="281" spans="3:20" ht="12.75" hidden="1" customHeight="1" x14ac:dyDescent="0.2">
      <c r="F281" s="324"/>
      <c r="N281" s="383"/>
      <c r="S281" s="383"/>
    </row>
    <row r="282" spans="3:20" ht="12.75" hidden="1" customHeight="1" x14ac:dyDescent="0.2">
      <c r="F282" s="11"/>
      <c r="N282" s="383"/>
      <c r="S282" s="383"/>
    </row>
    <row r="283" spans="3:20" ht="12.75" customHeight="1" x14ac:dyDescent="0.2">
      <c r="C283" s="195" t="str">
        <f>"Version: "&amp;C318</f>
        <v>Version: 1.00.D0</v>
      </c>
      <c r="F283" s="12"/>
      <c r="N283" s="383"/>
      <c r="S283" s="383"/>
    </row>
    <row r="284" spans="3:20" x14ac:dyDescent="0.2">
      <c r="C284" s="141" t="s">
        <v>793</v>
      </c>
      <c r="F284" s="324"/>
      <c r="N284" s="383"/>
      <c r="S284" s="383"/>
    </row>
    <row r="285" spans="3:20" x14ac:dyDescent="0.2">
      <c r="C285" s="91" t="s">
        <v>416</v>
      </c>
      <c r="D285" s="91"/>
      <c r="E285" s="142"/>
      <c r="F285" s="177" t="str">
        <f t="shared" ref="F285:L285" si="14">IF(MIN(F18:F273)&lt;0,"ERROR","")</f>
        <v/>
      </c>
      <c r="G285" s="177" t="str">
        <f t="shared" si="14"/>
        <v/>
      </c>
      <c r="H285" s="177" t="str">
        <f t="shared" si="14"/>
        <v/>
      </c>
      <c r="I285" s="177" t="str">
        <f t="shared" si="14"/>
        <v/>
      </c>
      <c r="J285" s="177" t="str">
        <f t="shared" si="14"/>
        <v/>
      </c>
      <c r="K285" s="177" t="str">
        <f t="shared" si="14"/>
        <v/>
      </c>
      <c r="L285" s="177" t="str">
        <f t="shared" si="14"/>
        <v/>
      </c>
      <c r="M285" s="474"/>
      <c r="N285" s="474"/>
      <c r="O285" s="474"/>
      <c r="P285" s="177" t="str">
        <f>IF(MIN(P18:P273)&lt;0,"ERROR","")</f>
        <v/>
      </c>
      <c r="Q285" s="177" t="str">
        <f>IF(MIN(Q18:Q273)&lt;0,"ERROR","")</f>
        <v/>
      </c>
      <c r="R285" s="474"/>
      <c r="S285" s="474"/>
    </row>
    <row r="286" spans="3:20" x14ac:dyDescent="0.2">
      <c r="C286" s="143" t="s">
        <v>792</v>
      </c>
      <c r="D286" s="143"/>
      <c r="E286" s="154"/>
      <c r="F286" s="177" t="str">
        <f t="shared" ref="F286:M286" si="15">IF(MAX(F19:F66,F69:F73,F75:F125,F128:F130,F132:F163,F165:F177,F180:F195,F197:F229,F231:F263,F267)&gt;100000,"Warnung","")</f>
        <v/>
      </c>
      <c r="G286" s="177" t="str">
        <f t="shared" si="15"/>
        <v/>
      </c>
      <c r="H286" s="177" t="str">
        <f t="shared" si="15"/>
        <v/>
      </c>
      <c r="I286" s="177" t="str">
        <f t="shared" si="15"/>
        <v/>
      </c>
      <c r="J286" s="177" t="str">
        <f t="shared" si="15"/>
        <v/>
      </c>
      <c r="K286" s="177" t="str">
        <f t="shared" si="15"/>
        <v/>
      </c>
      <c r="L286" s="177" t="str">
        <f t="shared" si="15"/>
        <v/>
      </c>
      <c r="M286" s="177" t="str">
        <f t="shared" si="15"/>
        <v/>
      </c>
      <c r="N286" s="177" t="str">
        <f>IF(MAX(N266)&gt;100000,"Warnung","")</f>
        <v/>
      </c>
      <c r="O286" s="474"/>
      <c r="P286" s="177" t="str">
        <f>IF(MAX(P19:P66,P69:P73,P75:P125,P128:P130,P132:P163,P165:P177,P180:P195,P197:P229,P231:P263,P267)&gt;100000,"Warnung","")</f>
        <v/>
      </c>
      <c r="Q286" s="177" t="str">
        <f>IF(MAX(Q19:Q66,Q69:Q73,Q75:Q125,Q128:Q130,Q132:Q163,Q165:Q177,Q180:Q195,Q197:Q229,Q231:Q263,Q267)&gt;100000,"Warnung","")</f>
        <v/>
      </c>
      <c r="R286" s="177" t="str">
        <f>IF(MAX(R19:R66,R69:R73,R75:R125,R128:R130,R132:R163,R165:R177,R180:R195,R197:R229,R231:R263,R267)&gt;100000,"Warnung","")</f>
        <v/>
      </c>
      <c r="S286" s="177" t="str">
        <f>IF(MAX(S268)&gt;100000,"Warnung","")</f>
        <v/>
      </c>
    </row>
    <row r="287" spans="3:20" x14ac:dyDescent="0.2">
      <c r="C287" s="156"/>
      <c r="N287" s="383"/>
      <c r="S287" s="383"/>
    </row>
    <row r="288" spans="3:20" x14ac:dyDescent="0.2">
      <c r="N288" s="383"/>
      <c r="S288" s="383"/>
    </row>
    <row r="289" spans="3:19" x14ac:dyDescent="0.2">
      <c r="C289" s="156"/>
      <c r="D289" s="156"/>
      <c r="E289" s="156"/>
      <c r="N289" s="383"/>
      <c r="S289" s="383"/>
    </row>
    <row r="290" spans="3:19" x14ac:dyDescent="0.2">
      <c r="C290" s="156"/>
      <c r="D290" s="156"/>
      <c r="E290" s="156"/>
      <c r="N290" s="383"/>
      <c r="S290" s="383"/>
    </row>
    <row r="291" spans="3:19" x14ac:dyDescent="0.2">
      <c r="N291" s="383"/>
      <c r="S291" s="383"/>
    </row>
    <row r="292" spans="3:19" x14ac:dyDescent="0.2">
      <c r="N292" s="383"/>
      <c r="S292" s="383"/>
    </row>
    <row r="293" spans="3:19" x14ac:dyDescent="0.2">
      <c r="N293" s="383"/>
      <c r="S293" s="383"/>
    </row>
    <row r="294" spans="3:19" x14ac:dyDescent="0.2">
      <c r="N294" s="383"/>
      <c r="S294" s="383"/>
    </row>
    <row r="295" spans="3:19" x14ac:dyDescent="0.2">
      <c r="N295" s="383"/>
      <c r="S295" s="383"/>
    </row>
    <row r="296" spans="3:19" x14ac:dyDescent="0.2">
      <c r="N296" s="383"/>
      <c r="S296" s="383"/>
    </row>
    <row r="297" spans="3:19" x14ac:dyDescent="0.2">
      <c r="N297" s="383"/>
      <c r="S297" s="383"/>
    </row>
    <row r="298" spans="3:19" x14ac:dyDescent="0.2">
      <c r="N298" s="383"/>
      <c r="S298" s="383"/>
    </row>
    <row r="299" spans="3:19" x14ac:dyDescent="0.2">
      <c r="N299" s="383"/>
      <c r="S299" s="383"/>
    </row>
    <row r="300" spans="3:19" x14ac:dyDescent="0.2">
      <c r="N300" s="383"/>
      <c r="S300" s="383"/>
    </row>
    <row r="301" spans="3:19" x14ac:dyDescent="0.2">
      <c r="N301" s="383"/>
      <c r="S301" s="383"/>
    </row>
    <row r="302" spans="3:19" x14ac:dyDescent="0.2">
      <c r="N302" s="383"/>
      <c r="S302" s="383"/>
    </row>
    <row r="306" spans="1:19" x14ac:dyDescent="0.2">
      <c r="A306" s="310"/>
    </row>
    <row r="307" spans="1:19" hidden="1" x14ac:dyDescent="0.2">
      <c r="C307" s="320" t="s">
        <v>785</v>
      </c>
      <c r="D307" s="320">
        <f>SUM(F307:S307)</f>
        <v>0</v>
      </c>
      <c r="F307" s="281">
        <f>COUNTA(F19:F66,F69:F73,F75:F125,F128:F130,F132:F163,F165:F177,F180:F195,F197:F229,F231:F263,F267)</f>
        <v>0</v>
      </c>
      <c r="G307" s="281">
        <f t="shared" ref="G307:M307" si="16">COUNTA(G19:G66,G69:G73,G75:G125,G128:G130,G132:G163,G165:G177,G180:G195,G197:G229,G231:G263,G267)</f>
        <v>0</v>
      </c>
      <c r="H307" s="281">
        <f t="shared" si="16"/>
        <v>0</v>
      </c>
      <c r="I307" s="281">
        <f t="shared" si="16"/>
        <v>0</v>
      </c>
      <c r="J307" s="281">
        <f t="shared" si="16"/>
        <v>0</v>
      </c>
      <c r="K307" s="281">
        <f t="shared" si="16"/>
        <v>0</v>
      </c>
      <c r="L307" s="281">
        <f t="shared" si="16"/>
        <v>0</v>
      </c>
      <c r="M307" s="281">
        <f t="shared" si="16"/>
        <v>0</v>
      </c>
      <c r="N307" s="281">
        <f>COUNTA(N19:N66,N69:N73,N75:N125,N128:N130,N132:N163,N165:N177,N180:N195,N197:N229,N231:N263,N266)</f>
        <v>0</v>
      </c>
      <c r="O307" s="281"/>
      <c r="P307" s="281">
        <f>COUNTA(P19:P66,P69:P73,P75:P125,P128:P130,P132:P163,P165:P177,P180:P195,P197:P229,P231:P263,P267)</f>
        <v>0</v>
      </c>
      <c r="Q307" s="281">
        <f>COUNTA(Q19:Q66,Q69:Q73,Q75:Q125,Q128:Q130,Q132:Q163,Q165:Q177,Q180:Q195,Q197:Q229,Q231:Q263,Q267)</f>
        <v>0</v>
      </c>
      <c r="R307" s="281">
        <f>COUNTA(R19:R66,R69:R73,R75:R125,R128:R130,R132:R163,R165:R177,R180:R195,R197:R229,R231:R263,R267)</f>
        <v>0</v>
      </c>
      <c r="S307" s="281">
        <f>COUNTA(S19:S66,S69:S73,S75:S125,S128:S130,S132:S163,S165:S177,S180:S195,S197:S229,S231:S263,S266)</f>
        <v>0</v>
      </c>
    </row>
    <row r="308" spans="1:19" hidden="1" x14ac:dyDescent="0.2">
      <c r="C308" s="320" t="s">
        <v>801</v>
      </c>
      <c r="D308" s="320">
        <f>COUNTIF(F308:T308,TRUE)</f>
        <v>0</v>
      </c>
      <c r="F308" s="475"/>
      <c r="G308" s="475"/>
      <c r="H308" s="475" t="b">
        <f>Metadata!$D$38</f>
        <v>0</v>
      </c>
      <c r="I308" s="475" t="b">
        <f>Metadata!$D$44</f>
        <v>0</v>
      </c>
      <c r="J308" s="475"/>
      <c r="K308" s="475" t="b">
        <f>Metadata!$D$38</f>
        <v>0</v>
      </c>
      <c r="L308" s="475" t="b">
        <f>Metadata!$D$44</f>
        <v>0</v>
      </c>
      <c r="M308" s="475"/>
      <c r="N308" s="475"/>
      <c r="O308" s="475"/>
      <c r="P308" s="475"/>
      <c r="Q308" s="475"/>
      <c r="R308" s="475"/>
      <c r="S308" s="475"/>
    </row>
    <row r="309" spans="1:19" hidden="1" x14ac:dyDescent="0.2"/>
    <row r="315" spans="1:19" x14ac:dyDescent="0.2">
      <c r="B315" s="218" t="s">
        <v>5</v>
      </c>
      <c r="C315" s="219" t="str">
        <f>S2</f>
        <v>XXXXXX</v>
      </c>
    </row>
    <row r="316" spans="1:19" x14ac:dyDescent="0.2">
      <c r="B316" s="85"/>
      <c r="C316" s="220" t="str">
        <f>S1</f>
        <v>INA43</v>
      </c>
    </row>
    <row r="317" spans="1:19" x14ac:dyDescent="0.2">
      <c r="B317" s="85"/>
      <c r="C317" s="221" t="str">
        <f>S3</f>
        <v>TT.MM.JJJJ</v>
      </c>
    </row>
    <row r="318" spans="1:19" x14ac:dyDescent="0.2">
      <c r="B318" s="85"/>
      <c r="C318" s="222" t="s">
        <v>370</v>
      </c>
    </row>
    <row r="319" spans="1:19" x14ac:dyDescent="0.2">
      <c r="B319" s="85"/>
      <c r="C319" s="220" t="str">
        <f>F17</f>
        <v>Kol. 01</v>
      </c>
    </row>
    <row r="320" spans="1:19" x14ac:dyDescent="0.2">
      <c r="B320" s="85"/>
      <c r="C320" s="223">
        <f>COUNTIF(F285:AH292,"ERROR")</f>
        <v>0</v>
      </c>
    </row>
    <row r="321" spans="2:3" x14ac:dyDescent="0.2">
      <c r="B321" s="179"/>
      <c r="C321" s="224">
        <f>COUNTIF(F285:AH292,"WARNUNG")</f>
        <v>0</v>
      </c>
    </row>
  </sheetData>
  <sheetProtection sheet="1" autoFilter="0"/>
  <autoFilter ref="B17:C263"/>
  <mergeCells count="25">
    <mergeCell ref="G16:I16"/>
    <mergeCell ref="J16:L16"/>
    <mergeCell ref="R12:R15"/>
    <mergeCell ref="S12:S15"/>
    <mergeCell ref="B14:C15"/>
    <mergeCell ref="G14:G15"/>
    <mergeCell ref="H14:I14"/>
    <mergeCell ref="J14:J15"/>
    <mergeCell ref="K14:L14"/>
    <mergeCell ref="F5:P5"/>
    <mergeCell ref="F11:N11"/>
    <mergeCell ref="P11:S11"/>
    <mergeCell ref="F12:F15"/>
    <mergeCell ref="G12:I13"/>
    <mergeCell ref="J12:L13"/>
    <mergeCell ref="M12:M15"/>
    <mergeCell ref="N12:N15"/>
    <mergeCell ref="P12:P15"/>
    <mergeCell ref="Q12:Q15"/>
    <mergeCell ref="S1:T1"/>
    <mergeCell ref="U1:V1"/>
    <mergeCell ref="S2:T2"/>
    <mergeCell ref="U2:V2"/>
    <mergeCell ref="S3:T3"/>
    <mergeCell ref="U3:V3"/>
  </mergeCells>
  <conditionalFormatting sqref="F10">
    <cfRule type="expression" dxfId="14" priority="11" stopIfTrue="1">
      <formula>$D$308&gt;0</formula>
    </cfRule>
  </conditionalFormatting>
  <conditionalFormatting sqref="K18:K268 H18:H268">
    <cfRule type="expression" dxfId="13" priority="1087" stopIfTrue="1">
      <formula>$H$308=TRUE</formula>
    </cfRule>
  </conditionalFormatting>
  <conditionalFormatting sqref="L18:L268 I18:I268">
    <cfRule type="expression" dxfId="12" priority="2" stopIfTrue="1">
      <formula>$I$308=TRUE</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N12:N15" location="'INQ-A43.MELD'!N266" display="'INQ-A43.MELD'!N266"/>
    <hyperlink ref="S12:S15" location="'INQ-A43.MELD'!S266" display="'INQ-A43.MELD'!S266"/>
    <hyperlink ref="R16:S16" location="Note_04" display="4."/>
    <hyperlink ref="G16:I16" location="Note_7.2" display="7.2."/>
    <hyperlink ref="P16" location="Note_7.2" display="7.2"/>
    <hyperlink ref="Q16" location="Note_7.3" display="7.3"/>
    <hyperlink ref="M16" location="Note_7.4" display="7.4"/>
    <hyperlink ref="R16" location="Note_7.4" display="7.4"/>
    <hyperlink ref="N16" location="Note_7.5" display="7.5"/>
    <hyperlink ref="S16" location="Note_7.5" display="7.5"/>
    <hyperlink ref="F16" location="Note_7.1" display="7.1"/>
    <hyperlink ref="J16:L16" location="Note_7.3" display="7.3"/>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&amp;L&amp;"Arial,Fett"SNB vertraulich&amp;C&amp;D&amp;RSeite &amp;P</oddFooter>
  </headerFooter>
  <rowBreaks count="6" manualBreakCount="6">
    <brk id="50" min="5" max="19" man="1"/>
    <brk id="91" min="5" max="19" man="1"/>
    <brk id="125" min="5" max="19" man="1"/>
    <brk id="163" min="5" max="19" man="1"/>
    <brk id="195" min="5" max="23" man="1"/>
    <brk id="229" min="5" max="19" man="1"/>
  </rowBreaks>
  <colBreaks count="1" manualBreakCount="1">
    <brk id="20" min="17" max="108"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1"/>
  <sheetViews>
    <sheetView showGridLines="0" showRowColHeaders="0" zoomScale="80" zoomScaleNormal="80" workbookViewId="0">
      <pane xSplit="5" ySplit="17" topLeftCell="F18" activePane="bottomRight" state="frozen"/>
      <selection pane="topRight"/>
      <selection pane="bottomLeft"/>
      <selection pane="bottomRight" activeCell="F19" sqref="F19"/>
    </sheetView>
  </sheetViews>
  <sheetFormatPr baseColWidth="10" defaultColWidth="9.140625" defaultRowHeight="12.75" x14ac:dyDescent="0.2"/>
  <cols>
    <col min="1" max="1" width="4.7109375" style="320" customWidth="1"/>
    <col min="2" max="2" width="10.42578125" style="320" customWidth="1"/>
    <col min="3" max="3" width="54.7109375" style="320" customWidth="1"/>
    <col min="4" max="4" width="7.85546875" style="320" customWidth="1"/>
    <col min="5" max="5" width="4.7109375" style="320" customWidth="1"/>
    <col min="6" max="14" width="15.140625" style="320" customWidth="1"/>
    <col min="15" max="15" width="1.7109375" style="320" customWidth="1"/>
    <col min="16" max="19" width="15.140625" style="320" customWidth="1"/>
    <col min="20" max="20" width="4.7109375" style="320" customWidth="1"/>
    <col min="21" max="21" width="19.7109375" style="320" customWidth="1"/>
    <col min="22" max="16384" width="9.140625" style="320"/>
  </cols>
  <sheetData>
    <row r="1" spans="2:22" ht="21" customHeight="1" x14ac:dyDescent="0.25">
      <c r="F1" s="347" t="s">
        <v>1068</v>
      </c>
      <c r="G1" s="526"/>
      <c r="H1" s="526"/>
      <c r="I1" s="526"/>
      <c r="J1" s="526"/>
      <c r="K1" s="526"/>
      <c r="L1" s="526"/>
      <c r="M1" s="526"/>
      <c r="N1" s="526"/>
      <c r="O1" s="526"/>
      <c r="P1" s="526"/>
      <c r="R1" s="13" t="s">
        <v>1</v>
      </c>
      <c r="S1" s="787" t="s">
        <v>1081</v>
      </c>
      <c r="T1" s="787"/>
      <c r="U1" s="662"/>
      <c r="V1" s="662"/>
    </row>
    <row r="2" spans="2:22" ht="21" customHeight="1" x14ac:dyDescent="0.25">
      <c r="F2" s="573" t="s">
        <v>808</v>
      </c>
      <c r="G2" s="526"/>
      <c r="H2" s="526"/>
      <c r="I2" s="526"/>
      <c r="J2" s="526"/>
      <c r="K2" s="526"/>
      <c r="L2" s="526"/>
      <c r="M2" s="526"/>
      <c r="N2" s="526"/>
      <c r="O2" s="526"/>
      <c r="P2" s="526"/>
      <c r="R2" s="13" t="s">
        <v>1143</v>
      </c>
      <c r="S2" s="788" t="str">
        <f>Start!H3</f>
        <v>XXXXXX</v>
      </c>
      <c r="T2" s="789"/>
      <c r="U2" s="662"/>
      <c r="V2" s="662"/>
    </row>
    <row r="3" spans="2:22" ht="21" customHeight="1" x14ac:dyDescent="0.2">
      <c r="F3" s="181" t="s">
        <v>1056</v>
      </c>
      <c r="G3" s="526"/>
      <c r="H3" s="526"/>
      <c r="I3" s="526"/>
      <c r="J3" s="526"/>
      <c r="K3" s="526"/>
      <c r="L3" s="526"/>
      <c r="M3" s="526"/>
      <c r="N3" s="526"/>
      <c r="O3" s="526"/>
      <c r="P3" s="526"/>
      <c r="R3" s="13" t="s">
        <v>3</v>
      </c>
      <c r="S3" s="790" t="str">
        <f>Start!H4</f>
        <v>TT.MM.JJJJ</v>
      </c>
      <c r="T3" s="791"/>
      <c r="U3" s="662"/>
      <c r="V3" s="662"/>
    </row>
    <row r="4" spans="2:22" ht="15.75" x14ac:dyDescent="0.25">
      <c r="F4" s="567"/>
      <c r="G4" s="526"/>
      <c r="H4" s="526"/>
      <c r="I4" s="526"/>
      <c r="J4" s="526"/>
      <c r="K4" s="526"/>
      <c r="L4" s="526"/>
      <c r="M4" s="526"/>
      <c r="N4" s="526"/>
      <c r="O4" s="526"/>
      <c r="P4" s="526"/>
    </row>
    <row r="5" spans="2:22" ht="18" customHeight="1" x14ac:dyDescent="0.2">
      <c r="F5" s="795" t="s">
        <v>1062</v>
      </c>
      <c r="G5" s="795"/>
      <c r="H5" s="795"/>
      <c r="I5" s="795"/>
      <c r="J5" s="795"/>
      <c r="K5" s="795"/>
      <c r="L5" s="795"/>
      <c r="M5" s="795"/>
      <c r="N5" s="795"/>
      <c r="O5" s="795"/>
      <c r="P5" s="795"/>
    </row>
    <row r="6" spans="2:22" ht="15.75" hidden="1" x14ac:dyDescent="0.25">
      <c r="F6" s="18"/>
    </row>
    <row r="7" spans="2:22" ht="15.75" hidden="1" x14ac:dyDescent="0.25">
      <c r="F7" s="18"/>
    </row>
    <row r="8" spans="2:22" ht="15.75" hidden="1" x14ac:dyDescent="0.25">
      <c r="F8" s="18"/>
    </row>
    <row r="9" spans="2:22" x14ac:dyDescent="0.2">
      <c r="B9" s="312"/>
      <c r="F9" s="178"/>
    </row>
    <row r="10" spans="2:22" x14ac:dyDescent="0.2">
      <c r="B10" s="313"/>
      <c r="F10" s="335" t="s">
        <v>803</v>
      </c>
      <c r="H10" s="335"/>
    </row>
    <row r="11" spans="2:22" ht="15" x14ac:dyDescent="0.2">
      <c r="B11" s="314"/>
      <c r="D11" s="14"/>
      <c r="E11" s="5"/>
      <c r="F11" s="810" t="s">
        <v>677</v>
      </c>
      <c r="G11" s="810"/>
      <c r="H11" s="810"/>
      <c r="I11" s="810"/>
      <c r="J11" s="810"/>
      <c r="K11" s="810"/>
      <c r="L11" s="810"/>
      <c r="M11" s="810"/>
      <c r="N11" s="811"/>
      <c r="O11" s="244"/>
      <c r="P11" s="813" t="s">
        <v>678</v>
      </c>
      <c r="Q11" s="810"/>
      <c r="R11" s="810"/>
      <c r="S11" s="810"/>
      <c r="T11" s="5"/>
    </row>
    <row r="12" spans="2:22" ht="12.75" customHeight="1" x14ac:dyDescent="0.2">
      <c r="B12" s="317"/>
      <c r="D12" s="14"/>
      <c r="E12" s="6"/>
      <c r="F12" s="796" t="s">
        <v>721</v>
      </c>
      <c r="G12" s="804" t="s">
        <v>692</v>
      </c>
      <c r="H12" s="805"/>
      <c r="I12" s="806"/>
      <c r="J12" s="804" t="s">
        <v>726</v>
      </c>
      <c r="K12" s="805"/>
      <c r="L12" s="806"/>
      <c r="M12" s="796" t="s">
        <v>725</v>
      </c>
      <c r="N12" s="799" t="s">
        <v>952</v>
      </c>
      <c r="O12" s="245"/>
      <c r="P12" s="796" t="s">
        <v>692</v>
      </c>
      <c r="Q12" s="796" t="s">
        <v>726</v>
      </c>
      <c r="R12" s="796" t="s">
        <v>725</v>
      </c>
      <c r="S12" s="799" t="s">
        <v>952</v>
      </c>
      <c r="T12" s="6"/>
    </row>
    <row r="13" spans="2:22" ht="20.25" customHeight="1" x14ac:dyDescent="0.2">
      <c r="D13" s="14"/>
      <c r="E13" s="6"/>
      <c r="F13" s="797"/>
      <c r="G13" s="807"/>
      <c r="H13" s="808"/>
      <c r="I13" s="809"/>
      <c r="J13" s="807"/>
      <c r="K13" s="808"/>
      <c r="L13" s="809"/>
      <c r="M13" s="797"/>
      <c r="N13" s="814"/>
      <c r="O13" s="245"/>
      <c r="P13" s="797"/>
      <c r="Q13" s="797"/>
      <c r="R13" s="797"/>
      <c r="S13" s="814"/>
      <c r="T13" s="6"/>
    </row>
    <row r="14" spans="2:22" ht="40.5" customHeight="1" x14ac:dyDescent="0.2">
      <c r="B14" s="816" t="s">
        <v>1067</v>
      </c>
      <c r="C14" s="786"/>
      <c r="D14" s="14"/>
      <c r="E14" s="6"/>
      <c r="F14" s="797"/>
      <c r="G14" s="797" t="s">
        <v>1033</v>
      </c>
      <c r="H14" s="802" t="s">
        <v>724</v>
      </c>
      <c r="I14" s="803"/>
      <c r="J14" s="797" t="s">
        <v>1033</v>
      </c>
      <c r="K14" s="802" t="s">
        <v>724</v>
      </c>
      <c r="L14" s="803"/>
      <c r="M14" s="797"/>
      <c r="N14" s="814"/>
      <c r="O14" s="245"/>
      <c r="P14" s="797"/>
      <c r="Q14" s="797"/>
      <c r="R14" s="797"/>
      <c r="S14" s="814"/>
      <c r="T14" s="6"/>
    </row>
    <row r="15" spans="2:22" ht="20.25" customHeight="1" x14ac:dyDescent="0.2">
      <c r="B15" s="786"/>
      <c r="C15" s="786"/>
      <c r="D15" s="14"/>
      <c r="E15" s="6"/>
      <c r="F15" s="798"/>
      <c r="G15" s="812"/>
      <c r="H15" s="322" t="s">
        <v>723</v>
      </c>
      <c r="I15" s="247" t="s">
        <v>722</v>
      </c>
      <c r="J15" s="812"/>
      <c r="K15" s="322" t="s">
        <v>723</v>
      </c>
      <c r="L15" s="247" t="s">
        <v>722</v>
      </c>
      <c r="M15" s="798"/>
      <c r="N15" s="815"/>
      <c r="O15" s="245"/>
      <c r="P15" s="798"/>
      <c r="Q15" s="798"/>
      <c r="R15" s="798"/>
      <c r="S15" s="815"/>
      <c r="T15" s="6"/>
    </row>
    <row r="16" spans="2:22" x14ac:dyDescent="0.2">
      <c r="D16" s="14"/>
      <c r="E16" s="6"/>
      <c r="F16" s="424" t="s">
        <v>751</v>
      </c>
      <c r="G16" s="792" t="s">
        <v>752</v>
      </c>
      <c r="H16" s="794"/>
      <c r="I16" s="793"/>
      <c r="J16" s="792" t="s">
        <v>753</v>
      </c>
      <c r="K16" s="794"/>
      <c r="L16" s="793"/>
      <c r="M16" s="424" t="s">
        <v>754</v>
      </c>
      <c r="N16" s="316" t="s">
        <v>755</v>
      </c>
      <c r="O16" s="201"/>
      <c r="P16" s="424" t="s">
        <v>752</v>
      </c>
      <c r="Q16" s="424" t="s">
        <v>753</v>
      </c>
      <c r="R16" s="424" t="s">
        <v>754</v>
      </c>
      <c r="S16" s="424" t="s">
        <v>755</v>
      </c>
      <c r="T16" s="6"/>
    </row>
    <row r="17" spans="1:20" ht="36" customHeight="1" x14ac:dyDescent="0.2">
      <c r="A17" s="137"/>
      <c r="B17" s="60" t="s">
        <v>365</v>
      </c>
      <c r="C17" s="457" t="s">
        <v>720</v>
      </c>
      <c r="D17" s="455" t="s">
        <v>2</v>
      </c>
      <c r="E17" s="7"/>
      <c r="F17" s="59" t="s">
        <v>701</v>
      </c>
      <c r="G17" s="3" t="s">
        <v>702</v>
      </c>
      <c r="H17" s="59" t="s">
        <v>703</v>
      </c>
      <c r="I17" s="3" t="s">
        <v>704</v>
      </c>
      <c r="J17" s="59" t="s">
        <v>727</v>
      </c>
      <c r="K17" s="3" t="s">
        <v>728</v>
      </c>
      <c r="L17" s="59" t="s">
        <v>729</v>
      </c>
      <c r="M17" s="3" t="s">
        <v>730</v>
      </c>
      <c r="N17" s="59" t="s">
        <v>731</v>
      </c>
      <c r="P17" s="3" t="s">
        <v>732</v>
      </c>
      <c r="Q17" s="59" t="s">
        <v>708</v>
      </c>
      <c r="R17" s="59" t="s">
        <v>709</v>
      </c>
      <c r="S17" s="92" t="s">
        <v>710</v>
      </c>
      <c r="T17" s="7"/>
    </row>
    <row r="18" spans="1:20" ht="35.1" customHeight="1" thickBot="1" x14ac:dyDescent="0.25">
      <c r="A18" s="77"/>
      <c r="B18" s="103" t="s">
        <v>401</v>
      </c>
      <c r="C18" s="104"/>
      <c r="D18" s="105" t="s">
        <v>19</v>
      </c>
      <c r="E18" s="4"/>
      <c r="F18" s="315">
        <f t="shared" ref="F18:M18" si="0">SUM(F19:F66)</f>
        <v>0</v>
      </c>
      <c r="G18" s="315">
        <f t="shared" si="0"/>
        <v>0</v>
      </c>
      <c r="H18" s="315">
        <f t="shared" si="0"/>
        <v>0</v>
      </c>
      <c r="I18" s="315">
        <f t="shared" si="0"/>
        <v>0</v>
      </c>
      <c r="J18" s="315">
        <f t="shared" si="0"/>
        <v>0</v>
      </c>
      <c r="K18" s="315">
        <f t="shared" si="0"/>
        <v>0</v>
      </c>
      <c r="L18" s="315">
        <f t="shared" si="0"/>
        <v>0</v>
      </c>
      <c r="M18" s="315">
        <f t="shared" si="0"/>
        <v>0</v>
      </c>
      <c r="N18" s="390"/>
      <c r="P18" s="315">
        <f>SUM(P19:P66)</f>
        <v>0</v>
      </c>
      <c r="Q18" s="315">
        <f>SUM(Q19:Q66)</f>
        <v>0</v>
      </c>
      <c r="R18" s="315">
        <f>SUM(R19:R66)</f>
        <v>0</v>
      </c>
      <c r="S18" s="390"/>
      <c r="T18" s="4"/>
    </row>
    <row r="19" spans="1:20" ht="15.95" customHeight="1" thickTop="1" x14ac:dyDescent="0.2">
      <c r="A19" s="77"/>
      <c r="B19" s="90" t="s">
        <v>401</v>
      </c>
      <c r="C19" s="102" t="s">
        <v>426</v>
      </c>
      <c r="D19" s="72" t="s">
        <v>138</v>
      </c>
      <c r="E19" s="4">
        <v>1</v>
      </c>
      <c r="F19" s="9"/>
      <c r="G19" s="9"/>
      <c r="H19" s="9"/>
      <c r="I19" s="9"/>
      <c r="J19" s="9"/>
      <c r="K19" s="9"/>
      <c r="L19" s="9"/>
      <c r="M19" s="9"/>
      <c r="N19" s="389"/>
      <c r="P19" s="9"/>
      <c r="Q19" s="9"/>
      <c r="R19" s="9"/>
      <c r="S19" s="389"/>
      <c r="T19" s="4">
        <v>1</v>
      </c>
    </row>
    <row r="20" spans="1:20" s="340" customFormat="1" ht="15.95" customHeight="1" x14ac:dyDescent="0.2">
      <c r="A20" s="77"/>
      <c r="B20" s="90" t="s">
        <v>401</v>
      </c>
      <c r="C20" s="102" t="s">
        <v>331</v>
      </c>
      <c r="D20" s="72" t="s">
        <v>139</v>
      </c>
      <c r="E20" s="4">
        <v>2</v>
      </c>
      <c r="F20" s="9"/>
      <c r="G20" s="9"/>
      <c r="H20" s="9"/>
      <c r="I20" s="9"/>
      <c r="J20" s="9"/>
      <c r="K20" s="9"/>
      <c r="L20" s="9"/>
      <c r="M20" s="9"/>
      <c r="N20" s="389"/>
      <c r="P20" s="9"/>
      <c r="Q20" s="9"/>
      <c r="R20" s="9"/>
      <c r="S20" s="389"/>
      <c r="T20" s="4">
        <v>2</v>
      </c>
    </row>
    <row r="21" spans="1:20" s="340" customFormat="1" ht="15.95" customHeight="1" x14ac:dyDescent="0.2">
      <c r="A21" s="77"/>
      <c r="B21" s="90" t="s">
        <v>401</v>
      </c>
      <c r="C21" s="102" t="s">
        <v>812</v>
      </c>
      <c r="D21" s="72" t="s">
        <v>140</v>
      </c>
      <c r="E21" s="4">
        <v>39</v>
      </c>
      <c r="F21" s="9"/>
      <c r="G21" s="9"/>
      <c r="H21" s="9"/>
      <c r="I21" s="9"/>
      <c r="J21" s="9"/>
      <c r="K21" s="9"/>
      <c r="L21" s="9"/>
      <c r="M21" s="9"/>
      <c r="N21" s="389"/>
      <c r="P21" s="9"/>
      <c r="Q21" s="9"/>
      <c r="R21" s="9"/>
      <c r="S21" s="389"/>
      <c r="T21" s="4">
        <v>39</v>
      </c>
    </row>
    <row r="22" spans="1:20" s="340" customFormat="1" ht="15.95" customHeight="1" x14ac:dyDescent="0.2">
      <c r="A22" s="77"/>
      <c r="B22" s="90" t="s">
        <v>401</v>
      </c>
      <c r="C22" s="102" t="s">
        <v>20</v>
      </c>
      <c r="D22" s="72" t="s">
        <v>21</v>
      </c>
      <c r="E22" s="4">
        <v>3</v>
      </c>
      <c r="F22" s="9"/>
      <c r="G22" s="9"/>
      <c r="H22" s="9"/>
      <c r="I22" s="9"/>
      <c r="J22" s="9"/>
      <c r="K22" s="9"/>
      <c r="L22" s="9"/>
      <c r="M22" s="9"/>
      <c r="N22" s="389"/>
      <c r="P22" s="9"/>
      <c r="Q22" s="9"/>
      <c r="R22" s="9"/>
      <c r="S22" s="389"/>
      <c r="T22" s="4">
        <v>3</v>
      </c>
    </row>
    <row r="23" spans="1:20" s="340" customFormat="1" ht="15.95" customHeight="1" x14ac:dyDescent="0.2">
      <c r="A23" s="77"/>
      <c r="B23" s="90" t="s">
        <v>401</v>
      </c>
      <c r="C23" s="102" t="s">
        <v>427</v>
      </c>
      <c r="D23" s="72" t="s">
        <v>141</v>
      </c>
      <c r="E23" s="4">
        <v>44</v>
      </c>
      <c r="F23" s="9"/>
      <c r="G23" s="9"/>
      <c r="H23" s="9"/>
      <c r="I23" s="9"/>
      <c r="J23" s="9"/>
      <c r="K23" s="9"/>
      <c r="L23" s="9"/>
      <c r="M23" s="9"/>
      <c r="N23" s="389"/>
      <c r="P23" s="9"/>
      <c r="Q23" s="9"/>
      <c r="R23" s="9"/>
      <c r="S23" s="389"/>
      <c r="T23" s="4">
        <v>44</v>
      </c>
    </row>
    <row r="24" spans="1:20" s="340" customFormat="1" ht="15.95" customHeight="1" x14ac:dyDescent="0.2">
      <c r="A24" s="77"/>
      <c r="B24" s="90" t="s">
        <v>401</v>
      </c>
      <c r="C24" s="102" t="s">
        <v>22</v>
      </c>
      <c r="D24" s="72" t="s">
        <v>23</v>
      </c>
      <c r="E24" s="4">
        <v>4</v>
      </c>
      <c r="F24" s="9"/>
      <c r="G24" s="9"/>
      <c r="H24" s="9"/>
      <c r="I24" s="9"/>
      <c r="J24" s="9"/>
      <c r="K24" s="9"/>
      <c r="L24" s="9"/>
      <c r="M24" s="9"/>
      <c r="N24" s="389"/>
      <c r="P24" s="9"/>
      <c r="Q24" s="9"/>
      <c r="R24" s="9"/>
      <c r="S24" s="389"/>
      <c r="T24" s="4">
        <v>4</v>
      </c>
    </row>
    <row r="25" spans="1:20" s="340" customFormat="1" ht="15.95" customHeight="1" x14ac:dyDescent="0.2">
      <c r="A25" s="77"/>
      <c r="B25" s="90" t="s">
        <v>401</v>
      </c>
      <c r="C25" s="339" t="s">
        <v>25</v>
      </c>
      <c r="D25" s="72" t="s">
        <v>26</v>
      </c>
      <c r="E25" s="4">
        <v>6</v>
      </c>
      <c r="F25" s="9"/>
      <c r="G25" s="9"/>
      <c r="H25" s="9"/>
      <c r="I25" s="9"/>
      <c r="J25" s="9"/>
      <c r="K25" s="9"/>
      <c r="L25" s="9"/>
      <c r="M25" s="9"/>
      <c r="N25" s="389"/>
      <c r="P25" s="9"/>
      <c r="Q25" s="9"/>
      <c r="R25" s="9"/>
      <c r="S25" s="389"/>
      <c r="T25" s="4">
        <v>6</v>
      </c>
    </row>
    <row r="26" spans="1:20" s="340" customFormat="1" ht="15.95" customHeight="1" x14ac:dyDescent="0.2">
      <c r="A26" s="77"/>
      <c r="B26" s="90" t="s">
        <v>401</v>
      </c>
      <c r="C26" s="339" t="s">
        <v>357</v>
      </c>
      <c r="D26" s="95" t="s">
        <v>27</v>
      </c>
      <c r="E26" s="4">
        <v>5</v>
      </c>
      <c r="F26" s="9"/>
      <c r="G26" s="9"/>
      <c r="H26" s="9"/>
      <c r="I26" s="9"/>
      <c r="J26" s="9"/>
      <c r="K26" s="9"/>
      <c r="L26" s="9"/>
      <c r="M26" s="9"/>
      <c r="N26" s="389"/>
      <c r="P26" s="9"/>
      <c r="Q26" s="9"/>
      <c r="R26" s="9"/>
      <c r="S26" s="389"/>
      <c r="T26" s="4">
        <v>5</v>
      </c>
    </row>
    <row r="27" spans="1:20" s="340" customFormat="1" ht="15.95" customHeight="1" x14ac:dyDescent="0.2">
      <c r="A27" s="77"/>
      <c r="B27" s="90" t="s">
        <v>401</v>
      </c>
      <c r="C27" s="339" t="s">
        <v>28</v>
      </c>
      <c r="D27" s="72" t="s">
        <v>29</v>
      </c>
      <c r="E27" s="4">
        <v>27</v>
      </c>
      <c r="F27" s="9"/>
      <c r="G27" s="9"/>
      <c r="H27" s="9"/>
      <c r="I27" s="9"/>
      <c r="J27" s="9"/>
      <c r="K27" s="9"/>
      <c r="L27" s="9"/>
      <c r="M27" s="9"/>
      <c r="N27" s="389"/>
      <c r="P27" s="9"/>
      <c r="Q27" s="9"/>
      <c r="R27" s="9"/>
      <c r="S27" s="389"/>
      <c r="T27" s="4">
        <v>27</v>
      </c>
    </row>
    <row r="28" spans="1:20" s="340" customFormat="1" ht="15.95" customHeight="1" x14ac:dyDescent="0.2">
      <c r="A28" s="77"/>
      <c r="B28" s="90" t="s">
        <v>401</v>
      </c>
      <c r="C28" s="102" t="s">
        <v>896</v>
      </c>
      <c r="D28" s="72" t="s">
        <v>142</v>
      </c>
      <c r="E28" s="4">
        <v>50</v>
      </c>
      <c r="F28" s="9"/>
      <c r="G28" s="9"/>
      <c r="H28" s="9"/>
      <c r="I28" s="9"/>
      <c r="J28" s="9"/>
      <c r="K28" s="9"/>
      <c r="L28" s="9"/>
      <c r="M28" s="9"/>
      <c r="N28" s="389"/>
      <c r="P28" s="9"/>
      <c r="Q28" s="9"/>
      <c r="R28" s="9"/>
      <c r="S28" s="389"/>
      <c r="T28" s="4">
        <v>50</v>
      </c>
    </row>
    <row r="29" spans="1:20" s="340" customFormat="1" ht="15.95" customHeight="1" x14ac:dyDescent="0.2">
      <c r="A29" s="77"/>
      <c r="B29" s="90" t="s">
        <v>401</v>
      </c>
      <c r="C29" s="339" t="s">
        <v>363</v>
      </c>
      <c r="D29" s="95" t="s">
        <v>58</v>
      </c>
      <c r="E29" s="4">
        <v>7</v>
      </c>
      <c r="F29" s="9"/>
      <c r="G29" s="9"/>
      <c r="H29" s="9"/>
      <c r="I29" s="9"/>
      <c r="J29" s="9"/>
      <c r="K29" s="9"/>
      <c r="L29" s="9"/>
      <c r="M29" s="9"/>
      <c r="N29" s="389"/>
      <c r="P29" s="9"/>
      <c r="Q29" s="9"/>
      <c r="R29" s="9"/>
      <c r="S29" s="389"/>
      <c r="T29" s="4">
        <v>7</v>
      </c>
    </row>
    <row r="30" spans="1:20" s="340" customFormat="1" ht="15.95" customHeight="1" x14ac:dyDescent="0.2">
      <c r="A30" s="77"/>
      <c r="B30" s="90" t="s">
        <v>401</v>
      </c>
      <c r="C30" s="339" t="s">
        <v>359</v>
      </c>
      <c r="D30" s="95" t="s">
        <v>35</v>
      </c>
      <c r="E30" s="4">
        <v>8</v>
      </c>
      <c r="F30" s="9"/>
      <c r="G30" s="9"/>
      <c r="H30" s="9"/>
      <c r="I30" s="9"/>
      <c r="J30" s="9"/>
      <c r="K30" s="9"/>
      <c r="L30" s="9"/>
      <c r="M30" s="9"/>
      <c r="N30" s="389"/>
      <c r="P30" s="9"/>
      <c r="Q30" s="9"/>
      <c r="R30" s="9"/>
      <c r="S30" s="389"/>
      <c r="T30" s="4">
        <v>8</v>
      </c>
    </row>
    <row r="31" spans="1:20" s="340" customFormat="1" ht="15.95" customHeight="1" x14ac:dyDescent="0.2">
      <c r="A31" s="77"/>
      <c r="B31" s="90" t="s">
        <v>401</v>
      </c>
      <c r="C31" s="102" t="s">
        <v>341</v>
      </c>
      <c r="D31" s="72" t="s">
        <v>143</v>
      </c>
      <c r="E31" s="4">
        <v>9</v>
      </c>
      <c r="F31" s="9"/>
      <c r="G31" s="9"/>
      <c r="H31" s="9"/>
      <c r="I31" s="9"/>
      <c r="J31" s="9"/>
      <c r="K31" s="9"/>
      <c r="L31" s="9"/>
      <c r="M31" s="9"/>
      <c r="N31" s="389"/>
      <c r="P31" s="9"/>
      <c r="Q31" s="9"/>
      <c r="R31" s="9"/>
      <c r="S31" s="389"/>
      <c r="T31" s="4">
        <v>9</v>
      </c>
    </row>
    <row r="32" spans="1:20" s="340" customFormat="1" ht="15.95" customHeight="1" x14ac:dyDescent="0.2">
      <c r="A32" s="77"/>
      <c r="B32" s="90" t="s">
        <v>401</v>
      </c>
      <c r="C32" s="339" t="s">
        <v>32</v>
      </c>
      <c r="D32" s="72" t="s">
        <v>33</v>
      </c>
      <c r="E32" s="4">
        <v>10</v>
      </c>
      <c r="F32" s="9"/>
      <c r="G32" s="9"/>
      <c r="H32" s="9"/>
      <c r="I32" s="9"/>
      <c r="J32" s="9"/>
      <c r="K32" s="9"/>
      <c r="L32" s="9"/>
      <c r="M32" s="9"/>
      <c r="N32" s="389"/>
      <c r="P32" s="9"/>
      <c r="Q32" s="9"/>
      <c r="R32" s="9"/>
      <c r="S32" s="389"/>
      <c r="T32" s="4">
        <v>10</v>
      </c>
    </row>
    <row r="33" spans="1:20" s="340" customFormat="1" ht="15.95" customHeight="1" x14ac:dyDescent="0.2">
      <c r="A33" s="77"/>
      <c r="B33" s="90" t="s">
        <v>401</v>
      </c>
      <c r="C33" s="102" t="s">
        <v>340</v>
      </c>
      <c r="D33" s="72" t="s">
        <v>144</v>
      </c>
      <c r="E33" s="4">
        <v>228</v>
      </c>
      <c r="F33" s="9"/>
      <c r="G33" s="9"/>
      <c r="H33" s="9"/>
      <c r="I33" s="9"/>
      <c r="J33" s="9"/>
      <c r="K33" s="9"/>
      <c r="L33" s="9"/>
      <c r="M33" s="9"/>
      <c r="N33" s="389"/>
      <c r="P33" s="9"/>
      <c r="Q33" s="9"/>
      <c r="R33" s="9"/>
      <c r="S33" s="389"/>
      <c r="T33" s="4">
        <v>228</v>
      </c>
    </row>
    <row r="34" spans="1:20" s="340" customFormat="1" ht="15.95" customHeight="1" x14ac:dyDescent="0.2">
      <c r="A34" s="77"/>
      <c r="B34" s="90" t="s">
        <v>401</v>
      </c>
      <c r="C34" s="102" t="s">
        <v>428</v>
      </c>
      <c r="D34" s="72" t="s">
        <v>145</v>
      </c>
      <c r="E34" s="4">
        <v>34</v>
      </c>
      <c r="F34" s="9"/>
      <c r="G34" s="9"/>
      <c r="H34" s="9"/>
      <c r="I34" s="9"/>
      <c r="J34" s="9"/>
      <c r="K34" s="9"/>
      <c r="L34" s="9"/>
      <c r="M34" s="9"/>
      <c r="N34" s="389"/>
      <c r="P34" s="9"/>
      <c r="Q34" s="9"/>
      <c r="R34" s="9"/>
      <c r="S34" s="389"/>
      <c r="T34" s="4">
        <v>34</v>
      </c>
    </row>
    <row r="35" spans="1:20" s="340" customFormat="1" ht="15.95" customHeight="1" x14ac:dyDescent="0.2">
      <c r="A35" s="77"/>
      <c r="B35" s="90" t="s">
        <v>401</v>
      </c>
      <c r="C35" s="102" t="s">
        <v>342</v>
      </c>
      <c r="D35" s="72" t="s">
        <v>146</v>
      </c>
      <c r="E35" s="4">
        <v>230</v>
      </c>
      <c r="F35" s="9"/>
      <c r="G35" s="9"/>
      <c r="H35" s="9"/>
      <c r="I35" s="9"/>
      <c r="J35" s="9"/>
      <c r="K35" s="9"/>
      <c r="L35" s="9"/>
      <c r="M35" s="9"/>
      <c r="N35" s="389"/>
      <c r="P35" s="9"/>
      <c r="Q35" s="9"/>
      <c r="R35" s="9"/>
      <c r="S35" s="389"/>
      <c r="T35" s="4">
        <v>230</v>
      </c>
    </row>
    <row r="36" spans="1:20" ht="15.95" customHeight="1" x14ac:dyDescent="0.2">
      <c r="A36" s="77"/>
      <c r="B36" s="90" t="s">
        <v>401</v>
      </c>
      <c r="C36" s="100" t="s">
        <v>30</v>
      </c>
      <c r="D36" s="72" t="s">
        <v>31</v>
      </c>
      <c r="E36" s="4">
        <v>11</v>
      </c>
      <c r="F36" s="9"/>
      <c r="G36" s="9"/>
      <c r="H36" s="9"/>
      <c r="I36" s="9"/>
      <c r="J36" s="9"/>
      <c r="K36" s="9"/>
      <c r="L36" s="9"/>
      <c r="M36" s="9"/>
      <c r="N36" s="389"/>
      <c r="P36" s="9"/>
      <c r="Q36" s="9"/>
      <c r="R36" s="9"/>
      <c r="S36" s="389"/>
      <c r="T36" s="4">
        <v>11</v>
      </c>
    </row>
    <row r="37" spans="1:20" ht="15.95" customHeight="1" x14ac:dyDescent="0.2">
      <c r="A37" s="77"/>
      <c r="B37" s="90" t="s">
        <v>401</v>
      </c>
      <c r="C37" s="100" t="s">
        <v>62</v>
      </c>
      <c r="D37" s="72" t="s">
        <v>63</v>
      </c>
      <c r="E37" s="4">
        <v>12</v>
      </c>
      <c r="F37" s="9"/>
      <c r="G37" s="9"/>
      <c r="H37" s="9"/>
      <c r="I37" s="9"/>
      <c r="J37" s="9"/>
      <c r="K37" s="9"/>
      <c r="L37" s="9"/>
      <c r="M37" s="9"/>
      <c r="N37" s="389"/>
      <c r="P37" s="9"/>
      <c r="Q37" s="9"/>
      <c r="R37" s="9"/>
      <c r="S37" s="389"/>
      <c r="T37" s="4">
        <v>12</v>
      </c>
    </row>
    <row r="38" spans="1:20" ht="15.95" customHeight="1" x14ac:dyDescent="0.2">
      <c r="A38" s="77"/>
      <c r="B38" s="90" t="s">
        <v>401</v>
      </c>
      <c r="C38" s="100" t="s">
        <v>360</v>
      </c>
      <c r="D38" s="95" t="s">
        <v>36</v>
      </c>
      <c r="E38" s="4">
        <v>13</v>
      </c>
      <c r="F38" s="9"/>
      <c r="G38" s="9"/>
      <c r="H38" s="9"/>
      <c r="I38" s="9"/>
      <c r="J38" s="9"/>
      <c r="K38" s="9"/>
      <c r="L38" s="9"/>
      <c r="M38" s="9"/>
      <c r="N38" s="389"/>
      <c r="P38" s="9"/>
      <c r="Q38" s="9"/>
      <c r="R38" s="9"/>
      <c r="S38" s="389"/>
      <c r="T38" s="4">
        <v>13</v>
      </c>
    </row>
    <row r="39" spans="1:20" ht="15.95" customHeight="1" x14ac:dyDescent="0.2">
      <c r="A39" s="77"/>
      <c r="B39" s="90" t="s">
        <v>401</v>
      </c>
      <c r="C39" s="99" t="s">
        <v>343</v>
      </c>
      <c r="D39" s="72" t="s">
        <v>147</v>
      </c>
      <c r="E39" s="4">
        <v>229</v>
      </c>
      <c r="F39" s="9"/>
      <c r="G39" s="9"/>
      <c r="H39" s="9"/>
      <c r="I39" s="9"/>
      <c r="J39" s="9"/>
      <c r="K39" s="9"/>
      <c r="L39" s="9"/>
      <c r="M39" s="9"/>
      <c r="N39" s="389"/>
      <c r="P39" s="9"/>
      <c r="Q39" s="9"/>
      <c r="R39" s="9"/>
      <c r="S39" s="389"/>
      <c r="T39" s="4">
        <v>229</v>
      </c>
    </row>
    <row r="40" spans="1:20" ht="15.95" customHeight="1" x14ac:dyDescent="0.2">
      <c r="A40" s="77"/>
      <c r="B40" s="90" t="s">
        <v>401</v>
      </c>
      <c r="C40" s="100" t="s">
        <v>65</v>
      </c>
      <c r="D40" s="72" t="s">
        <v>66</v>
      </c>
      <c r="E40" s="4">
        <v>45</v>
      </c>
      <c r="F40" s="9"/>
      <c r="G40" s="9"/>
      <c r="H40" s="9"/>
      <c r="I40" s="9"/>
      <c r="J40" s="9"/>
      <c r="K40" s="9"/>
      <c r="L40" s="9"/>
      <c r="M40" s="9"/>
      <c r="N40" s="389"/>
      <c r="P40" s="9"/>
      <c r="Q40" s="9"/>
      <c r="R40" s="9"/>
      <c r="S40" s="389"/>
      <c r="T40" s="4">
        <v>45</v>
      </c>
    </row>
    <row r="41" spans="1:20" ht="15.95" customHeight="1" x14ac:dyDescent="0.2">
      <c r="A41" s="77"/>
      <c r="B41" s="90" t="s">
        <v>401</v>
      </c>
      <c r="C41" s="100" t="s">
        <v>38</v>
      </c>
      <c r="D41" s="72" t="s">
        <v>39</v>
      </c>
      <c r="E41" s="4">
        <v>28</v>
      </c>
      <c r="F41" s="9"/>
      <c r="G41" s="9"/>
      <c r="H41" s="9"/>
      <c r="I41" s="9"/>
      <c r="J41" s="9"/>
      <c r="K41" s="9"/>
      <c r="L41" s="9"/>
      <c r="M41" s="9"/>
      <c r="N41" s="389"/>
      <c r="P41" s="9"/>
      <c r="Q41" s="9"/>
      <c r="R41" s="9"/>
      <c r="S41" s="389"/>
      <c r="T41" s="4">
        <v>28</v>
      </c>
    </row>
    <row r="42" spans="1:20" ht="15.95" customHeight="1" x14ac:dyDescent="0.2">
      <c r="A42" s="77"/>
      <c r="B42" s="90" t="s">
        <v>401</v>
      </c>
      <c r="C42" s="100" t="s">
        <v>40</v>
      </c>
      <c r="D42" s="72" t="s">
        <v>41</v>
      </c>
      <c r="E42" s="4">
        <v>29</v>
      </c>
      <c r="F42" s="9"/>
      <c r="G42" s="9"/>
      <c r="H42" s="9"/>
      <c r="I42" s="9"/>
      <c r="J42" s="9"/>
      <c r="K42" s="9"/>
      <c r="L42" s="9"/>
      <c r="M42" s="9"/>
      <c r="N42" s="389"/>
      <c r="P42" s="9"/>
      <c r="Q42" s="9"/>
      <c r="R42" s="9"/>
      <c r="S42" s="389"/>
      <c r="T42" s="4">
        <v>29</v>
      </c>
    </row>
    <row r="43" spans="1:20" ht="15.95" customHeight="1" x14ac:dyDescent="0.2">
      <c r="A43" s="77"/>
      <c r="B43" s="90" t="s">
        <v>401</v>
      </c>
      <c r="C43" s="100" t="s">
        <v>42</v>
      </c>
      <c r="D43" s="72" t="s">
        <v>43</v>
      </c>
      <c r="E43" s="4">
        <v>15</v>
      </c>
      <c r="F43" s="9"/>
      <c r="G43" s="9"/>
      <c r="H43" s="9"/>
      <c r="I43" s="9"/>
      <c r="J43" s="9"/>
      <c r="K43" s="9"/>
      <c r="L43" s="9"/>
      <c r="M43" s="9"/>
      <c r="N43" s="389"/>
      <c r="P43" s="9"/>
      <c r="Q43" s="9"/>
      <c r="R43" s="9"/>
      <c r="S43" s="389"/>
      <c r="T43" s="4">
        <v>15</v>
      </c>
    </row>
    <row r="44" spans="1:20" ht="15.95" customHeight="1" x14ac:dyDescent="0.2">
      <c r="A44" s="77"/>
      <c r="B44" s="90" t="s">
        <v>401</v>
      </c>
      <c r="C44" s="100" t="s">
        <v>361</v>
      </c>
      <c r="D44" s="95" t="s">
        <v>46</v>
      </c>
      <c r="E44" s="4">
        <v>16</v>
      </c>
      <c r="F44" s="9"/>
      <c r="G44" s="9"/>
      <c r="H44" s="9"/>
      <c r="I44" s="9"/>
      <c r="J44" s="9"/>
      <c r="K44" s="9"/>
      <c r="L44" s="9"/>
      <c r="M44" s="9"/>
      <c r="N44" s="389"/>
      <c r="P44" s="9"/>
      <c r="Q44" s="9"/>
      <c r="R44" s="9"/>
      <c r="S44" s="389"/>
      <c r="T44" s="4">
        <v>16</v>
      </c>
    </row>
    <row r="45" spans="1:20" ht="15.95" customHeight="1" x14ac:dyDescent="0.2">
      <c r="A45" s="77"/>
      <c r="B45" s="90" t="s">
        <v>401</v>
      </c>
      <c r="C45" s="99" t="s">
        <v>1210</v>
      </c>
      <c r="D45" s="72" t="s">
        <v>148</v>
      </c>
      <c r="E45" s="4">
        <v>47</v>
      </c>
      <c r="F45" s="9"/>
      <c r="G45" s="9"/>
      <c r="H45" s="9"/>
      <c r="I45" s="9"/>
      <c r="J45" s="9"/>
      <c r="K45" s="9"/>
      <c r="L45" s="9"/>
      <c r="M45" s="9"/>
      <c r="N45" s="389"/>
      <c r="P45" s="9"/>
      <c r="Q45" s="9"/>
      <c r="R45" s="9"/>
      <c r="S45" s="389"/>
      <c r="T45" s="4">
        <v>47</v>
      </c>
    </row>
    <row r="46" spans="1:20" ht="15.95" customHeight="1" x14ac:dyDescent="0.2">
      <c r="A46" s="77"/>
      <c r="B46" s="90" t="s">
        <v>401</v>
      </c>
      <c r="C46" s="99" t="s">
        <v>429</v>
      </c>
      <c r="D46" s="72" t="s">
        <v>149</v>
      </c>
      <c r="E46" s="4">
        <v>41</v>
      </c>
      <c r="F46" s="9"/>
      <c r="G46" s="9"/>
      <c r="H46" s="9"/>
      <c r="I46" s="9"/>
      <c r="J46" s="9"/>
      <c r="K46" s="9"/>
      <c r="L46" s="9"/>
      <c r="M46" s="9"/>
      <c r="N46" s="389"/>
      <c r="P46" s="9"/>
      <c r="Q46" s="9"/>
      <c r="R46" s="9"/>
      <c r="S46" s="389"/>
      <c r="T46" s="4">
        <v>41</v>
      </c>
    </row>
    <row r="47" spans="1:20" ht="15.95" customHeight="1" x14ac:dyDescent="0.2">
      <c r="A47" s="77"/>
      <c r="B47" s="90" t="s">
        <v>401</v>
      </c>
      <c r="C47" s="99" t="s">
        <v>430</v>
      </c>
      <c r="D47" s="72" t="s">
        <v>150</v>
      </c>
      <c r="E47" s="4">
        <v>236</v>
      </c>
      <c r="F47" s="9"/>
      <c r="G47" s="9"/>
      <c r="H47" s="9"/>
      <c r="I47" s="9"/>
      <c r="J47" s="9"/>
      <c r="K47" s="9"/>
      <c r="L47" s="9"/>
      <c r="M47" s="9"/>
      <c r="N47" s="389"/>
      <c r="P47" s="9"/>
      <c r="Q47" s="9"/>
      <c r="R47" s="9"/>
      <c r="S47" s="389"/>
      <c r="T47" s="4">
        <v>236</v>
      </c>
    </row>
    <row r="48" spans="1:20" ht="15.95" customHeight="1" x14ac:dyDescent="0.2">
      <c r="A48" s="77"/>
      <c r="B48" s="90" t="s">
        <v>401</v>
      </c>
      <c r="C48" s="100" t="s">
        <v>47</v>
      </c>
      <c r="D48" s="72" t="s">
        <v>48</v>
      </c>
      <c r="E48" s="4">
        <v>18</v>
      </c>
      <c r="F48" s="9"/>
      <c r="G48" s="9"/>
      <c r="H48" s="9"/>
      <c r="I48" s="9"/>
      <c r="J48" s="9"/>
      <c r="K48" s="9"/>
      <c r="L48" s="9"/>
      <c r="M48" s="9"/>
      <c r="N48" s="389"/>
      <c r="P48" s="9"/>
      <c r="Q48" s="9"/>
      <c r="R48" s="9"/>
      <c r="S48" s="389"/>
      <c r="T48" s="4">
        <v>18</v>
      </c>
    </row>
    <row r="49" spans="1:20" ht="15.95" customHeight="1" x14ac:dyDescent="0.2">
      <c r="A49" s="77"/>
      <c r="B49" s="90" t="s">
        <v>401</v>
      </c>
      <c r="C49" s="100" t="s">
        <v>364</v>
      </c>
      <c r="D49" s="95" t="s">
        <v>64</v>
      </c>
      <c r="E49" s="4">
        <v>19</v>
      </c>
      <c r="F49" s="9"/>
      <c r="G49" s="9"/>
      <c r="H49" s="9"/>
      <c r="I49" s="9"/>
      <c r="J49" s="9"/>
      <c r="K49" s="9"/>
      <c r="L49" s="9"/>
      <c r="M49" s="9"/>
      <c r="N49" s="389"/>
      <c r="P49" s="9"/>
      <c r="Q49" s="9"/>
      <c r="R49" s="9"/>
      <c r="S49" s="389"/>
      <c r="T49" s="4">
        <v>19</v>
      </c>
    </row>
    <row r="50" spans="1:20" ht="15.95" customHeight="1" x14ac:dyDescent="0.2">
      <c r="A50" s="77"/>
      <c r="B50" s="90" t="s">
        <v>401</v>
      </c>
      <c r="C50" s="100" t="s">
        <v>49</v>
      </c>
      <c r="D50" s="72" t="s">
        <v>50</v>
      </c>
      <c r="E50" s="4">
        <v>20</v>
      </c>
      <c r="F50" s="9"/>
      <c r="G50" s="9"/>
      <c r="H50" s="9"/>
      <c r="I50" s="9"/>
      <c r="J50" s="9"/>
      <c r="K50" s="9"/>
      <c r="L50" s="9"/>
      <c r="M50" s="9"/>
      <c r="N50" s="389"/>
      <c r="P50" s="9"/>
      <c r="Q50" s="9"/>
      <c r="R50" s="9"/>
      <c r="S50" s="389"/>
      <c r="T50" s="4">
        <v>20</v>
      </c>
    </row>
    <row r="51" spans="1:20" ht="15.95" customHeight="1" x14ac:dyDescent="0.2">
      <c r="A51" s="77"/>
      <c r="B51" s="90" t="s">
        <v>401</v>
      </c>
      <c r="C51" s="100" t="s">
        <v>51</v>
      </c>
      <c r="D51" s="72" t="s">
        <v>52</v>
      </c>
      <c r="E51" s="4">
        <v>21</v>
      </c>
      <c r="F51" s="9"/>
      <c r="G51" s="9"/>
      <c r="H51" s="9"/>
      <c r="I51" s="9"/>
      <c r="J51" s="9"/>
      <c r="K51" s="9"/>
      <c r="L51" s="9"/>
      <c r="M51" s="9"/>
      <c r="N51" s="389"/>
      <c r="P51" s="9"/>
      <c r="Q51" s="9"/>
      <c r="R51" s="9"/>
      <c r="S51" s="389"/>
      <c r="T51" s="4">
        <v>21</v>
      </c>
    </row>
    <row r="52" spans="1:20" ht="15.95" customHeight="1" x14ac:dyDescent="0.2">
      <c r="A52" s="77"/>
      <c r="B52" s="90" t="s">
        <v>401</v>
      </c>
      <c r="C52" s="100" t="s">
        <v>362</v>
      </c>
      <c r="D52" s="95" t="s">
        <v>53</v>
      </c>
      <c r="E52" s="4">
        <v>22</v>
      </c>
      <c r="F52" s="9"/>
      <c r="G52" s="9"/>
      <c r="H52" s="9"/>
      <c r="I52" s="9"/>
      <c r="J52" s="9"/>
      <c r="K52" s="9"/>
      <c r="L52" s="9"/>
      <c r="M52" s="9"/>
      <c r="N52" s="389"/>
      <c r="P52" s="9"/>
      <c r="Q52" s="9"/>
      <c r="R52" s="9"/>
      <c r="S52" s="389"/>
      <c r="T52" s="4">
        <v>22</v>
      </c>
    </row>
    <row r="53" spans="1:20" ht="15.95" customHeight="1" x14ac:dyDescent="0.2">
      <c r="A53" s="77"/>
      <c r="B53" s="90" t="s">
        <v>401</v>
      </c>
      <c r="C53" s="100" t="s">
        <v>54</v>
      </c>
      <c r="D53" s="72" t="s">
        <v>55</v>
      </c>
      <c r="E53" s="4">
        <v>23</v>
      </c>
      <c r="F53" s="9"/>
      <c r="G53" s="9"/>
      <c r="H53" s="9"/>
      <c r="I53" s="9"/>
      <c r="J53" s="9"/>
      <c r="K53" s="9"/>
      <c r="L53" s="9"/>
      <c r="M53" s="9"/>
      <c r="N53" s="389"/>
      <c r="P53" s="9"/>
      <c r="Q53" s="9"/>
      <c r="R53" s="9"/>
      <c r="S53" s="389"/>
      <c r="T53" s="4">
        <v>23</v>
      </c>
    </row>
    <row r="54" spans="1:20" ht="15.95" customHeight="1" x14ac:dyDescent="0.2">
      <c r="A54" s="77"/>
      <c r="B54" s="90" t="s">
        <v>401</v>
      </c>
      <c r="C54" s="100" t="s">
        <v>1211</v>
      </c>
      <c r="D54" s="72" t="s">
        <v>67</v>
      </c>
      <c r="E54" s="4">
        <v>42</v>
      </c>
      <c r="F54" s="9"/>
      <c r="G54" s="9"/>
      <c r="H54" s="9"/>
      <c r="I54" s="9"/>
      <c r="J54" s="9"/>
      <c r="K54" s="9"/>
      <c r="L54" s="9"/>
      <c r="M54" s="9"/>
      <c r="N54" s="389"/>
      <c r="P54" s="9"/>
      <c r="Q54" s="9"/>
      <c r="R54" s="9"/>
      <c r="S54" s="389"/>
      <c r="T54" s="4">
        <v>42</v>
      </c>
    </row>
    <row r="55" spans="1:20" ht="15.95" customHeight="1" x14ac:dyDescent="0.2">
      <c r="A55" s="77"/>
      <c r="B55" s="90" t="s">
        <v>401</v>
      </c>
      <c r="C55" s="99" t="s">
        <v>432</v>
      </c>
      <c r="D55" s="72" t="s">
        <v>152</v>
      </c>
      <c r="E55" s="4">
        <v>24</v>
      </c>
      <c r="F55" s="9"/>
      <c r="G55" s="9"/>
      <c r="H55" s="9"/>
      <c r="I55" s="9"/>
      <c r="J55" s="9"/>
      <c r="K55" s="9"/>
      <c r="L55" s="9"/>
      <c r="M55" s="9"/>
      <c r="N55" s="389"/>
      <c r="P55" s="9"/>
      <c r="Q55" s="9"/>
      <c r="R55" s="9"/>
      <c r="S55" s="389"/>
      <c r="T55" s="4">
        <v>24</v>
      </c>
    </row>
    <row r="56" spans="1:20" ht="15.95" customHeight="1" x14ac:dyDescent="0.2">
      <c r="A56" s="77"/>
      <c r="B56" s="90" t="s">
        <v>401</v>
      </c>
      <c r="C56" s="100" t="s">
        <v>59</v>
      </c>
      <c r="D56" s="72" t="s">
        <v>60</v>
      </c>
      <c r="E56" s="4">
        <v>25</v>
      </c>
      <c r="F56" s="9"/>
      <c r="G56" s="9"/>
      <c r="H56" s="9"/>
      <c r="I56" s="9"/>
      <c r="J56" s="9"/>
      <c r="K56" s="9"/>
      <c r="L56" s="9"/>
      <c r="M56" s="9"/>
      <c r="N56" s="389"/>
      <c r="P56" s="9"/>
      <c r="Q56" s="9"/>
      <c r="R56" s="9"/>
      <c r="S56" s="389"/>
      <c r="T56" s="4">
        <v>25</v>
      </c>
    </row>
    <row r="57" spans="1:20" ht="15.95" customHeight="1" x14ac:dyDescent="0.2">
      <c r="A57" s="77"/>
      <c r="B57" s="90" t="s">
        <v>401</v>
      </c>
      <c r="C57" s="99" t="s">
        <v>431</v>
      </c>
      <c r="D57" s="72" t="s">
        <v>151</v>
      </c>
      <c r="E57" s="4">
        <v>48</v>
      </c>
      <c r="F57" s="9"/>
      <c r="G57" s="9"/>
      <c r="H57" s="9"/>
      <c r="I57" s="9"/>
      <c r="J57" s="9"/>
      <c r="K57" s="9"/>
      <c r="L57" s="9"/>
      <c r="M57" s="9"/>
      <c r="N57" s="389"/>
      <c r="P57" s="9"/>
      <c r="Q57" s="9"/>
      <c r="R57" s="9"/>
      <c r="S57" s="389"/>
      <c r="T57" s="4">
        <v>48</v>
      </c>
    </row>
    <row r="58" spans="1:20" ht="15.95" customHeight="1" x14ac:dyDescent="0.2">
      <c r="A58" s="77"/>
      <c r="B58" s="90" t="s">
        <v>401</v>
      </c>
      <c r="C58" s="100" t="s">
        <v>916</v>
      </c>
      <c r="D58" s="72" t="s">
        <v>57</v>
      </c>
      <c r="E58" s="4">
        <v>49</v>
      </c>
      <c r="F58" s="9"/>
      <c r="G58" s="9"/>
      <c r="H58" s="9"/>
      <c r="I58" s="9"/>
      <c r="J58" s="9"/>
      <c r="K58" s="9"/>
      <c r="L58" s="9"/>
      <c r="M58" s="9"/>
      <c r="N58" s="389"/>
      <c r="P58" s="9"/>
      <c r="Q58" s="9"/>
      <c r="R58" s="9"/>
      <c r="S58" s="389"/>
      <c r="T58" s="4">
        <v>49</v>
      </c>
    </row>
    <row r="59" spans="1:20" ht="15.95" customHeight="1" x14ac:dyDescent="0.2">
      <c r="A59" s="77"/>
      <c r="B59" s="90" t="s">
        <v>401</v>
      </c>
      <c r="C59" s="100" t="s">
        <v>391</v>
      </c>
      <c r="D59" s="72" t="s">
        <v>56</v>
      </c>
      <c r="E59" s="4">
        <v>46</v>
      </c>
      <c r="F59" s="9"/>
      <c r="G59" s="9"/>
      <c r="H59" s="9"/>
      <c r="I59" s="9"/>
      <c r="J59" s="9"/>
      <c r="K59" s="9"/>
      <c r="L59" s="9"/>
      <c r="M59" s="9"/>
      <c r="N59" s="389"/>
      <c r="P59" s="9"/>
      <c r="Q59" s="9"/>
      <c r="R59" s="9"/>
      <c r="S59" s="389"/>
      <c r="T59" s="4">
        <v>46</v>
      </c>
    </row>
    <row r="60" spans="1:20" ht="15.95" customHeight="1" x14ac:dyDescent="0.2">
      <c r="A60" s="77"/>
      <c r="B60" s="90" t="s">
        <v>401</v>
      </c>
      <c r="C60" s="100" t="s">
        <v>358</v>
      </c>
      <c r="D60" s="95" t="s">
        <v>34</v>
      </c>
      <c r="E60" s="4">
        <v>30</v>
      </c>
      <c r="F60" s="9"/>
      <c r="G60" s="9"/>
      <c r="H60" s="9"/>
      <c r="I60" s="9"/>
      <c r="J60" s="9"/>
      <c r="K60" s="9"/>
      <c r="L60" s="9"/>
      <c r="M60" s="9"/>
      <c r="N60" s="389"/>
      <c r="P60" s="9"/>
      <c r="Q60" s="9"/>
      <c r="R60" s="9"/>
      <c r="S60" s="389"/>
      <c r="T60" s="4">
        <v>30</v>
      </c>
    </row>
    <row r="61" spans="1:20" ht="15.95" customHeight="1" x14ac:dyDescent="0.2">
      <c r="A61" s="77"/>
      <c r="B61" s="90" t="s">
        <v>401</v>
      </c>
      <c r="C61" s="100" t="s">
        <v>1212</v>
      </c>
      <c r="D61" s="72" t="s">
        <v>24</v>
      </c>
      <c r="E61" s="4">
        <v>31</v>
      </c>
      <c r="F61" s="9"/>
      <c r="G61" s="9"/>
      <c r="H61" s="9"/>
      <c r="I61" s="9"/>
      <c r="J61" s="9"/>
      <c r="K61" s="9"/>
      <c r="L61" s="9"/>
      <c r="M61" s="9"/>
      <c r="N61" s="389"/>
      <c r="P61" s="9"/>
      <c r="Q61" s="9"/>
      <c r="R61" s="9"/>
      <c r="S61" s="389"/>
      <c r="T61" s="4">
        <v>31</v>
      </c>
    </row>
    <row r="62" spans="1:20" ht="15.95" customHeight="1" x14ac:dyDescent="0.2">
      <c r="A62" s="77"/>
      <c r="B62" s="90" t="s">
        <v>401</v>
      </c>
      <c r="C62" s="100" t="s">
        <v>68</v>
      </c>
      <c r="D62" s="72" t="s">
        <v>69</v>
      </c>
      <c r="E62" s="4">
        <v>32</v>
      </c>
      <c r="F62" s="9"/>
      <c r="G62" s="9"/>
      <c r="H62" s="9"/>
      <c r="I62" s="9"/>
      <c r="J62" s="9"/>
      <c r="K62" s="9"/>
      <c r="L62" s="9"/>
      <c r="M62" s="9"/>
      <c r="N62" s="389"/>
      <c r="P62" s="9"/>
      <c r="Q62" s="9"/>
      <c r="R62" s="9"/>
      <c r="S62" s="389"/>
      <c r="T62" s="4">
        <v>32</v>
      </c>
    </row>
    <row r="63" spans="1:20" ht="15.95" customHeight="1" x14ac:dyDescent="0.2">
      <c r="A63" s="77"/>
      <c r="B63" s="90" t="s">
        <v>401</v>
      </c>
      <c r="C63" s="99" t="s">
        <v>433</v>
      </c>
      <c r="D63" s="72" t="s">
        <v>153</v>
      </c>
      <c r="E63" s="4">
        <v>43</v>
      </c>
      <c r="F63" s="63"/>
      <c r="G63" s="63"/>
      <c r="H63" s="63"/>
      <c r="I63" s="63"/>
      <c r="J63" s="63"/>
      <c r="K63" s="63"/>
      <c r="L63" s="63"/>
      <c r="M63" s="63"/>
      <c r="N63" s="389"/>
      <c r="P63" s="63"/>
      <c r="Q63" s="63"/>
      <c r="R63" s="63"/>
      <c r="S63" s="389"/>
      <c r="T63" s="4">
        <v>43</v>
      </c>
    </row>
    <row r="64" spans="1:20" ht="15.95" customHeight="1" x14ac:dyDescent="0.2">
      <c r="A64" s="77"/>
      <c r="B64" s="90" t="s">
        <v>401</v>
      </c>
      <c r="C64" s="100" t="s">
        <v>44</v>
      </c>
      <c r="D64" s="72" t="s">
        <v>45</v>
      </c>
      <c r="E64" s="4">
        <v>33</v>
      </c>
      <c r="F64" s="63"/>
      <c r="G64" s="63"/>
      <c r="H64" s="63"/>
      <c r="I64" s="63"/>
      <c r="J64" s="63"/>
      <c r="K64" s="63"/>
      <c r="L64" s="63"/>
      <c r="M64" s="63"/>
      <c r="N64" s="389"/>
      <c r="P64" s="63"/>
      <c r="Q64" s="63"/>
      <c r="R64" s="63"/>
      <c r="S64" s="389"/>
      <c r="T64" s="4">
        <v>33</v>
      </c>
    </row>
    <row r="65" spans="1:20" ht="15.95" customHeight="1" x14ac:dyDescent="0.2">
      <c r="A65" s="77"/>
      <c r="B65" s="90" t="s">
        <v>401</v>
      </c>
      <c r="C65" s="100" t="s">
        <v>917</v>
      </c>
      <c r="D65" s="95" t="s">
        <v>61</v>
      </c>
      <c r="E65" s="4">
        <v>35</v>
      </c>
      <c r="F65" s="9"/>
      <c r="G65" s="9"/>
      <c r="H65" s="9"/>
      <c r="I65" s="9"/>
      <c r="J65" s="9"/>
      <c r="K65" s="9"/>
      <c r="L65" s="9"/>
      <c r="M65" s="9"/>
      <c r="N65" s="389"/>
      <c r="P65" s="9"/>
      <c r="Q65" s="9"/>
      <c r="R65" s="9"/>
      <c r="S65" s="389"/>
      <c r="T65" s="4">
        <v>35</v>
      </c>
    </row>
    <row r="66" spans="1:20" ht="15.95" customHeight="1" x14ac:dyDescent="0.2">
      <c r="A66" s="77"/>
      <c r="B66" s="90" t="s">
        <v>401</v>
      </c>
      <c r="C66" s="100" t="s">
        <v>918</v>
      </c>
      <c r="D66" s="72" t="s">
        <v>37</v>
      </c>
      <c r="E66" s="4">
        <v>36</v>
      </c>
      <c r="F66" s="9"/>
      <c r="G66" s="9"/>
      <c r="H66" s="9"/>
      <c r="I66" s="9"/>
      <c r="J66" s="9"/>
      <c r="K66" s="9"/>
      <c r="L66" s="9"/>
      <c r="M66" s="9"/>
      <c r="N66" s="389"/>
      <c r="P66" s="9"/>
      <c r="Q66" s="9"/>
      <c r="R66" s="9"/>
      <c r="S66" s="389"/>
      <c r="T66" s="4">
        <v>36</v>
      </c>
    </row>
    <row r="67" spans="1:20" ht="35.1" customHeight="1" thickBot="1" x14ac:dyDescent="0.25">
      <c r="A67" s="77"/>
      <c r="B67" s="107" t="s">
        <v>415</v>
      </c>
      <c r="C67" s="108"/>
      <c r="D67" s="109" t="s">
        <v>84</v>
      </c>
      <c r="E67" s="8"/>
      <c r="F67" s="315">
        <f t="shared" ref="F67:M67" si="1">SUM(F68,F74)</f>
        <v>0</v>
      </c>
      <c r="G67" s="315">
        <f t="shared" si="1"/>
        <v>0</v>
      </c>
      <c r="H67" s="315">
        <f t="shared" si="1"/>
        <v>0</v>
      </c>
      <c r="I67" s="315">
        <f t="shared" si="1"/>
        <v>0</v>
      </c>
      <c r="J67" s="315">
        <f t="shared" si="1"/>
        <v>0</v>
      </c>
      <c r="K67" s="315">
        <f t="shared" si="1"/>
        <v>0</v>
      </c>
      <c r="L67" s="315">
        <f t="shared" si="1"/>
        <v>0</v>
      </c>
      <c r="M67" s="315">
        <f t="shared" si="1"/>
        <v>0</v>
      </c>
      <c r="N67" s="390"/>
      <c r="P67" s="315">
        <f>SUM(P68,P74)</f>
        <v>0</v>
      </c>
      <c r="Q67" s="315">
        <f>SUM(Q68,Q74)</f>
        <v>0</v>
      </c>
      <c r="R67" s="315">
        <f>SUM(R68,R74)</f>
        <v>0</v>
      </c>
      <c r="S67" s="390"/>
      <c r="T67" s="8"/>
    </row>
    <row r="68" spans="1:20" ht="35.1" customHeight="1" thickTop="1" thickBot="1" x14ac:dyDescent="0.25">
      <c r="A68" s="77"/>
      <c r="B68" s="110" t="s">
        <v>395</v>
      </c>
      <c r="C68" s="111"/>
      <c r="D68" s="112" t="s">
        <v>1057</v>
      </c>
      <c r="E68" s="4"/>
      <c r="F68" s="315">
        <f t="shared" ref="F68:M68" si="2">SUM(F69:F73)</f>
        <v>0</v>
      </c>
      <c r="G68" s="315">
        <f t="shared" si="2"/>
        <v>0</v>
      </c>
      <c r="H68" s="315">
        <f t="shared" si="2"/>
        <v>0</v>
      </c>
      <c r="I68" s="315">
        <f t="shared" si="2"/>
        <v>0</v>
      </c>
      <c r="J68" s="315">
        <f t="shared" si="2"/>
        <v>0</v>
      </c>
      <c r="K68" s="315">
        <f t="shared" si="2"/>
        <v>0</v>
      </c>
      <c r="L68" s="315">
        <f t="shared" si="2"/>
        <v>0</v>
      </c>
      <c r="M68" s="315">
        <f t="shared" si="2"/>
        <v>0</v>
      </c>
      <c r="N68" s="390"/>
      <c r="P68" s="315">
        <f>SUM(P69:P73)</f>
        <v>0</v>
      </c>
      <c r="Q68" s="315">
        <f>SUM(Q69:Q73)</f>
        <v>0</v>
      </c>
      <c r="R68" s="315">
        <f>SUM(R69:R73)</f>
        <v>0</v>
      </c>
      <c r="S68" s="390"/>
      <c r="T68" s="4"/>
    </row>
    <row r="69" spans="1:20" ht="15.95" customHeight="1" thickTop="1" x14ac:dyDescent="0.2">
      <c r="A69" s="77"/>
      <c r="B69" s="90" t="s">
        <v>395</v>
      </c>
      <c r="C69" s="102" t="s">
        <v>70</v>
      </c>
      <c r="D69" s="72" t="s">
        <v>71</v>
      </c>
      <c r="E69" s="4">
        <v>103</v>
      </c>
      <c r="F69" s="9"/>
      <c r="G69" s="9"/>
      <c r="H69" s="9"/>
      <c r="I69" s="9"/>
      <c r="J69" s="9"/>
      <c r="K69" s="9"/>
      <c r="L69" s="9"/>
      <c r="M69" s="9"/>
      <c r="N69" s="389"/>
      <c r="P69" s="9"/>
      <c r="Q69" s="9"/>
      <c r="R69" s="9"/>
      <c r="S69" s="389"/>
      <c r="T69" s="4">
        <v>103</v>
      </c>
    </row>
    <row r="70" spans="1:20" s="340" customFormat="1" ht="15.95" customHeight="1" x14ac:dyDescent="0.2">
      <c r="A70" s="77"/>
      <c r="B70" s="90" t="s">
        <v>395</v>
      </c>
      <c r="C70" s="102" t="s">
        <v>434</v>
      </c>
      <c r="D70" s="72" t="s">
        <v>154</v>
      </c>
      <c r="E70" s="4">
        <v>104</v>
      </c>
      <c r="F70" s="9"/>
      <c r="G70" s="9"/>
      <c r="H70" s="9"/>
      <c r="I70" s="9"/>
      <c r="J70" s="9"/>
      <c r="K70" s="9"/>
      <c r="L70" s="9"/>
      <c r="M70" s="9"/>
      <c r="N70" s="389"/>
      <c r="P70" s="9"/>
      <c r="Q70" s="9"/>
      <c r="R70" s="9"/>
      <c r="S70" s="389"/>
      <c r="T70" s="4">
        <v>104</v>
      </c>
    </row>
    <row r="71" spans="1:20" s="340" customFormat="1" ht="15.95" customHeight="1" x14ac:dyDescent="0.2">
      <c r="A71" s="77"/>
      <c r="B71" s="90" t="s">
        <v>395</v>
      </c>
      <c r="C71" s="102" t="s">
        <v>813</v>
      </c>
      <c r="D71" s="72" t="s">
        <v>155</v>
      </c>
      <c r="E71" s="4">
        <v>126</v>
      </c>
      <c r="F71" s="9"/>
      <c r="G71" s="9"/>
      <c r="H71" s="9"/>
      <c r="I71" s="9"/>
      <c r="J71" s="9"/>
      <c r="K71" s="9"/>
      <c r="L71" s="9"/>
      <c r="M71" s="9"/>
      <c r="N71" s="389"/>
      <c r="P71" s="9"/>
      <c r="Q71" s="9"/>
      <c r="R71" s="9"/>
      <c r="S71" s="389"/>
      <c r="T71" s="4">
        <v>126</v>
      </c>
    </row>
    <row r="72" spans="1:20" s="340" customFormat="1" ht="15.95" customHeight="1" x14ac:dyDescent="0.2">
      <c r="A72" s="77"/>
      <c r="B72" s="90" t="s">
        <v>395</v>
      </c>
      <c r="C72" s="102" t="s">
        <v>392</v>
      </c>
      <c r="D72" s="95" t="s">
        <v>73</v>
      </c>
      <c r="E72" s="4">
        <v>130</v>
      </c>
      <c r="F72" s="9"/>
      <c r="G72" s="9"/>
      <c r="H72" s="9"/>
      <c r="I72" s="9"/>
      <c r="J72" s="9"/>
      <c r="K72" s="9"/>
      <c r="L72" s="9"/>
      <c r="M72" s="9"/>
      <c r="N72" s="389"/>
      <c r="P72" s="9"/>
      <c r="Q72" s="9"/>
      <c r="R72" s="9"/>
      <c r="S72" s="389"/>
      <c r="T72" s="4">
        <v>130</v>
      </c>
    </row>
    <row r="73" spans="1:20" ht="15.95" customHeight="1" x14ac:dyDescent="0.2">
      <c r="A73" s="77"/>
      <c r="B73" s="90" t="s">
        <v>395</v>
      </c>
      <c r="C73" s="99" t="s">
        <v>156</v>
      </c>
      <c r="D73" s="72" t="s">
        <v>157</v>
      </c>
      <c r="E73" s="4">
        <v>153</v>
      </c>
      <c r="F73" s="9"/>
      <c r="G73" s="9"/>
      <c r="H73" s="9"/>
      <c r="I73" s="9"/>
      <c r="J73" s="9"/>
      <c r="K73" s="9"/>
      <c r="L73" s="9"/>
      <c r="M73" s="9"/>
      <c r="N73" s="389"/>
      <c r="P73" s="9"/>
      <c r="Q73" s="9"/>
      <c r="R73" s="9"/>
      <c r="S73" s="389"/>
      <c r="T73" s="4">
        <v>153</v>
      </c>
    </row>
    <row r="74" spans="1:20" ht="35.1" customHeight="1" thickBot="1" x14ac:dyDescent="0.25">
      <c r="A74" s="77"/>
      <c r="B74" s="118" t="s">
        <v>396</v>
      </c>
      <c r="C74" s="98"/>
      <c r="D74" s="169" t="s">
        <v>95</v>
      </c>
      <c r="E74" s="73"/>
      <c r="F74" s="315">
        <f t="shared" ref="F74:M74" si="3">SUM(F75:F125)</f>
        <v>0</v>
      </c>
      <c r="G74" s="315">
        <f t="shared" si="3"/>
        <v>0</v>
      </c>
      <c r="H74" s="315">
        <f t="shared" si="3"/>
        <v>0</v>
      </c>
      <c r="I74" s="315">
        <f t="shared" si="3"/>
        <v>0</v>
      </c>
      <c r="J74" s="315">
        <f t="shared" si="3"/>
        <v>0</v>
      </c>
      <c r="K74" s="315">
        <f t="shared" si="3"/>
        <v>0</v>
      </c>
      <c r="L74" s="315">
        <f t="shared" si="3"/>
        <v>0</v>
      </c>
      <c r="M74" s="315">
        <f t="shared" si="3"/>
        <v>0</v>
      </c>
      <c r="N74" s="390"/>
      <c r="P74" s="315">
        <f>SUM(P75:P125)</f>
        <v>0</v>
      </c>
      <c r="Q74" s="315">
        <f>SUM(Q75:Q125)</f>
        <v>0</v>
      </c>
      <c r="R74" s="315">
        <f>SUM(R75:R125)</f>
        <v>0</v>
      </c>
      <c r="S74" s="390"/>
      <c r="T74" s="73"/>
    </row>
    <row r="75" spans="1:20" ht="15.95" customHeight="1" thickTop="1" x14ac:dyDescent="0.2">
      <c r="A75" s="77"/>
      <c r="B75" s="90" t="s">
        <v>396</v>
      </c>
      <c r="C75" s="99" t="s">
        <v>814</v>
      </c>
      <c r="D75" s="95" t="s">
        <v>158</v>
      </c>
      <c r="E75" s="4">
        <v>105</v>
      </c>
      <c r="F75" s="63"/>
      <c r="G75" s="63"/>
      <c r="H75" s="63"/>
      <c r="I75" s="63"/>
      <c r="J75" s="63"/>
      <c r="K75" s="63"/>
      <c r="L75" s="63"/>
      <c r="M75" s="63"/>
      <c r="N75" s="389"/>
      <c r="P75" s="63"/>
      <c r="Q75" s="63"/>
      <c r="R75" s="63"/>
      <c r="S75" s="389"/>
      <c r="T75" s="4">
        <v>105</v>
      </c>
    </row>
    <row r="76" spans="1:20" s="340" customFormat="1" ht="15.95" customHeight="1" x14ac:dyDescent="0.2">
      <c r="A76" s="77"/>
      <c r="B76" s="90" t="s">
        <v>396</v>
      </c>
      <c r="C76" s="99" t="s">
        <v>444</v>
      </c>
      <c r="D76" s="72" t="s">
        <v>173</v>
      </c>
      <c r="E76" s="4">
        <v>106</v>
      </c>
      <c r="F76" s="63"/>
      <c r="G76" s="63"/>
      <c r="H76" s="63"/>
      <c r="I76" s="63"/>
      <c r="J76" s="63"/>
      <c r="K76" s="63"/>
      <c r="L76" s="63"/>
      <c r="M76" s="63"/>
      <c r="N76" s="389"/>
      <c r="P76" s="63"/>
      <c r="Q76" s="63"/>
      <c r="R76" s="63"/>
      <c r="S76" s="389"/>
      <c r="T76" s="4">
        <v>106</v>
      </c>
    </row>
    <row r="77" spans="1:20" s="340" customFormat="1" ht="15.95" customHeight="1" x14ac:dyDescent="0.2">
      <c r="A77" s="77"/>
      <c r="B77" s="90" t="s">
        <v>396</v>
      </c>
      <c r="C77" s="99" t="s">
        <v>446</v>
      </c>
      <c r="D77" s="72" t="s">
        <v>175</v>
      </c>
      <c r="E77" s="4">
        <v>107</v>
      </c>
      <c r="F77" s="63"/>
      <c r="G77" s="63"/>
      <c r="H77" s="63"/>
      <c r="I77" s="63"/>
      <c r="J77" s="63"/>
      <c r="K77" s="63"/>
      <c r="L77" s="63"/>
      <c r="M77" s="63"/>
      <c r="N77" s="389"/>
      <c r="P77" s="63"/>
      <c r="Q77" s="63"/>
      <c r="R77" s="63"/>
      <c r="S77" s="389"/>
      <c r="T77" s="4">
        <v>107</v>
      </c>
    </row>
    <row r="78" spans="1:20" s="340" customFormat="1" ht="15.95" customHeight="1" x14ac:dyDescent="0.2">
      <c r="A78" s="77"/>
      <c r="B78" s="90" t="s">
        <v>396</v>
      </c>
      <c r="C78" s="99" t="s">
        <v>435</v>
      </c>
      <c r="D78" s="72" t="s">
        <v>159</v>
      </c>
      <c r="E78" s="4">
        <v>108</v>
      </c>
      <c r="F78" s="63"/>
      <c r="G78" s="63"/>
      <c r="H78" s="63"/>
      <c r="I78" s="63"/>
      <c r="J78" s="63"/>
      <c r="K78" s="63"/>
      <c r="L78" s="63"/>
      <c r="M78" s="63"/>
      <c r="N78" s="389"/>
      <c r="P78" s="63"/>
      <c r="Q78" s="63"/>
      <c r="R78" s="63"/>
      <c r="S78" s="389"/>
      <c r="T78" s="4">
        <v>108</v>
      </c>
    </row>
    <row r="79" spans="1:20" s="340" customFormat="1" ht="15.95" customHeight="1" x14ac:dyDescent="0.2">
      <c r="A79" s="77"/>
      <c r="B79" s="90" t="s">
        <v>396</v>
      </c>
      <c r="C79" s="99" t="s">
        <v>919</v>
      </c>
      <c r="D79" s="72" t="s">
        <v>160</v>
      </c>
      <c r="E79" s="4">
        <v>109</v>
      </c>
      <c r="F79" s="63"/>
      <c r="G79" s="63"/>
      <c r="H79" s="63"/>
      <c r="I79" s="63"/>
      <c r="J79" s="63"/>
      <c r="K79" s="63"/>
      <c r="L79" s="63"/>
      <c r="M79" s="63"/>
      <c r="N79" s="389"/>
      <c r="P79" s="63"/>
      <c r="Q79" s="63"/>
      <c r="R79" s="63"/>
      <c r="S79" s="389"/>
      <c r="T79" s="4">
        <v>109</v>
      </c>
    </row>
    <row r="80" spans="1:20" s="340" customFormat="1" ht="15.95" customHeight="1" x14ac:dyDescent="0.2">
      <c r="A80" s="77"/>
      <c r="B80" s="90" t="s">
        <v>396</v>
      </c>
      <c r="C80" s="99" t="s">
        <v>815</v>
      </c>
      <c r="D80" s="95" t="s">
        <v>161</v>
      </c>
      <c r="E80" s="4">
        <v>175</v>
      </c>
      <c r="F80" s="63"/>
      <c r="G80" s="63"/>
      <c r="H80" s="63"/>
      <c r="I80" s="63"/>
      <c r="J80" s="63"/>
      <c r="K80" s="63"/>
      <c r="L80" s="63"/>
      <c r="M80" s="63"/>
      <c r="N80" s="389"/>
      <c r="P80" s="63"/>
      <c r="Q80" s="63"/>
      <c r="R80" s="63"/>
      <c r="S80" s="389"/>
      <c r="T80" s="4">
        <v>175</v>
      </c>
    </row>
    <row r="81" spans="1:20" s="340" customFormat="1" ht="15.95" customHeight="1" x14ac:dyDescent="0.2">
      <c r="A81" s="77"/>
      <c r="B81" s="90" t="s">
        <v>396</v>
      </c>
      <c r="C81" s="99" t="s">
        <v>436</v>
      </c>
      <c r="D81" s="72" t="s">
        <v>162</v>
      </c>
      <c r="E81" s="4">
        <v>110</v>
      </c>
      <c r="F81" s="63"/>
      <c r="G81" s="63"/>
      <c r="H81" s="63"/>
      <c r="I81" s="63"/>
      <c r="J81" s="63"/>
      <c r="K81" s="63"/>
      <c r="L81" s="63"/>
      <c r="M81" s="63"/>
      <c r="N81" s="389"/>
      <c r="P81" s="63"/>
      <c r="Q81" s="63"/>
      <c r="R81" s="63"/>
      <c r="S81" s="389"/>
      <c r="T81" s="4">
        <v>110</v>
      </c>
    </row>
    <row r="82" spans="1:20" s="340" customFormat="1" ht="15.95" customHeight="1" x14ac:dyDescent="0.2">
      <c r="A82" s="77"/>
      <c r="B82" s="90" t="s">
        <v>396</v>
      </c>
      <c r="C82" s="99" t="s">
        <v>437</v>
      </c>
      <c r="D82" s="72" t="s">
        <v>163</v>
      </c>
      <c r="E82" s="4">
        <v>111</v>
      </c>
      <c r="F82" s="63"/>
      <c r="G82" s="63"/>
      <c r="H82" s="63"/>
      <c r="I82" s="63"/>
      <c r="J82" s="63"/>
      <c r="K82" s="63"/>
      <c r="L82" s="63"/>
      <c r="M82" s="63"/>
      <c r="N82" s="389"/>
      <c r="P82" s="63"/>
      <c r="Q82" s="63"/>
      <c r="R82" s="63"/>
      <c r="S82" s="389"/>
      <c r="T82" s="4">
        <v>111</v>
      </c>
    </row>
    <row r="83" spans="1:20" s="340" customFormat="1" ht="15.95" customHeight="1" x14ac:dyDescent="0.2">
      <c r="A83" s="77"/>
      <c r="B83" s="90" t="s">
        <v>396</v>
      </c>
      <c r="C83" s="99" t="s">
        <v>920</v>
      </c>
      <c r="D83" s="72" t="s">
        <v>170</v>
      </c>
      <c r="E83" s="4">
        <v>113</v>
      </c>
      <c r="F83" s="63"/>
      <c r="G83" s="63"/>
      <c r="H83" s="63"/>
      <c r="I83" s="63"/>
      <c r="J83" s="63"/>
      <c r="K83" s="63"/>
      <c r="L83" s="63"/>
      <c r="M83" s="63"/>
      <c r="N83" s="389"/>
      <c r="P83" s="63"/>
      <c r="Q83" s="63"/>
      <c r="R83" s="63"/>
      <c r="S83" s="389"/>
      <c r="T83" s="4">
        <v>113</v>
      </c>
    </row>
    <row r="84" spans="1:20" s="340" customFormat="1" ht="15.95" customHeight="1" x14ac:dyDescent="0.2">
      <c r="A84" s="77"/>
      <c r="B84" s="90" t="s">
        <v>396</v>
      </c>
      <c r="C84" s="99" t="s">
        <v>443</v>
      </c>
      <c r="D84" s="72" t="s">
        <v>172</v>
      </c>
      <c r="E84" s="4">
        <v>112</v>
      </c>
      <c r="F84" s="63"/>
      <c r="G84" s="63"/>
      <c r="H84" s="63"/>
      <c r="I84" s="63"/>
      <c r="J84" s="63"/>
      <c r="K84" s="63"/>
      <c r="L84" s="63"/>
      <c r="M84" s="63"/>
      <c r="N84" s="389"/>
      <c r="P84" s="63"/>
      <c r="Q84" s="63"/>
      <c r="R84" s="63"/>
      <c r="S84" s="389"/>
      <c r="T84" s="4">
        <v>112</v>
      </c>
    </row>
    <row r="85" spans="1:20" s="340" customFormat="1" ht="15.95" customHeight="1" x14ac:dyDescent="0.2">
      <c r="A85" s="77"/>
      <c r="B85" s="90" t="s">
        <v>396</v>
      </c>
      <c r="C85" s="99" t="s">
        <v>445</v>
      </c>
      <c r="D85" s="72" t="s">
        <v>174</v>
      </c>
      <c r="E85" s="4">
        <v>102</v>
      </c>
      <c r="F85" s="63"/>
      <c r="G85" s="63"/>
      <c r="H85" s="63"/>
      <c r="I85" s="63"/>
      <c r="J85" s="63"/>
      <c r="K85" s="63"/>
      <c r="L85" s="63"/>
      <c r="M85" s="63"/>
      <c r="N85" s="389"/>
      <c r="P85" s="63"/>
      <c r="Q85" s="63"/>
      <c r="R85" s="63"/>
      <c r="S85" s="389"/>
      <c r="T85" s="4">
        <v>102</v>
      </c>
    </row>
    <row r="86" spans="1:20" s="340" customFormat="1" ht="15.95" customHeight="1" x14ac:dyDescent="0.2">
      <c r="A86" s="77"/>
      <c r="B86" s="90" t="s">
        <v>396</v>
      </c>
      <c r="C86" s="99" t="s">
        <v>447</v>
      </c>
      <c r="D86" s="72" t="s">
        <v>176</v>
      </c>
      <c r="E86" s="4">
        <v>114</v>
      </c>
      <c r="F86" s="63"/>
      <c r="G86" s="63"/>
      <c r="H86" s="63"/>
      <c r="I86" s="63"/>
      <c r="J86" s="63"/>
      <c r="K86" s="63"/>
      <c r="L86" s="63"/>
      <c r="M86" s="63"/>
      <c r="N86" s="389"/>
      <c r="P86" s="63"/>
      <c r="Q86" s="63"/>
      <c r="R86" s="63"/>
      <c r="S86" s="389"/>
      <c r="T86" s="4">
        <v>114</v>
      </c>
    </row>
    <row r="87" spans="1:20" s="340" customFormat="1" ht="15.95" customHeight="1" x14ac:dyDescent="0.2">
      <c r="A87" s="77"/>
      <c r="B87" s="90" t="s">
        <v>396</v>
      </c>
      <c r="C87" s="99" t="s">
        <v>448</v>
      </c>
      <c r="D87" s="72" t="s">
        <v>177</v>
      </c>
      <c r="E87" s="4">
        <v>115</v>
      </c>
      <c r="F87" s="63"/>
      <c r="G87" s="63"/>
      <c r="H87" s="63"/>
      <c r="I87" s="63"/>
      <c r="J87" s="63"/>
      <c r="K87" s="63"/>
      <c r="L87" s="63"/>
      <c r="M87" s="63"/>
      <c r="N87" s="389"/>
      <c r="P87" s="63"/>
      <c r="Q87" s="63"/>
      <c r="R87" s="63"/>
      <c r="S87" s="389"/>
      <c r="T87" s="4">
        <v>115</v>
      </c>
    </row>
    <row r="88" spans="1:20" s="340" customFormat="1" ht="15.95" customHeight="1" x14ac:dyDescent="0.2">
      <c r="A88" s="77"/>
      <c r="B88" s="90" t="s">
        <v>396</v>
      </c>
      <c r="C88" s="99" t="s">
        <v>449</v>
      </c>
      <c r="D88" s="72" t="s">
        <v>178</v>
      </c>
      <c r="E88" s="4">
        <v>116</v>
      </c>
      <c r="F88" s="63"/>
      <c r="G88" s="63"/>
      <c r="H88" s="63"/>
      <c r="I88" s="63"/>
      <c r="J88" s="63"/>
      <c r="K88" s="63"/>
      <c r="L88" s="63"/>
      <c r="M88" s="63"/>
      <c r="N88" s="389"/>
      <c r="P88" s="63"/>
      <c r="Q88" s="63"/>
      <c r="R88" s="63"/>
      <c r="S88" s="389"/>
      <c r="T88" s="4">
        <v>116</v>
      </c>
    </row>
    <row r="89" spans="1:20" s="340" customFormat="1" ht="15.95" customHeight="1" x14ac:dyDescent="0.2">
      <c r="A89" s="77"/>
      <c r="B89" s="90" t="s">
        <v>396</v>
      </c>
      <c r="C89" s="99" t="s">
        <v>450</v>
      </c>
      <c r="D89" s="72" t="s">
        <v>179</v>
      </c>
      <c r="E89" s="4">
        <v>117</v>
      </c>
      <c r="F89" s="63"/>
      <c r="G89" s="63"/>
      <c r="H89" s="63"/>
      <c r="I89" s="63"/>
      <c r="J89" s="63"/>
      <c r="K89" s="63"/>
      <c r="L89" s="63"/>
      <c r="M89" s="63"/>
      <c r="N89" s="389"/>
      <c r="P89" s="63"/>
      <c r="Q89" s="63"/>
      <c r="R89" s="63"/>
      <c r="S89" s="389"/>
      <c r="T89" s="4">
        <v>117</v>
      </c>
    </row>
    <row r="90" spans="1:20" s="340" customFormat="1" ht="15.95" customHeight="1" x14ac:dyDescent="0.2">
      <c r="A90" s="77"/>
      <c r="B90" s="90" t="s">
        <v>396</v>
      </c>
      <c r="C90" s="99" t="s">
        <v>451</v>
      </c>
      <c r="D90" s="72" t="s">
        <v>180</v>
      </c>
      <c r="E90" s="4">
        <v>118</v>
      </c>
      <c r="F90" s="63"/>
      <c r="G90" s="63"/>
      <c r="H90" s="63"/>
      <c r="I90" s="63"/>
      <c r="J90" s="63"/>
      <c r="K90" s="63"/>
      <c r="L90" s="63"/>
      <c r="M90" s="63"/>
      <c r="N90" s="389"/>
      <c r="P90" s="63"/>
      <c r="Q90" s="63"/>
      <c r="R90" s="63"/>
      <c r="S90" s="389"/>
      <c r="T90" s="4">
        <v>118</v>
      </c>
    </row>
    <row r="91" spans="1:20" s="340" customFormat="1" ht="15.95" customHeight="1" x14ac:dyDescent="0.2">
      <c r="A91" s="77"/>
      <c r="B91" s="90" t="s">
        <v>396</v>
      </c>
      <c r="C91" s="99" t="s">
        <v>438</v>
      </c>
      <c r="D91" s="72" t="s">
        <v>164</v>
      </c>
      <c r="E91" s="4">
        <v>119</v>
      </c>
      <c r="F91" s="63"/>
      <c r="G91" s="63"/>
      <c r="H91" s="63"/>
      <c r="I91" s="63"/>
      <c r="J91" s="63"/>
      <c r="K91" s="63"/>
      <c r="L91" s="63"/>
      <c r="M91" s="63"/>
      <c r="N91" s="389"/>
      <c r="P91" s="63"/>
      <c r="Q91" s="63"/>
      <c r="R91" s="63"/>
      <c r="S91" s="389"/>
      <c r="T91" s="4">
        <v>119</v>
      </c>
    </row>
    <row r="92" spans="1:20" s="340" customFormat="1" ht="15.95" customHeight="1" x14ac:dyDescent="0.2">
      <c r="A92" s="77"/>
      <c r="B92" s="90" t="s">
        <v>396</v>
      </c>
      <c r="C92" s="99" t="s">
        <v>439</v>
      </c>
      <c r="D92" s="72" t="s">
        <v>165</v>
      </c>
      <c r="E92" s="4">
        <v>120</v>
      </c>
      <c r="F92" s="63"/>
      <c r="G92" s="63"/>
      <c r="H92" s="63"/>
      <c r="I92" s="63"/>
      <c r="J92" s="63"/>
      <c r="K92" s="63"/>
      <c r="L92" s="63"/>
      <c r="M92" s="63"/>
      <c r="N92" s="389"/>
      <c r="P92" s="63"/>
      <c r="Q92" s="63"/>
      <c r="R92" s="63"/>
      <c r="S92" s="389"/>
      <c r="T92" s="4">
        <v>120</v>
      </c>
    </row>
    <row r="93" spans="1:20" s="340" customFormat="1" ht="15.95" customHeight="1" x14ac:dyDescent="0.2">
      <c r="A93" s="77"/>
      <c r="B93" s="90" t="s">
        <v>396</v>
      </c>
      <c r="C93" s="99" t="s">
        <v>452</v>
      </c>
      <c r="D93" s="72" t="s">
        <v>181</v>
      </c>
      <c r="E93" s="4">
        <v>121</v>
      </c>
      <c r="F93" s="63"/>
      <c r="G93" s="63"/>
      <c r="H93" s="63"/>
      <c r="I93" s="63"/>
      <c r="J93" s="63"/>
      <c r="K93" s="63"/>
      <c r="L93" s="63"/>
      <c r="M93" s="63"/>
      <c r="N93" s="389"/>
      <c r="P93" s="63"/>
      <c r="Q93" s="63"/>
      <c r="R93" s="63"/>
      <c r="S93" s="389"/>
      <c r="T93" s="4">
        <v>121</v>
      </c>
    </row>
    <row r="94" spans="1:20" s="340" customFormat="1" ht="15.95" customHeight="1" x14ac:dyDescent="0.2">
      <c r="A94" s="77"/>
      <c r="B94" s="90" t="s">
        <v>396</v>
      </c>
      <c r="C94" s="99" t="s">
        <v>816</v>
      </c>
      <c r="D94" s="95" t="s">
        <v>168</v>
      </c>
      <c r="E94" s="4">
        <v>122</v>
      </c>
      <c r="F94" s="63"/>
      <c r="G94" s="63"/>
      <c r="H94" s="63"/>
      <c r="I94" s="63"/>
      <c r="J94" s="63"/>
      <c r="K94" s="63"/>
      <c r="L94" s="63"/>
      <c r="M94" s="63"/>
      <c r="N94" s="389"/>
      <c r="P94" s="63"/>
      <c r="Q94" s="63"/>
      <c r="R94" s="63"/>
      <c r="S94" s="389"/>
      <c r="T94" s="4">
        <v>122</v>
      </c>
    </row>
    <row r="95" spans="1:20" s="340" customFormat="1" ht="15.95" customHeight="1" x14ac:dyDescent="0.2">
      <c r="A95" s="77"/>
      <c r="B95" s="90" t="s">
        <v>396</v>
      </c>
      <c r="C95" s="99" t="s">
        <v>442</v>
      </c>
      <c r="D95" s="72" t="s">
        <v>169</v>
      </c>
      <c r="E95" s="4">
        <v>123</v>
      </c>
      <c r="F95" s="63"/>
      <c r="G95" s="63"/>
      <c r="H95" s="63"/>
      <c r="I95" s="63"/>
      <c r="J95" s="63"/>
      <c r="K95" s="63"/>
      <c r="L95" s="63"/>
      <c r="M95" s="63"/>
      <c r="N95" s="389"/>
      <c r="P95" s="63"/>
      <c r="Q95" s="63"/>
      <c r="R95" s="63"/>
      <c r="S95" s="389"/>
      <c r="T95" s="4">
        <v>123</v>
      </c>
    </row>
    <row r="96" spans="1:20" s="340" customFormat="1" ht="15.95" customHeight="1" x14ac:dyDescent="0.2">
      <c r="A96" s="77"/>
      <c r="B96" s="90" t="s">
        <v>396</v>
      </c>
      <c r="C96" s="99" t="s">
        <v>817</v>
      </c>
      <c r="D96" s="95" t="s">
        <v>171</v>
      </c>
      <c r="E96" s="4">
        <v>155</v>
      </c>
      <c r="F96" s="63"/>
      <c r="G96" s="63"/>
      <c r="H96" s="63"/>
      <c r="I96" s="63"/>
      <c r="J96" s="63"/>
      <c r="K96" s="63"/>
      <c r="L96" s="63"/>
      <c r="M96" s="63"/>
      <c r="N96" s="389"/>
      <c r="P96" s="63"/>
      <c r="Q96" s="63"/>
      <c r="R96" s="63"/>
      <c r="S96" s="389"/>
      <c r="T96" s="4">
        <v>155</v>
      </c>
    </row>
    <row r="97" spans="1:20" s="340" customFormat="1" ht="15.95" customHeight="1" x14ac:dyDescent="0.2">
      <c r="A97" s="77"/>
      <c r="B97" s="90" t="s">
        <v>396</v>
      </c>
      <c r="C97" s="99" t="s">
        <v>453</v>
      </c>
      <c r="D97" s="72" t="s">
        <v>182</v>
      </c>
      <c r="E97" s="4">
        <v>124</v>
      </c>
      <c r="F97" s="63"/>
      <c r="G97" s="63"/>
      <c r="H97" s="63"/>
      <c r="I97" s="63"/>
      <c r="J97" s="63"/>
      <c r="K97" s="63"/>
      <c r="L97" s="63"/>
      <c r="M97" s="63"/>
      <c r="N97" s="389"/>
      <c r="P97" s="63"/>
      <c r="Q97" s="63"/>
      <c r="R97" s="63"/>
      <c r="S97" s="389"/>
      <c r="T97" s="4">
        <v>124</v>
      </c>
    </row>
    <row r="98" spans="1:20" s="340" customFormat="1" ht="15.95" customHeight="1" x14ac:dyDescent="0.2">
      <c r="A98" s="77"/>
      <c r="B98" s="90" t="s">
        <v>396</v>
      </c>
      <c r="C98" s="99" t="s">
        <v>345</v>
      </c>
      <c r="D98" s="72" t="s">
        <v>183</v>
      </c>
      <c r="E98" s="4">
        <v>125</v>
      </c>
      <c r="F98" s="63"/>
      <c r="G98" s="63"/>
      <c r="H98" s="63"/>
      <c r="I98" s="63"/>
      <c r="J98" s="63"/>
      <c r="K98" s="63"/>
      <c r="L98" s="63"/>
      <c r="M98" s="63"/>
      <c r="N98" s="389"/>
      <c r="P98" s="63"/>
      <c r="Q98" s="63"/>
      <c r="R98" s="63"/>
      <c r="S98" s="389"/>
      <c r="T98" s="4">
        <v>125</v>
      </c>
    </row>
    <row r="99" spans="1:20" s="340" customFormat="1" ht="15.95" customHeight="1" x14ac:dyDescent="0.2">
      <c r="A99" s="77"/>
      <c r="B99" s="90" t="s">
        <v>396</v>
      </c>
      <c r="C99" s="99" t="s">
        <v>454</v>
      </c>
      <c r="D99" s="72" t="s">
        <v>184</v>
      </c>
      <c r="E99" s="4">
        <v>127</v>
      </c>
      <c r="F99" s="63"/>
      <c r="G99" s="63"/>
      <c r="H99" s="63"/>
      <c r="I99" s="63"/>
      <c r="J99" s="63"/>
      <c r="K99" s="63"/>
      <c r="L99" s="63"/>
      <c r="M99" s="63"/>
      <c r="N99" s="389"/>
      <c r="P99" s="63"/>
      <c r="Q99" s="63"/>
      <c r="R99" s="63"/>
      <c r="S99" s="389"/>
      <c r="T99" s="4">
        <v>127</v>
      </c>
    </row>
    <row r="100" spans="1:20" s="340" customFormat="1" ht="15.95" customHeight="1" x14ac:dyDescent="0.2">
      <c r="A100" s="77"/>
      <c r="B100" s="90" t="s">
        <v>396</v>
      </c>
      <c r="C100" s="99" t="s">
        <v>455</v>
      </c>
      <c r="D100" s="72" t="s">
        <v>185</v>
      </c>
      <c r="E100" s="4">
        <v>128</v>
      </c>
      <c r="F100" s="63"/>
      <c r="G100" s="63"/>
      <c r="H100" s="63"/>
      <c r="I100" s="63"/>
      <c r="J100" s="63"/>
      <c r="K100" s="63"/>
      <c r="L100" s="63"/>
      <c r="M100" s="63"/>
      <c r="N100" s="389"/>
      <c r="P100" s="63"/>
      <c r="Q100" s="63"/>
      <c r="R100" s="63"/>
      <c r="S100" s="389"/>
      <c r="T100" s="4">
        <v>128</v>
      </c>
    </row>
    <row r="101" spans="1:20" s="340" customFormat="1" ht="15.95" customHeight="1" x14ac:dyDescent="0.2">
      <c r="A101" s="77"/>
      <c r="B101" s="90" t="s">
        <v>396</v>
      </c>
      <c r="C101" s="99" t="s">
        <v>456</v>
      </c>
      <c r="D101" s="72" t="s">
        <v>186</v>
      </c>
      <c r="E101" s="4">
        <v>129</v>
      </c>
      <c r="F101" s="63"/>
      <c r="G101" s="63"/>
      <c r="H101" s="63"/>
      <c r="I101" s="63"/>
      <c r="J101" s="63"/>
      <c r="K101" s="63"/>
      <c r="L101" s="63"/>
      <c r="M101" s="63"/>
      <c r="N101" s="389"/>
      <c r="P101" s="63"/>
      <c r="Q101" s="63"/>
      <c r="R101" s="63"/>
      <c r="S101" s="389"/>
      <c r="T101" s="4">
        <v>129</v>
      </c>
    </row>
    <row r="102" spans="1:20" s="340" customFormat="1" ht="15.95" customHeight="1" x14ac:dyDescent="0.2">
      <c r="A102" s="77"/>
      <c r="B102" s="90" t="s">
        <v>396</v>
      </c>
      <c r="C102" s="99" t="s">
        <v>457</v>
      </c>
      <c r="D102" s="72" t="s">
        <v>187</v>
      </c>
      <c r="E102" s="4">
        <v>131</v>
      </c>
      <c r="F102" s="63"/>
      <c r="G102" s="63"/>
      <c r="H102" s="63"/>
      <c r="I102" s="63"/>
      <c r="J102" s="63"/>
      <c r="K102" s="63"/>
      <c r="L102" s="63"/>
      <c r="M102" s="63"/>
      <c r="N102" s="389"/>
      <c r="P102" s="63"/>
      <c r="Q102" s="63"/>
      <c r="R102" s="63"/>
      <c r="S102" s="389"/>
      <c r="T102" s="4">
        <v>131</v>
      </c>
    </row>
    <row r="103" spans="1:20" s="340" customFormat="1" ht="15.95" customHeight="1" x14ac:dyDescent="0.2">
      <c r="A103" s="77"/>
      <c r="B103" s="90" t="s">
        <v>396</v>
      </c>
      <c r="C103" s="99" t="s">
        <v>818</v>
      </c>
      <c r="D103" s="95" t="s">
        <v>188</v>
      </c>
      <c r="E103" s="4">
        <v>132</v>
      </c>
      <c r="F103" s="63"/>
      <c r="G103" s="63"/>
      <c r="H103" s="63"/>
      <c r="I103" s="63"/>
      <c r="J103" s="63"/>
      <c r="K103" s="63"/>
      <c r="L103" s="63"/>
      <c r="M103" s="63"/>
      <c r="N103" s="389"/>
      <c r="P103" s="63"/>
      <c r="Q103" s="63"/>
      <c r="R103" s="63"/>
      <c r="S103" s="389"/>
      <c r="T103" s="4">
        <v>132</v>
      </c>
    </row>
    <row r="104" spans="1:20" s="340" customFormat="1" ht="15.95" customHeight="1" x14ac:dyDescent="0.2">
      <c r="A104" s="77"/>
      <c r="B104" s="90" t="s">
        <v>396</v>
      </c>
      <c r="C104" s="99" t="s">
        <v>458</v>
      </c>
      <c r="D104" s="72" t="s">
        <v>189</v>
      </c>
      <c r="E104" s="4">
        <v>133</v>
      </c>
      <c r="F104" s="63"/>
      <c r="G104" s="63"/>
      <c r="H104" s="63"/>
      <c r="I104" s="63"/>
      <c r="J104" s="63"/>
      <c r="K104" s="63"/>
      <c r="L104" s="63"/>
      <c r="M104" s="63"/>
      <c r="N104" s="389"/>
      <c r="P104" s="63"/>
      <c r="Q104" s="63"/>
      <c r="R104" s="63"/>
      <c r="S104" s="389"/>
      <c r="T104" s="4">
        <v>133</v>
      </c>
    </row>
    <row r="105" spans="1:20" s="340" customFormat="1" ht="15.95" customHeight="1" x14ac:dyDescent="0.2">
      <c r="A105" s="77"/>
      <c r="B105" s="90" t="s">
        <v>396</v>
      </c>
      <c r="C105" s="99" t="s">
        <v>459</v>
      </c>
      <c r="D105" s="72" t="s">
        <v>190</v>
      </c>
      <c r="E105" s="4">
        <v>134</v>
      </c>
      <c r="F105" s="63"/>
      <c r="G105" s="63"/>
      <c r="H105" s="63"/>
      <c r="I105" s="63"/>
      <c r="J105" s="63"/>
      <c r="K105" s="63"/>
      <c r="L105" s="63"/>
      <c r="M105" s="63"/>
      <c r="N105" s="389"/>
      <c r="P105" s="63"/>
      <c r="Q105" s="63"/>
      <c r="R105" s="63"/>
      <c r="S105" s="389"/>
      <c r="T105" s="4">
        <v>134</v>
      </c>
    </row>
    <row r="106" spans="1:20" s="340" customFormat="1" ht="15.95" customHeight="1" x14ac:dyDescent="0.2">
      <c r="A106" s="77"/>
      <c r="B106" s="90" t="s">
        <v>396</v>
      </c>
      <c r="C106" s="99" t="s">
        <v>460</v>
      </c>
      <c r="D106" s="72" t="s">
        <v>191</v>
      </c>
      <c r="E106" s="4">
        <v>135</v>
      </c>
      <c r="F106" s="63"/>
      <c r="G106" s="63"/>
      <c r="H106" s="63"/>
      <c r="I106" s="63"/>
      <c r="J106" s="63"/>
      <c r="K106" s="63"/>
      <c r="L106" s="63"/>
      <c r="M106" s="63"/>
      <c r="N106" s="389"/>
      <c r="P106" s="63"/>
      <c r="Q106" s="63"/>
      <c r="R106" s="63"/>
      <c r="S106" s="389"/>
      <c r="T106" s="4">
        <v>135</v>
      </c>
    </row>
    <row r="107" spans="1:20" s="340" customFormat="1" ht="15.95" customHeight="1" x14ac:dyDescent="0.2">
      <c r="A107" s="77"/>
      <c r="B107" s="90" t="s">
        <v>396</v>
      </c>
      <c r="C107" s="99" t="s">
        <v>74</v>
      </c>
      <c r="D107" s="72" t="s">
        <v>75</v>
      </c>
      <c r="E107" s="4">
        <v>136</v>
      </c>
      <c r="F107" s="63"/>
      <c r="G107" s="63"/>
      <c r="H107" s="63"/>
      <c r="I107" s="63"/>
      <c r="J107" s="63"/>
      <c r="K107" s="63"/>
      <c r="L107" s="63"/>
      <c r="M107" s="63"/>
      <c r="N107" s="389"/>
      <c r="P107" s="63"/>
      <c r="Q107" s="63"/>
      <c r="R107" s="63"/>
      <c r="S107" s="389"/>
      <c r="T107" s="4">
        <v>136</v>
      </c>
    </row>
    <row r="108" spans="1:20" s="340" customFormat="1" ht="15.95" customHeight="1" x14ac:dyDescent="0.2">
      <c r="A108" s="77"/>
      <c r="B108" s="90" t="s">
        <v>396</v>
      </c>
      <c r="C108" s="99" t="s">
        <v>461</v>
      </c>
      <c r="D108" s="72" t="s">
        <v>192</v>
      </c>
      <c r="E108" s="4">
        <v>138</v>
      </c>
      <c r="F108" s="63"/>
      <c r="G108" s="63"/>
      <c r="H108" s="63"/>
      <c r="I108" s="63"/>
      <c r="J108" s="63"/>
      <c r="K108" s="63"/>
      <c r="L108" s="63"/>
      <c r="M108" s="63"/>
      <c r="N108" s="389"/>
      <c r="P108" s="63"/>
      <c r="Q108" s="63"/>
      <c r="R108" s="63"/>
      <c r="S108" s="389"/>
      <c r="T108" s="4">
        <v>138</v>
      </c>
    </row>
    <row r="109" spans="1:20" s="340" customFormat="1" ht="15.95" customHeight="1" x14ac:dyDescent="0.2">
      <c r="A109" s="77"/>
      <c r="B109" s="90" t="s">
        <v>396</v>
      </c>
      <c r="C109" s="99" t="s">
        <v>462</v>
      </c>
      <c r="D109" s="72" t="s">
        <v>193</v>
      </c>
      <c r="E109" s="4">
        <v>139</v>
      </c>
      <c r="F109" s="63"/>
      <c r="G109" s="63"/>
      <c r="H109" s="63"/>
      <c r="I109" s="63"/>
      <c r="J109" s="63"/>
      <c r="K109" s="63"/>
      <c r="L109" s="63"/>
      <c r="M109" s="63"/>
      <c r="N109" s="389"/>
      <c r="P109" s="63"/>
      <c r="Q109" s="63"/>
      <c r="R109" s="63"/>
      <c r="S109" s="389"/>
      <c r="T109" s="4">
        <v>139</v>
      </c>
    </row>
    <row r="110" spans="1:20" s="340" customFormat="1" ht="15.95" customHeight="1" x14ac:dyDescent="0.2">
      <c r="A110" s="77"/>
      <c r="B110" s="90" t="s">
        <v>396</v>
      </c>
      <c r="C110" s="99" t="s">
        <v>463</v>
      </c>
      <c r="D110" s="72" t="s">
        <v>194</v>
      </c>
      <c r="E110" s="4">
        <v>141</v>
      </c>
      <c r="F110" s="63"/>
      <c r="G110" s="63"/>
      <c r="H110" s="63"/>
      <c r="I110" s="63"/>
      <c r="J110" s="63"/>
      <c r="K110" s="63"/>
      <c r="L110" s="63"/>
      <c r="M110" s="63"/>
      <c r="N110" s="389"/>
      <c r="P110" s="63"/>
      <c r="Q110" s="63"/>
      <c r="R110" s="63"/>
      <c r="S110" s="389"/>
      <c r="T110" s="4">
        <v>141</v>
      </c>
    </row>
    <row r="111" spans="1:20" s="340" customFormat="1" ht="15.95" customHeight="1" x14ac:dyDescent="0.2">
      <c r="A111" s="77"/>
      <c r="B111" s="90" t="s">
        <v>396</v>
      </c>
      <c r="C111" s="99" t="s">
        <v>464</v>
      </c>
      <c r="D111" s="72" t="s">
        <v>195</v>
      </c>
      <c r="E111" s="4">
        <v>142</v>
      </c>
      <c r="F111" s="63"/>
      <c r="G111" s="63"/>
      <c r="H111" s="63"/>
      <c r="I111" s="63"/>
      <c r="J111" s="63"/>
      <c r="K111" s="63"/>
      <c r="L111" s="63"/>
      <c r="M111" s="63"/>
      <c r="N111" s="389"/>
      <c r="P111" s="63"/>
      <c r="Q111" s="63"/>
      <c r="R111" s="63"/>
      <c r="S111" s="389"/>
      <c r="T111" s="4">
        <v>142</v>
      </c>
    </row>
    <row r="112" spans="1:20" s="340" customFormat="1" ht="15.95" customHeight="1" x14ac:dyDescent="0.2">
      <c r="A112" s="77"/>
      <c r="B112" s="90" t="s">
        <v>396</v>
      </c>
      <c r="C112" s="99" t="s">
        <v>819</v>
      </c>
      <c r="D112" s="95" t="s">
        <v>196</v>
      </c>
      <c r="E112" s="4">
        <v>143</v>
      </c>
      <c r="F112" s="63"/>
      <c r="G112" s="63"/>
      <c r="H112" s="63"/>
      <c r="I112" s="63"/>
      <c r="J112" s="63"/>
      <c r="K112" s="63"/>
      <c r="L112" s="63"/>
      <c r="M112" s="63"/>
      <c r="N112" s="389"/>
      <c r="P112" s="63"/>
      <c r="Q112" s="63"/>
      <c r="R112" s="63"/>
      <c r="S112" s="389"/>
      <c r="T112" s="4">
        <v>143</v>
      </c>
    </row>
    <row r="113" spans="1:20" s="340" customFormat="1" ht="15.95" customHeight="1" x14ac:dyDescent="0.2">
      <c r="A113" s="77"/>
      <c r="B113" s="90" t="s">
        <v>396</v>
      </c>
      <c r="C113" s="99" t="s">
        <v>465</v>
      </c>
      <c r="D113" s="72" t="s">
        <v>197</v>
      </c>
      <c r="E113" s="4">
        <v>144</v>
      </c>
      <c r="F113" s="63"/>
      <c r="G113" s="63"/>
      <c r="H113" s="63"/>
      <c r="I113" s="63"/>
      <c r="J113" s="63"/>
      <c r="K113" s="63"/>
      <c r="L113" s="63"/>
      <c r="M113" s="63"/>
      <c r="N113" s="389"/>
      <c r="P113" s="63"/>
      <c r="Q113" s="63"/>
      <c r="R113" s="63"/>
      <c r="S113" s="389"/>
      <c r="T113" s="4">
        <v>144</v>
      </c>
    </row>
    <row r="114" spans="1:20" s="340" customFormat="1" ht="15.95" customHeight="1" x14ac:dyDescent="0.2">
      <c r="A114" s="77"/>
      <c r="B114" s="90" t="s">
        <v>396</v>
      </c>
      <c r="C114" s="99" t="s">
        <v>466</v>
      </c>
      <c r="D114" s="72" t="s">
        <v>198</v>
      </c>
      <c r="E114" s="4">
        <v>145</v>
      </c>
      <c r="F114" s="63"/>
      <c r="G114" s="63"/>
      <c r="H114" s="63"/>
      <c r="I114" s="63"/>
      <c r="J114" s="63"/>
      <c r="K114" s="63"/>
      <c r="L114" s="63"/>
      <c r="M114" s="63"/>
      <c r="N114" s="389"/>
      <c r="P114" s="63"/>
      <c r="Q114" s="63"/>
      <c r="R114" s="63"/>
      <c r="S114" s="389"/>
      <c r="T114" s="4">
        <v>145</v>
      </c>
    </row>
    <row r="115" spans="1:20" s="340" customFormat="1" ht="15.95" customHeight="1" x14ac:dyDescent="0.2">
      <c r="A115" s="77"/>
      <c r="B115" s="90" t="s">
        <v>396</v>
      </c>
      <c r="C115" s="99" t="s">
        <v>467</v>
      </c>
      <c r="D115" s="72" t="s">
        <v>199</v>
      </c>
      <c r="E115" s="4">
        <v>146</v>
      </c>
      <c r="F115" s="63"/>
      <c r="G115" s="63"/>
      <c r="H115" s="63"/>
      <c r="I115" s="63"/>
      <c r="J115" s="63"/>
      <c r="K115" s="63"/>
      <c r="L115" s="63"/>
      <c r="M115" s="63"/>
      <c r="N115" s="389"/>
      <c r="P115" s="63"/>
      <c r="Q115" s="63"/>
      <c r="R115" s="63"/>
      <c r="S115" s="389"/>
      <c r="T115" s="4">
        <v>146</v>
      </c>
    </row>
    <row r="116" spans="1:20" s="340" customFormat="1" ht="15.95" customHeight="1" x14ac:dyDescent="0.2">
      <c r="A116" s="77"/>
      <c r="B116" s="90" t="s">
        <v>396</v>
      </c>
      <c r="C116" s="99" t="s">
        <v>820</v>
      </c>
      <c r="D116" s="95" t="s">
        <v>200</v>
      </c>
      <c r="E116" s="4">
        <v>140</v>
      </c>
      <c r="F116" s="63"/>
      <c r="G116" s="63"/>
      <c r="H116" s="63"/>
      <c r="I116" s="63"/>
      <c r="J116" s="63"/>
      <c r="K116" s="63"/>
      <c r="L116" s="63"/>
      <c r="M116" s="63"/>
      <c r="N116" s="389"/>
      <c r="P116" s="63"/>
      <c r="Q116" s="63"/>
      <c r="R116" s="63"/>
      <c r="S116" s="389"/>
      <c r="T116" s="4">
        <v>140</v>
      </c>
    </row>
    <row r="117" spans="1:20" s="340" customFormat="1" ht="15.95" customHeight="1" x14ac:dyDescent="0.2">
      <c r="A117" s="77"/>
      <c r="B117" s="90" t="s">
        <v>396</v>
      </c>
      <c r="C117" s="99" t="s">
        <v>921</v>
      </c>
      <c r="D117" s="76" t="s">
        <v>76</v>
      </c>
      <c r="E117" s="4">
        <v>148</v>
      </c>
      <c r="F117" s="63"/>
      <c r="G117" s="63"/>
      <c r="H117" s="63"/>
      <c r="I117" s="63"/>
      <c r="J117" s="63"/>
      <c r="K117" s="63"/>
      <c r="L117" s="63"/>
      <c r="M117" s="63"/>
      <c r="N117" s="389"/>
      <c r="P117" s="63"/>
      <c r="Q117" s="63"/>
      <c r="R117" s="63"/>
      <c r="S117" s="389"/>
      <c r="T117" s="4">
        <v>148</v>
      </c>
    </row>
    <row r="118" spans="1:20" s="340" customFormat="1" ht="15.95" customHeight="1" x14ac:dyDescent="0.2">
      <c r="A118" s="77"/>
      <c r="B118" s="90" t="s">
        <v>396</v>
      </c>
      <c r="C118" s="99" t="s">
        <v>468</v>
      </c>
      <c r="D118" s="72" t="s">
        <v>201</v>
      </c>
      <c r="E118" s="4">
        <v>147</v>
      </c>
      <c r="F118" s="63"/>
      <c r="G118" s="63"/>
      <c r="H118" s="63"/>
      <c r="I118" s="63"/>
      <c r="J118" s="63"/>
      <c r="K118" s="63"/>
      <c r="L118" s="63"/>
      <c r="M118" s="63"/>
      <c r="N118" s="389"/>
      <c r="P118" s="63"/>
      <c r="Q118" s="63"/>
      <c r="R118" s="63"/>
      <c r="S118" s="389"/>
      <c r="T118" s="4">
        <v>147</v>
      </c>
    </row>
    <row r="119" spans="1:20" s="340" customFormat="1" ht="15.95" customHeight="1" x14ac:dyDescent="0.2">
      <c r="A119" s="77"/>
      <c r="B119" s="90" t="s">
        <v>396</v>
      </c>
      <c r="C119" s="99" t="s">
        <v>531</v>
      </c>
      <c r="D119" s="72" t="s">
        <v>530</v>
      </c>
      <c r="E119" s="4">
        <v>157</v>
      </c>
      <c r="F119" s="63"/>
      <c r="G119" s="63"/>
      <c r="H119" s="63"/>
      <c r="I119" s="63"/>
      <c r="J119" s="63"/>
      <c r="K119" s="63"/>
      <c r="L119" s="63"/>
      <c r="M119" s="63"/>
      <c r="N119" s="389"/>
      <c r="P119" s="63"/>
      <c r="Q119" s="63"/>
      <c r="R119" s="63"/>
      <c r="S119" s="389"/>
      <c r="T119" s="4">
        <v>157</v>
      </c>
    </row>
    <row r="120" spans="1:20" s="340" customFormat="1" ht="15.95" customHeight="1" x14ac:dyDescent="0.2">
      <c r="A120" s="77"/>
      <c r="B120" s="90" t="s">
        <v>396</v>
      </c>
      <c r="C120" s="99" t="s">
        <v>1213</v>
      </c>
      <c r="D120" s="72" t="s">
        <v>202</v>
      </c>
      <c r="E120" s="4">
        <v>149</v>
      </c>
      <c r="F120" s="63"/>
      <c r="G120" s="63"/>
      <c r="H120" s="63"/>
      <c r="I120" s="63"/>
      <c r="J120" s="63"/>
      <c r="K120" s="63"/>
      <c r="L120" s="63"/>
      <c r="M120" s="63"/>
      <c r="N120" s="389"/>
      <c r="P120" s="63"/>
      <c r="Q120" s="63"/>
      <c r="R120" s="63"/>
      <c r="S120" s="389"/>
      <c r="T120" s="4">
        <v>149</v>
      </c>
    </row>
    <row r="121" spans="1:20" s="340" customFormat="1" ht="15.95" customHeight="1" x14ac:dyDescent="0.2">
      <c r="A121" s="77"/>
      <c r="B121" s="90" t="s">
        <v>396</v>
      </c>
      <c r="C121" s="99" t="s">
        <v>821</v>
      </c>
      <c r="D121" s="95" t="s">
        <v>203</v>
      </c>
      <c r="E121" s="4">
        <v>150</v>
      </c>
      <c r="F121" s="63"/>
      <c r="G121" s="63"/>
      <c r="H121" s="63"/>
      <c r="I121" s="63"/>
      <c r="J121" s="63"/>
      <c r="K121" s="63"/>
      <c r="L121" s="63"/>
      <c r="M121" s="63"/>
      <c r="N121" s="389"/>
      <c r="P121" s="63"/>
      <c r="Q121" s="63"/>
      <c r="R121" s="63"/>
      <c r="S121" s="389"/>
      <c r="T121" s="4">
        <v>150</v>
      </c>
    </row>
    <row r="122" spans="1:20" s="340" customFormat="1" ht="15.95" customHeight="1" x14ac:dyDescent="0.2">
      <c r="A122" s="77"/>
      <c r="B122" s="90" t="s">
        <v>396</v>
      </c>
      <c r="C122" s="99" t="s">
        <v>469</v>
      </c>
      <c r="D122" s="72" t="s">
        <v>204</v>
      </c>
      <c r="E122" s="4">
        <v>151</v>
      </c>
      <c r="F122" s="63"/>
      <c r="G122" s="63"/>
      <c r="H122" s="63"/>
      <c r="I122" s="63"/>
      <c r="J122" s="63"/>
      <c r="K122" s="63"/>
      <c r="L122" s="63"/>
      <c r="M122" s="63"/>
      <c r="N122" s="389"/>
      <c r="P122" s="63"/>
      <c r="Q122" s="63"/>
      <c r="R122" s="63"/>
      <c r="S122" s="389"/>
      <c r="T122" s="4">
        <v>151</v>
      </c>
    </row>
    <row r="123" spans="1:20" s="340" customFormat="1" ht="15.95" customHeight="1" x14ac:dyDescent="0.2">
      <c r="A123" s="77"/>
      <c r="B123" s="90" t="s">
        <v>396</v>
      </c>
      <c r="C123" s="99" t="s">
        <v>441</v>
      </c>
      <c r="D123" s="72" t="s">
        <v>167</v>
      </c>
      <c r="E123" s="4">
        <v>152</v>
      </c>
      <c r="F123" s="63"/>
      <c r="G123" s="63"/>
      <c r="H123" s="63"/>
      <c r="I123" s="63"/>
      <c r="J123" s="63"/>
      <c r="K123" s="63"/>
      <c r="L123" s="63"/>
      <c r="M123" s="63"/>
      <c r="N123" s="389"/>
      <c r="P123" s="63"/>
      <c r="Q123" s="63"/>
      <c r="R123" s="63"/>
      <c r="S123" s="389"/>
      <c r="T123" s="4">
        <v>152</v>
      </c>
    </row>
    <row r="124" spans="1:20" s="340" customFormat="1" ht="15.95" customHeight="1" x14ac:dyDescent="0.2">
      <c r="A124" s="77"/>
      <c r="B124" s="90" t="s">
        <v>396</v>
      </c>
      <c r="C124" s="99" t="s">
        <v>470</v>
      </c>
      <c r="D124" s="72" t="s">
        <v>205</v>
      </c>
      <c r="E124" s="4">
        <v>154</v>
      </c>
      <c r="F124" s="63"/>
      <c r="G124" s="63"/>
      <c r="H124" s="63"/>
      <c r="I124" s="63"/>
      <c r="J124" s="63"/>
      <c r="K124" s="63"/>
      <c r="L124" s="63"/>
      <c r="M124" s="63"/>
      <c r="N124" s="389"/>
      <c r="P124" s="63"/>
      <c r="Q124" s="63"/>
      <c r="R124" s="63"/>
      <c r="S124" s="389"/>
      <c r="T124" s="4">
        <v>154</v>
      </c>
    </row>
    <row r="125" spans="1:20" ht="15.95" customHeight="1" x14ac:dyDescent="0.2">
      <c r="A125" s="77"/>
      <c r="B125" s="90" t="s">
        <v>396</v>
      </c>
      <c r="C125" s="99" t="s">
        <v>440</v>
      </c>
      <c r="D125" s="72" t="s">
        <v>166</v>
      </c>
      <c r="E125" s="4">
        <v>156</v>
      </c>
      <c r="F125" s="63"/>
      <c r="G125" s="63"/>
      <c r="H125" s="63"/>
      <c r="I125" s="63"/>
      <c r="J125" s="63"/>
      <c r="K125" s="63"/>
      <c r="L125" s="63"/>
      <c r="M125" s="63"/>
      <c r="N125" s="389"/>
      <c r="P125" s="63"/>
      <c r="Q125" s="63"/>
      <c r="R125" s="63"/>
      <c r="S125" s="389"/>
      <c r="T125" s="4">
        <v>156</v>
      </c>
    </row>
    <row r="126" spans="1:20" ht="35.1" customHeight="1" thickBot="1" x14ac:dyDescent="0.25">
      <c r="A126" s="77"/>
      <c r="B126" s="113" t="s">
        <v>402</v>
      </c>
      <c r="C126" s="108"/>
      <c r="D126" s="109" t="s">
        <v>119</v>
      </c>
      <c r="E126" s="8"/>
      <c r="F126" s="315">
        <f t="shared" ref="F126:M126" si="4">SUM(F127,F131,F164)</f>
        <v>0</v>
      </c>
      <c r="G126" s="315">
        <f t="shared" si="4"/>
        <v>0</v>
      </c>
      <c r="H126" s="315">
        <f t="shared" si="4"/>
        <v>0</v>
      </c>
      <c r="I126" s="315">
        <f t="shared" si="4"/>
        <v>0</v>
      </c>
      <c r="J126" s="315">
        <f t="shared" si="4"/>
        <v>0</v>
      </c>
      <c r="K126" s="315">
        <f t="shared" si="4"/>
        <v>0</v>
      </c>
      <c r="L126" s="315">
        <f t="shared" si="4"/>
        <v>0</v>
      </c>
      <c r="M126" s="315">
        <f t="shared" si="4"/>
        <v>0</v>
      </c>
      <c r="N126" s="390"/>
      <c r="P126" s="315">
        <f>SUM(P127,P131,P164)</f>
        <v>0</v>
      </c>
      <c r="Q126" s="315">
        <f>SUM(Q127,Q131,Q164)</f>
        <v>0</v>
      </c>
      <c r="R126" s="315">
        <f>SUM(R127,R131,R164)</f>
        <v>0</v>
      </c>
      <c r="S126" s="390"/>
      <c r="T126" s="8"/>
    </row>
    <row r="127" spans="1:20" ht="35.1" customHeight="1" thickTop="1" thickBot="1" x14ac:dyDescent="0.25">
      <c r="A127" s="77"/>
      <c r="B127" s="110" t="s">
        <v>397</v>
      </c>
      <c r="C127" s="115"/>
      <c r="D127" s="116" t="s">
        <v>780</v>
      </c>
      <c r="E127" s="4"/>
      <c r="F127" s="315">
        <f t="shared" ref="F127:M127" si="5">SUM(F128:F130)</f>
        <v>0</v>
      </c>
      <c r="G127" s="315">
        <f t="shared" si="5"/>
        <v>0</v>
      </c>
      <c r="H127" s="315">
        <f t="shared" si="5"/>
        <v>0</v>
      </c>
      <c r="I127" s="315">
        <f t="shared" si="5"/>
        <v>0</v>
      </c>
      <c r="J127" s="315">
        <f t="shared" si="5"/>
        <v>0</v>
      </c>
      <c r="K127" s="315">
        <f t="shared" si="5"/>
        <v>0</v>
      </c>
      <c r="L127" s="315">
        <f t="shared" si="5"/>
        <v>0</v>
      </c>
      <c r="M127" s="315">
        <f t="shared" si="5"/>
        <v>0</v>
      </c>
      <c r="N127" s="390"/>
      <c r="P127" s="315">
        <f>SUM(P128:P130)</f>
        <v>0</v>
      </c>
      <c r="Q127" s="315">
        <f>SUM(Q128:Q130)</f>
        <v>0</v>
      </c>
      <c r="R127" s="315">
        <f>SUM(R128:R130)</f>
        <v>0</v>
      </c>
      <c r="S127" s="390"/>
      <c r="T127" s="4"/>
    </row>
    <row r="128" spans="1:20" ht="15.95" customHeight="1" thickTop="1" x14ac:dyDescent="0.2">
      <c r="A128" s="77"/>
      <c r="B128" s="90" t="s">
        <v>397</v>
      </c>
      <c r="C128" s="102" t="s">
        <v>80</v>
      </c>
      <c r="D128" s="75" t="s">
        <v>81</v>
      </c>
      <c r="E128" s="4">
        <v>51</v>
      </c>
      <c r="F128" s="9"/>
      <c r="G128" s="9"/>
      <c r="H128" s="9"/>
      <c r="I128" s="9"/>
      <c r="J128" s="9"/>
      <c r="K128" s="9"/>
      <c r="L128" s="9"/>
      <c r="M128" s="9"/>
      <c r="N128" s="389"/>
      <c r="P128" s="9"/>
      <c r="Q128" s="9"/>
      <c r="R128" s="9"/>
      <c r="S128" s="389"/>
      <c r="T128" s="4">
        <v>51</v>
      </c>
    </row>
    <row r="129" spans="1:20" ht="15.95" customHeight="1" x14ac:dyDescent="0.2">
      <c r="A129" s="77"/>
      <c r="B129" s="90" t="s">
        <v>397</v>
      </c>
      <c r="C129" s="99" t="s">
        <v>77</v>
      </c>
      <c r="D129" s="75" t="s">
        <v>78</v>
      </c>
      <c r="E129" s="4">
        <v>52</v>
      </c>
      <c r="F129" s="63"/>
      <c r="G129" s="63"/>
      <c r="H129" s="63"/>
      <c r="I129" s="63"/>
      <c r="J129" s="63"/>
      <c r="K129" s="63"/>
      <c r="L129" s="63"/>
      <c r="M129" s="63"/>
      <c r="N129" s="389"/>
      <c r="P129" s="63"/>
      <c r="Q129" s="63"/>
      <c r="R129" s="63"/>
      <c r="S129" s="389"/>
      <c r="T129" s="4">
        <v>52</v>
      </c>
    </row>
    <row r="130" spans="1:20" ht="15.95" customHeight="1" x14ac:dyDescent="0.2">
      <c r="A130" s="77"/>
      <c r="B130" s="90" t="s">
        <v>397</v>
      </c>
      <c r="C130" s="99" t="s">
        <v>393</v>
      </c>
      <c r="D130" s="342" t="s">
        <v>79</v>
      </c>
      <c r="E130" s="4">
        <v>53</v>
      </c>
      <c r="F130" s="63"/>
      <c r="G130" s="63"/>
      <c r="H130" s="63"/>
      <c r="I130" s="63"/>
      <c r="J130" s="63"/>
      <c r="K130" s="63"/>
      <c r="L130" s="63"/>
      <c r="M130" s="63"/>
      <c r="N130" s="389"/>
      <c r="P130" s="63"/>
      <c r="Q130" s="63"/>
      <c r="R130" s="63"/>
      <c r="S130" s="389"/>
      <c r="T130" s="4">
        <v>53</v>
      </c>
    </row>
    <row r="131" spans="1:20" ht="35.1" customHeight="1" thickBot="1" x14ac:dyDescent="0.25">
      <c r="A131" s="77"/>
      <c r="B131" s="118" t="s">
        <v>398</v>
      </c>
      <c r="C131" s="106"/>
      <c r="D131" s="117" t="s">
        <v>1058</v>
      </c>
      <c r="E131" s="4"/>
      <c r="F131" s="315">
        <f t="shared" ref="F131:M131" si="6">SUM(F132:F163)</f>
        <v>0</v>
      </c>
      <c r="G131" s="315">
        <f t="shared" si="6"/>
        <v>0</v>
      </c>
      <c r="H131" s="315">
        <f t="shared" si="6"/>
        <v>0</v>
      </c>
      <c r="I131" s="315">
        <f t="shared" si="6"/>
        <v>0</v>
      </c>
      <c r="J131" s="315">
        <f t="shared" si="6"/>
        <v>0</v>
      </c>
      <c r="K131" s="315">
        <f t="shared" si="6"/>
        <v>0</v>
      </c>
      <c r="L131" s="315">
        <f t="shared" si="6"/>
        <v>0</v>
      </c>
      <c r="M131" s="315">
        <f t="shared" si="6"/>
        <v>0</v>
      </c>
      <c r="N131" s="390"/>
      <c r="P131" s="315">
        <f>SUM(P132:P163)</f>
        <v>0</v>
      </c>
      <c r="Q131" s="315">
        <f>SUM(Q132:Q163)</f>
        <v>0</v>
      </c>
      <c r="R131" s="315">
        <f>SUM(R132:R163)</f>
        <v>0</v>
      </c>
      <c r="S131" s="390"/>
      <c r="T131" s="4"/>
    </row>
    <row r="132" spans="1:20" ht="15.95" customHeight="1" thickTop="1" x14ac:dyDescent="0.2">
      <c r="A132" s="77"/>
      <c r="B132" s="90" t="s">
        <v>398</v>
      </c>
      <c r="C132" s="99" t="s">
        <v>349</v>
      </c>
      <c r="D132" s="75" t="s">
        <v>235</v>
      </c>
      <c r="E132" s="4">
        <v>101</v>
      </c>
      <c r="F132" s="63"/>
      <c r="G132" s="63"/>
      <c r="H132" s="63"/>
      <c r="I132" s="63"/>
      <c r="J132" s="63"/>
      <c r="K132" s="63"/>
      <c r="L132" s="63"/>
      <c r="M132" s="63"/>
      <c r="N132" s="389"/>
      <c r="P132" s="63"/>
      <c r="Q132" s="63"/>
      <c r="R132" s="63"/>
      <c r="S132" s="389"/>
      <c r="T132" s="4">
        <v>101</v>
      </c>
    </row>
    <row r="133" spans="1:20" s="340" customFormat="1" ht="15.95" customHeight="1" x14ac:dyDescent="0.2">
      <c r="A133" s="77"/>
      <c r="B133" s="90" t="s">
        <v>398</v>
      </c>
      <c r="C133" s="102" t="s">
        <v>333</v>
      </c>
      <c r="D133" s="75" t="s">
        <v>208</v>
      </c>
      <c r="E133" s="4">
        <v>232</v>
      </c>
      <c r="F133" s="63"/>
      <c r="G133" s="63"/>
      <c r="H133" s="63"/>
      <c r="I133" s="63"/>
      <c r="J133" s="63"/>
      <c r="K133" s="63"/>
      <c r="L133" s="63"/>
      <c r="M133" s="63"/>
      <c r="N133" s="389"/>
      <c r="P133" s="63"/>
      <c r="Q133" s="63"/>
      <c r="R133" s="63"/>
      <c r="S133" s="389"/>
      <c r="T133" s="4">
        <v>232</v>
      </c>
    </row>
    <row r="134" spans="1:20" s="340" customFormat="1" ht="15.95" customHeight="1" x14ac:dyDescent="0.2">
      <c r="A134" s="77"/>
      <c r="B134" s="90" t="s">
        <v>398</v>
      </c>
      <c r="C134" s="102" t="s">
        <v>332</v>
      </c>
      <c r="D134" s="75" t="s">
        <v>209</v>
      </c>
      <c r="E134" s="4">
        <v>81</v>
      </c>
      <c r="F134" s="63"/>
      <c r="G134" s="63"/>
      <c r="H134" s="63"/>
      <c r="I134" s="63"/>
      <c r="J134" s="63"/>
      <c r="K134" s="63"/>
      <c r="L134" s="63"/>
      <c r="M134" s="63"/>
      <c r="N134" s="389"/>
      <c r="P134" s="63"/>
      <c r="Q134" s="63"/>
      <c r="R134" s="63"/>
      <c r="S134" s="389"/>
      <c r="T134" s="4">
        <v>81</v>
      </c>
    </row>
    <row r="135" spans="1:20" s="340" customFormat="1" ht="15.95" customHeight="1" x14ac:dyDescent="0.2">
      <c r="A135" s="77"/>
      <c r="B135" s="90" t="s">
        <v>398</v>
      </c>
      <c r="C135" s="102" t="s">
        <v>471</v>
      </c>
      <c r="D135" s="75" t="s">
        <v>210</v>
      </c>
      <c r="E135" s="4">
        <v>82</v>
      </c>
      <c r="F135" s="63"/>
      <c r="G135" s="63"/>
      <c r="H135" s="63"/>
      <c r="I135" s="63"/>
      <c r="J135" s="63"/>
      <c r="K135" s="63"/>
      <c r="L135" s="63"/>
      <c r="M135" s="63"/>
      <c r="N135" s="389"/>
      <c r="P135" s="63"/>
      <c r="Q135" s="63"/>
      <c r="R135" s="63"/>
      <c r="S135" s="389"/>
      <c r="T135" s="4">
        <v>82</v>
      </c>
    </row>
    <row r="136" spans="1:20" s="340" customFormat="1" ht="15.95" customHeight="1" x14ac:dyDescent="0.2">
      <c r="A136" s="77"/>
      <c r="B136" s="90" t="s">
        <v>398</v>
      </c>
      <c r="C136" s="102" t="s">
        <v>337</v>
      </c>
      <c r="D136" s="75" t="s">
        <v>211</v>
      </c>
      <c r="E136" s="4">
        <v>83</v>
      </c>
      <c r="F136" s="63"/>
      <c r="G136" s="63"/>
      <c r="H136" s="63"/>
      <c r="I136" s="63"/>
      <c r="J136" s="63"/>
      <c r="K136" s="63"/>
      <c r="L136" s="63"/>
      <c r="M136" s="63"/>
      <c r="N136" s="389"/>
      <c r="P136" s="63"/>
      <c r="Q136" s="63"/>
      <c r="R136" s="63"/>
      <c r="S136" s="389"/>
      <c r="T136" s="4">
        <v>83</v>
      </c>
    </row>
    <row r="137" spans="1:20" s="340" customFormat="1" ht="15.95" customHeight="1" x14ac:dyDescent="0.2">
      <c r="A137" s="77"/>
      <c r="B137" s="90" t="s">
        <v>398</v>
      </c>
      <c r="C137" s="102" t="s">
        <v>334</v>
      </c>
      <c r="D137" s="75" t="s">
        <v>212</v>
      </c>
      <c r="E137" s="4">
        <v>84</v>
      </c>
      <c r="F137" s="63"/>
      <c r="G137" s="63"/>
      <c r="H137" s="63"/>
      <c r="I137" s="63"/>
      <c r="J137" s="63"/>
      <c r="K137" s="63"/>
      <c r="L137" s="63"/>
      <c r="M137" s="63"/>
      <c r="N137" s="389"/>
      <c r="P137" s="63"/>
      <c r="Q137" s="63"/>
      <c r="R137" s="63"/>
      <c r="S137" s="389"/>
      <c r="T137" s="4">
        <v>84</v>
      </c>
    </row>
    <row r="138" spans="1:20" s="340" customFormat="1" ht="15.95" customHeight="1" x14ac:dyDescent="0.2">
      <c r="A138" s="77"/>
      <c r="B138" s="90" t="s">
        <v>398</v>
      </c>
      <c r="C138" s="102" t="s">
        <v>338</v>
      </c>
      <c r="D138" s="75" t="s">
        <v>213</v>
      </c>
      <c r="E138" s="4">
        <v>56</v>
      </c>
      <c r="F138" s="63"/>
      <c r="G138" s="63"/>
      <c r="H138" s="63"/>
      <c r="I138" s="63"/>
      <c r="J138" s="63"/>
      <c r="K138" s="63"/>
      <c r="L138" s="63"/>
      <c r="M138" s="63"/>
      <c r="N138" s="389"/>
      <c r="P138" s="63"/>
      <c r="Q138" s="63"/>
      <c r="R138" s="63"/>
      <c r="S138" s="389"/>
      <c r="T138" s="4">
        <v>56</v>
      </c>
    </row>
    <row r="139" spans="1:20" s="340" customFormat="1" ht="15.95" customHeight="1" x14ac:dyDescent="0.2">
      <c r="A139" s="77"/>
      <c r="B139" s="90" t="s">
        <v>398</v>
      </c>
      <c r="C139" s="102" t="s">
        <v>336</v>
      </c>
      <c r="D139" s="75" t="s">
        <v>214</v>
      </c>
      <c r="E139" s="4">
        <v>85</v>
      </c>
      <c r="F139" s="63"/>
      <c r="G139" s="63"/>
      <c r="H139" s="63"/>
      <c r="I139" s="63"/>
      <c r="J139" s="63"/>
      <c r="K139" s="63"/>
      <c r="L139" s="63"/>
      <c r="M139" s="63"/>
      <c r="N139" s="389"/>
      <c r="P139" s="63"/>
      <c r="Q139" s="63"/>
      <c r="R139" s="63"/>
      <c r="S139" s="389"/>
      <c r="T139" s="4">
        <v>85</v>
      </c>
    </row>
    <row r="140" spans="1:20" s="340" customFormat="1" ht="15.95" customHeight="1" x14ac:dyDescent="0.2">
      <c r="A140" s="77"/>
      <c r="B140" s="90" t="s">
        <v>398</v>
      </c>
      <c r="C140" s="102" t="s">
        <v>533</v>
      </c>
      <c r="D140" s="75" t="s">
        <v>532</v>
      </c>
      <c r="E140" s="4">
        <v>77</v>
      </c>
      <c r="F140" s="63"/>
      <c r="G140" s="63"/>
      <c r="H140" s="63"/>
      <c r="I140" s="63"/>
      <c r="J140" s="63"/>
      <c r="K140" s="63"/>
      <c r="L140" s="63"/>
      <c r="M140" s="63"/>
      <c r="N140" s="389"/>
      <c r="P140" s="63"/>
      <c r="Q140" s="63"/>
      <c r="R140" s="63"/>
      <c r="S140" s="389"/>
      <c r="T140" s="4">
        <v>77</v>
      </c>
    </row>
    <row r="141" spans="1:20" s="340" customFormat="1" ht="15.95" customHeight="1" x14ac:dyDescent="0.2">
      <c r="A141" s="77"/>
      <c r="B141" s="90" t="s">
        <v>398</v>
      </c>
      <c r="C141" s="102" t="s">
        <v>348</v>
      </c>
      <c r="D141" s="75" t="s">
        <v>215</v>
      </c>
      <c r="E141" s="4">
        <v>234</v>
      </c>
      <c r="F141" s="63"/>
      <c r="G141" s="63"/>
      <c r="H141" s="63"/>
      <c r="I141" s="63"/>
      <c r="J141" s="63"/>
      <c r="K141" s="63"/>
      <c r="L141" s="63"/>
      <c r="M141" s="63"/>
      <c r="N141" s="389"/>
      <c r="P141" s="63"/>
      <c r="Q141" s="63"/>
      <c r="R141" s="63"/>
      <c r="S141" s="389"/>
      <c r="T141" s="4">
        <v>234</v>
      </c>
    </row>
    <row r="142" spans="1:20" s="340" customFormat="1" ht="15.95" customHeight="1" x14ac:dyDescent="0.2">
      <c r="A142" s="77"/>
      <c r="B142" s="90" t="s">
        <v>398</v>
      </c>
      <c r="C142" s="102" t="s">
        <v>473</v>
      </c>
      <c r="D142" s="75" t="s">
        <v>217</v>
      </c>
      <c r="E142" s="4">
        <v>60</v>
      </c>
      <c r="F142" s="63"/>
      <c r="G142" s="63"/>
      <c r="H142" s="63"/>
      <c r="I142" s="63"/>
      <c r="J142" s="63"/>
      <c r="K142" s="63"/>
      <c r="L142" s="63"/>
      <c r="M142" s="63"/>
      <c r="N142" s="389"/>
      <c r="P142" s="63"/>
      <c r="Q142" s="63"/>
      <c r="R142" s="63"/>
      <c r="S142" s="389"/>
      <c r="T142" s="4">
        <v>60</v>
      </c>
    </row>
    <row r="143" spans="1:20" s="340" customFormat="1" ht="15.95" customHeight="1" x14ac:dyDescent="0.2">
      <c r="A143" s="77"/>
      <c r="B143" s="90" t="s">
        <v>398</v>
      </c>
      <c r="C143" s="102" t="s">
        <v>535</v>
      </c>
      <c r="D143" s="75" t="s">
        <v>534</v>
      </c>
      <c r="E143" s="4">
        <v>79</v>
      </c>
      <c r="F143" s="63"/>
      <c r="G143" s="63"/>
      <c r="H143" s="63"/>
      <c r="I143" s="63"/>
      <c r="J143" s="63"/>
      <c r="K143" s="63"/>
      <c r="L143" s="63"/>
      <c r="M143" s="63"/>
      <c r="N143" s="389"/>
      <c r="P143" s="63"/>
      <c r="Q143" s="63"/>
      <c r="R143" s="63"/>
      <c r="S143" s="389"/>
      <c r="T143" s="4">
        <v>79</v>
      </c>
    </row>
    <row r="144" spans="1:20" s="340" customFormat="1" ht="15.95" customHeight="1" x14ac:dyDescent="0.2">
      <c r="A144" s="77"/>
      <c r="B144" s="90" t="s">
        <v>398</v>
      </c>
      <c r="C144" s="102" t="s">
        <v>339</v>
      </c>
      <c r="D144" s="75" t="s">
        <v>219</v>
      </c>
      <c r="E144" s="4">
        <v>87</v>
      </c>
      <c r="F144" s="63"/>
      <c r="G144" s="63"/>
      <c r="H144" s="63"/>
      <c r="I144" s="63"/>
      <c r="J144" s="63"/>
      <c r="K144" s="63"/>
      <c r="L144" s="63"/>
      <c r="M144" s="63"/>
      <c r="N144" s="389"/>
      <c r="P144" s="63"/>
      <c r="Q144" s="63"/>
      <c r="R144" s="63"/>
      <c r="S144" s="389"/>
      <c r="T144" s="4">
        <v>87</v>
      </c>
    </row>
    <row r="145" spans="1:20" s="340" customFormat="1" ht="15.95" customHeight="1" x14ac:dyDescent="0.2">
      <c r="A145" s="77"/>
      <c r="B145" s="90" t="s">
        <v>398</v>
      </c>
      <c r="C145" s="102" t="s">
        <v>475</v>
      </c>
      <c r="D145" s="75" t="s">
        <v>220</v>
      </c>
      <c r="E145" s="4">
        <v>88</v>
      </c>
      <c r="F145" s="63"/>
      <c r="G145" s="63"/>
      <c r="H145" s="63"/>
      <c r="I145" s="63"/>
      <c r="J145" s="63"/>
      <c r="K145" s="63"/>
      <c r="L145" s="63"/>
      <c r="M145" s="63"/>
      <c r="N145" s="389"/>
      <c r="P145" s="63"/>
      <c r="Q145" s="63"/>
      <c r="R145" s="63"/>
      <c r="S145" s="389"/>
      <c r="T145" s="4">
        <v>88</v>
      </c>
    </row>
    <row r="146" spans="1:20" s="340" customFormat="1" ht="15.95" customHeight="1" x14ac:dyDescent="0.2">
      <c r="A146" s="77"/>
      <c r="B146" s="90" t="s">
        <v>398</v>
      </c>
      <c r="C146" s="102" t="s">
        <v>476</v>
      </c>
      <c r="D146" s="75" t="s">
        <v>221</v>
      </c>
      <c r="E146" s="4">
        <v>62</v>
      </c>
      <c r="F146" s="63"/>
      <c r="G146" s="63"/>
      <c r="H146" s="63"/>
      <c r="I146" s="63"/>
      <c r="J146" s="63"/>
      <c r="K146" s="63"/>
      <c r="L146" s="63"/>
      <c r="M146" s="63"/>
      <c r="N146" s="389"/>
      <c r="P146" s="63"/>
      <c r="Q146" s="63"/>
      <c r="R146" s="63"/>
      <c r="S146" s="389"/>
      <c r="T146" s="4">
        <v>62</v>
      </c>
    </row>
    <row r="147" spans="1:20" s="340" customFormat="1" ht="15.95" customHeight="1" x14ac:dyDescent="0.2">
      <c r="A147" s="77"/>
      <c r="B147" s="90" t="s">
        <v>398</v>
      </c>
      <c r="C147" s="102" t="s">
        <v>825</v>
      </c>
      <c r="D147" s="97" t="s">
        <v>222</v>
      </c>
      <c r="E147" s="4">
        <v>89</v>
      </c>
      <c r="F147" s="63"/>
      <c r="G147" s="63"/>
      <c r="H147" s="63"/>
      <c r="I147" s="63"/>
      <c r="J147" s="63"/>
      <c r="K147" s="63"/>
      <c r="L147" s="63"/>
      <c r="M147" s="63"/>
      <c r="N147" s="389"/>
      <c r="P147" s="63"/>
      <c r="Q147" s="63"/>
      <c r="R147" s="63"/>
      <c r="S147" s="389"/>
      <c r="T147" s="4">
        <v>89</v>
      </c>
    </row>
    <row r="148" spans="1:20" s="340" customFormat="1" ht="15.95" customHeight="1" x14ac:dyDescent="0.2">
      <c r="A148" s="77"/>
      <c r="B148" s="90" t="s">
        <v>398</v>
      </c>
      <c r="C148" s="102" t="s">
        <v>477</v>
      </c>
      <c r="D148" s="75" t="s">
        <v>223</v>
      </c>
      <c r="E148" s="4">
        <v>64</v>
      </c>
      <c r="F148" s="63"/>
      <c r="G148" s="63"/>
      <c r="H148" s="63"/>
      <c r="I148" s="63"/>
      <c r="J148" s="63"/>
      <c r="K148" s="63"/>
      <c r="L148" s="63"/>
      <c r="M148" s="63"/>
      <c r="N148" s="389"/>
      <c r="P148" s="63"/>
      <c r="Q148" s="63"/>
      <c r="R148" s="63"/>
      <c r="S148" s="389"/>
      <c r="T148" s="4">
        <v>64</v>
      </c>
    </row>
    <row r="149" spans="1:20" s="340" customFormat="1" ht="15.95" customHeight="1" x14ac:dyDescent="0.2">
      <c r="A149" s="77"/>
      <c r="B149" s="90" t="s">
        <v>398</v>
      </c>
      <c r="C149" s="102" t="s">
        <v>478</v>
      </c>
      <c r="D149" s="75" t="s">
        <v>224</v>
      </c>
      <c r="E149" s="4">
        <v>90</v>
      </c>
      <c r="F149" s="63"/>
      <c r="G149" s="63"/>
      <c r="H149" s="63"/>
      <c r="I149" s="63"/>
      <c r="J149" s="63"/>
      <c r="K149" s="63"/>
      <c r="L149" s="63"/>
      <c r="M149" s="63"/>
      <c r="N149" s="389"/>
      <c r="P149" s="63"/>
      <c r="Q149" s="63"/>
      <c r="R149" s="63"/>
      <c r="S149" s="389"/>
      <c r="T149" s="4">
        <v>90</v>
      </c>
    </row>
    <row r="150" spans="1:20" s="340" customFormat="1" ht="15.95" customHeight="1" x14ac:dyDescent="0.2">
      <c r="A150" s="77"/>
      <c r="B150" s="90" t="s">
        <v>398</v>
      </c>
      <c r="C150" s="102" t="s">
        <v>822</v>
      </c>
      <c r="D150" s="97" t="s">
        <v>225</v>
      </c>
      <c r="E150" s="4">
        <v>67</v>
      </c>
      <c r="F150" s="63"/>
      <c r="G150" s="63"/>
      <c r="H150" s="63"/>
      <c r="I150" s="63"/>
      <c r="J150" s="63"/>
      <c r="K150" s="63"/>
      <c r="L150" s="63"/>
      <c r="M150" s="63"/>
      <c r="N150" s="389"/>
      <c r="P150" s="63"/>
      <c r="Q150" s="63"/>
      <c r="R150" s="63"/>
      <c r="S150" s="389"/>
      <c r="T150" s="4">
        <v>67</v>
      </c>
    </row>
    <row r="151" spans="1:20" s="340" customFormat="1" ht="15.95" customHeight="1" x14ac:dyDescent="0.2">
      <c r="A151" s="77"/>
      <c r="B151" s="90" t="s">
        <v>398</v>
      </c>
      <c r="C151" s="102" t="s">
        <v>479</v>
      </c>
      <c r="D151" s="75" t="s">
        <v>226</v>
      </c>
      <c r="E151" s="4">
        <v>91</v>
      </c>
      <c r="F151" s="63"/>
      <c r="G151" s="63"/>
      <c r="H151" s="63"/>
      <c r="I151" s="63"/>
      <c r="J151" s="63"/>
      <c r="K151" s="63"/>
      <c r="L151" s="63"/>
      <c r="M151" s="63"/>
      <c r="N151" s="389"/>
      <c r="P151" s="63"/>
      <c r="Q151" s="63"/>
      <c r="R151" s="63"/>
      <c r="S151" s="389"/>
      <c r="T151" s="4">
        <v>91</v>
      </c>
    </row>
    <row r="152" spans="1:20" s="340" customFormat="1" ht="15.95" customHeight="1" x14ac:dyDescent="0.2">
      <c r="A152" s="77"/>
      <c r="B152" s="90" t="s">
        <v>398</v>
      </c>
      <c r="C152" s="102" t="s">
        <v>472</v>
      </c>
      <c r="D152" s="75" t="s">
        <v>216</v>
      </c>
      <c r="E152" s="4">
        <v>86</v>
      </c>
      <c r="F152" s="63"/>
      <c r="G152" s="63"/>
      <c r="H152" s="63"/>
      <c r="I152" s="63"/>
      <c r="J152" s="63"/>
      <c r="K152" s="63"/>
      <c r="L152" s="63"/>
      <c r="M152" s="63"/>
      <c r="N152" s="389"/>
      <c r="P152" s="63"/>
      <c r="Q152" s="63"/>
      <c r="R152" s="63"/>
      <c r="S152" s="389"/>
      <c r="T152" s="4">
        <v>86</v>
      </c>
    </row>
    <row r="153" spans="1:20" s="340" customFormat="1" ht="15.95" customHeight="1" x14ac:dyDescent="0.2">
      <c r="A153" s="77"/>
      <c r="B153" s="90" t="s">
        <v>398</v>
      </c>
      <c r="C153" s="102" t="s">
        <v>474</v>
      </c>
      <c r="D153" s="75" t="s">
        <v>218</v>
      </c>
      <c r="E153" s="4">
        <v>92</v>
      </c>
      <c r="F153" s="63"/>
      <c r="G153" s="63"/>
      <c r="H153" s="63"/>
      <c r="I153" s="63"/>
      <c r="J153" s="63"/>
      <c r="K153" s="63"/>
      <c r="L153" s="63"/>
      <c r="M153" s="63"/>
      <c r="N153" s="389"/>
      <c r="P153" s="63"/>
      <c r="Q153" s="63"/>
      <c r="R153" s="63"/>
      <c r="S153" s="389"/>
      <c r="T153" s="4">
        <v>92</v>
      </c>
    </row>
    <row r="154" spans="1:20" s="340" customFormat="1" ht="15.95" customHeight="1" x14ac:dyDescent="0.2">
      <c r="A154" s="77"/>
      <c r="B154" s="90" t="s">
        <v>398</v>
      </c>
      <c r="C154" s="102" t="s">
        <v>82</v>
      </c>
      <c r="D154" s="75" t="s">
        <v>83</v>
      </c>
      <c r="E154" s="4">
        <v>69</v>
      </c>
      <c r="F154" s="63"/>
      <c r="G154" s="63"/>
      <c r="H154" s="63"/>
      <c r="I154" s="63"/>
      <c r="J154" s="63"/>
      <c r="K154" s="63"/>
      <c r="L154" s="63"/>
      <c r="M154" s="63"/>
      <c r="N154" s="389"/>
      <c r="P154" s="63"/>
      <c r="Q154" s="63"/>
      <c r="R154" s="63"/>
      <c r="S154" s="389"/>
      <c r="T154" s="4">
        <v>69</v>
      </c>
    </row>
    <row r="155" spans="1:20" s="340" customFormat="1" ht="15.95" customHeight="1" x14ac:dyDescent="0.2">
      <c r="A155" s="77"/>
      <c r="B155" s="90" t="s">
        <v>398</v>
      </c>
      <c r="C155" s="102" t="s">
        <v>346</v>
      </c>
      <c r="D155" s="75" t="s">
        <v>227</v>
      </c>
      <c r="E155" s="4">
        <v>233</v>
      </c>
      <c r="F155" s="63"/>
      <c r="G155" s="63"/>
      <c r="H155" s="63"/>
      <c r="I155" s="63"/>
      <c r="J155" s="63"/>
      <c r="K155" s="63"/>
      <c r="L155" s="63"/>
      <c r="M155" s="63"/>
      <c r="N155" s="389"/>
      <c r="P155" s="63"/>
      <c r="Q155" s="63"/>
      <c r="R155" s="63"/>
      <c r="S155" s="389"/>
      <c r="T155" s="4">
        <v>233</v>
      </c>
    </row>
    <row r="156" spans="1:20" s="340" customFormat="1" ht="15.95" customHeight="1" x14ac:dyDescent="0.2">
      <c r="A156" s="77"/>
      <c r="B156" s="90" t="s">
        <v>398</v>
      </c>
      <c r="C156" s="102" t="s">
        <v>823</v>
      </c>
      <c r="D156" s="97" t="s">
        <v>228</v>
      </c>
      <c r="E156" s="4">
        <v>70</v>
      </c>
      <c r="F156" s="63"/>
      <c r="G156" s="63"/>
      <c r="H156" s="63"/>
      <c r="I156" s="63"/>
      <c r="J156" s="63"/>
      <c r="K156" s="63"/>
      <c r="L156" s="63"/>
      <c r="M156" s="63"/>
      <c r="N156" s="389"/>
      <c r="P156" s="63"/>
      <c r="Q156" s="63"/>
      <c r="R156" s="63"/>
      <c r="S156" s="389"/>
      <c r="T156" s="4">
        <v>70</v>
      </c>
    </row>
    <row r="157" spans="1:20" s="340" customFormat="1" ht="15.95" customHeight="1" x14ac:dyDescent="0.2">
      <c r="A157" s="77"/>
      <c r="B157" s="90" t="s">
        <v>398</v>
      </c>
      <c r="C157" s="102" t="s">
        <v>824</v>
      </c>
      <c r="D157" s="97" t="s">
        <v>229</v>
      </c>
      <c r="E157" s="4">
        <v>71</v>
      </c>
      <c r="F157" s="63"/>
      <c r="G157" s="63"/>
      <c r="H157" s="63"/>
      <c r="I157" s="63"/>
      <c r="J157" s="63"/>
      <c r="K157" s="63"/>
      <c r="L157" s="63"/>
      <c r="M157" s="63"/>
      <c r="N157" s="389"/>
      <c r="P157" s="63"/>
      <c r="Q157" s="63"/>
      <c r="R157" s="63"/>
      <c r="S157" s="389"/>
      <c r="T157" s="4">
        <v>71</v>
      </c>
    </row>
    <row r="158" spans="1:20" s="340" customFormat="1" ht="15.95" customHeight="1" x14ac:dyDescent="0.2">
      <c r="A158" s="77"/>
      <c r="B158" s="90" t="s">
        <v>398</v>
      </c>
      <c r="C158" s="102" t="s">
        <v>480</v>
      </c>
      <c r="D158" s="75" t="s">
        <v>230</v>
      </c>
      <c r="E158" s="4">
        <v>94</v>
      </c>
      <c r="F158" s="63"/>
      <c r="G158" s="63"/>
      <c r="H158" s="63"/>
      <c r="I158" s="63"/>
      <c r="J158" s="63"/>
      <c r="K158" s="63"/>
      <c r="L158" s="63"/>
      <c r="M158" s="63"/>
      <c r="N158" s="389"/>
      <c r="P158" s="63"/>
      <c r="Q158" s="63"/>
      <c r="R158" s="63"/>
      <c r="S158" s="389"/>
      <c r="T158" s="4">
        <v>94</v>
      </c>
    </row>
    <row r="159" spans="1:20" s="340" customFormat="1" ht="15.95" customHeight="1" x14ac:dyDescent="0.2">
      <c r="A159" s="77"/>
      <c r="B159" s="90" t="s">
        <v>398</v>
      </c>
      <c r="C159" s="102" t="s">
        <v>826</v>
      </c>
      <c r="D159" s="75" t="s">
        <v>231</v>
      </c>
      <c r="E159" s="4">
        <v>95</v>
      </c>
      <c r="F159" s="63"/>
      <c r="G159" s="63"/>
      <c r="H159" s="63"/>
      <c r="I159" s="63"/>
      <c r="J159" s="63"/>
      <c r="K159" s="63"/>
      <c r="L159" s="63"/>
      <c r="M159" s="63"/>
      <c r="N159" s="389"/>
      <c r="P159" s="63"/>
      <c r="Q159" s="63"/>
      <c r="R159" s="63"/>
      <c r="S159" s="389"/>
      <c r="T159" s="4">
        <v>95</v>
      </c>
    </row>
    <row r="160" spans="1:20" s="340" customFormat="1" ht="15.95" customHeight="1" x14ac:dyDescent="0.2">
      <c r="A160" s="77"/>
      <c r="B160" s="90" t="s">
        <v>398</v>
      </c>
      <c r="C160" s="102" t="s">
        <v>827</v>
      </c>
      <c r="D160" s="376" t="s">
        <v>536</v>
      </c>
      <c r="E160" s="4">
        <v>78</v>
      </c>
      <c r="F160" s="63"/>
      <c r="G160" s="63"/>
      <c r="H160" s="63"/>
      <c r="I160" s="63"/>
      <c r="J160" s="63"/>
      <c r="K160" s="63"/>
      <c r="L160" s="63"/>
      <c r="M160" s="63"/>
      <c r="N160" s="389"/>
      <c r="P160" s="63"/>
      <c r="Q160" s="63"/>
      <c r="R160" s="63"/>
      <c r="S160" s="389"/>
      <c r="T160" s="4">
        <v>78</v>
      </c>
    </row>
    <row r="161" spans="1:20" s="340" customFormat="1" ht="15.95" customHeight="1" x14ac:dyDescent="0.2">
      <c r="A161" s="77"/>
      <c r="B161" s="90" t="s">
        <v>398</v>
      </c>
      <c r="C161" s="102" t="s">
        <v>828</v>
      </c>
      <c r="D161" s="97" t="s">
        <v>232</v>
      </c>
      <c r="E161" s="4">
        <v>96</v>
      </c>
      <c r="F161" s="63"/>
      <c r="G161" s="63"/>
      <c r="H161" s="63"/>
      <c r="I161" s="63"/>
      <c r="J161" s="63"/>
      <c r="K161" s="63"/>
      <c r="L161" s="63"/>
      <c r="M161" s="63"/>
      <c r="N161" s="389"/>
      <c r="P161" s="63"/>
      <c r="Q161" s="63"/>
      <c r="R161" s="63"/>
      <c r="S161" s="389"/>
      <c r="T161" s="4">
        <v>96</v>
      </c>
    </row>
    <row r="162" spans="1:20" s="340" customFormat="1" ht="15.95" customHeight="1" x14ac:dyDescent="0.2">
      <c r="A162" s="77"/>
      <c r="B162" s="90" t="s">
        <v>398</v>
      </c>
      <c r="C162" s="102" t="s">
        <v>481</v>
      </c>
      <c r="D162" s="75" t="s">
        <v>233</v>
      </c>
      <c r="E162" s="4">
        <v>97</v>
      </c>
      <c r="F162" s="63"/>
      <c r="G162" s="63"/>
      <c r="H162" s="63"/>
      <c r="I162" s="63"/>
      <c r="J162" s="63"/>
      <c r="K162" s="63"/>
      <c r="L162" s="63"/>
      <c r="M162" s="63"/>
      <c r="N162" s="389"/>
      <c r="P162" s="63"/>
      <c r="Q162" s="63"/>
      <c r="R162" s="63"/>
      <c r="S162" s="389"/>
      <c r="T162" s="4">
        <v>97</v>
      </c>
    </row>
    <row r="163" spans="1:20" s="340" customFormat="1" ht="15.95" customHeight="1" x14ac:dyDescent="0.2">
      <c r="A163" s="77"/>
      <c r="B163" s="90" t="s">
        <v>398</v>
      </c>
      <c r="C163" s="102" t="s">
        <v>922</v>
      </c>
      <c r="D163" s="75" t="s">
        <v>234</v>
      </c>
      <c r="E163" s="4">
        <v>98</v>
      </c>
      <c r="F163" s="63"/>
      <c r="G163" s="63"/>
      <c r="H163" s="63"/>
      <c r="I163" s="63"/>
      <c r="J163" s="63"/>
      <c r="K163" s="63"/>
      <c r="L163" s="63"/>
      <c r="M163" s="63"/>
      <c r="N163" s="389"/>
      <c r="P163" s="63"/>
      <c r="Q163" s="63"/>
      <c r="R163" s="63"/>
      <c r="S163" s="389"/>
      <c r="T163" s="4">
        <v>98</v>
      </c>
    </row>
    <row r="164" spans="1:20" ht="35.1" customHeight="1" thickBot="1" x14ac:dyDescent="0.25">
      <c r="A164" s="77"/>
      <c r="B164" s="118" t="s">
        <v>399</v>
      </c>
      <c r="C164" s="106"/>
      <c r="D164" s="117" t="s">
        <v>1059</v>
      </c>
      <c r="E164" s="4"/>
      <c r="F164" s="315">
        <f t="shared" ref="F164:M164" si="7">SUM(F165:F177)</f>
        <v>0</v>
      </c>
      <c r="G164" s="315">
        <f t="shared" si="7"/>
        <v>0</v>
      </c>
      <c r="H164" s="315">
        <f t="shared" si="7"/>
        <v>0</v>
      </c>
      <c r="I164" s="315">
        <f t="shared" si="7"/>
        <v>0</v>
      </c>
      <c r="J164" s="315">
        <f t="shared" si="7"/>
        <v>0</v>
      </c>
      <c r="K164" s="315">
        <f t="shared" si="7"/>
        <v>0</v>
      </c>
      <c r="L164" s="315">
        <f t="shared" si="7"/>
        <v>0</v>
      </c>
      <c r="M164" s="315">
        <f t="shared" si="7"/>
        <v>0</v>
      </c>
      <c r="N164" s="390"/>
      <c r="P164" s="315">
        <f>SUM(P165:P177)</f>
        <v>0</v>
      </c>
      <c r="Q164" s="315">
        <f>SUM(Q165:Q177)</f>
        <v>0</v>
      </c>
      <c r="R164" s="315">
        <f>SUM(R165:R177)</f>
        <v>0</v>
      </c>
      <c r="S164" s="390"/>
      <c r="T164" s="4"/>
    </row>
    <row r="165" spans="1:20" ht="15.95" customHeight="1" thickTop="1" x14ac:dyDescent="0.2">
      <c r="A165" s="77"/>
      <c r="B165" s="90" t="s">
        <v>399</v>
      </c>
      <c r="C165" s="102" t="s">
        <v>85</v>
      </c>
      <c r="D165" s="64" t="s">
        <v>86</v>
      </c>
      <c r="E165" s="4">
        <v>55</v>
      </c>
      <c r="F165" s="63"/>
      <c r="G165" s="63"/>
      <c r="H165" s="63"/>
      <c r="I165" s="63"/>
      <c r="J165" s="63"/>
      <c r="K165" s="63"/>
      <c r="L165" s="63"/>
      <c r="M165" s="63"/>
      <c r="N165" s="389"/>
      <c r="P165" s="63"/>
      <c r="Q165" s="63"/>
      <c r="R165" s="63"/>
      <c r="S165" s="389"/>
      <c r="T165" s="4">
        <v>55</v>
      </c>
    </row>
    <row r="166" spans="1:20" s="340" customFormat="1" ht="15.95" customHeight="1" x14ac:dyDescent="0.2">
      <c r="A166" s="77"/>
      <c r="B166" s="90" t="s">
        <v>399</v>
      </c>
      <c r="C166" s="102" t="s">
        <v>482</v>
      </c>
      <c r="D166" s="64" t="s">
        <v>236</v>
      </c>
      <c r="E166" s="4">
        <v>57</v>
      </c>
      <c r="F166" s="63"/>
      <c r="G166" s="63"/>
      <c r="H166" s="63"/>
      <c r="I166" s="63"/>
      <c r="J166" s="63"/>
      <c r="K166" s="63"/>
      <c r="L166" s="63"/>
      <c r="M166" s="63"/>
      <c r="N166" s="389"/>
      <c r="P166" s="63"/>
      <c r="Q166" s="63"/>
      <c r="R166" s="63"/>
      <c r="S166" s="389"/>
      <c r="T166" s="4">
        <v>57</v>
      </c>
    </row>
    <row r="167" spans="1:20" s="340" customFormat="1" ht="15.95" customHeight="1" x14ac:dyDescent="0.2">
      <c r="A167" s="77"/>
      <c r="B167" s="90" t="s">
        <v>399</v>
      </c>
      <c r="C167" s="102" t="s">
        <v>87</v>
      </c>
      <c r="D167" s="64" t="s">
        <v>88</v>
      </c>
      <c r="E167" s="4">
        <v>58</v>
      </c>
      <c r="F167" s="63"/>
      <c r="G167" s="63"/>
      <c r="H167" s="63"/>
      <c r="I167" s="63"/>
      <c r="J167" s="63"/>
      <c r="K167" s="63"/>
      <c r="L167" s="63"/>
      <c r="M167" s="63"/>
      <c r="N167" s="389"/>
      <c r="P167" s="63"/>
      <c r="Q167" s="63"/>
      <c r="R167" s="63"/>
      <c r="S167" s="389"/>
      <c r="T167" s="4">
        <v>58</v>
      </c>
    </row>
    <row r="168" spans="1:20" s="340" customFormat="1" ht="15.95" customHeight="1" x14ac:dyDescent="0.2">
      <c r="A168" s="77"/>
      <c r="B168" s="90" t="s">
        <v>399</v>
      </c>
      <c r="C168" s="102" t="s">
        <v>89</v>
      </c>
      <c r="D168" s="64" t="s">
        <v>90</v>
      </c>
      <c r="E168" s="4">
        <v>59</v>
      </c>
      <c r="F168" s="63"/>
      <c r="G168" s="63"/>
      <c r="H168" s="63"/>
      <c r="I168" s="63"/>
      <c r="J168" s="63"/>
      <c r="K168" s="63"/>
      <c r="L168" s="63"/>
      <c r="M168" s="63"/>
      <c r="N168" s="389"/>
      <c r="P168" s="63"/>
      <c r="Q168" s="63"/>
      <c r="R168" s="63"/>
      <c r="S168" s="389"/>
      <c r="T168" s="4">
        <v>59</v>
      </c>
    </row>
    <row r="169" spans="1:20" s="340" customFormat="1" ht="15.95" customHeight="1" x14ac:dyDescent="0.2">
      <c r="A169" s="77"/>
      <c r="B169" s="90" t="s">
        <v>399</v>
      </c>
      <c r="C169" s="102" t="s">
        <v>829</v>
      </c>
      <c r="D169" s="96" t="s">
        <v>238</v>
      </c>
      <c r="E169" s="4">
        <v>61</v>
      </c>
      <c r="F169" s="63"/>
      <c r="G169" s="63"/>
      <c r="H169" s="63"/>
      <c r="I169" s="63"/>
      <c r="J169" s="63"/>
      <c r="K169" s="63"/>
      <c r="L169" s="63"/>
      <c r="M169" s="63"/>
      <c r="N169" s="389"/>
      <c r="P169" s="63"/>
      <c r="Q169" s="63"/>
      <c r="R169" s="63"/>
      <c r="S169" s="389"/>
      <c r="T169" s="4">
        <v>61</v>
      </c>
    </row>
    <row r="170" spans="1:20" s="340" customFormat="1" ht="15.95" customHeight="1" x14ac:dyDescent="0.2">
      <c r="A170" s="77"/>
      <c r="B170" s="90" t="s">
        <v>399</v>
      </c>
      <c r="C170" s="102" t="s">
        <v>915</v>
      </c>
      <c r="D170" s="64" t="s">
        <v>239</v>
      </c>
      <c r="E170" s="4">
        <v>63</v>
      </c>
      <c r="F170" s="63"/>
      <c r="G170" s="63"/>
      <c r="H170" s="63"/>
      <c r="I170" s="63"/>
      <c r="J170" s="63"/>
      <c r="K170" s="63"/>
      <c r="L170" s="63"/>
      <c r="M170" s="63"/>
      <c r="N170" s="389"/>
      <c r="P170" s="63"/>
      <c r="Q170" s="63"/>
      <c r="R170" s="63"/>
      <c r="S170" s="389"/>
      <c r="T170" s="4">
        <v>63</v>
      </c>
    </row>
    <row r="171" spans="1:20" s="340" customFormat="1" ht="15.95" customHeight="1" x14ac:dyDescent="0.2">
      <c r="A171" s="77"/>
      <c r="B171" s="90" t="s">
        <v>399</v>
      </c>
      <c r="C171" s="102" t="s">
        <v>484</v>
      </c>
      <c r="D171" s="64" t="s">
        <v>240</v>
      </c>
      <c r="E171" s="4">
        <v>65</v>
      </c>
      <c r="F171" s="63"/>
      <c r="G171" s="63"/>
      <c r="H171" s="63"/>
      <c r="I171" s="63"/>
      <c r="J171" s="63"/>
      <c r="K171" s="63"/>
      <c r="L171" s="63"/>
      <c r="M171" s="63"/>
      <c r="N171" s="389"/>
      <c r="P171" s="63"/>
      <c r="Q171" s="63"/>
      <c r="R171" s="63"/>
      <c r="S171" s="389"/>
      <c r="T171" s="4">
        <v>65</v>
      </c>
    </row>
    <row r="172" spans="1:20" s="340" customFormat="1" ht="15.95" customHeight="1" x14ac:dyDescent="0.2">
      <c r="A172" s="77"/>
      <c r="B172" s="90" t="s">
        <v>399</v>
      </c>
      <c r="C172" s="102" t="s">
        <v>483</v>
      </c>
      <c r="D172" s="64" t="s">
        <v>237</v>
      </c>
      <c r="E172" s="4">
        <v>68</v>
      </c>
      <c r="F172" s="63"/>
      <c r="G172" s="63"/>
      <c r="H172" s="63"/>
      <c r="I172" s="63"/>
      <c r="J172" s="63"/>
      <c r="K172" s="63"/>
      <c r="L172" s="63"/>
      <c r="M172" s="63"/>
      <c r="N172" s="389"/>
      <c r="P172" s="63"/>
      <c r="Q172" s="63"/>
      <c r="R172" s="63"/>
      <c r="S172" s="389"/>
      <c r="T172" s="4">
        <v>68</v>
      </c>
    </row>
    <row r="173" spans="1:20" s="340" customFormat="1" ht="15.95" customHeight="1" x14ac:dyDescent="0.2">
      <c r="A173" s="77"/>
      <c r="B173" s="90" t="s">
        <v>399</v>
      </c>
      <c r="C173" s="102" t="s">
        <v>485</v>
      </c>
      <c r="D173" s="64" t="s">
        <v>241</v>
      </c>
      <c r="E173" s="4">
        <v>72</v>
      </c>
      <c r="F173" s="63"/>
      <c r="G173" s="63"/>
      <c r="H173" s="63"/>
      <c r="I173" s="63"/>
      <c r="J173" s="63"/>
      <c r="K173" s="63"/>
      <c r="L173" s="63"/>
      <c r="M173" s="63"/>
      <c r="N173" s="389"/>
      <c r="P173" s="63"/>
      <c r="Q173" s="63"/>
      <c r="R173" s="63"/>
      <c r="S173" s="389"/>
      <c r="T173" s="4">
        <v>72</v>
      </c>
    </row>
    <row r="174" spans="1:20" ht="15.95" customHeight="1" x14ac:dyDescent="0.2">
      <c r="A174" s="77"/>
      <c r="B174" s="90" t="s">
        <v>399</v>
      </c>
      <c r="C174" s="99" t="s">
        <v>486</v>
      </c>
      <c r="D174" s="64" t="s">
        <v>242</v>
      </c>
      <c r="E174" s="4">
        <v>73</v>
      </c>
      <c r="F174" s="63"/>
      <c r="G174" s="63"/>
      <c r="H174" s="63"/>
      <c r="I174" s="63"/>
      <c r="J174" s="63"/>
      <c r="K174" s="63"/>
      <c r="L174" s="63"/>
      <c r="M174" s="63"/>
      <c r="N174" s="389"/>
      <c r="P174" s="63"/>
      <c r="Q174" s="63"/>
      <c r="R174" s="63"/>
      <c r="S174" s="389"/>
      <c r="T174" s="4">
        <v>73</v>
      </c>
    </row>
    <row r="175" spans="1:20" ht="15.95" customHeight="1" x14ac:dyDescent="0.2">
      <c r="A175" s="77"/>
      <c r="B175" s="90" t="s">
        <v>399</v>
      </c>
      <c r="C175" s="99" t="s">
        <v>487</v>
      </c>
      <c r="D175" s="64" t="s">
        <v>243</v>
      </c>
      <c r="E175" s="4">
        <v>74</v>
      </c>
      <c r="F175" s="9"/>
      <c r="G175" s="9"/>
      <c r="H175" s="9"/>
      <c r="I175" s="9"/>
      <c r="J175" s="9"/>
      <c r="K175" s="9"/>
      <c r="L175" s="9"/>
      <c r="M175" s="9"/>
      <c r="N175" s="389"/>
      <c r="P175" s="9"/>
      <c r="Q175" s="9"/>
      <c r="R175" s="9"/>
      <c r="S175" s="389"/>
      <c r="T175" s="4">
        <v>74</v>
      </c>
    </row>
    <row r="176" spans="1:20" ht="15.95" customHeight="1" x14ac:dyDescent="0.2">
      <c r="A176" s="77"/>
      <c r="B176" s="90" t="s">
        <v>399</v>
      </c>
      <c r="C176" s="99" t="s">
        <v>91</v>
      </c>
      <c r="D176" s="64" t="s">
        <v>92</v>
      </c>
      <c r="E176" s="4">
        <v>75</v>
      </c>
      <c r="F176" s="9"/>
      <c r="G176" s="9"/>
      <c r="H176" s="9"/>
      <c r="I176" s="9"/>
      <c r="J176" s="9"/>
      <c r="K176" s="9"/>
      <c r="L176" s="9"/>
      <c r="M176" s="9"/>
      <c r="N176" s="389"/>
      <c r="P176" s="9"/>
      <c r="Q176" s="9"/>
      <c r="R176" s="9"/>
      <c r="S176" s="389"/>
      <c r="T176" s="4">
        <v>75</v>
      </c>
    </row>
    <row r="177" spans="1:20" ht="15.95" customHeight="1" x14ac:dyDescent="0.2">
      <c r="A177" s="77"/>
      <c r="B177" s="90" t="s">
        <v>399</v>
      </c>
      <c r="C177" s="99" t="s">
        <v>93</v>
      </c>
      <c r="D177" s="64" t="s">
        <v>94</v>
      </c>
      <c r="E177" s="4">
        <v>76</v>
      </c>
      <c r="F177" s="9"/>
      <c r="G177" s="9"/>
      <c r="H177" s="9"/>
      <c r="I177" s="9"/>
      <c r="J177" s="9"/>
      <c r="K177" s="9"/>
      <c r="L177" s="9"/>
      <c r="M177" s="9"/>
      <c r="N177" s="389"/>
      <c r="P177" s="9"/>
      <c r="Q177" s="9"/>
      <c r="R177" s="9"/>
      <c r="S177" s="389"/>
      <c r="T177" s="4">
        <v>76</v>
      </c>
    </row>
    <row r="178" spans="1:20" ht="35.1" customHeight="1" thickBot="1" x14ac:dyDescent="0.25">
      <c r="A178" s="77"/>
      <c r="B178" s="113" t="s">
        <v>403</v>
      </c>
      <c r="C178" s="108"/>
      <c r="D178" s="109" t="s">
        <v>1021</v>
      </c>
      <c r="E178" s="8"/>
      <c r="F178" s="315">
        <f t="shared" ref="F178:M178" si="8">SUM(F179,F196)</f>
        <v>0</v>
      </c>
      <c r="G178" s="315">
        <f t="shared" si="8"/>
        <v>0</v>
      </c>
      <c r="H178" s="315">
        <f t="shared" si="8"/>
        <v>0</v>
      </c>
      <c r="I178" s="315">
        <f t="shared" si="8"/>
        <v>0</v>
      </c>
      <c r="J178" s="315">
        <f t="shared" si="8"/>
        <v>0</v>
      </c>
      <c r="K178" s="315">
        <f t="shared" si="8"/>
        <v>0</v>
      </c>
      <c r="L178" s="315">
        <f t="shared" si="8"/>
        <v>0</v>
      </c>
      <c r="M178" s="315">
        <f t="shared" si="8"/>
        <v>0</v>
      </c>
      <c r="N178" s="390"/>
      <c r="P178" s="315">
        <f>SUM(P179,P196)</f>
        <v>0</v>
      </c>
      <c r="Q178" s="315">
        <f>SUM(Q179,Q196)</f>
        <v>0</v>
      </c>
      <c r="R178" s="315">
        <f>SUM(R179,R196)</f>
        <v>0</v>
      </c>
      <c r="S178" s="390"/>
      <c r="T178" s="8"/>
    </row>
    <row r="179" spans="1:20" ht="35.1" customHeight="1" thickTop="1" thickBot="1" x14ac:dyDescent="0.25">
      <c r="A179" s="77"/>
      <c r="B179" s="110" t="s">
        <v>400</v>
      </c>
      <c r="C179" s="115"/>
      <c r="D179" s="116" t="s">
        <v>1060</v>
      </c>
      <c r="E179" s="4"/>
      <c r="F179" s="315">
        <f t="shared" ref="F179:M179" si="9">SUM(F180:F195)</f>
        <v>0</v>
      </c>
      <c r="G179" s="315">
        <f t="shared" si="9"/>
        <v>0</v>
      </c>
      <c r="H179" s="315">
        <f t="shared" si="9"/>
        <v>0</v>
      </c>
      <c r="I179" s="315">
        <f t="shared" si="9"/>
        <v>0</v>
      </c>
      <c r="J179" s="315">
        <f t="shared" si="9"/>
        <v>0</v>
      </c>
      <c r="K179" s="315">
        <f t="shared" si="9"/>
        <v>0</v>
      </c>
      <c r="L179" s="315">
        <f t="shared" si="9"/>
        <v>0</v>
      </c>
      <c r="M179" s="315">
        <f t="shared" si="9"/>
        <v>0</v>
      </c>
      <c r="N179" s="390"/>
      <c r="P179" s="315">
        <f>SUM(P180:P195)</f>
        <v>0</v>
      </c>
      <c r="Q179" s="315">
        <f>SUM(Q180:Q195)</f>
        <v>0</v>
      </c>
      <c r="R179" s="315">
        <f>SUM(R180:R195)</f>
        <v>0</v>
      </c>
      <c r="S179" s="390"/>
      <c r="T179" s="4"/>
    </row>
    <row r="180" spans="1:20" ht="15.95" customHeight="1" thickTop="1" x14ac:dyDescent="0.2">
      <c r="A180" s="77"/>
      <c r="B180" s="90" t="s">
        <v>400</v>
      </c>
      <c r="C180" s="168" t="s">
        <v>492</v>
      </c>
      <c r="D180" s="64" t="s">
        <v>252</v>
      </c>
      <c r="E180" s="4">
        <v>37</v>
      </c>
      <c r="F180" s="63"/>
      <c r="G180" s="63"/>
      <c r="H180" s="63"/>
      <c r="I180" s="63"/>
      <c r="J180" s="63"/>
      <c r="K180" s="63"/>
      <c r="L180" s="63"/>
      <c r="M180" s="63"/>
      <c r="N180" s="389"/>
      <c r="P180" s="63"/>
      <c r="Q180" s="63"/>
      <c r="R180" s="63"/>
      <c r="S180" s="389"/>
      <c r="T180" s="4">
        <v>37</v>
      </c>
    </row>
    <row r="181" spans="1:20" ht="15.95" customHeight="1" x14ac:dyDescent="0.2">
      <c r="A181" s="77"/>
      <c r="B181" s="90" t="s">
        <v>400</v>
      </c>
      <c r="C181" s="101" t="s">
        <v>493</v>
      </c>
      <c r="D181" s="64" t="s">
        <v>253</v>
      </c>
      <c r="E181" s="4">
        <v>38</v>
      </c>
      <c r="F181" s="63"/>
      <c r="G181" s="63"/>
      <c r="H181" s="63"/>
      <c r="I181" s="63"/>
      <c r="J181" s="63"/>
      <c r="K181" s="63"/>
      <c r="L181" s="63"/>
      <c r="M181" s="63"/>
      <c r="N181" s="389"/>
      <c r="P181" s="63"/>
      <c r="Q181" s="63"/>
      <c r="R181" s="63"/>
      <c r="S181" s="389"/>
      <c r="T181" s="4">
        <v>38</v>
      </c>
    </row>
    <row r="182" spans="1:20" s="340" customFormat="1" ht="15.95" customHeight="1" x14ac:dyDescent="0.2">
      <c r="A182" s="77"/>
      <c r="B182" s="90" t="s">
        <v>400</v>
      </c>
      <c r="C182" s="168" t="s">
        <v>335</v>
      </c>
      <c r="D182" s="64" t="s">
        <v>244</v>
      </c>
      <c r="E182" s="4">
        <v>172</v>
      </c>
      <c r="F182" s="63"/>
      <c r="G182" s="63"/>
      <c r="H182" s="63"/>
      <c r="I182" s="63"/>
      <c r="J182" s="63"/>
      <c r="K182" s="63"/>
      <c r="L182" s="63"/>
      <c r="M182" s="63"/>
      <c r="N182" s="389"/>
      <c r="P182" s="63"/>
      <c r="Q182" s="63"/>
      <c r="R182" s="63"/>
      <c r="S182" s="389"/>
      <c r="T182" s="4">
        <v>172</v>
      </c>
    </row>
    <row r="183" spans="1:20" s="340" customFormat="1" ht="15.95" customHeight="1" x14ac:dyDescent="0.2">
      <c r="A183" s="77"/>
      <c r="B183" s="90" t="s">
        <v>400</v>
      </c>
      <c r="C183" s="168" t="s">
        <v>494</v>
      </c>
      <c r="D183" s="64" t="s">
        <v>254</v>
      </c>
      <c r="E183" s="4">
        <v>40</v>
      </c>
      <c r="F183" s="63"/>
      <c r="G183" s="63"/>
      <c r="H183" s="63"/>
      <c r="I183" s="63"/>
      <c r="J183" s="63"/>
      <c r="K183" s="63"/>
      <c r="L183" s="63"/>
      <c r="M183" s="63"/>
      <c r="N183" s="389"/>
      <c r="P183" s="63"/>
      <c r="Q183" s="63"/>
      <c r="R183" s="63"/>
      <c r="S183" s="389"/>
      <c r="T183" s="4">
        <v>40</v>
      </c>
    </row>
    <row r="184" spans="1:20" s="340" customFormat="1" ht="15.95" customHeight="1" x14ac:dyDescent="0.2">
      <c r="A184" s="77"/>
      <c r="B184" s="90" t="s">
        <v>400</v>
      </c>
      <c r="C184" s="168" t="s">
        <v>488</v>
      </c>
      <c r="D184" s="64" t="s">
        <v>245</v>
      </c>
      <c r="E184" s="4">
        <v>181</v>
      </c>
      <c r="F184" s="63"/>
      <c r="G184" s="63"/>
      <c r="H184" s="63"/>
      <c r="I184" s="63"/>
      <c r="J184" s="63"/>
      <c r="K184" s="63"/>
      <c r="L184" s="63"/>
      <c r="M184" s="63"/>
      <c r="N184" s="389"/>
      <c r="P184" s="63"/>
      <c r="Q184" s="63"/>
      <c r="R184" s="63"/>
      <c r="S184" s="389"/>
      <c r="T184" s="4">
        <v>181</v>
      </c>
    </row>
    <row r="185" spans="1:20" s="340" customFormat="1" ht="15.95" customHeight="1" x14ac:dyDescent="0.2">
      <c r="A185" s="77"/>
      <c r="B185" s="90" t="s">
        <v>400</v>
      </c>
      <c r="C185" s="102" t="s">
        <v>96</v>
      </c>
      <c r="D185" s="64" t="s">
        <v>97</v>
      </c>
      <c r="E185" s="4">
        <v>183</v>
      </c>
      <c r="F185" s="63"/>
      <c r="G185" s="63"/>
      <c r="H185" s="63"/>
      <c r="I185" s="63"/>
      <c r="J185" s="63"/>
      <c r="K185" s="63"/>
      <c r="L185" s="63"/>
      <c r="M185" s="63"/>
      <c r="N185" s="389"/>
      <c r="P185" s="63"/>
      <c r="Q185" s="63"/>
      <c r="R185" s="63"/>
      <c r="S185" s="389"/>
      <c r="T185" s="4">
        <v>183</v>
      </c>
    </row>
    <row r="186" spans="1:20" s="340" customFormat="1" ht="15.95" customHeight="1" x14ac:dyDescent="0.2">
      <c r="A186" s="77"/>
      <c r="B186" s="90" t="s">
        <v>400</v>
      </c>
      <c r="C186" s="168" t="s">
        <v>830</v>
      </c>
      <c r="D186" s="96" t="s">
        <v>251</v>
      </c>
      <c r="E186" s="4">
        <v>185</v>
      </c>
      <c r="F186" s="63"/>
      <c r="G186" s="63"/>
      <c r="H186" s="63"/>
      <c r="I186" s="63"/>
      <c r="J186" s="63"/>
      <c r="K186" s="63"/>
      <c r="L186" s="63"/>
      <c r="M186" s="63"/>
      <c r="N186" s="389"/>
      <c r="P186" s="63"/>
      <c r="Q186" s="63"/>
      <c r="R186" s="63"/>
      <c r="S186" s="389"/>
      <c r="T186" s="4">
        <v>185</v>
      </c>
    </row>
    <row r="187" spans="1:20" s="340" customFormat="1" ht="15.95" customHeight="1" x14ac:dyDescent="0.2">
      <c r="A187" s="77"/>
      <c r="B187" s="90" t="s">
        <v>400</v>
      </c>
      <c r="C187" s="168" t="s">
        <v>495</v>
      </c>
      <c r="D187" s="64" t="s">
        <v>255</v>
      </c>
      <c r="E187" s="4">
        <v>186</v>
      </c>
      <c r="F187" s="63"/>
      <c r="G187" s="63"/>
      <c r="H187" s="63"/>
      <c r="I187" s="63"/>
      <c r="J187" s="63"/>
      <c r="K187" s="63"/>
      <c r="L187" s="63"/>
      <c r="M187" s="63"/>
      <c r="N187" s="389"/>
      <c r="P187" s="63"/>
      <c r="Q187" s="63"/>
      <c r="R187" s="63"/>
      <c r="S187" s="389"/>
      <c r="T187" s="4">
        <v>186</v>
      </c>
    </row>
    <row r="188" spans="1:20" s="340" customFormat="1" ht="15.95" customHeight="1" x14ac:dyDescent="0.2">
      <c r="A188" s="77"/>
      <c r="B188" s="90" t="s">
        <v>400</v>
      </c>
      <c r="C188" s="168" t="s">
        <v>490</v>
      </c>
      <c r="D188" s="64" t="s">
        <v>248</v>
      </c>
      <c r="E188" s="4">
        <v>188</v>
      </c>
      <c r="F188" s="63"/>
      <c r="G188" s="63"/>
      <c r="H188" s="63"/>
      <c r="I188" s="63"/>
      <c r="J188" s="63"/>
      <c r="K188" s="63"/>
      <c r="L188" s="63"/>
      <c r="M188" s="63"/>
      <c r="N188" s="389"/>
      <c r="P188" s="63"/>
      <c r="Q188" s="63"/>
      <c r="R188" s="63"/>
      <c r="S188" s="389"/>
      <c r="T188" s="4">
        <v>188</v>
      </c>
    </row>
    <row r="189" spans="1:20" s="340" customFormat="1" ht="15.95" customHeight="1" x14ac:dyDescent="0.2">
      <c r="A189" s="77"/>
      <c r="B189" s="90" t="s">
        <v>400</v>
      </c>
      <c r="C189" s="168" t="s">
        <v>489</v>
      </c>
      <c r="D189" s="64" t="s">
        <v>246</v>
      </c>
      <c r="E189" s="4">
        <v>189</v>
      </c>
      <c r="F189" s="63"/>
      <c r="G189" s="63"/>
      <c r="H189" s="63"/>
      <c r="I189" s="63"/>
      <c r="J189" s="63"/>
      <c r="K189" s="63"/>
      <c r="L189" s="63"/>
      <c r="M189" s="63"/>
      <c r="N189" s="389"/>
      <c r="P189" s="63"/>
      <c r="Q189" s="63"/>
      <c r="R189" s="63"/>
      <c r="S189" s="389"/>
      <c r="T189" s="4">
        <v>189</v>
      </c>
    </row>
    <row r="190" spans="1:20" s="340" customFormat="1" ht="15.95" customHeight="1" x14ac:dyDescent="0.2">
      <c r="A190" s="77"/>
      <c r="B190" s="90" t="s">
        <v>400</v>
      </c>
      <c r="C190" s="168" t="s">
        <v>344</v>
      </c>
      <c r="D190" s="64" t="s">
        <v>256</v>
      </c>
      <c r="E190" s="4">
        <v>193</v>
      </c>
      <c r="F190" s="63"/>
      <c r="G190" s="63"/>
      <c r="H190" s="63"/>
      <c r="I190" s="63"/>
      <c r="J190" s="63"/>
      <c r="K190" s="63"/>
      <c r="L190" s="63"/>
      <c r="M190" s="63"/>
      <c r="N190" s="389"/>
      <c r="P190" s="63"/>
      <c r="Q190" s="63"/>
      <c r="R190" s="63"/>
      <c r="S190" s="389"/>
      <c r="T190" s="4">
        <v>193</v>
      </c>
    </row>
    <row r="191" spans="1:20" s="340" customFormat="1" ht="15.95" customHeight="1" x14ac:dyDescent="0.2">
      <c r="A191" s="77"/>
      <c r="B191" s="90" t="s">
        <v>400</v>
      </c>
      <c r="C191" s="168" t="s">
        <v>831</v>
      </c>
      <c r="D191" s="96" t="s">
        <v>247</v>
      </c>
      <c r="E191" s="4">
        <v>201</v>
      </c>
      <c r="F191" s="63"/>
      <c r="G191" s="63"/>
      <c r="H191" s="63"/>
      <c r="I191" s="63"/>
      <c r="J191" s="63"/>
      <c r="K191" s="63"/>
      <c r="L191" s="63"/>
      <c r="M191" s="63"/>
      <c r="N191" s="389"/>
      <c r="P191" s="63"/>
      <c r="Q191" s="63"/>
      <c r="R191" s="63"/>
      <c r="S191" s="389"/>
      <c r="T191" s="4">
        <v>201</v>
      </c>
    </row>
    <row r="192" spans="1:20" s="340" customFormat="1" ht="15.95" customHeight="1" x14ac:dyDescent="0.2">
      <c r="A192" s="77"/>
      <c r="B192" s="90" t="s">
        <v>400</v>
      </c>
      <c r="C192" s="168" t="s">
        <v>923</v>
      </c>
      <c r="D192" s="96" t="s">
        <v>257</v>
      </c>
      <c r="E192" s="4">
        <v>218</v>
      </c>
      <c r="F192" s="63"/>
      <c r="G192" s="63"/>
      <c r="H192" s="63"/>
      <c r="I192" s="63"/>
      <c r="J192" s="63"/>
      <c r="K192" s="63"/>
      <c r="L192" s="63"/>
      <c r="M192" s="63"/>
      <c r="N192" s="389"/>
      <c r="P192" s="63"/>
      <c r="Q192" s="63"/>
      <c r="R192" s="63"/>
      <c r="S192" s="389"/>
      <c r="T192" s="4">
        <v>218</v>
      </c>
    </row>
    <row r="193" spans="1:20" s="340" customFormat="1" ht="15.95" customHeight="1" x14ac:dyDescent="0.2">
      <c r="A193" s="77"/>
      <c r="B193" s="90" t="s">
        <v>400</v>
      </c>
      <c r="C193" s="168" t="s">
        <v>491</v>
      </c>
      <c r="D193" s="64" t="s">
        <v>249</v>
      </c>
      <c r="E193" s="4">
        <v>204</v>
      </c>
      <c r="F193" s="63"/>
      <c r="G193" s="63"/>
      <c r="H193" s="63"/>
      <c r="I193" s="63"/>
      <c r="J193" s="63"/>
      <c r="K193" s="63"/>
      <c r="L193" s="63"/>
      <c r="M193" s="63"/>
      <c r="N193" s="389"/>
      <c r="P193" s="63"/>
      <c r="Q193" s="63"/>
      <c r="R193" s="63"/>
      <c r="S193" s="389"/>
      <c r="T193" s="4">
        <v>204</v>
      </c>
    </row>
    <row r="194" spans="1:20" s="340" customFormat="1" ht="15.95" customHeight="1" x14ac:dyDescent="0.2">
      <c r="A194" s="77"/>
      <c r="B194" s="90" t="s">
        <v>400</v>
      </c>
      <c r="C194" s="168" t="s">
        <v>832</v>
      </c>
      <c r="D194" s="64" t="s">
        <v>258</v>
      </c>
      <c r="E194" s="4">
        <v>207</v>
      </c>
      <c r="F194" s="63"/>
      <c r="G194" s="63"/>
      <c r="H194" s="63"/>
      <c r="I194" s="63"/>
      <c r="J194" s="63"/>
      <c r="K194" s="63"/>
      <c r="L194" s="63"/>
      <c r="M194" s="63"/>
      <c r="N194" s="389"/>
      <c r="P194" s="63"/>
      <c r="Q194" s="63"/>
      <c r="R194" s="63"/>
      <c r="S194" s="389"/>
      <c r="T194" s="4">
        <v>207</v>
      </c>
    </row>
    <row r="195" spans="1:20" s="340" customFormat="1" ht="15.95" customHeight="1" x14ac:dyDescent="0.2">
      <c r="A195" s="77"/>
      <c r="B195" s="90" t="s">
        <v>400</v>
      </c>
      <c r="C195" s="168" t="s">
        <v>833</v>
      </c>
      <c r="D195" s="96" t="s">
        <v>250</v>
      </c>
      <c r="E195" s="4">
        <v>211</v>
      </c>
      <c r="F195" s="63"/>
      <c r="G195" s="63"/>
      <c r="H195" s="63"/>
      <c r="I195" s="63"/>
      <c r="J195" s="63"/>
      <c r="K195" s="63"/>
      <c r="L195" s="63"/>
      <c r="M195" s="63"/>
      <c r="N195" s="389"/>
      <c r="P195" s="63"/>
      <c r="Q195" s="63"/>
      <c r="R195" s="63"/>
      <c r="S195" s="389"/>
      <c r="T195" s="4">
        <v>211</v>
      </c>
    </row>
    <row r="196" spans="1:20" ht="35.1" customHeight="1" thickBot="1" x14ac:dyDescent="0.25">
      <c r="A196" s="77"/>
      <c r="B196" s="118" t="s">
        <v>408</v>
      </c>
      <c r="C196" s="119"/>
      <c r="D196" s="117" t="s">
        <v>1061</v>
      </c>
      <c r="E196" s="4"/>
      <c r="F196" s="315">
        <f t="shared" ref="F196:M196" si="10">SUM(F197:F229)</f>
        <v>0</v>
      </c>
      <c r="G196" s="315">
        <f t="shared" si="10"/>
        <v>0</v>
      </c>
      <c r="H196" s="315">
        <f t="shared" si="10"/>
        <v>0</v>
      </c>
      <c r="I196" s="315">
        <f t="shared" si="10"/>
        <v>0</v>
      </c>
      <c r="J196" s="315">
        <f t="shared" si="10"/>
        <v>0</v>
      </c>
      <c r="K196" s="315">
        <f t="shared" si="10"/>
        <v>0</v>
      </c>
      <c r="L196" s="315">
        <f t="shared" si="10"/>
        <v>0</v>
      </c>
      <c r="M196" s="315">
        <f t="shared" si="10"/>
        <v>0</v>
      </c>
      <c r="N196" s="390"/>
      <c r="P196" s="315">
        <f>SUM(P197:P229)</f>
        <v>0</v>
      </c>
      <c r="Q196" s="315">
        <f>SUM(Q197:Q229)</f>
        <v>0</v>
      </c>
      <c r="R196" s="315">
        <f>SUM(R197:R229)</f>
        <v>0</v>
      </c>
      <c r="S196" s="390"/>
      <c r="T196" s="4"/>
    </row>
    <row r="197" spans="1:20" ht="15.95" customHeight="1" thickTop="1" x14ac:dyDescent="0.2">
      <c r="A197" s="77"/>
      <c r="B197" s="90" t="s">
        <v>408</v>
      </c>
      <c r="C197" s="102" t="s">
        <v>496</v>
      </c>
      <c r="D197" s="64" t="s">
        <v>259</v>
      </c>
      <c r="E197" s="4">
        <v>171</v>
      </c>
      <c r="F197" s="9"/>
      <c r="G197" s="9"/>
      <c r="H197" s="9"/>
      <c r="I197" s="9"/>
      <c r="J197" s="9"/>
      <c r="K197" s="9"/>
      <c r="L197" s="9"/>
      <c r="M197" s="9"/>
      <c r="N197" s="389"/>
      <c r="P197" s="9"/>
      <c r="Q197" s="9"/>
      <c r="R197" s="9"/>
      <c r="S197" s="389"/>
      <c r="T197" s="4">
        <v>171</v>
      </c>
    </row>
    <row r="198" spans="1:20" s="340" customFormat="1" ht="15.95" customHeight="1" x14ac:dyDescent="0.2">
      <c r="A198" s="77"/>
      <c r="B198" s="90" t="s">
        <v>408</v>
      </c>
      <c r="C198" s="102" t="s">
        <v>497</v>
      </c>
      <c r="D198" s="64" t="s">
        <v>260</v>
      </c>
      <c r="E198" s="4">
        <v>173</v>
      </c>
      <c r="F198" s="9"/>
      <c r="G198" s="9"/>
      <c r="H198" s="9"/>
      <c r="I198" s="9"/>
      <c r="J198" s="9"/>
      <c r="K198" s="9"/>
      <c r="L198" s="9"/>
      <c r="M198" s="9"/>
      <c r="N198" s="389"/>
      <c r="P198" s="9"/>
      <c r="Q198" s="9"/>
      <c r="R198" s="9"/>
      <c r="S198" s="389"/>
      <c r="T198" s="4">
        <v>173</v>
      </c>
    </row>
    <row r="199" spans="1:20" s="340" customFormat="1" ht="15.95" customHeight="1" x14ac:dyDescent="0.2">
      <c r="A199" s="77"/>
      <c r="B199" s="90" t="s">
        <v>408</v>
      </c>
      <c r="C199" s="102" t="s">
        <v>498</v>
      </c>
      <c r="D199" s="64" t="s">
        <v>261</v>
      </c>
      <c r="E199" s="4">
        <v>174</v>
      </c>
      <c r="F199" s="9"/>
      <c r="G199" s="9"/>
      <c r="H199" s="9"/>
      <c r="I199" s="9"/>
      <c r="J199" s="9"/>
      <c r="K199" s="9"/>
      <c r="L199" s="9"/>
      <c r="M199" s="9"/>
      <c r="N199" s="389"/>
      <c r="P199" s="9"/>
      <c r="Q199" s="9"/>
      <c r="R199" s="9"/>
      <c r="S199" s="389"/>
      <c r="T199" s="4">
        <v>174</v>
      </c>
    </row>
    <row r="200" spans="1:20" s="340" customFormat="1" ht="15.95" customHeight="1" x14ac:dyDescent="0.2">
      <c r="A200" s="77"/>
      <c r="B200" s="90" t="s">
        <v>408</v>
      </c>
      <c r="C200" s="102" t="s">
        <v>925</v>
      </c>
      <c r="D200" s="64" t="s">
        <v>262</v>
      </c>
      <c r="E200" s="4">
        <v>176</v>
      </c>
      <c r="F200" s="9"/>
      <c r="G200" s="9"/>
      <c r="H200" s="9"/>
      <c r="I200" s="9"/>
      <c r="J200" s="9"/>
      <c r="K200" s="9"/>
      <c r="L200" s="9"/>
      <c r="M200" s="9"/>
      <c r="N200" s="389"/>
      <c r="P200" s="9"/>
      <c r="Q200" s="9"/>
      <c r="R200" s="9"/>
      <c r="S200" s="389"/>
      <c r="T200" s="4">
        <v>176</v>
      </c>
    </row>
    <row r="201" spans="1:20" s="340" customFormat="1" ht="15.95" customHeight="1" x14ac:dyDescent="0.2">
      <c r="A201" s="77"/>
      <c r="B201" s="90" t="s">
        <v>408</v>
      </c>
      <c r="C201" s="102" t="s">
        <v>99</v>
      </c>
      <c r="D201" s="64" t="s">
        <v>100</v>
      </c>
      <c r="E201" s="4">
        <v>177</v>
      </c>
      <c r="F201" s="9"/>
      <c r="G201" s="9"/>
      <c r="H201" s="9"/>
      <c r="I201" s="9"/>
      <c r="J201" s="9"/>
      <c r="K201" s="9"/>
      <c r="L201" s="9"/>
      <c r="M201" s="9"/>
      <c r="N201" s="389"/>
      <c r="P201" s="9"/>
      <c r="Q201" s="9"/>
      <c r="R201" s="9"/>
      <c r="S201" s="389"/>
      <c r="T201" s="4">
        <v>177</v>
      </c>
    </row>
    <row r="202" spans="1:20" s="340" customFormat="1" ht="15.95" customHeight="1" x14ac:dyDescent="0.2">
      <c r="A202" s="77"/>
      <c r="B202" s="90" t="s">
        <v>408</v>
      </c>
      <c r="C202" s="102" t="s">
        <v>926</v>
      </c>
      <c r="D202" s="64" t="s">
        <v>101</v>
      </c>
      <c r="E202" s="4">
        <v>178</v>
      </c>
      <c r="F202" s="9"/>
      <c r="G202" s="9"/>
      <c r="H202" s="9"/>
      <c r="I202" s="9"/>
      <c r="J202" s="9"/>
      <c r="K202" s="9"/>
      <c r="L202" s="9"/>
      <c r="M202" s="9"/>
      <c r="N202" s="389"/>
      <c r="P202" s="9"/>
      <c r="Q202" s="9"/>
      <c r="R202" s="9"/>
      <c r="S202" s="389"/>
      <c r="T202" s="4">
        <v>178</v>
      </c>
    </row>
    <row r="203" spans="1:20" s="340" customFormat="1" ht="15.95" customHeight="1" x14ac:dyDescent="0.2">
      <c r="A203" s="77"/>
      <c r="B203" s="90" t="s">
        <v>408</v>
      </c>
      <c r="C203" s="102" t="s">
        <v>367</v>
      </c>
      <c r="D203" s="96" t="s">
        <v>102</v>
      </c>
      <c r="E203" s="4">
        <v>179</v>
      </c>
      <c r="F203" s="9"/>
      <c r="G203" s="9"/>
      <c r="H203" s="9"/>
      <c r="I203" s="9"/>
      <c r="J203" s="9"/>
      <c r="K203" s="9"/>
      <c r="L203" s="9"/>
      <c r="M203" s="9"/>
      <c r="N203" s="389"/>
      <c r="P203" s="9"/>
      <c r="Q203" s="9"/>
      <c r="R203" s="9"/>
      <c r="S203" s="389"/>
      <c r="T203" s="4">
        <v>179</v>
      </c>
    </row>
    <row r="204" spans="1:20" s="340" customFormat="1" ht="15.95" customHeight="1" x14ac:dyDescent="0.2">
      <c r="A204" s="77"/>
      <c r="B204" s="90" t="s">
        <v>408</v>
      </c>
      <c r="C204" s="102" t="s">
        <v>103</v>
      </c>
      <c r="D204" s="64" t="s">
        <v>104</v>
      </c>
      <c r="E204" s="4">
        <v>180</v>
      </c>
      <c r="F204" s="9"/>
      <c r="G204" s="9"/>
      <c r="H204" s="9"/>
      <c r="I204" s="9"/>
      <c r="J204" s="9"/>
      <c r="K204" s="9"/>
      <c r="L204" s="9"/>
      <c r="M204" s="9"/>
      <c r="N204" s="389"/>
      <c r="P204" s="9"/>
      <c r="Q204" s="9"/>
      <c r="R204" s="9"/>
      <c r="S204" s="389"/>
      <c r="T204" s="4">
        <v>180</v>
      </c>
    </row>
    <row r="205" spans="1:20" s="442" customFormat="1" ht="15.95" customHeight="1" x14ac:dyDescent="0.2">
      <c r="A205" s="77"/>
      <c r="B205" s="90" t="s">
        <v>408</v>
      </c>
      <c r="C205" s="168" t="s">
        <v>924</v>
      </c>
      <c r="D205" s="64" t="s">
        <v>98</v>
      </c>
      <c r="E205" s="4">
        <v>182</v>
      </c>
      <c r="F205" s="9"/>
      <c r="G205" s="9"/>
      <c r="H205" s="9"/>
      <c r="I205" s="9"/>
      <c r="J205" s="9"/>
      <c r="K205" s="9"/>
      <c r="L205" s="9"/>
      <c r="M205" s="9"/>
      <c r="N205" s="389"/>
      <c r="P205" s="9"/>
      <c r="Q205" s="9"/>
      <c r="R205" s="9"/>
      <c r="S205" s="389"/>
      <c r="T205" s="4">
        <v>182</v>
      </c>
    </row>
    <row r="206" spans="1:20" s="340" customFormat="1" ht="15.95" customHeight="1" x14ac:dyDescent="0.2">
      <c r="A206" s="77"/>
      <c r="B206" s="90" t="s">
        <v>408</v>
      </c>
      <c r="C206" s="102" t="s">
        <v>105</v>
      </c>
      <c r="D206" s="64" t="s">
        <v>106</v>
      </c>
      <c r="E206" s="4">
        <v>184</v>
      </c>
      <c r="F206" s="9"/>
      <c r="G206" s="9"/>
      <c r="H206" s="9"/>
      <c r="I206" s="9"/>
      <c r="J206" s="9"/>
      <c r="K206" s="9"/>
      <c r="L206" s="9"/>
      <c r="M206" s="9"/>
      <c r="N206" s="389"/>
      <c r="P206" s="9"/>
      <c r="Q206" s="9"/>
      <c r="R206" s="9"/>
      <c r="S206" s="389"/>
      <c r="T206" s="4">
        <v>184</v>
      </c>
    </row>
    <row r="207" spans="1:20" s="340" customFormat="1" ht="15.95" customHeight="1" x14ac:dyDescent="0.2">
      <c r="A207" s="77"/>
      <c r="B207" s="90" t="s">
        <v>408</v>
      </c>
      <c r="C207" s="102" t="s">
        <v>499</v>
      </c>
      <c r="D207" s="64" t="s">
        <v>263</v>
      </c>
      <c r="E207" s="4">
        <v>187</v>
      </c>
      <c r="F207" s="9"/>
      <c r="G207" s="9"/>
      <c r="H207" s="9"/>
      <c r="I207" s="9"/>
      <c r="J207" s="9"/>
      <c r="K207" s="9"/>
      <c r="L207" s="9"/>
      <c r="M207" s="9"/>
      <c r="N207" s="389"/>
      <c r="P207" s="9"/>
      <c r="Q207" s="9"/>
      <c r="R207" s="9"/>
      <c r="S207" s="389"/>
      <c r="T207" s="4">
        <v>187</v>
      </c>
    </row>
    <row r="208" spans="1:20" s="340" customFormat="1" ht="15.95" customHeight="1" x14ac:dyDescent="0.2">
      <c r="A208" s="77"/>
      <c r="B208" s="90" t="s">
        <v>408</v>
      </c>
      <c r="C208" s="102" t="s">
        <v>500</v>
      </c>
      <c r="D208" s="64" t="s">
        <v>264</v>
      </c>
      <c r="E208" s="4">
        <v>213</v>
      </c>
      <c r="F208" s="9"/>
      <c r="G208" s="9"/>
      <c r="H208" s="9"/>
      <c r="I208" s="9"/>
      <c r="J208" s="9"/>
      <c r="K208" s="9"/>
      <c r="L208" s="9"/>
      <c r="M208" s="9"/>
      <c r="N208" s="389"/>
      <c r="P208" s="9"/>
      <c r="Q208" s="9"/>
      <c r="R208" s="9"/>
      <c r="S208" s="389"/>
      <c r="T208" s="4">
        <v>213</v>
      </c>
    </row>
    <row r="209" spans="1:20" s="340" customFormat="1" ht="15.95" customHeight="1" x14ac:dyDescent="0.2">
      <c r="A209" s="77"/>
      <c r="B209" s="90" t="s">
        <v>408</v>
      </c>
      <c r="C209" s="102" t="s">
        <v>932</v>
      </c>
      <c r="D209" s="64" t="s">
        <v>266</v>
      </c>
      <c r="E209" s="4">
        <v>214</v>
      </c>
      <c r="F209" s="9"/>
      <c r="G209" s="9"/>
      <c r="H209" s="9"/>
      <c r="I209" s="9"/>
      <c r="J209" s="9"/>
      <c r="K209" s="9"/>
      <c r="L209" s="9"/>
      <c r="M209" s="9"/>
      <c r="N209" s="389"/>
      <c r="P209" s="9"/>
      <c r="Q209" s="9"/>
      <c r="R209" s="9"/>
      <c r="S209" s="389"/>
      <c r="T209" s="4">
        <v>214</v>
      </c>
    </row>
    <row r="210" spans="1:20" s="340" customFormat="1" ht="15.95" customHeight="1" x14ac:dyDescent="0.2">
      <c r="A210" s="77"/>
      <c r="B210" s="90" t="s">
        <v>408</v>
      </c>
      <c r="C210" s="102" t="s">
        <v>501</v>
      </c>
      <c r="D210" s="64" t="s">
        <v>265</v>
      </c>
      <c r="E210" s="4">
        <v>190</v>
      </c>
      <c r="F210" s="9"/>
      <c r="G210" s="9"/>
      <c r="H210" s="9"/>
      <c r="I210" s="9"/>
      <c r="J210" s="9"/>
      <c r="K210" s="9"/>
      <c r="L210" s="9"/>
      <c r="M210" s="9"/>
      <c r="N210" s="389"/>
      <c r="P210" s="9"/>
      <c r="Q210" s="9"/>
      <c r="R210" s="9"/>
      <c r="S210" s="389"/>
      <c r="T210" s="4">
        <v>190</v>
      </c>
    </row>
    <row r="211" spans="1:20" s="340" customFormat="1" ht="15.95" customHeight="1" x14ac:dyDescent="0.2">
      <c r="A211" s="77"/>
      <c r="B211" s="90" t="s">
        <v>408</v>
      </c>
      <c r="C211" s="102" t="s">
        <v>927</v>
      </c>
      <c r="D211" s="64" t="s">
        <v>107</v>
      </c>
      <c r="E211" s="4">
        <v>191</v>
      </c>
      <c r="F211" s="9"/>
      <c r="G211" s="9"/>
      <c r="H211" s="9"/>
      <c r="I211" s="9"/>
      <c r="J211" s="9"/>
      <c r="K211" s="9"/>
      <c r="L211" s="9"/>
      <c r="M211" s="9"/>
      <c r="N211" s="389"/>
      <c r="P211" s="9"/>
      <c r="Q211" s="9"/>
      <c r="R211" s="9"/>
      <c r="S211" s="389"/>
      <c r="T211" s="4">
        <v>191</v>
      </c>
    </row>
    <row r="212" spans="1:20" s="340" customFormat="1" ht="15.95" customHeight="1" x14ac:dyDescent="0.2">
      <c r="A212" s="77"/>
      <c r="B212" s="90" t="s">
        <v>408</v>
      </c>
      <c r="C212" s="102" t="s">
        <v>502</v>
      </c>
      <c r="D212" s="64" t="s">
        <v>267</v>
      </c>
      <c r="E212" s="4">
        <v>192</v>
      </c>
      <c r="F212" s="9"/>
      <c r="G212" s="9"/>
      <c r="H212" s="9"/>
      <c r="I212" s="9"/>
      <c r="J212" s="9"/>
      <c r="K212" s="9"/>
      <c r="L212" s="9"/>
      <c r="M212" s="9"/>
      <c r="N212" s="389"/>
      <c r="P212" s="9"/>
      <c r="Q212" s="9"/>
      <c r="R212" s="9"/>
      <c r="S212" s="389"/>
      <c r="T212" s="4">
        <v>192</v>
      </c>
    </row>
    <row r="213" spans="1:20" s="340" customFormat="1" ht="15.95" customHeight="1" x14ac:dyDescent="0.2">
      <c r="A213" s="77"/>
      <c r="B213" s="90" t="s">
        <v>408</v>
      </c>
      <c r="C213" s="102" t="s">
        <v>503</v>
      </c>
      <c r="D213" s="64" t="s">
        <v>268</v>
      </c>
      <c r="E213" s="4">
        <v>194</v>
      </c>
      <c r="F213" s="9"/>
      <c r="G213" s="9"/>
      <c r="H213" s="9"/>
      <c r="I213" s="9"/>
      <c r="J213" s="9"/>
      <c r="K213" s="9"/>
      <c r="L213" s="9"/>
      <c r="M213" s="9"/>
      <c r="N213" s="389"/>
      <c r="P213" s="9"/>
      <c r="Q213" s="9"/>
      <c r="R213" s="9"/>
      <c r="S213" s="389"/>
      <c r="T213" s="4">
        <v>194</v>
      </c>
    </row>
    <row r="214" spans="1:20" s="340" customFormat="1" ht="15.95" customHeight="1" x14ac:dyDescent="0.2">
      <c r="A214" s="77"/>
      <c r="B214" s="90" t="s">
        <v>408</v>
      </c>
      <c r="C214" s="102" t="s">
        <v>368</v>
      </c>
      <c r="D214" s="96" t="s">
        <v>108</v>
      </c>
      <c r="E214" s="4">
        <v>195</v>
      </c>
      <c r="F214" s="9"/>
      <c r="G214" s="9"/>
      <c r="H214" s="9"/>
      <c r="I214" s="9"/>
      <c r="J214" s="9"/>
      <c r="K214" s="9"/>
      <c r="L214" s="9"/>
      <c r="M214" s="9"/>
      <c r="N214" s="389"/>
      <c r="P214" s="9"/>
      <c r="Q214" s="9"/>
      <c r="R214" s="9"/>
      <c r="S214" s="389"/>
      <c r="T214" s="4">
        <v>195</v>
      </c>
    </row>
    <row r="215" spans="1:20" s="340" customFormat="1" ht="15.95" customHeight="1" x14ac:dyDescent="0.2">
      <c r="A215" s="77"/>
      <c r="B215" s="90" t="s">
        <v>408</v>
      </c>
      <c r="C215" s="102" t="s">
        <v>347</v>
      </c>
      <c r="D215" s="64" t="s">
        <v>269</v>
      </c>
      <c r="E215" s="4">
        <v>196</v>
      </c>
      <c r="F215" s="9"/>
      <c r="G215" s="9"/>
      <c r="H215" s="9"/>
      <c r="I215" s="9"/>
      <c r="J215" s="9"/>
      <c r="K215" s="9"/>
      <c r="L215" s="9"/>
      <c r="M215" s="9"/>
      <c r="N215" s="389"/>
      <c r="P215" s="9"/>
      <c r="Q215" s="9"/>
      <c r="R215" s="9"/>
      <c r="S215" s="389"/>
      <c r="T215" s="4">
        <v>196</v>
      </c>
    </row>
    <row r="216" spans="1:20" s="340" customFormat="1" ht="15.95" customHeight="1" x14ac:dyDescent="0.2">
      <c r="A216" s="77"/>
      <c r="B216" s="90" t="s">
        <v>408</v>
      </c>
      <c r="C216" s="102" t="s">
        <v>504</v>
      </c>
      <c r="D216" s="64" t="s">
        <v>270</v>
      </c>
      <c r="E216" s="4">
        <v>197</v>
      </c>
      <c r="F216" s="9"/>
      <c r="G216" s="9"/>
      <c r="H216" s="9"/>
      <c r="I216" s="9"/>
      <c r="J216" s="9"/>
      <c r="K216" s="9"/>
      <c r="L216" s="9"/>
      <c r="M216" s="9"/>
      <c r="N216" s="389"/>
      <c r="P216" s="9"/>
      <c r="Q216" s="9"/>
      <c r="R216" s="9"/>
      <c r="S216" s="389"/>
      <c r="T216" s="4">
        <v>197</v>
      </c>
    </row>
    <row r="217" spans="1:20" s="340" customFormat="1" ht="15.95" customHeight="1" x14ac:dyDescent="0.2">
      <c r="A217" s="77"/>
      <c r="B217" s="90" t="s">
        <v>408</v>
      </c>
      <c r="C217" s="102" t="s">
        <v>505</v>
      </c>
      <c r="D217" s="64" t="s">
        <v>271</v>
      </c>
      <c r="E217" s="4">
        <v>198</v>
      </c>
      <c r="F217" s="9"/>
      <c r="G217" s="9"/>
      <c r="H217" s="9"/>
      <c r="I217" s="9"/>
      <c r="J217" s="9"/>
      <c r="K217" s="9"/>
      <c r="L217" s="9"/>
      <c r="M217" s="9"/>
      <c r="N217" s="389"/>
      <c r="P217" s="9"/>
      <c r="Q217" s="9"/>
      <c r="R217" s="9"/>
      <c r="S217" s="389"/>
      <c r="T217" s="4">
        <v>198</v>
      </c>
    </row>
    <row r="218" spans="1:20" s="340" customFormat="1" ht="15.95" customHeight="1" x14ac:dyDescent="0.2">
      <c r="A218" s="77"/>
      <c r="B218" s="90" t="s">
        <v>408</v>
      </c>
      <c r="C218" s="102" t="s">
        <v>506</v>
      </c>
      <c r="D218" s="64" t="s">
        <v>272</v>
      </c>
      <c r="E218" s="4">
        <v>199</v>
      </c>
      <c r="F218" s="9"/>
      <c r="G218" s="9"/>
      <c r="H218" s="9"/>
      <c r="I218" s="9"/>
      <c r="J218" s="9"/>
      <c r="K218" s="9"/>
      <c r="L218" s="9"/>
      <c r="M218" s="9"/>
      <c r="N218" s="389"/>
      <c r="P218" s="9"/>
      <c r="Q218" s="9"/>
      <c r="R218" s="9"/>
      <c r="S218" s="389"/>
      <c r="T218" s="4">
        <v>199</v>
      </c>
    </row>
    <row r="219" spans="1:20" s="340" customFormat="1" ht="15.95" customHeight="1" x14ac:dyDescent="0.2">
      <c r="A219" s="77"/>
      <c r="B219" s="90" t="s">
        <v>408</v>
      </c>
      <c r="C219" s="102" t="s">
        <v>507</v>
      </c>
      <c r="D219" s="64" t="s">
        <v>273</v>
      </c>
      <c r="E219" s="4">
        <v>202</v>
      </c>
      <c r="F219" s="9"/>
      <c r="G219" s="9"/>
      <c r="H219" s="9"/>
      <c r="I219" s="9"/>
      <c r="J219" s="9"/>
      <c r="K219" s="9"/>
      <c r="L219" s="9"/>
      <c r="M219" s="9"/>
      <c r="N219" s="389"/>
      <c r="P219" s="9"/>
      <c r="Q219" s="9"/>
      <c r="R219" s="9"/>
      <c r="S219" s="389"/>
      <c r="T219" s="4">
        <v>202</v>
      </c>
    </row>
    <row r="220" spans="1:20" ht="15.95" customHeight="1" x14ac:dyDescent="0.2">
      <c r="A220" s="77"/>
      <c r="B220" s="90" t="s">
        <v>408</v>
      </c>
      <c r="C220" s="99" t="s">
        <v>109</v>
      </c>
      <c r="D220" s="64" t="s">
        <v>110</v>
      </c>
      <c r="E220" s="4">
        <v>203</v>
      </c>
      <c r="F220" s="9"/>
      <c r="G220" s="9"/>
      <c r="H220" s="9"/>
      <c r="I220" s="9"/>
      <c r="J220" s="9"/>
      <c r="K220" s="9"/>
      <c r="L220" s="9"/>
      <c r="M220" s="9"/>
      <c r="N220" s="389"/>
      <c r="P220" s="9"/>
      <c r="Q220" s="9"/>
      <c r="R220" s="9"/>
      <c r="S220" s="389"/>
      <c r="T220" s="4">
        <v>203</v>
      </c>
    </row>
    <row r="221" spans="1:20" ht="15.95" customHeight="1" x14ac:dyDescent="0.2">
      <c r="A221" s="77"/>
      <c r="B221" s="90" t="s">
        <v>408</v>
      </c>
      <c r="C221" s="99" t="s">
        <v>111</v>
      </c>
      <c r="D221" s="64" t="s">
        <v>112</v>
      </c>
      <c r="E221" s="4">
        <v>205</v>
      </c>
      <c r="F221" s="9"/>
      <c r="G221" s="9"/>
      <c r="H221" s="9"/>
      <c r="I221" s="9"/>
      <c r="J221" s="9"/>
      <c r="K221" s="9"/>
      <c r="L221" s="9"/>
      <c r="M221" s="9"/>
      <c r="N221" s="389"/>
      <c r="P221" s="9"/>
      <c r="Q221" s="9"/>
      <c r="R221" s="9"/>
      <c r="S221" s="389"/>
      <c r="T221" s="4">
        <v>205</v>
      </c>
    </row>
    <row r="222" spans="1:20" ht="15.95" customHeight="1" x14ac:dyDescent="0.2">
      <c r="A222" s="77"/>
      <c r="B222" s="90" t="s">
        <v>408</v>
      </c>
      <c r="C222" s="99" t="s">
        <v>508</v>
      </c>
      <c r="D222" s="64" t="s">
        <v>274</v>
      </c>
      <c r="E222" s="4">
        <v>206</v>
      </c>
      <c r="F222" s="63"/>
      <c r="G222" s="63"/>
      <c r="H222" s="63"/>
      <c r="I222" s="63"/>
      <c r="J222" s="63"/>
      <c r="K222" s="63"/>
      <c r="L222" s="63"/>
      <c r="M222" s="63"/>
      <c r="N222" s="389"/>
      <c r="P222" s="63"/>
      <c r="Q222" s="63"/>
      <c r="R222" s="63"/>
      <c r="S222" s="389"/>
      <c r="T222" s="4">
        <v>206</v>
      </c>
    </row>
    <row r="223" spans="1:20" ht="15.95" customHeight="1" x14ac:dyDescent="0.2">
      <c r="A223" s="77"/>
      <c r="B223" s="90" t="s">
        <v>408</v>
      </c>
      <c r="C223" s="99" t="s">
        <v>509</v>
      </c>
      <c r="D223" s="64" t="s">
        <v>275</v>
      </c>
      <c r="E223" s="4">
        <v>215</v>
      </c>
      <c r="F223" s="63"/>
      <c r="G223" s="63"/>
      <c r="H223" s="63"/>
      <c r="I223" s="63"/>
      <c r="J223" s="63"/>
      <c r="K223" s="63"/>
      <c r="L223" s="63"/>
      <c r="M223" s="63"/>
      <c r="N223" s="389"/>
      <c r="P223" s="63"/>
      <c r="Q223" s="63"/>
      <c r="R223" s="63"/>
      <c r="S223" s="389"/>
      <c r="T223" s="4">
        <v>215</v>
      </c>
    </row>
    <row r="224" spans="1:20" ht="15.95" customHeight="1" x14ac:dyDescent="0.2">
      <c r="A224" s="77"/>
      <c r="B224" s="90" t="s">
        <v>408</v>
      </c>
      <c r="C224" s="99" t="s">
        <v>394</v>
      </c>
      <c r="D224" s="96" t="s">
        <v>113</v>
      </c>
      <c r="E224" s="4">
        <v>208</v>
      </c>
      <c r="F224" s="9"/>
      <c r="G224" s="9"/>
      <c r="H224" s="9"/>
      <c r="I224" s="9"/>
      <c r="J224" s="9"/>
      <c r="K224" s="9"/>
      <c r="L224" s="9"/>
      <c r="M224" s="9"/>
      <c r="N224" s="389"/>
      <c r="P224" s="9"/>
      <c r="Q224" s="9"/>
      <c r="R224" s="9"/>
      <c r="S224" s="389"/>
      <c r="T224" s="4">
        <v>208</v>
      </c>
    </row>
    <row r="225" spans="1:20" ht="15.95" customHeight="1" x14ac:dyDescent="0.2">
      <c r="A225" s="77"/>
      <c r="B225" s="90" t="s">
        <v>408</v>
      </c>
      <c r="C225" s="99" t="s">
        <v>114</v>
      </c>
      <c r="D225" s="64" t="s">
        <v>115</v>
      </c>
      <c r="E225" s="4">
        <v>209</v>
      </c>
      <c r="F225" s="9"/>
      <c r="G225" s="9"/>
      <c r="H225" s="9"/>
      <c r="I225" s="9"/>
      <c r="J225" s="9"/>
      <c r="K225" s="9"/>
      <c r="L225" s="9"/>
      <c r="M225" s="9"/>
      <c r="N225" s="389"/>
      <c r="P225" s="9"/>
      <c r="Q225" s="9"/>
      <c r="R225" s="9"/>
      <c r="S225" s="389"/>
      <c r="T225" s="4">
        <v>209</v>
      </c>
    </row>
    <row r="226" spans="1:20" ht="15.95" customHeight="1" x14ac:dyDescent="0.2">
      <c r="A226" s="77"/>
      <c r="B226" s="90" t="s">
        <v>408</v>
      </c>
      <c r="C226" s="99" t="s">
        <v>843</v>
      </c>
      <c r="D226" s="96" t="s">
        <v>276</v>
      </c>
      <c r="E226" s="4">
        <v>231</v>
      </c>
      <c r="F226" s="63"/>
      <c r="G226" s="63"/>
      <c r="H226" s="63"/>
      <c r="I226" s="63"/>
      <c r="J226" s="63"/>
      <c r="K226" s="63"/>
      <c r="L226" s="63"/>
      <c r="M226" s="63"/>
      <c r="N226" s="389"/>
      <c r="P226" s="63"/>
      <c r="Q226" s="63"/>
      <c r="R226" s="63"/>
      <c r="S226" s="389"/>
      <c r="T226" s="4">
        <v>231</v>
      </c>
    </row>
    <row r="227" spans="1:20" ht="15.95" customHeight="1" x14ac:dyDescent="0.2">
      <c r="A227" s="77"/>
      <c r="B227" s="90" t="s">
        <v>408</v>
      </c>
      <c r="C227" s="99" t="s">
        <v>510</v>
      </c>
      <c r="D227" s="64" t="s">
        <v>277</v>
      </c>
      <c r="E227" s="4">
        <v>216</v>
      </c>
      <c r="F227" s="9"/>
      <c r="G227" s="9"/>
      <c r="H227" s="9"/>
      <c r="I227" s="9"/>
      <c r="J227" s="9"/>
      <c r="K227" s="9"/>
      <c r="L227" s="9"/>
      <c r="M227" s="9"/>
      <c r="N227" s="389"/>
      <c r="P227" s="9"/>
      <c r="Q227" s="9"/>
      <c r="R227" s="9"/>
      <c r="S227" s="389"/>
      <c r="T227" s="4">
        <v>216</v>
      </c>
    </row>
    <row r="228" spans="1:20" ht="15.95" customHeight="1" x14ac:dyDescent="0.2">
      <c r="A228" s="77"/>
      <c r="B228" s="90" t="s">
        <v>408</v>
      </c>
      <c r="C228" s="99" t="s">
        <v>511</v>
      </c>
      <c r="D228" s="64" t="s">
        <v>278</v>
      </c>
      <c r="E228" s="4">
        <v>217</v>
      </c>
      <c r="F228" s="9"/>
      <c r="G228" s="9"/>
      <c r="H228" s="9"/>
      <c r="I228" s="9"/>
      <c r="J228" s="9"/>
      <c r="K228" s="9"/>
      <c r="L228" s="9"/>
      <c r="M228" s="9"/>
      <c r="N228" s="389"/>
      <c r="P228" s="9"/>
      <c r="Q228" s="9"/>
      <c r="R228" s="9"/>
      <c r="S228" s="389"/>
      <c r="T228" s="4">
        <v>217</v>
      </c>
    </row>
    <row r="229" spans="1:20" ht="15.95" customHeight="1" x14ac:dyDescent="0.2">
      <c r="A229" s="77"/>
      <c r="B229" s="90" t="s">
        <v>408</v>
      </c>
      <c r="C229" s="99" t="s">
        <v>512</v>
      </c>
      <c r="D229" s="64" t="s">
        <v>279</v>
      </c>
      <c r="E229" s="4">
        <v>212</v>
      </c>
      <c r="F229" s="63"/>
      <c r="G229" s="63"/>
      <c r="H229" s="63"/>
      <c r="I229" s="63"/>
      <c r="J229" s="63"/>
      <c r="K229" s="63"/>
      <c r="L229" s="63"/>
      <c r="M229" s="63"/>
      <c r="N229" s="389"/>
      <c r="P229" s="63"/>
      <c r="Q229" s="63"/>
      <c r="R229" s="63"/>
      <c r="S229" s="389"/>
      <c r="T229" s="4">
        <v>212</v>
      </c>
    </row>
    <row r="230" spans="1:20" ht="35.1" customHeight="1" thickBot="1" x14ac:dyDescent="0.25">
      <c r="A230" s="77"/>
      <c r="B230" s="113" t="s">
        <v>1023</v>
      </c>
      <c r="C230" s="114"/>
      <c r="D230" s="109" t="s">
        <v>1022</v>
      </c>
      <c r="E230" s="8"/>
      <c r="F230" s="315">
        <f t="shared" ref="F230:M230" si="11">SUM(F231:F263)</f>
        <v>0</v>
      </c>
      <c r="G230" s="315">
        <f t="shared" si="11"/>
        <v>0</v>
      </c>
      <c r="H230" s="315">
        <f t="shared" si="11"/>
        <v>0</v>
      </c>
      <c r="I230" s="315">
        <f t="shared" si="11"/>
        <v>0</v>
      </c>
      <c r="J230" s="315">
        <f t="shared" si="11"/>
        <v>0</v>
      </c>
      <c r="K230" s="315">
        <f t="shared" si="11"/>
        <v>0</v>
      </c>
      <c r="L230" s="315">
        <f t="shared" si="11"/>
        <v>0</v>
      </c>
      <c r="M230" s="315">
        <f t="shared" si="11"/>
        <v>0</v>
      </c>
      <c r="N230" s="390"/>
      <c r="P230" s="315">
        <f>SUM(P231:P263)</f>
        <v>0</v>
      </c>
      <c r="Q230" s="315">
        <f>SUM(Q231:Q263)</f>
        <v>0</v>
      </c>
      <c r="R230" s="315">
        <f>SUM(R231:R263)</f>
        <v>0</v>
      </c>
      <c r="S230" s="390"/>
      <c r="T230" s="8"/>
    </row>
    <row r="231" spans="1:20" ht="15.95" customHeight="1" thickTop="1" x14ac:dyDescent="0.2">
      <c r="A231" s="77"/>
      <c r="B231" s="90" t="s">
        <v>1023</v>
      </c>
      <c r="C231" s="102" t="s">
        <v>282</v>
      </c>
      <c r="D231" s="64" t="s">
        <v>283</v>
      </c>
      <c r="E231" s="4">
        <v>237</v>
      </c>
      <c r="F231" s="9"/>
      <c r="G231" s="9"/>
      <c r="H231" s="9"/>
      <c r="I231" s="9"/>
      <c r="J231" s="9"/>
      <c r="K231" s="9"/>
      <c r="L231" s="9"/>
      <c r="M231" s="9"/>
      <c r="N231" s="389"/>
      <c r="P231" s="9"/>
      <c r="Q231" s="9"/>
      <c r="R231" s="9"/>
      <c r="S231" s="389"/>
      <c r="T231" s="4">
        <v>237</v>
      </c>
    </row>
    <row r="232" spans="1:20" s="340" customFormat="1" ht="15.95" customHeight="1" x14ac:dyDescent="0.2">
      <c r="A232" s="77"/>
      <c r="B232" s="90" t="s">
        <v>528</v>
      </c>
      <c r="C232" s="99" t="s">
        <v>314</v>
      </c>
      <c r="D232" s="64" t="s">
        <v>315</v>
      </c>
      <c r="E232" s="4">
        <v>238</v>
      </c>
      <c r="F232" s="9"/>
      <c r="G232" s="9"/>
      <c r="H232" s="9"/>
      <c r="I232" s="9"/>
      <c r="J232" s="9"/>
      <c r="K232" s="9"/>
      <c r="L232" s="9"/>
      <c r="M232" s="9"/>
      <c r="N232" s="389"/>
      <c r="P232" s="9"/>
      <c r="Q232" s="9"/>
      <c r="R232" s="9"/>
      <c r="S232" s="389"/>
      <c r="T232" s="4">
        <v>238</v>
      </c>
    </row>
    <row r="233" spans="1:20" s="340" customFormat="1" ht="15.95" customHeight="1" x14ac:dyDescent="0.2">
      <c r="A233" s="77"/>
      <c r="B233" s="90" t="s">
        <v>528</v>
      </c>
      <c r="C233" s="99" t="s">
        <v>116</v>
      </c>
      <c r="D233" s="64" t="s">
        <v>117</v>
      </c>
      <c r="E233" s="4">
        <v>224</v>
      </c>
      <c r="F233" s="9"/>
      <c r="G233" s="9"/>
      <c r="H233" s="9"/>
      <c r="I233" s="9"/>
      <c r="J233" s="9"/>
      <c r="K233" s="9"/>
      <c r="L233" s="9"/>
      <c r="M233" s="9"/>
      <c r="N233" s="389"/>
      <c r="P233" s="9"/>
      <c r="Q233" s="9"/>
      <c r="R233" s="9"/>
      <c r="S233" s="389"/>
      <c r="T233" s="4">
        <v>224</v>
      </c>
    </row>
    <row r="234" spans="1:20" s="340" customFormat="1" ht="15.95" customHeight="1" x14ac:dyDescent="0.2">
      <c r="A234" s="77"/>
      <c r="B234" s="90" t="s">
        <v>528</v>
      </c>
      <c r="C234" s="99" t="s">
        <v>316</v>
      </c>
      <c r="D234" s="64" t="s">
        <v>317</v>
      </c>
      <c r="E234" s="4">
        <v>240</v>
      </c>
      <c r="F234" s="9"/>
      <c r="G234" s="9"/>
      <c r="H234" s="9"/>
      <c r="I234" s="9"/>
      <c r="J234" s="9"/>
      <c r="K234" s="9"/>
      <c r="L234" s="9"/>
      <c r="M234" s="9"/>
      <c r="N234" s="389"/>
      <c r="P234" s="9"/>
      <c r="Q234" s="9"/>
      <c r="R234" s="9"/>
      <c r="S234" s="389"/>
      <c r="T234" s="4">
        <v>240</v>
      </c>
    </row>
    <row r="235" spans="1:20" s="340" customFormat="1" ht="15.95" customHeight="1" x14ac:dyDescent="0.2">
      <c r="A235" s="77"/>
      <c r="B235" s="90" t="s">
        <v>528</v>
      </c>
      <c r="C235" s="99" t="s">
        <v>930</v>
      </c>
      <c r="D235" s="281" t="s">
        <v>305</v>
      </c>
      <c r="E235" s="4">
        <v>241</v>
      </c>
      <c r="F235" s="9"/>
      <c r="G235" s="9"/>
      <c r="H235" s="9"/>
      <c r="I235" s="9"/>
      <c r="J235" s="9"/>
      <c r="K235" s="9"/>
      <c r="L235" s="9"/>
      <c r="M235" s="9"/>
      <c r="N235" s="389"/>
      <c r="P235" s="9"/>
      <c r="Q235" s="9"/>
      <c r="R235" s="9"/>
      <c r="S235" s="389"/>
      <c r="T235" s="4">
        <v>241</v>
      </c>
    </row>
    <row r="236" spans="1:20" s="340" customFormat="1" ht="15.95" customHeight="1" x14ac:dyDescent="0.2">
      <c r="A236" s="77"/>
      <c r="B236" s="90" t="s">
        <v>528</v>
      </c>
      <c r="C236" s="99" t="s">
        <v>294</v>
      </c>
      <c r="D236" s="64" t="s">
        <v>295</v>
      </c>
      <c r="E236" s="4">
        <v>242</v>
      </c>
      <c r="F236" s="9"/>
      <c r="G236" s="9"/>
      <c r="H236" s="9"/>
      <c r="I236" s="9"/>
      <c r="J236" s="9"/>
      <c r="K236" s="9"/>
      <c r="L236" s="9"/>
      <c r="M236" s="9"/>
      <c r="N236" s="389"/>
      <c r="P236" s="9"/>
      <c r="Q236" s="9"/>
      <c r="R236" s="9"/>
      <c r="S236" s="389"/>
      <c r="T236" s="4">
        <v>242</v>
      </c>
    </row>
    <row r="237" spans="1:20" s="340" customFormat="1" ht="15.95" customHeight="1" x14ac:dyDescent="0.2">
      <c r="A237" s="77"/>
      <c r="B237" s="90" t="s">
        <v>528</v>
      </c>
      <c r="C237" s="99" t="s">
        <v>834</v>
      </c>
      <c r="D237" s="96" t="s">
        <v>301</v>
      </c>
      <c r="E237" s="4">
        <v>243</v>
      </c>
      <c r="F237" s="9"/>
      <c r="G237" s="9"/>
      <c r="H237" s="9"/>
      <c r="I237" s="9"/>
      <c r="J237" s="9"/>
      <c r="K237" s="9"/>
      <c r="L237" s="9"/>
      <c r="M237" s="9"/>
      <c r="N237" s="389"/>
      <c r="P237" s="9"/>
      <c r="Q237" s="9"/>
      <c r="R237" s="9"/>
      <c r="S237" s="389"/>
      <c r="T237" s="4">
        <v>243</v>
      </c>
    </row>
    <row r="238" spans="1:20" s="340" customFormat="1" ht="15.95" customHeight="1" x14ac:dyDescent="0.2">
      <c r="A238" s="77"/>
      <c r="B238" s="90" t="s">
        <v>528</v>
      </c>
      <c r="C238" s="99" t="s">
        <v>931</v>
      </c>
      <c r="D238" s="96" t="s">
        <v>320</v>
      </c>
      <c r="E238" s="4">
        <v>244</v>
      </c>
      <c r="F238" s="9"/>
      <c r="G238" s="9"/>
      <c r="H238" s="9"/>
      <c r="I238" s="9"/>
      <c r="J238" s="9"/>
      <c r="K238" s="9"/>
      <c r="L238" s="9"/>
      <c r="M238" s="9"/>
      <c r="N238" s="389"/>
      <c r="P238" s="9"/>
      <c r="Q238" s="9"/>
      <c r="R238" s="9"/>
      <c r="S238" s="389"/>
      <c r="T238" s="4">
        <v>244</v>
      </c>
    </row>
    <row r="239" spans="1:20" s="340" customFormat="1" ht="15.95" customHeight="1" x14ac:dyDescent="0.2">
      <c r="A239" s="77"/>
      <c r="B239" s="90" t="s">
        <v>528</v>
      </c>
      <c r="C239" s="99" t="s">
        <v>849</v>
      </c>
      <c r="D239" s="96" t="s">
        <v>296</v>
      </c>
      <c r="E239" s="4">
        <v>245</v>
      </c>
      <c r="F239" s="9"/>
      <c r="G239" s="9"/>
      <c r="H239" s="9"/>
      <c r="I239" s="9"/>
      <c r="J239" s="9"/>
      <c r="K239" s="9"/>
      <c r="L239" s="9"/>
      <c r="M239" s="9"/>
      <c r="N239" s="389"/>
      <c r="P239" s="9"/>
      <c r="Q239" s="9"/>
      <c r="R239" s="9"/>
      <c r="S239" s="389"/>
      <c r="T239" s="4">
        <v>245</v>
      </c>
    </row>
    <row r="240" spans="1:20" s="340" customFormat="1" ht="15.95" customHeight="1" x14ac:dyDescent="0.2">
      <c r="A240" s="77"/>
      <c r="B240" s="90" t="s">
        <v>528</v>
      </c>
      <c r="C240" s="99" t="s">
        <v>284</v>
      </c>
      <c r="D240" s="64" t="s">
        <v>285</v>
      </c>
      <c r="E240" s="4">
        <v>246</v>
      </c>
      <c r="F240" s="9"/>
      <c r="G240" s="9"/>
      <c r="H240" s="9"/>
      <c r="I240" s="9"/>
      <c r="J240" s="9"/>
      <c r="K240" s="9"/>
      <c r="L240" s="9"/>
      <c r="M240" s="9"/>
      <c r="N240" s="389"/>
      <c r="P240" s="9"/>
      <c r="Q240" s="9"/>
      <c r="R240" s="9"/>
      <c r="S240" s="389"/>
      <c r="T240" s="4">
        <v>246</v>
      </c>
    </row>
    <row r="241" spans="1:20" s="340" customFormat="1" ht="15.95" customHeight="1" x14ac:dyDescent="0.2">
      <c r="A241" s="77"/>
      <c r="B241" s="90" t="s">
        <v>528</v>
      </c>
      <c r="C241" s="99" t="s">
        <v>836</v>
      </c>
      <c r="D241" s="64" t="s">
        <v>291</v>
      </c>
      <c r="E241" s="4">
        <v>247</v>
      </c>
      <c r="F241" s="9"/>
      <c r="G241" s="9"/>
      <c r="H241" s="9"/>
      <c r="I241" s="9"/>
      <c r="J241" s="9"/>
      <c r="K241" s="9"/>
      <c r="L241" s="9"/>
      <c r="M241" s="9"/>
      <c r="N241" s="389"/>
      <c r="P241" s="9"/>
      <c r="Q241" s="9"/>
      <c r="R241" s="9"/>
      <c r="S241" s="389"/>
      <c r="T241" s="4">
        <v>247</v>
      </c>
    </row>
    <row r="242" spans="1:20" s="340" customFormat="1" ht="15.95" customHeight="1" x14ac:dyDescent="0.2">
      <c r="A242" s="77"/>
      <c r="B242" s="90" t="s">
        <v>528</v>
      </c>
      <c r="C242" s="99" t="s">
        <v>297</v>
      </c>
      <c r="D242" s="64" t="s">
        <v>298</v>
      </c>
      <c r="E242" s="4">
        <v>248</v>
      </c>
      <c r="F242" s="9"/>
      <c r="G242" s="9"/>
      <c r="H242" s="9"/>
      <c r="I242" s="9"/>
      <c r="J242" s="9"/>
      <c r="K242" s="9"/>
      <c r="L242" s="9"/>
      <c r="M242" s="9"/>
      <c r="N242" s="389"/>
      <c r="P242" s="9"/>
      <c r="Q242" s="9"/>
      <c r="R242" s="9"/>
      <c r="S242" s="389"/>
      <c r="T242" s="4">
        <v>248</v>
      </c>
    </row>
    <row r="243" spans="1:20" s="340" customFormat="1" ht="15.95" customHeight="1" x14ac:dyDescent="0.2">
      <c r="A243" s="77"/>
      <c r="B243" s="90" t="s">
        <v>528</v>
      </c>
      <c r="C243" s="370" t="s">
        <v>928</v>
      </c>
      <c r="D243" s="96" t="s">
        <v>286</v>
      </c>
      <c r="E243" s="4">
        <v>249</v>
      </c>
      <c r="F243" s="9"/>
      <c r="G243" s="9"/>
      <c r="H243" s="9"/>
      <c r="I243" s="9"/>
      <c r="J243" s="9"/>
      <c r="K243" s="9"/>
      <c r="L243" s="9"/>
      <c r="M243" s="9"/>
      <c r="N243" s="389"/>
      <c r="P243" s="9"/>
      <c r="Q243" s="9"/>
      <c r="R243" s="9"/>
      <c r="S243" s="389"/>
      <c r="T243" s="4">
        <v>249</v>
      </c>
    </row>
    <row r="244" spans="1:20" s="340" customFormat="1" ht="15.95" customHeight="1" x14ac:dyDescent="0.2">
      <c r="A244" s="77"/>
      <c r="B244" s="90" t="s">
        <v>528</v>
      </c>
      <c r="C244" s="99" t="s">
        <v>287</v>
      </c>
      <c r="D244" s="64" t="s">
        <v>288</v>
      </c>
      <c r="E244" s="4">
        <v>275</v>
      </c>
      <c r="F244" s="9"/>
      <c r="G244" s="9"/>
      <c r="H244" s="9"/>
      <c r="I244" s="9"/>
      <c r="J244" s="9"/>
      <c r="K244" s="9"/>
      <c r="L244" s="9"/>
      <c r="M244" s="9"/>
      <c r="N244" s="389"/>
      <c r="P244" s="9"/>
      <c r="Q244" s="9"/>
      <c r="R244" s="9"/>
      <c r="S244" s="389"/>
      <c r="T244" s="4">
        <v>275</v>
      </c>
    </row>
    <row r="245" spans="1:20" s="340" customFormat="1" ht="15.95" customHeight="1" x14ac:dyDescent="0.2">
      <c r="A245" s="77"/>
      <c r="B245" s="90" t="s">
        <v>528</v>
      </c>
      <c r="C245" s="99" t="s">
        <v>299</v>
      </c>
      <c r="D245" s="64" t="s">
        <v>300</v>
      </c>
      <c r="E245" s="4">
        <v>276</v>
      </c>
      <c r="F245" s="9"/>
      <c r="G245" s="9"/>
      <c r="H245" s="9"/>
      <c r="I245" s="9"/>
      <c r="J245" s="9"/>
      <c r="K245" s="9"/>
      <c r="L245" s="9"/>
      <c r="M245" s="9"/>
      <c r="N245" s="389"/>
      <c r="P245" s="9"/>
      <c r="Q245" s="9"/>
      <c r="R245" s="9"/>
      <c r="S245" s="389"/>
      <c r="T245" s="4">
        <v>276</v>
      </c>
    </row>
    <row r="246" spans="1:20" s="340" customFormat="1" ht="15.95" customHeight="1" x14ac:dyDescent="0.2">
      <c r="A246" s="77"/>
      <c r="B246" s="90" t="s">
        <v>528</v>
      </c>
      <c r="C246" s="99" t="s">
        <v>302</v>
      </c>
      <c r="D246" s="64" t="s">
        <v>303</v>
      </c>
      <c r="E246" s="4">
        <v>277</v>
      </c>
      <c r="F246" s="9"/>
      <c r="G246" s="9"/>
      <c r="H246" s="9"/>
      <c r="I246" s="9"/>
      <c r="J246" s="9"/>
      <c r="K246" s="9"/>
      <c r="L246" s="9"/>
      <c r="M246" s="9"/>
      <c r="N246" s="389"/>
      <c r="P246" s="9"/>
      <c r="Q246" s="9"/>
      <c r="R246" s="9"/>
      <c r="S246" s="389"/>
      <c r="T246" s="4">
        <v>277</v>
      </c>
    </row>
    <row r="247" spans="1:20" s="340" customFormat="1" ht="15.95" customHeight="1" x14ac:dyDescent="0.2">
      <c r="A247" s="77"/>
      <c r="B247" s="90" t="s">
        <v>528</v>
      </c>
      <c r="C247" s="99" t="s">
        <v>848</v>
      </c>
      <c r="D247" s="96" t="s">
        <v>304</v>
      </c>
      <c r="E247" s="4">
        <v>278</v>
      </c>
      <c r="F247" s="9"/>
      <c r="G247" s="9"/>
      <c r="H247" s="9"/>
      <c r="I247" s="9"/>
      <c r="J247" s="9"/>
      <c r="K247" s="9"/>
      <c r="L247" s="9"/>
      <c r="M247" s="9"/>
      <c r="N247" s="389"/>
      <c r="P247" s="9"/>
      <c r="Q247" s="9"/>
      <c r="R247" s="9"/>
      <c r="S247" s="389"/>
      <c r="T247" s="4">
        <v>278</v>
      </c>
    </row>
    <row r="248" spans="1:20" s="340" customFormat="1" ht="15.95" customHeight="1" x14ac:dyDescent="0.2">
      <c r="A248" s="77"/>
      <c r="B248" s="90" t="s">
        <v>528</v>
      </c>
      <c r="C248" s="99" t="s">
        <v>369</v>
      </c>
      <c r="D248" s="96" t="s">
        <v>118</v>
      </c>
      <c r="E248" s="4">
        <v>225</v>
      </c>
      <c r="F248" s="9"/>
      <c r="G248" s="9"/>
      <c r="H248" s="9"/>
      <c r="I248" s="9"/>
      <c r="J248" s="9"/>
      <c r="K248" s="9"/>
      <c r="L248" s="9"/>
      <c r="M248" s="9"/>
      <c r="N248" s="389"/>
      <c r="P248" s="9"/>
      <c r="Q248" s="9"/>
      <c r="R248" s="9"/>
      <c r="S248" s="389"/>
      <c r="T248" s="4">
        <v>225</v>
      </c>
    </row>
    <row r="249" spans="1:20" s="340" customFormat="1" ht="15.95" customHeight="1" x14ac:dyDescent="0.2">
      <c r="A249" s="77"/>
      <c r="B249" s="90" t="s">
        <v>528</v>
      </c>
      <c r="C249" s="99" t="s">
        <v>306</v>
      </c>
      <c r="D249" s="64" t="s">
        <v>307</v>
      </c>
      <c r="E249" s="4">
        <v>255</v>
      </c>
      <c r="F249" s="9"/>
      <c r="G249" s="9"/>
      <c r="H249" s="9"/>
      <c r="I249" s="9"/>
      <c r="J249" s="9"/>
      <c r="K249" s="9"/>
      <c r="L249" s="9"/>
      <c r="M249" s="9"/>
      <c r="N249" s="389"/>
      <c r="P249" s="9"/>
      <c r="Q249" s="9"/>
      <c r="R249" s="9"/>
      <c r="S249" s="389"/>
      <c r="T249" s="4">
        <v>255</v>
      </c>
    </row>
    <row r="250" spans="1:20" s="340" customFormat="1" ht="15.95" customHeight="1" x14ac:dyDescent="0.2">
      <c r="A250" s="77"/>
      <c r="B250" s="90" t="s">
        <v>528</v>
      </c>
      <c r="C250" s="99" t="s">
        <v>847</v>
      </c>
      <c r="D250" s="96" t="s">
        <v>309</v>
      </c>
      <c r="E250" s="4">
        <v>256</v>
      </c>
      <c r="F250" s="9"/>
      <c r="G250" s="9"/>
      <c r="H250" s="9"/>
      <c r="I250" s="9"/>
      <c r="J250" s="9"/>
      <c r="K250" s="9"/>
      <c r="L250" s="9"/>
      <c r="M250" s="9"/>
      <c r="N250" s="389"/>
      <c r="P250" s="9"/>
      <c r="Q250" s="9"/>
      <c r="R250" s="9"/>
      <c r="S250" s="389"/>
      <c r="T250" s="4">
        <v>256</v>
      </c>
    </row>
    <row r="251" spans="1:20" s="340" customFormat="1" ht="15.95" customHeight="1" x14ac:dyDescent="0.2">
      <c r="A251" s="77"/>
      <c r="B251" s="90" t="s">
        <v>528</v>
      </c>
      <c r="C251" s="99" t="s">
        <v>292</v>
      </c>
      <c r="D251" s="64" t="s">
        <v>293</v>
      </c>
      <c r="E251" s="4">
        <v>257</v>
      </c>
      <c r="F251" s="9"/>
      <c r="G251" s="9"/>
      <c r="H251" s="9"/>
      <c r="I251" s="9"/>
      <c r="J251" s="9"/>
      <c r="K251" s="9"/>
      <c r="L251" s="9"/>
      <c r="M251" s="9"/>
      <c r="N251" s="389"/>
      <c r="P251" s="9"/>
      <c r="Q251" s="9"/>
      <c r="R251" s="9"/>
      <c r="S251" s="389"/>
      <c r="T251" s="4">
        <v>257</v>
      </c>
    </row>
    <row r="252" spans="1:20" s="340" customFormat="1" ht="15.95" customHeight="1" x14ac:dyDescent="0.2">
      <c r="A252" s="77"/>
      <c r="B252" s="90" t="s">
        <v>528</v>
      </c>
      <c r="C252" s="99" t="s">
        <v>310</v>
      </c>
      <c r="D252" s="64" t="s">
        <v>311</v>
      </c>
      <c r="E252" s="4">
        <v>258</v>
      </c>
      <c r="F252" s="9"/>
      <c r="G252" s="9"/>
      <c r="H252" s="9"/>
      <c r="I252" s="9"/>
      <c r="J252" s="9"/>
      <c r="K252" s="9"/>
      <c r="L252" s="9"/>
      <c r="M252" s="9"/>
      <c r="N252" s="389"/>
      <c r="P252" s="9"/>
      <c r="Q252" s="9"/>
      <c r="R252" s="9"/>
      <c r="S252" s="389"/>
      <c r="T252" s="4">
        <v>258</v>
      </c>
    </row>
    <row r="253" spans="1:20" s="340" customFormat="1" ht="15.95" customHeight="1" x14ac:dyDescent="0.2">
      <c r="A253" s="77"/>
      <c r="B253" s="90" t="s">
        <v>528</v>
      </c>
      <c r="C253" s="99" t="s">
        <v>839</v>
      </c>
      <c r="D253" s="96" t="s">
        <v>312</v>
      </c>
      <c r="E253" s="377">
        <v>235</v>
      </c>
      <c r="F253" s="9"/>
      <c r="G253" s="9"/>
      <c r="H253" s="9"/>
      <c r="I253" s="9"/>
      <c r="J253" s="9"/>
      <c r="K253" s="9"/>
      <c r="L253" s="9"/>
      <c r="M253" s="9"/>
      <c r="N253" s="389"/>
      <c r="P253" s="9"/>
      <c r="Q253" s="9"/>
      <c r="R253" s="9"/>
      <c r="S253" s="389"/>
      <c r="T253" s="377">
        <v>235</v>
      </c>
    </row>
    <row r="254" spans="1:20" s="340" customFormat="1" ht="15.95" customHeight="1" x14ac:dyDescent="0.2">
      <c r="A254" s="77"/>
      <c r="B254" s="90" t="s">
        <v>528</v>
      </c>
      <c r="C254" s="99" t="s">
        <v>846</v>
      </c>
      <c r="D254" s="96" t="s">
        <v>313</v>
      </c>
      <c r="E254" s="4">
        <v>260</v>
      </c>
      <c r="F254" s="9"/>
      <c r="G254" s="9"/>
      <c r="H254" s="9"/>
      <c r="I254" s="9"/>
      <c r="J254" s="9"/>
      <c r="K254" s="9"/>
      <c r="L254" s="9"/>
      <c r="M254" s="9"/>
      <c r="N254" s="389"/>
      <c r="P254" s="9"/>
      <c r="Q254" s="9"/>
      <c r="R254" s="9"/>
      <c r="S254" s="389"/>
      <c r="T254" s="4">
        <v>260</v>
      </c>
    </row>
    <row r="255" spans="1:20" s="340" customFormat="1" ht="15.95" customHeight="1" x14ac:dyDescent="0.2">
      <c r="A255" s="77"/>
      <c r="B255" s="90" t="s">
        <v>528</v>
      </c>
      <c r="C255" s="99" t="s">
        <v>845</v>
      </c>
      <c r="D255" s="96" t="s">
        <v>321</v>
      </c>
      <c r="E255" s="4">
        <v>261</v>
      </c>
      <c r="F255" s="9"/>
      <c r="G255" s="9"/>
      <c r="H255" s="9"/>
      <c r="I255" s="9"/>
      <c r="J255" s="9"/>
      <c r="K255" s="9"/>
      <c r="L255" s="9"/>
      <c r="M255" s="9"/>
      <c r="N255" s="389"/>
      <c r="P255" s="9"/>
      <c r="Q255" s="9"/>
      <c r="R255" s="9"/>
      <c r="S255" s="389"/>
      <c r="T255" s="4">
        <v>261</v>
      </c>
    </row>
    <row r="256" spans="1:20" s="340" customFormat="1" ht="15.95" customHeight="1" x14ac:dyDescent="0.2">
      <c r="A256" s="77"/>
      <c r="B256" s="90" t="s">
        <v>528</v>
      </c>
      <c r="C256" s="99" t="s">
        <v>328</v>
      </c>
      <c r="D256" s="64" t="s">
        <v>329</v>
      </c>
      <c r="E256" s="4">
        <v>262</v>
      </c>
      <c r="F256" s="9"/>
      <c r="G256" s="9"/>
      <c r="H256" s="9"/>
      <c r="I256" s="9"/>
      <c r="J256" s="9"/>
      <c r="K256" s="9"/>
      <c r="L256" s="9"/>
      <c r="M256" s="9"/>
      <c r="N256" s="389"/>
      <c r="P256" s="9"/>
      <c r="Q256" s="9"/>
      <c r="R256" s="9"/>
      <c r="S256" s="389"/>
      <c r="T256" s="4">
        <v>262</v>
      </c>
    </row>
    <row r="257" spans="1:20" s="340" customFormat="1" ht="15.95" customHeight="1" x14ac:dyDescent="0.2">
      <c r="A257" s="77"/>
      <c r="B257" s="90" t="s">
        <v>528</v>
      </c>
      <c r="C257" s="99" t="s">
        <v>318</v>
      </c>
      <c r="D257" s="64" t="s">
        <v>319</v>
      </c>
      <c r="E257" s="4">
        <v>263</v>
      </c>
      <c r="F257" s="9"/>
      <c r="G257" s="9"/>
      <c r="H257" s="9"/>
      <c r="I257" s="9"/>
      <c r="J257" s="9"/>
      <c r="K257" s="9"/>
      <c r="L257" s="9"/>
      <c r="M257" s="9"/>
      <c r="N257" s="389"/>
      <c r="P257" s="9"/>
      <c r="Q257" s="9"/>
      <c r="R257" s="9"/>
      <c r="S257" s="389"/>
      <c r="T257" s="4">
        <v>263</v>
      </c>
    </row>
    <row r="258" spans="1:20" s="340" customFormat="1" ht="15.95" customHeight="1" x14ac:dyDescent="0.2">
      <c r="A258" s="77"/>
      <c r="B258" s="90" t="s">
        <v>528</v>
      </c>
      <c r="C258" s="99" t="s">
        <v>841</v>
      </c>
      <c r="D258" s="64" t="s">
        <v>308</v>
      </c>
      <c r="E258" s="4">
        <v>264</v>
      </c>
      <c r="F258" s="9"/>
      <c r="G258" s="9"/>
      <c r="H258" s="9"/>
      <c r="I258" s="9"/>
      <c r="J258" s="9"/>
      <c r="K258" s="9"/>
      <c r="L258" s="9"/>
      <c r="M258" s="9"/>
      <c r="N258" s="389"/>
      <c r="P258" s="9"/>
      <c r="Q258" s="9"/>
      <c r="R258" s="9"/>
      <c r="S258" s="389"/>
      <c r="T258" s="4">
        <v>264</v>
      </c>
    </row>
    <row r="259" spans="1:20" s="340" customFormat="1" ht="15.95" customHeight="1" x14ac:dyDescent="0.2">
      <c r="A259" s="77"/>
      <c r="B259" s="90" t="s">
        <v>528</v>
      </c>
      <c r="C259" s="99" t="s">
        <v>322</v>
      </c>
      <c r="D259" s="64" t="s">
        <v>323</v>
      </c>
      <c r="E259" s="4">
        <v>265</v>
      </c>
      <c r="F259" s="9"/>
      <c r="G259" s="9"/>
      <c r="H259" s="9"/>
      <c r="I259" s="9"/>
      <c r="J259" s="9"/>
      <c r="K259" s="9"/>
      <c r="L259" s="9"/>
      <c r="M259" s="9"/>
      <c r="N259" s="389"/>
      <c r="P259" s="9"/>
      <c r="Q259" s="9"/>
      <c r="R259" s="9"/>
      <c r="S259" s="389"/>
      <c r="T259" s="4">
        <v>265</v>
      </c>
    </row>
    <row r="260" spans="1:20" s="340" customFormat="1" ht="15.95" customHeight="1" x14ac:dyDescent="0.2">
      <c r="A260" s="77"/>
      <c r="B260" s="90" t="s">
        <v>528</v>
      </c>
      <c r="C260" s="99" t="s">
        <v>324</v>
      </c>
      <c r="D260" s="64" t="s">
        <v>325</v>
      </c>
      <c r="E260" s="4">
        <v>266</v>
      </c>
      <c r="F260" s="9"/>
      <c r="G260" s="9"/>
      <c r="H260" s="9"/>
      <c r="I260" s="9"/>
      <c r="J260" s="9"/>
      <c r="K260" s="9"/>
      <c r="L260" s="9"/>
      <c r="M260" s="9"/>
      <c r="N260" s="389"/>
      <c r="P260" s="9"/>
      <c r="Q260" s="9"/>
      <c r="R260" s="9"/>
      <c r="S260" s="389"/>
      <c r="T260" s="4">
        <v>266</v>
      </c>
    </row>
    <row r="261" spans="1:20" s="340" customFormat="1" ht="15.95" customHeight="1" x14ac:dyDescent="0.2">
      <c r="A261" s="77"/>
      <c r="B261" s="90" t="s">
        <v>528</v>
      </c>
      <c r="C261" s="99" t="s">
        <v>326</v>
      </c>
      <c r="D261" s="64" t="s">
        <v>327</v>
      </c>
      <c r="E261" s="4">
        <v>267</v>
      </c>
      <c r="F261" s="9"/>
      <c r="G261" s="9"/>
      <c r="H261" s="9"/>
      <c r="I261" s="9"/>
      <c r="J261" s="9"/>
      <c r="K261" s="9"/>
      <c r="L261" s="9"/>
      <c r="M261" s="9"/>
      <c r="N261" s="389"/>
      <c r="P261" s="9"/>
      <c r="Q261" s="9"/>
      <c r="R261" s="9"/>
      <c r="S261" s="389"/>
      <c r="T261" s="4">
        <v>267</v>
      </c>
    </row>
    <row r="262" spans="1:20" s="340" customFormat="1" ht="15.95" customHeight="1" x14ac:dyDescent="0.2">
      <c r="A262" s="77"/>
      <c r="B262" s="90" t="s">
        <v>528</v>
      </c>
      <c r="C262" s="99" t="s">
        <v>844</v>
      </c>
      <c r="D262" s="96" t="s">
        <v>330</v>
      </c>
      <c r="E262" s="4">
        <v>268</v>
      </c>
      <c r="F262" s="9"/>
      <c r="G262" s="9"/>
      <c r="H262" s="9"/>
      <c r="I262" s="9"/>
      <c r="J262" s="9"/>
      <c r="K262" s="9"/>
      <c r="L262" s="9"/>
      <c r="M262" s="9"/>
      <c r="N262" s="389"/>
      <c r="P262" s="9"/>
      <c r="Q262" s="9"/>
      <c r="R262" s="9"/>
      <c r="S262" s="389"/>
      <c r="T262" s="4">
        <v>268</v>
      </c>
    </row>
    <row r="263" spans="1:20" ht="15.95" customHeight="1" x14ac:dyDescent="0.2">
      <c r="A263" s="77"/>
      <c r="B263" s="90" t="s">
        <v>528</v>
      </c>
      <c r="C263" s="99" t="s">
        <v>289</v>
      </c>
      <c r="D263" s="64" t="s">
        <v>290</v>
      </c>
      <c r="E263" s="4">
        <v>269</v>
      </c>
      <c r="F263" s="9"/>
      <c r="G263" s="9"/>
      <c r="H263" s="9"/>
      <c r="I263" s="9"/>
      <c r="J263" s="9"/>
      <c r="K263" s="9"/>
      <c r="L263" s="9"/>
      <c r="M263" s="9"/>
      <c r="N263" s="389"/>
      <c r="P263" s="9"/>
      <c r="Q263" s="9"/>
      <c r="R263" s="9"/>
      <c r="S263" s="389"/>
      <c r="T263" s="4">
        <v>269</v>
      </c>
    </row>
    <row r="264" spans="1:20" ht="0.95" customHeight="1" x14ac:dyDescent="0.2">
      <c r="B264" s="341"/>
      <c r="C264" s="74"/>
      <c r="D264" s="341"/>
      <c r="E264" s="341"/>
      <c r="H264" s="333"/>
      <c r="I264" s="333"/>
      <c r="K264" s="333"/>
      <c r="L264" s="333"/>
      <c r="N264" s="383"/>
      <c r="S264" s="383"/>
      <c r="T264" s="341"/>
    </row>
    <row r="265" spans="1:20" ht="0.95" customHeight="1" x14ac:dyDescent="0.2">
      <c r="B265" s="341"/>
      <c r="C265" s="341"/>
      <c r="D265" s="341"/>
      <c r="E265" s="341"/>
      <c r="H265" s="333"/>
      <c r="I265" s="333"/>
      <c r="K265" s="333"/>
      <c r="L265" s="333"/>
      <c r="N265" s="383"/>
      <c r="S265" s="383"/>
      <c r="T265" s="341"/>
    </row>
    <row r="266" spans="1:20" s="409" customFormat="1" ht="27" customHeight="1" thickBot="1" x14ac:dyDescent="0.25">
      <c r="B266" s="65"/>
      <c r="C266" s="61" t="s">
        <v>356</v>
      </c>
      <c r="D266" s="62" t="s">
        <v>1112</v>
      </c>
      <c r="E266" s="4">
        <v>250</v>
      </c>
      <c r="F266" s="58">
        <f t="shared" ref="F266:M266" si="12">SUM(F18,F67,F126,F178,F230)</f>
        <v>0</v>
      </c>
      <c r="G266" s="58">
        <f t="shared" si="12"/>
        <v>0</v>
      </c>
      <c r="H266" s="58">
        <f t="shared" si="12"/>
        <v>0</v>
      </c>
      <c r="I266" s="58">
        <f t="shared" si="12"/>
        <v>0</v>
      </c>
      <c r="J266" s="58">
        <f t="shared" si="12"/>
        <v>0</v>
      </c>
      <c r="K266" s="58">
        <f t="shared" si="12"/>
        <v>0</v>
      </c>
      <c r="L266" s="58">
        <f t="shared" si="12"/>
        <v>0</v>
      </c>
      <c r="M266" s="58">
        <f t="shared" si="12"/>
        <v>0</v>
      </c>
      <c r="N266" s="9"/>
      <c r="P266" s="58">
        <f>SUM(P18,P67,P126,P178,P230)</f>
        <v>0</v>
      </c>
      <c r="Q266" s="58">
        <f>SUM(Q18,Q67,Q126,Q178,Q230)</f>
        <v>0</v>
      </c>
      <c r="R266" s="58">
        <f>SUM(R18,R67,R126,R178,R230)</f>
        <v>0</v>
      </c>
      <c r="S266" s="9"/>
      <c r="T266" s="4">
        <v>250</v>
      </c>
    </row>
    <row r="267" spans="1:20" s="409" customFormat="1" ht="27" customHeight="1" thickTop="1" x14ac:dyDescent="0.2">
      <c r="B267" s="65"/>
      <c r="C267" s="422" t="s">
        <v>1024</v>
      </c>
      <c r="D267" s="421" t="s">
        <v>1027</v>
      </c>
      <c r="E267" s="4">
        <v>252</v>
      </c>
      <c r="F267" s="9"/>
      <c r="G267" s="9"/>
      <c r="H267" s="9"/>
      <c r="I267" s="9"/>
      <c r="J267" s="9"/>
      <c r="K267" s="9"/>
      <c r="L267" s="9"/>
      <c r="M267" s="9"/>
      <c r="N267" s="389"/>
      <c r="O267" s="409">
        <v>501</v>
      </c>
      <c r="P267" s="9"/>
      <c r="Q267" s="9"/>
      <c r="R267" s="9"/>
      <c r="S267" s="389"/>
      <c r="T267" s="4">
        <v>252</v>
      </c>
    </row>
    <row r="268" spans="1:20" ht="27" customHeight="1" thickBot="1" x14ac:dyDescent="0.25">
      <c r="B268" s="65"/>
      <c r="C268" s="61" t="s">
        <v>1025</v>
      </c>
      <c r="D268" s="62" t="s">
        <v>1026</v>
      </c>
      <c r="E268" s="4">
        <v>270</v>
      </c>
      <c r="F268" s="58">
        <f>SUM(F266,F267)</f>
        <v>0</v>
      </c>
      <c r="G268" s="58">
        <f t="shared" ref="G268:N268" si="13">SUM(G266,G267)</f>
        <v>0</v>
      </c>
      <c r="H268" s="58">
        <f t="shared" si="13"/>
        <v>0</v>
      </c>
      <c r="I268" s="58">
        <f t="shared" si="13"/>
        <v>0</v>
      </c>
      <c r="J268" s="58">
        <f t="shared" si="13"/>
        <v>0</v>
      </c>
      <c r="K268" s="58">
        <f t="shared" si="13"/>
        <v>0</v>
      </c>
      <c r="L268" s="58">
        <f t="shared" si="13"/>
        <v>0</v>
      </c>
      <c r="M268" s="58">
        <f t="shared" si="13"/>
        <v>0</v>
      </c>
      <c r="N268" s="58">
        <f t="shared" si="13"/>
        <v>0</v>
      </c>
      <c r="P268" s="58">
        <f>SUM(P266,P267)</f>
        <v>0</v>
      </c>
      <c r="Q268" s="58">
        <f>SUM(Q266,Q267)</f>
        <v>0</v>
      </c>
      <c r="R268" s="58">
        <f>SUM(R266,R267)</f>
        <v>0</v>
      </c>
      <c r="S268" s="58">
        <f>SUM(S266,S267)</f>
        <v>0</v>
      </c>
      <c r="T268" s="4">
        <v>270</v>
      </c>
    </row>
    <row r="269" spans="1:20" ht="35.25" hidden="1" customHeight="1" thickTop="1" x14ac:dyDescent="0.2">
      <c r="N269" s="383"/>
      <c r="S269" s="383"/>
    </row>
    <row r="270" spans="1:20" ht="31.5" hidden="1" customHeight="1" x14ac:dyDescent="0.2">
      <c r="N270" s="383"/>
      <c r="S270" s="383"/>
    </row>
    <row r="271" spans="1:20" ht="31.5" hidden="1" customHeight="1" x14ac:dyDescent="0.2">
      <c r="N271" s="383"/>
      <c r="S271" s="383"/>
    </row>
    <row r="272" spans="1:20" ht="31.5" hidden="1" customHeight="1" x14ac:dyDescent="0.2">
      <c r="N272" s="383"/>
      <c r="S272" s="383"/>
    </row>
    <row r="273" spans="3:20" ht="27" hidden="1" customHeight="1" x14ac:dyDescent="0.2">
      <c r="N273" s="383"/>
      <c r="S273" s="383"/>
    </row>
    <row r="274" spans="3:20" ht="6" customHeight="1" thickTop="1" x14ac:dyDescent="0.2">
      <c r="C274" s="15"/>
      <c r="D274" s="15"/>
      <c r="E274" s="15"/>
      <c r="F274" s="15"/>
      <c r="G274" s="15"/>
      <c r="H274" s="15"/>
      <c r="I274" s="15"/>
      <c r="J274" s="15"/>
      <c r="K274" s="15"/>
      <c r="L274" s="15"/>
      <c r="M274" s="15"/>
      <c r="N274" s="15"/>
      <c r="P274" s="15"/>
      <c r="Q274" s="15"/>
      <c r="R274" s="15"/>
      <c r="S274" s="15"/>
      <c r="T274" s="15"/>
    </row>
    <row r="275" spans="3:20" ht="19.5" customHeight="1" x14ac:dyDescent="0.2">
      <c r="C275" s="171" t="s">
        <v>954</v>
      </c>
      <c r="N275" s="383"/>
      <c r="S275" s="383"/>
      <c r="T275" s="320" t="s">
        <v>366</v>
      </c>
    </row>
    <row r="276" spans="3:20" x14ac:dyDescent="0.2">
      <c r="N276" s="383"/>
      <c r="S276" s="383"/>
    </row>
    <row r="277" spans="3:20" ht="12.75" hidden="1" customHeight="1" x14ac:dyDescent="0.2">
      <c r="F277" s="414"/>
      <c r="G277" s="414"/>
      <c r="H277" s="414"/>
      <c r="I277" s="414"/>
      <c r="J277" s="414"/>
      <c r="K277" s="414"/>
      <c r="L277" s="414"/>
      <c r="M277" s="414"/>
      <c r="N277" s="414"/>
      <c r="O277" s="414"/>
      <c r="P277" s="414"/>
      <c r="Q277" s="414"/>
      <c r="R277" s="414"/>
      <c r="S277" s="414"/>
    </row>
    <row r="278" spans="3:20" ht="12.75" hidden="1" customHeight="1" x14ac:dyDescent="0.2">
      <c r="F278" s="414"/>
      <c r="G278" s="414"/>
      <c r="H278" s="414"/>
      <c r="I278" s="414"/>
      <c r="J278" s="414"/>
      <c r="K278" s="414"/>
      <c r="L278" s="414"/>
      <c r="M278" s="414"/>
      <c r="N278" s="414"/>
      <c r="O278" s="414"/>
      <c r="P278" s="414"/>
      <c r="Q278" s="414"/>
      <c r="R278" s="414"/>
      <c r="S278" s="414"/>
    </row>
    <row r="279" spans="3:20" hidden="1" x14ac:dyDescent="0.2">
      <c r="F279" s="456"/>
      <c r="G279" s="414"/>
      <c r="H279" s="414"/>
      <c r="I279" s="414"/>
      <c r="J279" s="414"/>
      <c r="K279" s="414"/>
      <c r="L279" s="414"/>
      <c r="M279" s="414"/>
      <c r="N279" s="414"/>
      <c r="O279" s="414"/>
      <c r="P279" s="414"/>
      <c r="Q279" s="414"/>
      <c r="R279" s="414"/>
      <c r="S279" s="414"/>
    </row>
    <row r="280" spans="3:20" ht="12.75" hidden="1" customHeight="1" x14ac:dyDescent="0.2">
      <c r="F280" s="324"/>
      <c r="N280" s="383"/>
      <c r="S280" s="383"/>
      <c r="T280" s="13"/>
    </row>
    <row r="281" spans="3:20" ht="12.75" hidden="1" customHeight="1" x14ac:dyDescent="0.2">
      <c r="F281" s="324"/>
      <c r="N281" s="383"/>
      <c r="S281" s="383"/>
    </row>
    <row r="282" spans="3:20" ht="12.75" hidden="1" customHeight="1" x14ac:dyDescent="0.2">
      <c r="F282" s="11"/>
      <c r="N282" s="383"/>
      <c r="S282" s="383"/>
    </row>
    <row r="283" spans="3:20" ht="12.75" customHeight="1" x14ac:dyDescent="0.2">
      <c r="C283" s="195" t="str">
        <f>"Version: "&amp;C318</f>
        <v>Version: 1.00.D0</v>
      </c>
      <c r="F283" s="12"/>
      <c r="N283" s="383"/>
      <c r="S283" s="383"/>
    </row>
    <row r="284" spans="3:20" x14ac:dyDescent="0.2">
      <c r="C284" s="141" t="s">
        <v>793</v>
      </c>
      <c r="F284" s="324"/>
      <c r="N284" s="383"/>
      <c r="S284" s="383"/>
    </row>
    <row r="285" spans="3:20" x14ac:dyDescent="0.2">
      <c r="C285" s="91" t="s">
        <v>416</v>
      </c>
      <c r="D285" s="91"/>
      <c r="E285" s="142"/>
      <c r="F285" s="177" t="str">
        <f t="shared" ref="F285:L285" si="14">IF(MIN(F18:F273)&lt;0,"ERROR","")</f>
        <v/>
      </c>
      <c r="G285" s="177" t="str">
        <f t="shared" si="14"/>
        <v/>
      </c>
      <c r="H285" s="177" t="str">
        <f t="shared" si="14"/>
        <v/>
      </c>
      <c r="I285" s="177" t="str">
        <f t="shared" si="14"/>
        <v/>
      </c>
      <c r="J285" s="177" t="str">
        <f t="shared" si="14"/>
        <v/>
      </c>
      <c r="K285" s="177" t="str">
        <f t="shared" si="14"/>
        <v/>
      </c>
      <c r="L285" s="177" t="str">
        <f t="shared" si="14"/>
        <v/>
      </c>
      <c r="M285" s="474"/>
      <c r="N285" s="474"/>
      <c r="O285" s="474"/>
      <c r="P285" s="177" t="str">
        <f>IF(MIN(P18:P273)&lt;0,"ERROR","")</f>
        <v/>
      </c>
      <c r="Q285" s="177" t="str">
        <f>IF(MIN(Q18:Q273)&lt;0,"ERROR","")</f>
        <v/>
      </c>
      <c r="R285" s="474"/>
      <c r="S285" s="474"/>
    </row>
    <row r="286" spans="3:20" x14ac:dyDescent="0.2">
      <c r="C286" s="143" t="s">
        <v>792</v>
      </c>
      <c r="D286" s="143"/>
      <c r="E286" s="154"/>
      <c r="F286" s="177" t="str">
        <f t="shared" ref="F286:M286" si="15">IF(MAX(F19:F66,F69:F73,F75:F125,F128:F130,F132:F163,F165:F177,F180:F195,F197:F229,F231:F263,F267)&gt;100000,"Warnung","")</f>
        <v/>
      </c>
      <c r="G286" s="177" t="str">
        <f t="shared" si="15"/>
        <v/>
      </c>
      <c r="H286" s="177" t="str">
        <f t="shared" si="15"/>
        <v/>
      </c>
      <c r="I286" s="177" t="str">
        <f t="shared" si="15"/>
        <v/>
      </c>
      <c r="J286" s="177" t="str">
        <f t="shared" si="15"/>
        <v/>
      </c>
      <c r="K286" s="177" t="str">
        <f t="shared" si="15"/>
        <v/>
      </c>
      <c r="L286" s="177" t="str">
        <f t="shared" si="15"/>
        <v/>
      </c>
      <c r="M286" s="177" t="str">
        <f t="shared" si="15"/>
        <v/>
      </c>
      <c r="N286" s="177" t="str">
        <f>IF(MAX(N266)&gt;100000,"Warnung","")</f>
        <v/>
      </c>
      <c r="O286" s="474"/>
      <c r="P286" s="177" t="str">
        <f>IF(MAX(P19:P66,P69:P73,P75:P125,P128:P130,P132:P163,P165:P177,P180:P195,P197:P229,P231:P263,P267)&gt;100000,"Warnung","")</f>
        <v/>
      </c>
      <c r="Q286" s="177" t="str">
        <f>IF(MAX(Q19:Q66,Q69:Q73,Q75:Q125,Q128:Q130,Q132:Q163,Q165:Q177,Q180:Q195,Q197:Q229,Q231:Q263,Q267)&gt;100000,"Warnung","")</f>
        <v/>
      </c>
      <c r="R286" s="177" t="str">
        <f>IF(MAX(R19:R66,R69:R73,R75:R125,R128:R130,R132:R163,R165:R177,R180:R195,R197:R229,R231:R263,R267)&gt;100000,"Warnung","")</f>
        <v/>
      </c>
      <c r="S286" s="177" t="str">
        <f>IF(MAX(S268)&gt;100000,"Warnung","")</f>
        <v/>
      </c>
    </row>
    <row r="287" spans="3:20" x14ac:dyDescent="0.2">
      <c r="C287" s="156"/>
      <c r="N287" s="383"/>
      <c r="S287" s="383"/>
    </row>
    <row r="288" spans="3:20" x14ac:dyDescent="0.2">
      <c r="N288" s="383"/>
      <c r="S288" s="383"/>
    </row>
    <row r="289" spans="3:19" x14ac:dyDescent="0.2">
      <c r="C289" s="156"/>
      <c r="D289" s="156"/>
      <c r="E289" s="156"/>
      <c r="N289" s="383"/>
      <c r="S289" s="383"/>
    </row>
    <row r="290" spans="3:19" x14ac:dyDescent="0.2">
      <c r="C290" s="156"/>
      <c r="D290" s="156"/>
      <c r="E290" s="156"/>
      <c r="N290" s="383"/>
      <c r="S290" s="383"/>
    </row>
    <row r="291" spans="3:19" x14ac:dyDescent="0.2">
      <c r="N291" s="383"/>
      <c r="S291" s="383"/>
    </row>
    <row r="292" spans="3:19" x14ac:dyDescent="0.2">
      <c r="N292" s="383"/>
      <c r="S292" s="383"/>
    </row>
    <row r="293" spans="3:19" x14ac:dyDescent="0.2">
      <c r="N293" s="383"/>
      <c r="S293" s="383"/>
    </row>
    <row r="294" spans="3:19" x14ac:dyDescent="0.2">
      <c r="N294" s="383"/>
      <c r="S294" s="383"/>
    </row>
    <row r="295" spans="3:19" x14ac:dyDescent="0.2">
      <c r="N295" s="383"/>
      <c r="S295" s="383"/>
    </row>
    <row r="296" spans="3:19" x14ac:dyDescent="0.2">
      <c r="N296" s="383"/>
      <c r="S296" s="383"/>
    </row>
    <row r="297" spans="3:19" x14ac:dyDescent="0.2">
      <c r="N297" s="383"/>
      <c r="S297" s="383"/>
    </row>
    <row r="298" spans="3:19" x14ac:dyDescent="0.2">
      <c r="N298" s="383"/>
      <c r="S298" s="383"/>
    </row>
    <row r="299" spans="3:19" x14ac:dyDescent="0.2">
      <c r="N299" s="383"/>
      <c r="S299" s="383"/>
    </row>
    <row r="300" spans="3:19" x14ac:dyDescent="0.2">
      <c r="N300" s="383"/>
      <c r="S300" s="383"/>
    </row>
    <row r="301" spans="3:19" x14ac:dyDescent="0.2">
      <c r="N301" s="383"/>
      <c r="S301" s="383"/>
    </row>
    <row r="302" spans="3:19" x14ac:dyDescent="0.2">
      <c r="N302" s="383"/>
      <c r="S302" s="383"/>
    </row>
    <row r="306" spans="1:19" x14ac:dyDescent="0.2">
      <c r="A306" s="310"/>
    </row>
    <row r="307" spans="1:19" hidden="1" x14ac:dyDescent="0.2">
      <c r="C307" s="320" t="s">
        <v>785</v>
      </c>
      <c r="D307" s="320">
        <f>SUM(F307:S307)</f>
        <v>0</v>
      </c>
      <c r="F307" s="281">
        <f>COUNTA(F19:F66,F69:F73,F75:F125,F128:F130,F132:F163,F165:F177,F180:F195,F197:F229,F231:F263,F267)</f>
        <v>0</v>
      </c>
      <c r="G307" s="281">
        <f t="shared" ref="G307:M307" si="16">COUNTA(G19:G66,G69:G73,G75:G125,G128:G130,G132:G163,G165:G177,G180:G195,G197:G229,G231:G263,G267)</f>
        <v>0</v>
      </c>
      <c r="H307" s="281">
        <f t="shared" si="16"/>
        <v>0</v>
      </c>
      <c r="I307" s="281">
        <f t="shared" si="16"/>
        <v>0</v>
      </c>
      <c r="J307" s="281">
        <f t="shared" si="16"/>
        <v>0</v>
      </c>
      <c r="K307" s="281">
        <f t="shared" si="16"/>
        <v>0</v>
      </c>
      <c r="L307" s="281">
        <f t="shared" si="16"/>
        <v>0</v>
      </c>
      <c r="M307" s="281">
        <f t="shared" si="16"/>
        <v>0</v>
      </c>
      <c r="N307" s="281">
        <f>COUNTA(N19:N66,N69:N73,N75:N125,N128:N130,N132:N163,N165:N177,N180:N195,N197:N229,N231:N263,N266)</f>
        <v>0</v>
      </c>
      <c r="O307" s="281"/>
      <c r="P307" s="281">
        <f>COUNTA(P19:P66,P69:P73,P75:P125,P128:P130,P132:P163,P165:P177,P180:P195,P197:P229,P231:P263,P267)</f>
        <v>0</v>
      </c>
      <c r="Q307" s="281">
        <f>COUNTA(Q19:Q66,Q69:Q73,Q75:Q125,Q128:Q130,Q132:Q163,Q165:Q177,Q180:Q195,Q197:Q229,Q231:Q263,Q267)</f>
        <v>0</v>
      </c>
      <c r="R307" s="281">
        <f>COUNTA(R19:R66,R69:R73,R75:R125,R128:R130,R132:R163,R165:R177,R180:R195,R197:R229,R231:R263,R267)</f>
        <v>0</v>
      </c>
      <c r="S307" s="281">
        <f>COUNTA(S19:S66,S69:S73,S75:S125,S128:S130,S132:S163,S165:S177,S180:S195,S197:S229,S231:S263,S266)</f>
        <v>0</v>
      </c>
    </row>
    <row r="308" spans="1:19" hidden="1" x14ac:dyDescent="0.2">
      <c r="C308" s="320" t="s">
        <v>801</v>
      </c>
      <c r="D308" s="320">
        <f>COUNTIF(F308:T308,TRUE)</f>
        <v>0</v>
      </c>
      <c r="F308" s="475"/>
      <c r="G308" s="475"/>
      <c r="H308" s="475" t="b">
        <f>Metadata!$D$38</f>
        <v>0</v>
      </c>
      <c r="I308" s="475" t="b">
        <f>Metadata!$D$44</f>
        <v>0</v>
      </c>
      <c r="J308" s="475"/>
      <c r="K308" s="475" t="b">
        <f>Metadata!$D$38</f>
        <v>0</v>
      </c>
      <c r="L308" s="475" t="b">
        <f>Metadata!$D$44</f>
        <v>0</v>
      </c>
      <c r="M308" s="475"/>
      <c r="N308" s="475"/>
      <c r="O308" s="475"/>
      <c r="P308" s="475"/>
      <c r="Q308" s="475"/>
      <c r="R308" s="475"/>
      <c r="S308" s="475"/>
    </row>
    <row r="309" spans="1:19" hidden="1" x14ac:dyDescent="0.2"/>
    <row r="315" spans="1:19" x14ac:dyDescent="0.2">
      <c r="B315" s="218" t="s">
        <v>5</v>
      </c>
      <c r="C315" s="219" t="str">
        <f>S2</f>
        <v>XXXXXX</v>
      </c>
    </row>
    <row r="316" spans="1:19" x14ac:dyDescent="0.2">
      <c r="B316" s="85"/>
      <c r="C316" s="220" t="str">
        <f>S1</f>
        <v>INA44</v>
      </c>
    </row>
    <row r="317" spans="1:19" x14ac:dyDescent="0.2">
      <c r="B317" s="85"/>
      <c r="C317" s="221" t="str">
        <f>S3</f>
        <v>TT.MM.JJJJ</v>
      </c>
    </row>
    <row r="318" spans="1:19" x14ac:dyDescent="0.2">
      <c r="B318" s="85"/>
      <c r="C318" s="222" t="s">
        <v>370</v>
      </c>
    </row>
    <row r="319" spans="1:19" x14ac:dyDescent="0.2">
      <c r="B319" s="85"/>
      <c r="C319" s="220" t="str">
        <f>F17</f>
        <v>Kol. 01</v>
      </c>
    </row>
    <row r="320" spans="1:19" x14ac:dyDescent="0.2">
      <c r="B320" s="85"/>
      <c r="C320" s="223">
        <f>COUNTIF(F285:AH292,"ERROR")</f>
        <v>0</v>
      </c>
    </row>
    <row r="321" spans="2:3" x14ac:dyDescent="0.2">
      <c r="B321" s="179"/>
      <c r="C321" s="224">
        <f>COUNTIF(F285:AH292,"WARNUNG")</f>
        <v>0</v>
      </c>
    </row>
  </sheetData>
  <sheetProtection sheet="1" autoFilter="0"/>
  <autoFilter ref="B17:C263"/>
  <mergeCells count="25">
    <mergeCell ref="G16:I16"/>
    <mergeCell ref="J16:L16"/>
    <mergeCell ref="R12:R15"/>
    <mergeCell ref="S12:S15"/>
    <mergeCell ref="B14:C15"/>
    <mergeCell ref="G14:G15"/>
    <mergeCell ref="H14:I14"/>
    <mergeCell ref="J14:J15"/>
    <mergeCell ref="K14:L14"/>
    <mergeCell ref="F5:P5"/>
    <mergeCell ref="F11:N11"/>
    <mergeCell ref="P11:S11"/>
    <mergeCell ref="F12:F15"/>
    <mergeCell ref="G12:I13"/>
    <mergeCell ref="J12:L13"/>
    <mergeCell ref="M12:M15"/>
    <mergeCell ref="N12:N15"/>
    <mergeCell ref="P12:P15"/>
    <mergeCell ref="Q12:Q15"/>
    <mergeCell ref="S1:T1"/>
    <mergeCell ref="U1:V1"/>
    <mergeCell ref="S2:T2"/>
    <mergeCell ref="U2:V2"/>
    <mergeCell ref="S3:T3"/>
    <mergeCell ref="U3:V3"/>
  </mergeCells>
  <conditionalFormatting sqref="F10">
    <cfRule type="expression" dxfId="11" priority="11" stopIfTrue="1">
      <formula>$D$308&gt;0</formula>
    </cfRule>
  </conditionalFormatting>
  <conditionalFormatting sqref="K18:K268 H18:H268">
    <cfRule type="expression" dxfId="10" priority="1082" stopIfTrue="1">
      <formula>$H$308=TRUE</formula>
    </cfRule>
  </conditionalFormatting>
  <conditionalFormatting sqref="L18:L268 I18:I268">
    <cfRule type="expression" dxfId="9" priority="2" stopIfTrue="1">
      <formula>$I$308=TRUE</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N12:N15" location="'INQ-A44.MELD'!N266" display="'INQ-A44.MELD'!N266"/>
    <hyperlink ref="S12:S15" location="'INQ-A44.MELD'!S266" display="'INQ-A44.MELD'!S266"/>
    <hyperlink ref="R16:S16" location="Note_04" display="4."/>
    <hyperlink ref="G16:I16" location="Note_7.2" display="7.2."/>
    <hyperlink ref="P16" location="Note_7.2" display="7.2"/>
    <hyperlink ref="Q16" location="Note_7.3" display="7.3"/>
    <hyperlink ref="M16" location="Note_7.4" display="7.4"/>
    <hyperlink ref="R16" location="Note_7.4" display="7.4"/>
    <hyperlink ref="N16" location="Note_7.5" display="7.5"/>
    <hyperlink ref="S16" location="Note_7.5" display="7.5"/>
    <hyperlink ref="F16" location="Note_7.1" display="7.1"/>
    <hyperlink ref="J16:L16" location="Note_7.3" display="7.3"/>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&amp;L&amp;"Arial,Fett"SNB vertraulich&amp;C&amp;D&amp;RSeite &amp;P</oddFooter>
  </headerFooter>
  <rowBreaks count="6" manualBreakCount="6">
    <brk id="50" min="5" max="19" man="1"/>
    <brk id="91" min="5" max="19" man="1"/>
    <brk id="125" min="5" max="19" man="1"/>
    <brk id="163" min="5" max="19" man="1"/>
    <brk id="195" min="5" max="23" man="1"/>
    <brk id="229" min="5" max="19" man="1"/>
  </rowBreaks>
  <colBreaks count="1" manualBreakCount="1">
    <brk id="20" min="17" max="108"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1"/>
  <sheetViews>
    <sheetView showGridLines="0" showRowColHeaders="0" zoomScale="80" zoomScaleNormal="80" workbookViewId="0">
      <pane xSplit="5" ySplit="17" topLeftCell="F18" activePane="bottomRight" state="frozen"/>
      <selection pane="topRight"/>
      <selection pane="bottomLeft"/>
      <selection pane="bottomRight" activeCell="F19" sqref="F19"/>
    </sheetView>
  </sheetViews>
  <sheetFormatPr baseColWidth="10" defaultColWidth="9.140625" defaultRowHeight="12.75" x14ac:dyDescent="0.2"/>
  <cols>
    <col min="1" max="1" width="4.7109375" style="320" customWidth="1"/>
    <col min="2" max="2" width="10.42578125" style="320" customWidth="1"/>
    <col min="3" max="3" width="54.7109375" style="320" customWidth="1"/>
    <col min="4" max="4" width="7.85546875" style="320" customWidth="1"/>
    <col min="5" max="5" width="4.7109375" style="320" customWidth="1"/>
    <col min="6" max="14" width="15.140625" style="320" customWidth="1"/>
    <col min="15" max="15" width="1.7109375" style="320" customWidth="1"/>
    <col min="16" max="19" width="15.140625" style="320" customWidth="1"/>
    <col min="20" max="20" width="4.7109375" style="320" customWidth="1"/>
    <col min="21" max="21" width="19.7109375" style="320" customWidth="1"/>
    <col min="22" max="16384" width="9.140625" style="320"/>
  </cols>
  <sheetData>
    <row r="1" spans="2:22" ht="21" customHeight="1" x14ac:dyDescent="0.25">
      <c r="F1" s="347" t="s">
        <v>1068</v>
      </c>
      <c r="G1" s="526"/>
      <c r="H1" s="526"/>
      <c r="I1" s="526"/>
      <c r="J1" s="526"/>
      <c r="K1" s="526"/>
      <c r="L1" s="526"/>
      <c r="M1" s="526"/>
      <c r="N1" s="526"/>
      <c r="O1" s="526"/>
      <c r="P1" s="526"/>
      <c r="R1" s="13" t="s">
        <v>1</v>
      </c>
      <c r="S1" s="787" t="s">
        <v>1082</v>
      </c>
      <c r="T1" s="787"/>
      <c r="U1" s="662"/>
      <c r="V1" s="662"/>
    </row>
    <row r="2" spans="2:22" ht="21" customHeight="1" x14ac:dyDescent="0.25">
      <c r="F2" s="573" t="s">
        <v>809</v>
      </c>
      <c r="G2" s="526"/>
      <c r="H2" s="526"/>
      <c r="I2" s="526"/>
      <c r="J2" s="526"/>
      <c r="K2" s="526"/>
      <c r="L2" s="526"/>
      <c r="M2" s="526"/>
      <c r="N2" s="526"/>
      <c r="O2" s="526"/>
      <c r="P2" s="526"/>
      <c r="R2" s="13" t="s">
        <v>1143</v>
      </c>
      <c r="S2" s="788" t="str">
        <f>Start!H3</f>
        <v>XXXXXX</v>
      </c>
      <c r="T2" s="789"/>
      <c r="U2" s="662"/>
      <c r="V2" s="662"/>
    </row>
    <row r="3" spans="2:22" ht="21" customHeight="1" x14ac:dyDescent="0.2">
      <c r="F3" s="181" t="s">
        <v>1056</v>
      </c>
      <c r="G3" s="526"/>
      <c r="H3" s="526"/>
      <c r="I3" s="526"/>
      <c r="J3" s="526"/>
      <c r="K3" s="526"/>
      <c r="L3" s="526"/>
      <c r="M3" s="526"/>
      <c r="N3" s="526"/>
      <c r="O3" s="526"/>
      <c r="P3" s="526"/>
      <c r="R3" s="13" t="s">
        <v>3</v>
      </c>
      <c r="S3" s="790" t="str">
        <f>Start!H4</f>
        <v>TT.MM.JJJJ</v>
      </c>
      <c r="T3" s="791"/>
      <c r="U3" s="662"/>
      <c r="V3" s="662"/>
    </row>
    <row r="4" spans="2:22" ht="15.75" x14ac:dyDescent="0.25">
      <c r="F4" s="567"/>
      <c r="G4" s="526"/>
      <c r="H4" s="526"/>
      <c r="I4" s="526"/>
      <c r="J4" s="526"/>
      <c r="K4" s="526"/>
      <c r="L4" s="526"/>
      <c r="M4" s="526"/>
      <c r="N4" s="526"/>
      <c r="O4" s="526"/>
      <c r="P4" s="526"/>
    </row>
    <row r="5" spans="2:22" ht="18" customHeight="1" x14ac:dyDescent="0.2">
      <c r="F5" s="795" t="s">
        <v>1062</v>
      </c>
      <c r="G5" s="795"/>
      <c r="H5" s="795"/>
      <c r="I5" s="795"/>
      <c r="J5" s="795"/>
      <c r="K5" s="795"/>
      <c r="L5" s="795"/>
      <c r="M5" s="795"/>
      <c r="N5" s="795"/>
      <c r="O5" s="795"/>
      <c r="P5" s="795"/>
    </row>
    <row r="6" spans="2:22" ht="15.75" hidden="1" x14ac:dyDescent="0.25">
      <c r="F6" s="18"/>
    </row>
    <row r="7" spans="2:22" ht="15.75" hidden="1" x14ac:dyDescent="0.25">
      <c r="F7" s="18"/>
    </row>
    <row r="8" spans="2:22" ht="15.75" hidden="1" x14ac:dyDescent="0.25">
      <c r="F8" s="18"/>
    </row>
    <row r="9" spans="2:22" x14ac:dyDescent="0.2">
      <c r="B9" s="312"/>
      <c r="F9" s="178"/>
    </row>
    <row r="10" spans="2:22" x14ac:dyDescent="0.2">
      <c r="B10" s="313"/>
      <c r="F10" s="335" t="s">
        <v>803</v>
      </c>
      <c r="H10" s="335"/>
    </row>
    <row r="11" spans="2:22" ht="15" x14ac:dyDescent="0.2">
      <c r="B11" s="314"/>
      <c r="D11" s="14"/>
      <c r="E11" s="5"/>
      <c r="F11" s="810" t="s">
        <v>677</v>
      </c>
      <c r="G11" s="810"/>
      <c r="H11" s="810"/>
      <c r="I11" s="810"/>
      <c r="J11" s="810"/>
      <c r="K11" s="810"/>
      <c r="L11" s="810"/>
      <c r="M11" s="810"/>
      <c r="N11" s="811"/>
      <c r="O11" s="244"/>
      <c r="P11" s="813" t="s">
        <v>678</v>
      </c>
      <c r="Q11" s="810"/>
      <c r="R11" s="810"/>
      <c r="S11" s="810"/>
      <c r="T11" s="5"/>
    </row>
    <row r="12" spans="2:22" ht="12.75" customHeight="1" x14ac:dyDescent="0.2">
      <c r="B12" s="317"/>
      <c r="D12" s="14"/>
      <c r="E12" s="6"/>
      <c r="F12" s="796" t="s">
        <v>721</v>
      </c>
      <c r="G12" s="804" t="s">
        <v>692</v>
      </c>
      <c r="H12" s="805"/>
      <c r="I12" s="806"/>
      <c r="J12" s="804" t="s">
        <v>726</v>
      </c>
      <c r="K12" s="805"/>
      <c r="L12" s="806"/>
      <c r="M12" s="796" t="s">
        <v>725</v>
      </c>
      <c r="N12" s="799" t="s">
        <v>952</v>
      </c>
      <c r="O12" s="245"/>
      <c r="P12" s="796" t="s">
        <v>692</v>
      </c>
      <c r="Q12" s="796" t="s">
        <v>726</v>
      </c>
      <c r="R12" s="796" t="s">
        <v>725</v>
      </c>
      <c r="S12" s="799" t="s">
        <v>952</v>
      </c>
      <c r="T12" s="6"/>
    </row>
    <row r="13" spans="2:22" ht="20.25" customHeight="1" x14ac:dyDescent="0.2">
      <c r="D13" s="14"/>
      <c r="E13" s="6"/>
      <c r="F13" s="797"/>
      <c r="G13" s="807"/>
      <c r="H13" s="808"/>
      <c r="I13" s="809"/>
      <c r="J13" s="807"/>
      <c r="K13" s="808"/>
      <c r="L13" s="809"/>
      <c r="M13" s="797"/>
      <c r="N13" s="814"/>
      <c r="O13" s="245"/>
      <c r="P13" s="797"/>
      <c r="Q13" s="797"/>
      <c r="R13" s="797"/>
      <c r="S13" s="814"/>
      <c r="T13" s="6"/>
    </row>
    <row r="14" spans="2:22" ht="40.5" customHeight="1" x14ac:dyDescent="0.2">
      <c r="B14" s="816" t="s">
        <v>1067</v>
      </c>
      <c r="C14" s="786"/>
      <c r="D14" s="14"/>
      <c r="E14" s="6"/>
      <c r="F14" s="797"/>
      <c r="G14" s="797" t="s">
        <v>1033</v>
      </c>
      <c r="H14" s="802" t="s">
        <v>724</v>
      </c>
      <c r="I14" s="803"/>
      <c r="J14" s="797" t="s">
        <v>1033</v>
      </c>
      <c r="K14" s="802" t="s">
        <v>724</v>
      </c>
      <c r="L14" s="803"/>
      <c r="M14" s="797"/>
      <c r="N14" s="814"/>
      <c r="O14" s="245"/>
      <c r="P14" s="797"/>
      <c r="Q14" s="797"/>
      <c r="R14" s="797"/>
      <c r="S14" s="814"/>
      <c r="T14" s="6"/>
    </row>
    <row r="15" spans="2:22" ht="20.25" customHeight="1" x14ac:dyDescent="0.2">
      <c r="B15" s="786"/>
      <c r="C15" s="786"/>
      <c r="D15" s="14"/>
      <c r="E15" s="6"/>
      <c r="F15" s="798"/>
      <c r="G15" s="812"/>
      <c r="H15" s="322" t="s">
        <v>723</v>
      </c>
      <c r="I15" s="247" t="s">
        <v>722</v>
      </c>
      <c r="J15" s="812"/>
      <c r="K15" s="322" t="s">
        <v>723</v>
      </c>
      <c r="L15" s="247" t="s">
        <v>722</v>
      </c>
      <c r="M15" s="798"/>
      <c r="N15" s="815"/>
      <c r="O15" s="245"/>
      <c r="P15" s="798"/>
      <c r="Q15" s="798"/>
      <c r="R15" s="798"/>
      <c r="S15" s="815"/>
      <c r="T15" s="6"/>
    </row>
    <row r="16" spans="2:22" x14ac:dyDescent="0.2">
      <c r="D16" s="14"/>
      <c r="E16" s="6"/>
      <c r="F16" s="424" t="s">
        <v>751</v>
      </c>
      <c r="G16" s="792" t="s">
        <v>752</v>
      </c>
      <c r="H16" s="794"/>
      <c r="I16" s="793"/>
      <c r="J16" s="792" t="s">
        <v>753</v>
      </c>
      <c r="K16" s="794"/>
      <c r="L16" s="793"/>
      <c r="M16" s="424" t="s">
        <v>754</v>
      </c>
      <c r="N16" s="316" t="s">
        <v>755</v>
      </c>
      <c r="O16" s="201"/>
      <c r="P16" s="424" t="s">
        <v>752</v>
      </c>
      <c r="Q16" s="424" t="s">
        <v>753</v>
      </c>
      <c r="R16" s="424" t="s">
        <v>754</v>
      </c>
      <c r="S16" s="424" t="s">
        <v>755</v>
      </c>
      <c r="T16" s="6"/>
    </row>
    <row r="17" spans="1:20" ht="36" customHeight="1" x14ac:dyDescent="0.2">
      <c r="A17" s="137"/>
      <c r="B17" s="60" t="s">
        <v>365</v>
      </c>
      <c r="C17" s="457" t="s">
        <v>720</v>
      </c>
      <c r="D17" s="455" t="s">
        <v>2</v>
      </c>
      <c r="E17" s="7"/>
      <c r="F17" s="59" t="s">
        <v>701</v>
      </c>
      <c r="G17" s="3" t="s">
        <v>702</v>
      </c>
      <c r="H17" s="59" t="s">
        <v>703</v>
      </c>
      <c r="I17" s="3" t="s">
        <v>704</v>
      </c>
      <c r="J17" s="59" t="s">
        <v>727</v>
      </c>
      <c r="K17" s="3" t="s">
        <v>728</v>
      </c>
      <c r="L17" s="59" t="s">
        <v>729</v>
      </c>
      <c r="M17" s="3" t="s">
        <v>730</v>
      </c>
      <c r="N17" s="59" t="s">
        <v>731</v>
      </c>
      <c r="P17" s="3" t="s">
        <v>732</v>
      </c>
      <c r="Q17" s="59" t="s">
        <v>708</v>
      </c>
      <c r="R17" s="59" t="s">
        <v>709</v>
      </c>
      <c r="S17" s="92" t="s">
        <v>710</v>
      </c>
      <c r="T17" s="7"/>
    </row>
    <row r="18" spans="1:20" ht="35.1" customHeight="1" thickBot="1" x14ac:dyDescent="0.25">
      <c r="A18" s="77"/>
      <c r="B18" s="103" t="s">
        <v>401</v>
      </c>
      <c r="C18" s="104"/>
      <c r="D18" s="105" t="s">
        <v>19</v>
      </c>
      <c r="E18" s="4"/>
      <c r="F18" s="315">
        <f t="shared" ref="F18:M18" si="0">SUM(F19:F66)</f>
        <v>0</v>
      </c>
      <c r="G18" s="315">
        <f t="shared" si="0"/>
        <v>0</v>
      </c>
      <c r="H18" s="315">
        <f t="shared" si="0"/>
        <v>0</v>
      </c>
      <c r="I18" s="315">
        <f t="shared" si="0"/>
        <v>0</v>
      </c>
      <c r="J18" s="315">
        <f t="shared" si="0"/>
        <v>0</v>
      </c>
      <c r="K18" s="315">
        <f t="shared" si="0"/>
        <v>0</v>
      </c>
      <c r="L18" s="315">
        <f t="shared" si="0"/>
        <v>0</v>
      </c>
      <c r="M18" s="315">
        <f t="shared" si="0"/>
        <v>0</v>
      </c>
      <c r="N18" s="390"/>
      <c r="P18" s="315">
        <f>SUM(P19:P66)</f>
        <v>0</v>
      </c>
      <c r="Q18" s="315">
        <f>SUM(Q19:Q66)</f>
        <v>0</v>
      </c>
      <c r="R18" s="315">
        <f>SUM(R19:R66)</f>
        <v>0</v>
      </c>
      <c r="S18" s="390"/>
      <c r="T18" s="4"/>
    </row>
    <row r="19" spans="1:20" ht="15.95" customHeight="1" thickTop="1" x14ac:dyDescent="0.2">
      <c r="A19" s="77"/>
      <c r="B19" s="90" t="s">
        <v>401</v>
      </c>
      <c r="C19" s="102" t="s">
        <v>426</v>
      </c>
      <c r="D19" s="72" t="s">
        <v>138</v>
      </c>
      <c r="E19" s="4">
        <v>1</v>
      </c>
      <c r="F19" s="9"/>
      <c r="G19" s="9"/>
      <c r="H19" s="9"/>
      <c r="I19" s="9"/>
      <c r="J19" s="9"/>
      <c r="K19" s="9"/>
      <c r="L19" s="9"/>
      <c r="M19" s="9"/>
      <c r="N19" s="389"/>
      <c r="P19" s="9"/>
      <c r="Q19" s="9"/>
      <c r="R19" s="9"/>
      <c r="S19" s="389"/>
      <c r="T19" s="4">
        <v>1</v>
      </c>
    </row>
    <row r="20" spans="1:20" s="340" customFormat="1" ht="15.95" customHeight="1" x14ac:dyDescent="0.2">
      <c r="A20" s="77"/>
      <c r="B20" s="90" t="s">
        <v>401</v>
      </c>
      <c r="C20" s="102" t="s">
        <v>331</v>
      </c>
      <c r="D20" s="72" t="s">
        <v>139</v>
      </c>
      <c r="E20" s="4">
        <v>2</v>
      </c>
      <c r="F20" s="9"/>
      <c r="G20" s="9"/>
      <c r="H20" s="9"/>
      <c r="I20" s="9"/>
      <c r="J20" s="9"/>
      <c r="K20" s="9"/>
      <c r="L20" s="9"/>
      <c r="M20" s="9"/>
      <c r="N20" s="389"/>
      <c r="P20" s="9"/>
      <c r="Q20" s="9"/>
      <c r="R20" s="9"/>
      <c r="S20" s="389"/>
      <c r="T20" s="4">
        <v>2</v>
      </c>
    </row>
    <row r="21" spans="1:20" s="340" customFormat="1" ht="15.95" customHeight="1" x14ac:dyDescent="0.2">
      <c r="A21" s="77"/>
      <c r="B21" s="90" t="s">
        <v>401</v>
      </c>
      <c r="C21" s="102" t="s">
        <v>812</v>
      </c>
      <c r="D21" s="72" t="s">
        <v>140</v>
      </c>
      <c r="E21" s="4">
        <v>39</v>
      </c>
      <c r="F21" s="9"/>
      <c r="G21" s="9"/>
      <c r="H21" s="9"/>
      <c r="I21" s="9"/>
      <c r="J21" s="9"/>
      <c r="K21" s="9"/>
      <c r="L21" s="9"/>
      <c r="M21" s="9"/>
      <c r="N21" s="389"/>
      <c r="P21" s="9"/>
      <c r="Q21" s="9"/>
      <c r="R21" s="9"/>
      <c r="S21" s="389"/>
      <c r="T21" s="4">
        <v>39</v>
      </c>
    </row>
    <row r="22" spans="1:20" s="340" customFormat="1" ht="15.95" customHeight="1" x14ac:dyDescent="0.2">
      <c r="A22" s="77"/>
      <c r="B22" s="90" t="s">
        <v>401</v>
      </c>
      <c r="C22" s="102" t="s">
        <v>20</v>
      </c>
      <c r="D22" s="72" t="s">
        <v>21</v>
      </c>
      <c r="E22" s="4">
        <v>3</v>
      </c>
      <c r="F22" s="9"/>
      <c r="G22" s="9"/>
      <c r="H22" s="9"/>
      <c r="I22" s="9"/>
      <c r="J22" s="9"/>
      <c r="K22" s="9"/>
      <c r="L22" s="9"/>
      <c r="M22" s="9"/>
      <c r="N22" s="389"/>
      <c r="P22" s="9"/>
      <c r="Q22" s="9"/>
      <c r="R22" s="9"/>
      <c r="S22" s="389"/>
      <c r="T22" s="4">
        <v>3</v>
      </c>
    </row>
    <row r="23" spans="1:20" s="340" customFormat="1" ht="15.95" customHeight="1" x14ac:dyDescent="0.2">
      <c r="A23" s="77"/>
      <c r="B23" s="90" t="s">
        <v>401</v>
      </c>
      <c r="C23" s="102" t="s">
        <v>427</v>
      </c>
      <c r="D23" s="72" t="s">
        <v>141</v>
      </c>
      <c r="E23" s="4">
        <v>44</v>
      </c>
      <c r="F23" s="9"/>
      <c r="G23" s="9"/>
      <c r="H23" s="9"/>
      <c r="I23" s="9"/>
      <c r="J23" s="9"/>
      <c r="K23" s="9"/>
      <c r="L23" s="9"/>
      <c r="M23" s="9"/>
      <c r="N23" s="389"/>
      <c r="P23" s="9"/>
      <c r="Q23" s="9"/>
      <c r="R23" s="9"/>
      <c r="S23" s="389"/>
      <c r="T23" s="4">
        <v>44</v>
      </c>
    </row>
    <row r="24" spans="1:20" s="340" customFormat="1" ht="15.95" customHeight="1" x14ac:dyDescent="0.2">
      <c r="A24" s="77"/>
      <c r="B24" s="90" t="s">
        <v>401</v>
      </c>
      <c r="C24" s="102" t="s">
        <v>22</v>
      </c>
      <c r="D24" s="72" t="s">
        <v>23</v>
      </c>
      <c r="E24" s="4">
        <v>4</v>
      </c>
      <c r="F24" s="9"/>
      <c r="G24" s="9"/>
      <c r="H24" s="9"/>
      <c r="I24" s="9"/>
      <c r="J24" s="9"/>
      <c r="K24" s="9"/>
      <c r="L24" s="9"/>
      <c r="M24" s="9"/>
      <c r="N24" s="389"/>
      <c r="P24" s="9"/>
      <c r="Q24" s="9"/>
      <c r="R24" s="9"/>
      <c r="S24" s="389"/>
      <c r="T24" s="4">
        <v>4</v>
      </c>
    </row>
    <row r="25" spans="1:20" s="340" customFormat="1" ht="15.95" customHeight="1" x14ac:dyDescent="0.2">
      <c r="A25" s="77"/>
      <c r="B25" s="90" t="s">
        <v>401</v>
      </c>
      <c r="C25" s="339" t="s">
        <v>25</v>
      </c>
      <c r="D25" s="72" t="s">
        <v>26</v>
      </c>
      <c r="E25" s="4">
        <v>6</v>
      </c>
      <c r="F25" s="9"/>
      <c r="G25" s="9"/>
      <c r="H25" s="9"/>
      <c r="I25" s="9"/>
      <c r="J25" s="9"/>
      <c r="K25" s="9"/>
      <c r="L25" s="9"/>
      <c r="M25" s="9"/>
      <c r="N25" s="389"/>
      <c r="P25" s="9"/>
      <c r="Q25" s="9"/>
      <c r="R25" s="9"/>
      <c r="S25" s="389"/>
      <c r="T25" s="4">
        <v>6</v>
      </c>
    </row>
    <row r="26" spans="1:20" s="340" customFormat="1" ht="15.95" customHeight="1" x14ac:dyDescent="0.2">
      <c r="A26" s="77"/>
      <c r="B26" s="90" t="s">
        <v>401</v>
      </c>
      <c r="C26" s="339" t="s">
        <v>357</v>
      </c>
      <c r="D26" s="95" t="s">
        <v>27</v>
      </c>
      <c r="E26" s="4">
        <v>5</v>
      </c>
      <c r="F26" s="9"/>
      <c r="G26" s="9"/>
      <c r="H26" s="9"/>
      <c r="I26" s="9"/>
      <c r="J26" s="9"/>
      <c r="K26" s="9"/>
      <c r="L26" s="9"/>
      <c r="M26" s="9"/>
      <c r="N26" s="389"/>
      <c r="P26" s="9"/>
      <c r="Q26" s="9"/>
      <c r="R26" s="9"/>
      <c r="S26" s="389"/>
      <c r="T26" s="4">
        <v>5</v>
      </c>
    </row>
    <row r="27" spans="1:20" s="340" customFormat="1" ht="15.95" customHeight="1" x14ac:dyDescent="0.2">
      <c r="A27" s="77"/>
      <c r="B27" s="90" t="s">
        <v>401</v>
      </c>
      <c r="C27" s="339" t="s">
        <v>28</v>
      </c>
      <c r="D27" s="72" t="s">
        <v>29</v>
      </c>
      <c r="E27" s="4">
        <v>27</v>
      </c>
      <c r="F27" s="9"/>
      <c r="G27" s="9"/>
      <c r="H27" s="9"/>
      <c r="I27" s="9"/>
      <c r="J27" s="9"/>
      <c r="K27" s="9"/>
      <c r="L27" s="9"/>
      <c r="M27" s="9"/>
      <c r="N27" s="389"/>
      <c r="P27" s="9"/>
      <c r="Q27" s="9"/>
      <c r="R27" s="9"/>
      <c r="S27" s="389"/>
      <c r="T27" s="4">
        <v>27</v>
      </c>
    </row>
    <row r="28" spans="1:20" s="340" customFormat="1" ht="15.95" customHeight="1" x14ac:dyDescent="0.2">
      <c r="A28" s="77"/>
      <c r="B28" s="90" t="s">
        <v>401</v>
      </c>
      <c r="C28" s="102" t="s">
        <v>896</v>
      </c>
      <c r="D28" s="72" t="s">
        <v>142</v>
      </c>
      <c r="E28" s="4">
        <v>50</v>
      </c>
      <c r="F28" s="9"/>
      <c r="G28" s="9"/>
      <c r="H28" s="9"/>
      <c r="I28" s="9"/>
      <c r="J28" s="9"/>
      <c r="K28" s="9"/>
      <c r="L28" s="9"/>
      <c r="M28" s="9"/>
      <c r="N28" s="389"/>
      <c r="P28" s="9"/>
      <c r="Q28" s="9"/>
      <c r="R28" s="9"/>
      <c r="S28" s="389"/>
      <c r="T28" s="4">
        <v>50</v>
      </c>
    </row>
    <row r="29" spans="1:20" s="340" customFormat="1" ht="15.95" customHeight="1" x14ac:dyDescent="0.2">
      <c r="A29" s="77"/>
      <c r="B29" s="90" t="s">
        <v>401</v>
      </c>
      <c r="C29" s="339" t="s">
        <v>363</v>
      </c>
      <c r="D29" s="95" t="s">
        <v>58</v>
      </c>
      <c r="E29" s="4">
        <v>7</v>
      </c>
      <c r="F29" s="9"/>
      <c r="G29" s="9"/>
      <c r="H29" s="9"/>
      <c r="I29" s="9"/>
      <c r="J29" s="9"/>
      <c r="K29" s="9"/>
      <c r="L29" s="9"/>
      <c r="M29" s="9"/>
      <c r="N29" s="389"/>
      <c r="P29" s="9"/>
      <c r="Q29" s="9"/>
      <c r="R29" s="9"/>
      <c r="S29" s="389"/>
      <c r="T29" s="4">
        <v>7</v>
      </c>
    </row>
    <row r="30" spans="1:20" s="340" customFormat="1" ht="15.95" customHeight="1" x14ac:dyDescent="0.2">
      <c r="A30" s="77"/>
      <c r="B30" s="90" t="s">
        <v>401</v>
      </c>
      <c r="C30" s="339" t="s">
        <v>359</v>
      </c>
      <c r="D30" s="95" t="s">
        <v>35</v>
      </c>
      <c r="E30" s="4">
        <v>8</v>
      </c>
      <c r="F30" s="9"/>
      <c r="G30" s="9"/>
      <c r="H30" s="9"/>
      <c r="I30" s="9"/>
      <c r="J30" s="9"/>
      <c r="K30" s="9"/>
      <c r="L30" s="9"/>
      <c r="M30" s="9"/>
      <c r="N30" s="389"/>
      <c r="P30" s="9"/>
      <c r="Q30" s="9"/>
      <c r="R30" s="9"/>
      <c r="S30" s="389"/>
      <c r="T30" s="4">
        <v>8</v>
      </c>
    </row>
    <row r="31" spans="1:20" s="340" customFormat="1" ht="15.95" customHeight="1" x14ac:dyDescent="0.2">
      <c r="A31" s="77"/>
      <c r="B31" s="90" t="s">
        <v>401</v>
      </c>
      <c r="C31" s="102" t="s">
        <v>341</v>
      </c>
      <c r="D31" s="72" t="s">
        <v>143</v>
      </c>
      <c r="E31" s="4">
        <v>9</v>
      </c>
      <c r="F31" s="9"/>
      <c r="G31" s="9"/>
      <c r="H31" s="9"/>
      <c r="I31" s="9"/>
      <c r="J31" s="9"/>
      <c r="K31" s="9"/>
      <c r="L31" s="9"/>
      <c r="M31" s="9"/>
      <c r="N31" s="389"/>
      <c r="P31" s="9"/>
      <c r="Q31" s="9"/>
      <c r="R31" s="9"/>
      <c r="S31" s="389"/>
      <c r="T31" s="4">
        <v>9</v>
      </c>
    </row>
    <row r="32" spans="1:20" s="340" customFormat="1" ht="15.95" customHeight="1" x14ac:dyDescent="0.2">
      <c r="A32" s="77"/>
      <c r="B32" s="90" t="s">
        <v>401</v>
      </c>
      <c r="C32" s="339" t="s">
        <v>32</v>
      </c>
      <c r="D32" s="72" t="s">
        <v>33</v>
      </c>
      <c r="E32" s="4">
        <v>10</v>
      </c>
      <c r="F32" s="9"/>
      <c r="G32" s="9"/>
      <c r="H32" s="9"/>
      <c r="I32" s="9"/>
      <c r="J32" s="9"/>
      <c r="K32" s="9"/>
      <c r="L32" s="9"/>
      <c r="M32" s="9"/>
      <c r="N32" s="389"/>
      <c r="P32" s="9"/>
      <c r="Q32" s="9"/>
      <c r="R32" s="9"/>
      <c r="S32" s="389"/>
      <c r="T32" s="4">
        <v>10</v>
      </c>
    </row>
    <row r="33" spans="1:20" s="340" customFormat="1" ht="15.95" customHeight="1" x14ac:dyDescent="0.2">
      <c r="A33" s="77"/>
      <c r="B33" s="90" t="s">
        <v>401</v>
      </c>
      <c r="C33" s="102" t="s">
        <v>340</v>
      </c>
      <c r="D33" s="72" t="s">
        <v>144</v>
      </c>
      <c r="E33" s="4">
        <v>228</v>
      </c>
      <c r="F33" s="9"/>
      <c r="G33" s="9"/>
      <c r="H33" s="9"/>
      <c r="I33" s="9"/>
      <c r="J33" s="9"/>
      <c r="K33" s="9"/>
      <c r="L33" s="9"/>
      <c r="M33" s="9"/>
      <c r="N33" s="389"/>
      <c r="P33" s="9"/>
      <c r="Q33" s="9"/>
      <c r="R33" s="9"/>
      <c r="S33" s="389"/>
      <c r="T33" s="4">
        <v>228</v>
      </c>
    </row>
    <row r="34" spans="1:20" s="340" customFormat="1" ht="15.95" customHeight="1" x14ac:dyDescent="0.2">
      <c r="A34" s="77"/>
      <c r="B34" s="90" t="s">
        <v>401</v>
      </c>
      <c r="C34" s="102" t="s">
        <v>428</v>
      </c>
      <c r="D34" s="72" t="s">
        <v>145</v>
      </c>
      <c r="E34" s="4">
        <v>34</v>
      </c>
      <c r="F34" s="9"/>
      <c r="G34" s="9"/>
      <c r="H34" s="9"/>
      <c r="I34" s="9"/>
      <c r="J34" s="9"/>
      <c r="K34" s="9"/>
      <c r="L34" s="9"/>
      <c r="M34" s="9"/>
      <c r="N34" s="389"/>
      <c r="P34" s="9"/>
      <c r="Q34" s="9"/>
      <c r="R34" s="9"/>
      <c r="S34" s="389"/>
      <c r="T34" s="4">
        <v>34</v>
      </c>
    </row>
    <row r="35" spans="1:20" s="340" customFormat="1" ht="15.95" customHeight="1" x14ac:dyDescent="0.2">
      <c r="A35" s="77"/>
      <c r="B35" s="90" t="s">
        <v>401</v>
      </c>
      <c r="C35" s="102" t="s">
        <v>342</v>
      </c>
      <c r="D35" s="72" t="s">
        <v>146</v>
      </c>
      <c r="E35" s="4">
        <v>230</v>
      </c>
      <c r="F35" s="9"/>
      <c r="G35" s="9"/>
      <c r="H35" s="9"/>
      <c r="I35" s="9"/>
      <c r="J35" s="9"/>
      <c r="K35" s="9"/>
      <c r="L35" s="9"/>
      <c r="M35" s="9"/>
      <c r="N35" s="389"/>
      <c r="P35" s="9"/>
      <c r="Q35" s="9"/>
      <c r="R35" s="9"/>
      <c r="S35" s="389"/>
      <c r="T35" s="4">
        <v>230</v>
      </c>
    </row>
    <row r="36" spans="1:20" ht="15.95" customHeight="1" x14ac:dyDescent="0.2">
      <c r="A36" s="77"/>
      <c r="B36" s="90" t="s">
        <v>401</v>
      </c>
      <c r="C36" s="100" t="s">
        <v>30</v>
      </c>
      <c r="D36" s="72" t="s">
        <v>31</v>
      </c>
      <c r="E36" s="4">
        <v>11</v>
      </c>
      <c r="F36" s="9"/>
      <c r="G36" s="9"/>
      <c r="H36" s="9"/>
      <c r="I36" s="9"/>
      <c r="J36" s="9"/>
      <c r="K36" s="9"/>
      <c r="L36" s="9"/>
      <c r="M36" s="9"/>
      <c r="N36" s="389"/>
      <c r="P36" s="9"/>
      <c r="Q36" s="9"/>
      <c r="R36" s="9"/>
      <c r="S36" s="389"/>
      <c r="T36" s="4">
        <v>11</v>
      </c>
    </row>
    <row r="37" spans="1:20" ht="15.95" customHeight="1" x14ac:dyDescent="0.2">
      <c r="A37" s="77"/>
      <c r="B37" s="90" t="s">
        <v>401</v>
      </c>
      <c r="C37" s="100" t="s">
        <v>62</v>
      </c>
      <c r="D37" s="72" t="s">
        <v>63</v>
      </c>
      <c r="E37" s="4">
        <v>12</v>
      </c>
      <c r="F37" s="9"/>
      <c r="G37" s="9"/>
      <c r="H37" s="9"/>
      <c r="I37" s="9"/>
      <c r="J37" s="9"/>
      <c r="K37" s="9"/>
      <c r="L37" s="9"/>
      <c r="M37" s="9"/>
      <c r="N37" s="389"/>
      <c r="P37" s="9"/>
      <c r="Q37" s="9"/>
      <c r="R37" s="9"/>
      <c r="S37" s="389"/>
      <c r="T37" s="4">
        <v>12</v>
      </c>
    </row>
    <row r="38" spans="1:20" ht="15.95" customHeight="1" x14ac:dyDescent="0.2">
      <c r="A38" s="77"/>
      <c r="B38" s="90" t="s">
        <v>401</v>
      </c>
      <c r="C38" s="100" t="s">
        <v>360</v>
      </c>
      <c r="D38" s="95" t="s">
        <v>36</v>
      </c>
      <c r="E38" s="4">
        <v>13</v>
      </c>
      <c r="F38" s="9"/>
      <c r="G38" s="9"/>
      <c r="H38" s="9"/>
      <c r="I38" s="9"/>
      <c r="J38" s="9"/>
      <c r="K38" s="9"/>
      <c r="L38" s="9"/>
      <c r="M38" s="9"/>
      <c r="N38" s="389"/>
      <c r="P38" s="9"/>
      <c r="Q38" s="9"/>
      <c r="R38" s="9"/>
      <c r="S38" s="389"/>
      <c r="T38" s="4">
        <v>13</v>
      </c>
    </row>
    <row r="39" spans="1:20" ht="15.95" customHeight="1" x14ac:dyDescent="0.2">
      <c r="A39" s="77"/>
      <c r="B39" s="90" t="s">
        <v>401</v>
      </c>
      <c r="C39" s="99" t="s">
        <v>343</v>
      </c>
      <c r="D39" s="72" t="s">
        <v>147</v>
      </c>
      <c r="E39" s="4">
        <v>229</v>
      </c>
      <c r="F39" s="9"/>
      <c r="G39" s="9"/>
      <c r="H39" s="9"/>
      <c r="I39" s="9"/>
      <c r="J39" s="9"/>
      <c r="K39" s="9"/>
      <c r="L39" s="9"/>
      <c r="M39" s="9"/>
      <c r="N39" s="389"/>
      <c r="P39" s="9"/>
      <c r="Q39" s="9"/>
      <c r="R39" s="9"/>
      <c r="S39" s="389"/>
      <c r="T39" s="4">
        <v>229</v>
      </c>
    </row>
    <row r="40" spans="1:20" ht="15.95" customHeight="1" x14ac:dyDescent="0.2">
      <c r="A40" s="77"/>
      <c r="B40" s="90" t="s">
        <v>401</v>
      </c>
      <c r="C40" s="100" t="s">
        <v>65</v>
      </c>
      <c r="D40" s="72" t="s">
        <v>66</v>
      </c>
      <c r="E40" s="4">
        <v>45</v>
      </c>
      <c r="F40" s="9"/>
      <c r="G40" s="9"/>
      <c r="H40" s="9"/>
      <c r="I40" s="9"/>
      <c r="J40" s="9"/>
      <c r="K40" s="9"/>
      <c r="L40" s="9"/>
      <c r="M40" s="9"/>
      <c r="N40" s="389"/>
      <c r="P40" s="9"/>
      <c r="Q40" s="9"/>
      <c r="R40" s="9"/>
      <c r="S40" s="389"/>
      <c r="T40" s="4">
        <v>45</v>
      </c>
    </row>
    <row r="41" spans="1:20" ht="15.95" customHeight="1" x14ac:dyDescent="0.2">
      <c r="A41" s="77"/>
      <c r="B41" s="90" t="s">
        <v>401</v>
      </c>
      <c r="C41" s="100" t="s">
        <v>38</v>
      </c>
      <c r="D41" s="72" t="s">
        <v>39</v>
      </c>
      <c r="E41" s="4">
        <v>28</v>
      </c>
      <c r="F41" s="9"/>
      <c r="G41" s="9"/>
      <c r="H41" s="9"/>
      <c r="I41" s="9"/>
      <c r="J41" s="9"/>
      <c r="K41" s="9"/>
      <c r="L41" s="9"/>
      <c r="M41" s="9"/>
      <c r="N41" s="389"/>
      <c r="P41" s="9"/>
      <c r="Q41" s="9"/>
      <c r="R41" s="9"/>
      <c r="S41" s="389"/>
      <c r="T41" s="4">
        <v>28</v>
      </c>
    </row>
    <row r="42" spans="1:20" ht="15.95" customHeight="1" x14ac:dyDescent="0.2">
      <c r="A42" s="77"/>
      <c r="B42" s="90" t="s">
        <v>401</v>
      </c>
      <c r="C42" s="100" t="s">
        <v>40</v>
      </c>
      <c r="D42" s="72" t="s">
        <v>41</v>
      </c>
      <c r="E42" s="4">
        <v>29</v>
      </c>
      <c r="F42" s="9"/>
      <c r="G42" s="9"/>
      <c r="H42" s="9"/>
      <c r="I42" s="9"/>
      <c r="J42" s="9"/>
      <c r="K42" s="9"/>
      <c r="L42" s="9"/>
      <c r="M42" s="9"/>
      <c r="N42" s="389"/>
      <c r="P42" s="9"/>
      <c r="Q42" s="9"/>
      <c r="R42" s="9"/>
      <c r="S42" s="389"/>
      <c r="T42" s="4">
        <v>29</v>
      </c>
    </row>
    <row r="43" spans="1:20" ht="15.95" customHeight="1" x14ac:dyDescent="0.2">
      <c r="A43" s="77"/>
      <c r="B43" s="90" t="s">
        <v>401</v>
      </c>
      <c r="C43" s="100" t="s">
        <v>42</v>
      </c>
      <c r="D43" s="72" t="s">
        <v>43</v>
      </c>
      <c r="E43" s="4">
        <v>15</v>
      </c>
      <c r="F43" s="9"/>
      <c r="G43" s="9"/>
      <c r="H43" s="9"/>
      <c r="I43" s="9"/>
      <c r="J43" s="9"/>
      <c r="K43" s="9"/>
      <c r="L43" s="9"/>
      <c r="M43" s="9"/>
      <c r="N43" s="389"/>
      <c r="P43" s="9"/>
      <c r="Q43" s="9"/>
      <c r="R43" s="9"/>
      <c r="S43" s="389"/>
      <c r="T43" s="4">
        <v>15</v>
      </c>
    </row>
    <row r="44" spans="1:20" ht="15.95" customHeight="1" x14ac:dyDescent="0.2">
      <c r="A44" s="77"/>
      <c r="B44" s="90" t="s">
        <v>401</v>
      </c>
      <c r="C44" s="100" t="s">
        <v>361</v>
      </c>
      <c r="D44" s="95" t="s">
        <v>46</v>
      </c>
      <c r="E44" s="4">
        <v>16</v>
      </c>
      <c r="F44" s="9"/>
      <c r="G44" s="9"/>
      <c r="H44" s="9"/>
      <c r="I44" s="9"/>
      <c r="J44" s="9"/>
      <c r="K44" s="9"/>
      <c r="L44" s="9"/>
      <c r="M44" s="9"/>
      <c r="N44" s="389"/>
      <c r="P44" s="9"/>
      <c r="Q44" s="9"/>
      <c r="R44" s="9"/>
      <c r="S44" s="389"/>
      <c r="T44" s="4">
        <v>16</v>
      </c>
    </row>
    <row r="45" spans="1:20" ht="15.95" customHeight="1" x14ac:dyDescent="0.2">
      <c r="A45" s="77"/>
      <c r="B45" s="90" t="s">
        <v>401</v>
      </c>
      <c r="C45" s="99" t="s">
        <v>1210</v>
      </c>
      <c r="D45" s="72" t="s">
        <v>148</v>
      </c>
      <c r="E45" s="4">
        <v>47</v>
      </c>
      <c r="F45" s="9"/>
      <c r="G45" s="9"/>
      <c r="H45" s="9"/>
      <c r="I45" s="9"/>
      <c r="J45" s="9"/>
      <c r="K45" s="9"/>
      <c r="L45" s="9"/>
      <c r="M45" s="9"/>
      <c r="N45" s="389"/>
      <c r="P45" s="9"/>
      <c r="Q45" s="9"/>
      <c r="R45" s="9"/>
      <c r="S45" s="389"/>
      <c r="T45" s="4">
        <v>47</v>
      </c>
    </row>
    <row r="46" spans="1:20" ht="15.95" customHeight="1" x14ac:dyDescent="0.2">
      <c r="A46" s="77"/>
      <c r="B46" s="90" t="s">
        <v>401</v>
      </c>
      <c r="C46" s="99" t="s">
        <v>429</v>
      </c>
      <c r="D46" s="72" t="s">
        <v>149</v>
      </c>
      <c r="E46" s="4">
        <v>41</v>
      </c>
      <c r="F46" s="9"/>
      <c r="G46" s="9"/>
      <c r="H46" s="9"/>
      <c r="I46" s="9"/>
      <c r="J46" s="9"/>
      <c r="K46" s="9"/>
      <c r="L46" s="9"/>
      <c r="M46" s="9"/>
      <c r="N46" s="389"/>
      <c r="P46" s="9"/>
      <c r="Q46" s="9"/>
      <c r="R46" s="9"/>
      <c r="S46" s="389"/>
      <c r="T46" s="4">
        <v>41</v>
      </c>
    </row>
    <row r="47" spans="1:20" ht="15.95" customHeight="1" x14ac:dyDescent="0.2">
      <c r="A47" s="77"/>
      <c r="B47" s="90" t="s">
        <v>401</v>
      </c>
      <c r="C47" s="99" t="s">
        <v>430</v>
      </c>
      <c r="D47" s="72" t="s">
        <v>150</v>
      </c>
      <c r="E47" s="4">
        <v>236</v>
      </c>
      <c r="F47" s="9"/>
      <c r="G47" s="9"/>
      <c r="H47" s="9"/>
      <c r="I47" s="9"/>
      <c r="J47" s="9"/>
      <c r="K47" s="9"/>
      <c r="L47" s="9"/>
      <c r="M47" s="9"/>
      <c r="N47" s="389"/>
      <c r="P47" s="9"/>
      <c r="Q47" s="9"/>
      <c r="R47" s="9"/>
      <c r="S47" s="389"/>
      <c r="T47" s="4">
        <v>236</v>
      </c>
    </row>
    <row r="48" spans="1:20" ht="15.95" customHeight="1" x14ac:dyDescent="0.2">
      <c r="A48" s="77"/>
      <c r="B48" s="90" t="s">
        <v>401</v>
      </c>
      <c r="C48" s="100" t="s">
        <v>47</v>
      </c>
      <c r="D48" s="72" t="s">
        <v>48</v>
      </c>
      <c r="E48" s="4">
        <v>18</v>
      </c>
      <c r="F48" s="9"/>
      <c r="G48" s="9"/>
      <c r="H48" s="9"/>
      <c r="I48" s="9"/>
      <c r="J48" s="9"/>
      <c r="K48" s="9"/>
      <c r="L48" s="9"/>
      <c r="M48" s="9"/>
      <c r="N48" s="389"/>
      <c r="P48" s="9"/>
      <c r="Q48" s="9"/>
      <c r="R48" s="9"/>
      <c r="S48" s="389"/>
      <c r="T48" s="4">
        <v>18</v>
      </c>
    </row>
    <row r="49" spans="1:20" ht="15.95" customHeight="1" x14ac:dyDescent="0.2">
      <c r="A49" s="77"/>
      <c r="B49" s="90" t="s">
        <v>401</v>
      </c>
      <c r="C49" s="100" t="s">
        <v>364</v>
      </c>
      <c r="D49" s="95" t="s">
        <v>64</v>
      </c>
      <c r="E49" s="4">
        <v>19</v>
      </c>
      <c r="F49" s="9"/>
      <c r="G49" s="9"/>
      <c r="H49" s="9"/>
      <c r="I49" s="9"/>
      <c r="J49" s="9"/>
      <c r="K49" s="9"/>
      <c r="L49" s="9"/>
      <c r="M49" s="9"/>
      <c r="N49" s="389"/>
      <c r="P49" s="9"/>
      <c r="Q49" s="9"/>
      <c r="R49" s="9"/>
      <c r="S49" s="389"/>
      <c r="T49" s="4">
        <v>19</v>
      </c>
    </row>
    <row r="50" spans="1:20" ht="15.95" customHeight="1" x14ac:dyDescent="0.2">
      <c r="A50" s="77"/>
      <c r="B50" s="90" t="s">
        <v>401</v>
      </c>
      <c r="C50" s="100" t="s">
        <v>49</v>
      </c>
      <c r="D50" s="72" t="s">
        <v>50</v>
      </c>
      <c r="E50" s="4">
        <v>20</v>
      </c>
      <c r="F50" s="9"/>
      <c r="G50" s="9"/>
      <c r="H50" s="9"/>
      <c r="I50" s="9"/>
      <c r="J50" s="9"/>
      <c r="K50" s="9"/>
      <c r="L50" s="9"/>
      <c r="M50" s="9"/>
      <c r="N50" s="389"/>
      <c r="P50" s="9"/>
      <c r="Q50" s="9"/>
      <c r="R50" s="9"/>
      <c r="S50" s="389"/>
      <c r="T50" s="4">
        <v>20</v>
      </c>
    </row>
    <row r="51" spans="1:20" ht="15.95" customHeight="1" x14ac:dyDescent="0.2">
      <c r="A51" s="77"/>
      <c r="B51" s="90" t="s">
        <v>401</v>
      </c>
      <c r="C51" s="100" t="s">
        <v>51</v>
      </c>
      <c r="D51" s="72" t="s">
        <v>52</v>
      </c>
      <c r="E51" s="4">
        <v>21</v>
      </c>
      <c r="F51" s="9"/>
      <c r="G51" s="9"/>
      <c r="H51" s="9"/>
      <c r="I51" s="9"/>
      <c r="J51" s="9"/>
      <c r="K51" s="9"/>
      <c r="L51" s="9"/>
      <c r="M51" s="9"/>
      <c r="N51" s="389"/>
      <c r="P51" s="9"/>
      <c r="Q51" s="9"/>
      <c r="R51" s="9"/>
      <c r="S51" s="389"/>
      <c r="T51" s="4">
        <v>21</v>
      </c>
    </row>
    <row r="52" spans="1:20" ht="15.95" customHeight="1" x14ac:dyDescent="0.2">
      <c r="A52" s="77"/>
      <c r="B52" s="90" t="s">
        <v>401</v>
      </c>
      <c r="C52" s="100" t="s">
        <v>362</v>
      </c>
      <c r="D52" s="95" t="s">
        <v>53</v>
      </c>
      <c r="E52" s="4">
        <v>22</v>
      </c>
      <c r="F52" s="9"/>
      <c r="G52" s="9"/>
      <c r="H52" s="9"/>
      <c r="I52" s="9"/>
      <c r="J52" s="9"/>
      <c r="K52" s="9"/>
      <c r="L52" s="9"/>
      <c r="M52" s="9"/>
      <c r="N52" s="389"/>
      <c r="P52" s="9"/>
      <c r="Q52" s="9"/>
      <c r="R52" s="9"/>
      <c r="S52" s="389"/>
      <c r="T52" s="4">
        <v>22</v>
      </c>
    </row>
    <row r="53" spans="1:20" ht="15.95" customHeight="1" x14ac:dyDescent="0.2">
      <c r="A53" s="77"/>
      <c r="B53" s="90" t="s">
        <v>401</v>
      </c>
      <c r="C53" s="100" t="s">
        <v>54</v>
      </c>
      <c r="D53" s="72" t="s">
        <v>55</v>
      </c>
      <c r="E53" s="4">
        <v>23</v>
      </c>
      <c r="F53" s="9"/>
      <c r="G53" s="9"/>
      <c r="H53" s="9"/>
      <c r="I53" s="9"/>
      <c r="J53" s="9"/>
      <c r="K53" s="9"/>
      <c r="L53" s="9"/>
      <c r="M53" s="9"/>
      <c r="N53" s="389"/>
      <c r="P53" s="9"/>
      <c r="Q53" s="9"/>
      <c r="R53" s="9"/>
      <c r="S53" s="389"/>
      <c r="T53" s="4">
        <v>23</v>
      </c>
    </row>
    <row r="54" spans="1:20" ht="15.95" customHeight="1" x14ac:dyDescent="0.2">
      <c r="A54" s="77"/>
      <c r="B54" s="90" t="s">
        <v>401</v>
      </c>
      <c r="C54" s="100" t="s">
        <v>1211</v>
      </c>
      <c r="D54" s="72" t="s">
        <v>67</v>
      </c>
      <c r="E54" s="4">
        <v>42</v>
      </c>
      <c r="F54" s="9"/>
      <c r="G54" s="9"/>
      <c r="H54" s="9"/>
      <c r="I54" s="9"/>
      <c r="J54" s="9"/>
      <c r="K54" s="9"/>
      <c r="L54" s="9"/>
      <c r="M54" s="9"/>
      <c r="N54" s="389"/>
      <c r="P54" s="9"/>
      <c r="Q54" s="9"/>
      <c r="R54" s="9"/>
      <c r="S54" s="389"/>
      <c r="T54" s="4">
        <v>42</v>
      </c>
    </row>
    <row r="55" spans="1:20" ht="15.95" customHeight="1" x14ac:dyDescent="0.2">
      <c r="A55" s="77"/>
      <c r="B55" s="90" t="s">
        <v>401</v>
      </c>
      <c r="C55" s="99" t="s">
        <v>432</v>
      </c>
      <c r="D55" s="72" t="s">
        <v>152</v>
      </c>
      <c r="E55" s="4">
        <v>24</v>
      </c>
      <c r="F55" s="9"/>
      <c r="G55" s="9"/>
      <c r="H55" s="9"/>
      <c r="I55" s="9"/>
      <c r="J55" s="9"/>
      <c r="K55" s="9"/>
      <c r="L55" s="9"/>
      <c r="M55" s="9"/>
      <c r="N55" s="389"/>
      <c r="P55" s="9"/>
      <c r="Q55" s="9"/>
      <c r="R55" s="9"/>
      <c r="S55" s="389"/>
      <c r="T55" s="4">
        <v>24</v>
      </c>
    </row>
    <row r="56" spans="1:20" ht="15.95" customHeight="1" x14ac:dyDescent="0.2">
      <c r="A56" s="77"/>
      <c r="B56" s="90" t="s">
        <v>401</v>
      </c>
      <c r="C56" s="100" t="s">
        <v>59</v>
      </c>
      <c r="D56" s="72" t="s">
        <v>60</v>
      </c>
      <c r="E56" s="4">
        <v>25</v>
      </c>
      <c r="F56" s="9"/>
      <c r="G56" s="9"/>
      <c r="H56" s="9"/>
      <c r="I56" s="9"/>
      <c r="J56" s="9"/>
      <c r="K56" s="9"/>
      <c r="L56" s="9"/>
      <c r="M56" s="9"/>
      <c r="N56" s="389"/>
      <c r="P56" s="9"/>
      <c r="Q56" s="9"/>
      <c r="R56" s="9"/>
      <c r="S56" s="389"/>
      <c r="T56" s="4">
        <v>25</v>
      </c>
    </row>
    <row r="57" spans="1:20" ht="15.95" customHeight="1" x14ac:dyDescent="0.2">
      <c r="A57" s="77"/>
      <c r="B57" s="90" t="s">
        <v>401</v>
      </c>
      <c r="C57" s="99" t="s">
        <v>431</v>
      </c>
      <c r="D57" s="72" t="s">
        <v>151</v>
      </c>
      <c r="E57" s="4">
        <v>48</v>
      </c>
      <c r="F57" s="9"/>
      <c r="G57" s="9"/>
      <c r="H57" s="9"/>
      <c r="I57" s="9"/>
      <c r="J57" s="9"/>
      <c r="K57" s="9"/>
      <c r="L57" s="9"/>
      <c r="M57" s="9"/>
      <c r="N57" s="389"/>
      <c r="P57" s="9"/>
      <c r="Q57" s="9"/>
      <c r="R57" s="9"/>
      <c r="S57" s="389"/>
      <c r="T57" s="4">
        <v>48</v>
      </c>
    </row>
    <row r="58" spans="1:20" ht="15.95" customHeight="1" x14ac:dyDescent="0.2">
      <c r="A58" s="77"/>
      <c r="B58" s="90" t="s">
        <v>401</v>
      </c>
      <c r="C58" s="100" t="s">
        <v>916</v>
      </c>
      <c r="D58" s="72" t="s">
        <v>57</v>
      </c>
      <c r="E58" s="4">
        <v>49</v>
      </c>
      <c r="F58" s="9"/>
      <c r="G58" s="9"/>
      <c r="H58" s="9"/>
      <c r="I58" s="9"/>
      <c r="J58" s="9"/>
      <c r="K58" s="9"/>
      <c r="L58" s="9"/>
      <c r="M58" s="9"/>
      <c r="N58" s="389"/>
      <c r="P58" s="9"/>
      <c r="Q58" s="9"/>
      <c r="R58" s="9"/>
      <c r="S58" s="389"/>
      <c r="T58" s="4">
        <v>49</v>
      </c>
    </row>
    <row r="59" spans="1:20" ht="15.95" customHeight="1" x14ac:dyDescent="0.2">
      <c r="A59" s="77"/>
      <c r="B59" s="90" t="s">
        <v>401</v>
      </c>
      <c r="C59" s="100" t="s">
        <v>391</v>
      </c>
      <c r="D59" s="72" t="s">
        <v>56</v>
      </c>
      <c r="E59" s="4">
        <v>46</v>
      </c>
      <c r="F59" s="9"/>
      <c r="G59" s="9"/>
      <c r="H59" s="9"/>
      <c r="I59" s="9"/>
      <c r="J59" s="9"/>
      <c r="K59" s="9"/>
      <c r="L59" s="9"/>
      <c r="M59" s="9"/>
      <c r="N59" s="389"/>
      <c r="P59" s="9"/>
      <c r="Q59" s="9"/>
      <c r="R59" s="9"/>
      <c r="S59" s="389"/>
      <c r="T59" s="4">
        <v>46</v>
      </c>
    </row>
    <row r="60" spans="1:20" ht="15.95" customHeight="1" x14ac:dyDescent="0.2">
      <c r="A60" s="77"/>
      <c r="B60" s="90" t="s">
        <v>401</v>
      </c>
      <c r="C60" s="100" t="s">
        <v>358</v>
      </c>
      <c r="D60" s="95" t="s">
        <v>34</v>
      </c>
      <c r="E60" s="4">
        <v>30</v>
      </c>
      <c r="F60" s="9"/>
      <c r="G60" s="9"/>
      <c r="H60" s="9"/>
      <c r="I60" s="9"/>
      <c r="J60" s="9"/>
      <c r="K60" s="9"/>
      <c r="L60" s="9"/>
      <c r="M60" s="9"/>
      <c r="N60" s="389"/>
      <c r="P60" s="9"/>
      <c r="Q60" s="9"/>
      <c r="R60" s="9"/>
      <c r="S60" s="389"/>
      <c r="T60" s="4">
        <v>30</v>
      </c>
    </row>
    <row r="61" spans="1:20" ht="15.95" customHeight="1" x14ac:dyDescent="0.2">
      <c r="A61" s="77"/>
      <c r="B61" s="90" t="s">
        <v>401</v>
      </c>
      <c r="C61" s="100" t="s">
        <v>1212</v>
      </c>
      <c r="D61" s="72" t="s">
        <v>24</v>
      </c>
      <c r="E61" s="4">
        <v>31</v>
      </c>
      <c r="F61" s="9"/>
      <c r="G61" s="9"/>
      <c r="H61" s="9"/>
      <c r="I61" s="9"/>
      <c r="J61" s="9"/>
      <c r="K61" s="9"/>
      <c r="L61" s="9"/>
      <c r="M61" s="9"/>
      <c r="N61" s="389"/>
      <c r="P61" s="9"/>
      <c r="Q61" s="9"/>
      <c r="R61" s="9"/>
      <c r="S61" s="389"/>
      <c r="T61" s="4">
        <v>31</v>
      </c>
    </row>
    <row r="62" spans="1:20" ht="15.95" customHeight="1" x14ac:dyDescent="0.2">
      <c r="A62" s="77"/>
      <c r="B62" s="90" t="s">
        <v>401</v>
      </c>
      <c r="C62" s="100" t="s">
        <v>68</v>
      </c>
      <c r="D62" s="72" t="s">
        <v>69</v>
      </c>
      <c r="E62" s="4">
        <v>32</v>
      </c>
      <c r="F62" s="9"/>
      <c r="G62" s="9"/>
      <c r="H62" s="9"/>
      <c r="I62" s="9"/>
      <c r="J62" s="9"/>
      <c r="K62" s="9"/>
      <c r="L62" s="9"/>
      <c r="M62" s="9"/>
      <c r="N62" s="389"/>
      <c r="P62" s="9"/>
      <c r="Q62" s="9"/>
      <c r="R62" s="9"/>
      <c r="S62" s="389"/>
      <c r="T62" s="4">
        <v>32</v>
      </c>
    </row>
    <row r="63" spans="1:20" ht="15.95" customHeight="1" x14ac:dyDescent="0.2">
      <c r="A63" s="77"/>
      <c r="B63" s="90" t="s">
        <v>401</v>
      </c>
      <c r="C63" s="99" t="s">
        <v>433</v>
      </c>
      <c r="D63" s="72" t="s">
        <v>153</v>
      </c>
      <c r="E63" s="4">
        <v>43</v>
      </c>
      <c r="F63" s="63"/>
      <c r="G63" s="63"/>
      <c r="H63" s="63"/>
      <c r="I63" s="63"/>
      <c r="J63" s="63"/>
      <c r="K63" s="63"/>
      <c r="L63" s="63"/>
      <c r="M63" s="63"/>
      <c r="N63" s="389"/>
      <c r="P63" s="63"/>
      <c r="Q63" s="63"/>
      <c r="R63" s="63"/>
      <c r="S63" s="389"/>
      <c r="T63" s="4">
        <v>43</v>
      </c>
    </row>
    <row r="64" spans="1:20" ht="15.95" customHeight="1" x14ac:dyDescent="0.2">
      <c r="A64" s="77"/>
      <c r="B64" s="90" t="s">
        <v>401</v>
      </c>
      <c r="C64" s="100" t="s">
        <v>44</v>
      </c>
      <c r="D64" s="72" t="s">
        <v>45</v>
      </c>
      <c r="E64" s="4">
        <v>33</v>
      </c>
      <c r="F64" s="63"/>
      <c r="G64" s="63"/>
      <c r="H64" s="63"/>
      <c r="I64" s="63"/>
      <c r="J64" s="63"/>
      <c r="K64" s="63"/>
      <c r="L64" s="63"/>
      <c r="M64" s="63"/>
      <c r="N64" s="389"/>
      <c r="P64" s="63"/>
      <c r="Q64" s="63"/>
      <c r="R64" s="63"/>
      <c r="S64" s="389"/>
      <c r="T64" s="4">
        <v>33</v>
      </c>
    </row>
    <row r="65" spans="1:20" ht="15.95" customHeight="1" x14ac:dyDescent="0.2">
      <c r="A65" s="77"/>
      <c r="B65" s="90" t="s">
        <v>401</v>
      </c>
      <c r="C65" s="100" t="s">
        <v>917</v>
      </c>
      <c r="D65" s="95" t="s">
        <v>61</v>
      </c>
      <c r="E65" s="4">
        <v>35</v>
      </c>
      <c r="F65" s="9"/>
      <c r="G65" s="9"/>
      <c r="H65" s="9"/>
      <c r="I65" s="9"/>
      <c r="J65" s="9"/>
      <c r="K65" s="9"/>
      <c r="L65" s="9"/>
      <c r="M65" s="9"/>
      <c r="N65" s="389"/>
      <c r="P65" s="9"/>
      <c r="Q65" s="9"/>
      <c r="R65" s="9"/>
      <c r="S65" s="389"/>
      <c r="T65" s="4">
        <v>35</v>
      </c>
    </row>
    <row r="66" spans="1:20" ht="15.95" customHeight="1" x14ac:dyDescent="0.2">
      <c r="A66" s="77"/>
      <c r="B66" s="90" t="s">
        <v>401</v>
      </c>
      <c r="C66" s="100" t="s">
        <v>918</v>
      </c>
      <c r="D66" s="72" t="s">
        <v>37</v>
      </c>
      <c r="E66" s="4">
        <v>36</v>
      </c>
      <c r="F66" s="9"/>
      <c r="G66" s="9"/>
      <c r="H66" s="9"/>
      <c r="I66" s="9"/>
      <c r="J66" s="9"/>
      <c r="K66" s="9"/>
      <c r="L66" s="9"/>
      <c r="M66" s="9"/>
      <c r="N66" s="389"/>
      <c r="P66" s="9"/>
      <c r="Q66" s="9"/>
      <c r="R66" s="9"/>
      <c r="S66" s="389"/>
      <c r="T66" s="4">
        <v>36</v>
      </c>
    </row>
    <row r="67" spans="1:20" ht="35.1" customHeight="1" thickBot="1" x14ac:dyDescent="0.25">
      <c r="A67" s="77"/>
      <c r="B67" s="107" t="s">
        <v>415</v>
      </c>
      <c r="C67" s="108"/>
      <c r="D67" s="109" t="s">
        <v>84</v>
      </c>
      <c r="E67" s="8"/>
      <c r="F67" s="315">
        <f t="shared" ref="F67:M67" si="1">SUM(F68,F74)</f>
        <v>0</v>
      </c>
      <c r="G67" s="315">
        <f t="shared" si="1"/>
        <v>0</v>
      </c>
      <c r="H67" s="315">
        <f t="shared" si="1"/>
        <v>0</v>
      </c>
      <c r="I67" s="315">
        <f t="shared" si="1"/>
        <v>0</v>
      </c>
      <c r="J67" s="315">
        <f t="shared" si="1"/>
        <v>0</v>
      </c>
      <c r="K67" s="315">
        <f t="shared" si="1"/>
        <v>0</v>
      </c>
      <c r="L67" s="315">
        <f t="shared" si="1"/>
        <v>0</v>
      </c>
      <c r="M67" s="315">
        <f t="shared" si="1"/>
        <v>0</v>
      </c>
      <c r="N67" s="390"/>
      <c r="P67" s="315">
        <f>SUM(P68,P74)</f>
        <v>0</v>
      </c>
      <c r="Q67" s="315">
        <f>SUM(Q68,Q74)</f>
        <v>0</v>
      </c>
      <c r="R67" s="315">
        <f>SUM(R68,R74)</f>
        <v>0</v>
      </c>
      <c r="S67" s="390"/>
      <c r="T67" s="8"/>
    </row>
    <row r="68" spans="1:20" ht="35.1" customHeight="1" thickTop="1" thickBot="1" x14ac:dyDescent="0.25">
      <c r="A68" s="77"/>
      <c r="B68" s="110" t="s">
        <v>395</v>
      </c>
      <c r="C68" s="111"/>
      <c r="D68" s="112" t="s">
        <v>1057</v>
      </c>
      <c r="E68" s="4"/>
      <c r="F68" s="315">
        <f t="shared" ref="F68:M68" si="2">SUM(F69:F73)</f>
        <v>0</v>
      </c>
      <c r="G68" s="315">
        <f t="shared" si="2"/>
        <v>0</v>
      </c>
      <c r="H68" s="315">
        <f t="shared" si="2"/>
        <v>0</v>
      </c>
      <c r="I68" s="315">
        <f t="shared" si="2"/>
        <v>0</v>
      </c>
      <c r="J68" s="315">
        <f t="shared" si="2"/>
        <v>0</v>
      </c>
      <c r="K68" s="315">
        <f t="shared" si="2"/>
        <v>0</v>
      </c>
      <c r="L68" s="315">
        <f t="shared" si="2"/>
        <v>0</v>
      </c>
      <c r="M68" s="315">
        <f t="shared" si="2"/>
        <v>0</v>
      </c>
      <c r="N68" s="390"/>
      <c r="P68" s="315">
        <f>SUM(P69:P73)</f>
        <v>0</v>
      </c>
      <c r="Q68" s="315">
        <f>SUM(Q69:Q73)</f>
        <v>0</v>
      </c>
      <c r="R68" s="315">
        <f>SUM(R69:R73)</f>
        <v>0</v>
      </c>
      <c r="S68" s="390"/>
      <c r="T68" s="4"/>
    </row>
    <row r="69" spans="1:20" ht="15.95" customHeight="1" thickTop="1" x14ac:dyDescent="0.2">
      <c r="A69" s="77"/>
      <c r="B69" s="90" t="s">
        <v>395</v>
      </c>
      <c r="C69" s="102" t="s">
        <v>70</v>
      </c>
      <c r="D69" s="72" t="s">
        <v>71</v>
      </c>
      <c r="E69" s="4">
        <v>103</v>
      </c>
      <c r="F69" s="9"/>
      <c r="G69" s="9"/>
      <c r="H69" s="9"/>
      <c r="I69" s="9"/>
      <c r="J69" s="9"/>
      <c r="K69" s="9"/>
      <c r="L69" s="9"/>
      <c r="M69" s="9"/>
      <c r="N69" s="389"/>
      <c r="P69" s="9"/>
      <c r="Q69" s="9"/>
      <c r="R69" s="9"/>
      <c r="S69" s="389"/>
      <c r="T69" s="4">
        <v>103</v>
      </c>
    </row>
    <row r="70" spans="1:20" s="340" customFormat="1" ht="15.95" customHeight="1" x14ac:dyDescent="0.2">
      <c r="A70" s="77"/>
      <c r="B70" s="90" t="s">
        <v>395</v>
      </c>
      <c r="C70" s="102" t="s">
        <v>434</v>
      </c>
      <c r="D70" s="72" t="s">
        <v>154</v>
      </c>
      <c r="E70" s="4">
        <v>104</v>
      </c>
      <c r="F70" s="9"/>
      <c r="G70" s="9"/>
      <c r="H70" s="9"/>
      <c r="I70" s="9"/>
      <c r="J70" s="9"/>
      <c r="K70" s="9"/>
      <c r="L70" s="9"/>
      <c r="M70" s="9"/>
      <c r="N70" s="389"/>
      <c r="P70" s="9"/>
      <c r="Q70" s="9"/>
      <c r="R70" s="9"/>
      <c r="S70" s="389"/>
      <c r="T70" s="4">
        <v>104</v>
      </c>
    </row>
    <row r="71" spans="1:20" s="340" customFormat="1" ht="15.95" customHeight="1" x14ac:dyDescent="0.2">
      <c r="A71" s="77"/>
      <c r="B71" s="90" t="s">
        <v>395</v>
      </c>
      <c r="C71" s="102" t="s">
        <v>813</v>
      </c>
      <c r="D71" s="72" t="s">
        <v>155</v>
      </c>
      <c r="E71" s="4">
        <v>126</v>
      </c>
      <c r="F71" s="9"/>
      <c r="G71" s="9"/>
      <c r="H71" s="9"/>
      <c r="I71" s="9"/>
      <c r="J71" s="9"/>
      <c r="K71" s="9"/>
      <c r="L71" s="9"/>
      <c r="M71" s="9"/>
      <c r="N71" s="389"/>
      <c r="P71" s="9"/>
      <c r="Q71" s="9"/>
      <c r="R71" s="9"/>
      <c r="S71" s="389"/>
      <c r="T71" s="4">
        <v>126</v>
      </c>
    </row>
    <row r="72" spans="1:20" s="340" customFormat="1" ht="15.95" customHeight="1" x14ac:dyDescent="0.2">
      <c r="A72" s="77"/>
      <c r="B72" s="90" t="s">
        <v>395</v>
      </c>
      <c r="C72" s="102" t="s">
        <v>392</v>
      </c>
      <c r="D72" s="95" t="s">
        <v>73</v>
      </c>
      <c r="E72" s="4">
        <v>130</v>
      </c>
      <c r="F72" s="9"/>
      <c r="G72" s="9"/>
      <c r="H72" s="9"/>
      <c r="I72" s="9"/>
      <c r="J72" s="9"/>
      <c r="K72" s="9"/>
      <c r="L72" s="9"/>
      <c r="M72" s="9"/>
      <c r="N72" s="389"/>
      <c r="P72" s="9"/>
      <c r="Q72" s="9"/>
      <c r="R72" s="9"/>
      <c r="S72" s="389"/>
      <c r="T72" s="4">
        <v>130</v>
      </c>
    </row>
    <row r="73" spans="1:20" ht="15.95" customHeight="1" x14ac:dyDescent="0.2">
      <c r="A73" s="77"/>
      <c r="B73" s="90" t="s">
        <v>395</v>
      </c>
      <c r="C73" s="99" t="s">
        <v>156</v>
      </c>
      <c r="D73" s="72" t="s">
        <v>157</v>
      </c>
      <c r="E73" s="4">
        <v>153</v>
      </c>
      <c r="F73" s="9"/>
      <c r="G73" s="9"/>
      <c r="H73" s="9"/>
      <c r="I73" s="9"/>
      <c r="J73" s="9"/>
      <c r="K73" s="9"/>
      <c r="L73" s="9"/>
      <c r="M73" s="9"/>
      <c r="N73" s="389"/>
      <c r="P73" s="9"/>
      <c r="Q73" s="9"/>
      <c r="R73" s="9"/>
      <c r="S73" s="389"/>
      <c r="T73" s="4">
        <v>153</v>
      </c>
    </row>
    <row r="74" spans="1:20" ht="35.1" customHeight="1" thickBot="1" x14ac:dyDescent="0.25">
      <c r="A74" s="77"/>
      <c r="B74" s="118" t="s">
        <v>396</v>
      </c>
      <c r="C74" s="98"/>
      <c r="D74" s="169" t="s">
        <v>95</v>
      </c>
      <c r="E74" s="73"/>
      <c r="F74" s="315">
        <f t="shared" ref="F74:M74" si="3">SUM(F75:F125)</f>
        <v>0</v>
      </c>
      <c r="G74" s="315">
        <f t="shared" si="3"/>
        <v>0</v>
      </c>
      <c r="H74" s="315">
        <f t="shared" si="3"/>
        <v>0</v>
      </c>
      <c r="I74" s="315">
        <f t="shared" si="3"/>
        <v>0</v>
      </c>
      <c r="J74" s="315">
        <f t="shared" si="3"/>
        <v>0</v>
      </c>
      <c r="K74" s="315">
        <f t="shared" si="3"/>
        <v>0</v>
      </c>
      <c r="L74" s="315">
        <f t="shared" si="3"/>
        <v>0</v>
      </c>
      <c r="M74" s="315">
        <f t="shared" si="3"/>
        <v>0</v>
      </c>
      <c r="N74" s="390"/>
      <c r="P74" s="315">
        <f>SUM(P75:P125)</f>
        <v>0</v>
      </c>
      <c r="Q74" s="315">
        <f>SUM(Q75:Q125)</f>
        <v>0</v>
      </c>
      <c r="R74" s="315">
        <f>SUM(R75:R125)</f>
        <v>0</v>
      </c>
      <c r="S74" s="390"/>
      <c r="T74" s="73"/>
    </row>
    <row r="75" spans="1:20" ht="15.95" customHeight="1" thickTop="1" x14ac:dyDescent="0.2">
      <c r="A75" s="77"/>
      <c r="B75" s="90" t="s">
        <v>396</v>
      </c>
      <c r="C75" s="99" t="s">
        <v>814</v>
      </c>
      <c r="D75" s="95" t="s">
        <v>158</v>
      </c>
      <c r="E75" s="4">
        <v>105</v>
      </c>
      <c r="F75" s="63"/>
      <c r="G75" s="63"/>
      <c r="H75" s="63"/>
      <c r="I75" s="63"/>
      <c r="J75" s="63"/>
      <c r="K75" s="63"/>
      <c r="L75" s="63"/>
      <c r="M75" s="63"/>
      <c r="N75" s="389"/>
      <c r="P75" s="63"/>
      <c r="Q75" s="63"/>
      <c r="R75" s="63"/>
      <c r="S75" s="389"/>
      <c r="T75" s="4">
        <v>105</v>
      </c>
    </row>
    <row r="76" spans="1:20" s="340" customFormat="1" ht="15.95" customHeight="1" x14ac:dyDescent="0.2">
      <c r="A76" s="77"/>
      <c r="B76" s="90" t="s">
        <v>396</v>
      </c>
      <c r="C76" s="99" t="s">
        <v>444</v>
      </c>
      <c r="D76" s="72" t="s">
        <v>173</v>
      </c>
      <c r="E76" s="4">
        <v>106</v>
      </c>
      <c r="F76" s="63"/>
      <c r="G76" s="63"/>
      <c r="H76" s="63"/>
      <c r="I76" s="63"/>
      <c r="J76" s="63"/>
      <c r="K76" s="63"/>
      <c r="L76" s="63"/>
      <c r="M76" s="63"/>
      <c r="N76" s="389"/>
      <c r="P76" s="63"/>
      <c r="Q76" s="63"/>
      <c r="R76" s="63"/>
      <c r="S76" s="389"/>
      <c r="T76" s="4">
        <v>106</v>
      </c>
    </row>
    <row r="77" spans="1:20" s="340" customFormat="1" ht="15.95" customHeight="1" x14ac:dyDescent="0.2">
      <c r="A77" s="77"/>
      <c r="B77" s="90" t="s">
        <v>396</v>
      </c>
      <c r="C77" s="99" t="s">
        <v>446</v>
      </c>
      <c r="D77" s="72" t="s">
        <v>175</v>
      </c>
      <c r="E77" s="4">
        <v>107</v>
      </c>
      <c r="F77" s="63"/>
      <c r="G77" s="63"/>
      <c r="H77" s="63"/>
      <c r="I77" s="63"/>
      <c r="J77" s="63"/>
      <c r="K77" s="63"/>
      <c r="L77" s="63"/>
      <c r="M77" s="63"/>
      <c r="N77" s="389"/>
      <c r="P77" s="63"/>
      <c r="Q77" s="63"/>
      <c r="R77" s="63"/>
      <c r="S77" s="389"/>
      <c r="T77" s="4">
        <v>107</v>
      </c>
    </row>
    <row r="78" spans="1:20" s="340" customFormat="1" ht="15.95" customHeight="1" x14ac:dyDescent="0.2">
      <c r="A78" s="77"/>
      <c r="B78" s="90" t="s">
        <v>396</v>
      </c>
      <c r="C78" s="99" t="s">
        <v>435</v>
      </c>
      <c r="D78" s="72" t="s">
        <v>159</v>
      </c>
      <c r="E78" s="4">
        <v>108</v>
      </c>
      <c r="F78" s="63"/>
      <c r="G78" s="63"/>
      <c r="H78" s="63"/>
      <c r="I78" s="63"/>
      <c r="J78" s="63"/>
      <c r="K78" s="63"/>
      <c r="L78" s="63"/>
      <c r="M78" s="63"/>
      <c r="N78" s="389"/>
      <c r="P78" s="63"/>
      <c r="Q78" s="63"/>
      <c r="R78" s="63"/>
      <c r="S78" s="389"/>
      <c r="T78" s="4">
        <v>108</v>
      </c>
    </row>
    <row r="79" spans="1:20" s="340" customFormat="1" ht="15.95" customHeight="1" x14ac:dyDescent="0.2">
      <c r="A79" s="77"/>
      <c r="B79" s="90" t="s">
        <v>396</v>
      </c>
      <c r="C79" s="99" t="s">
        <v>919</v>
      </c>
      <c r="D79" s="72" t="s">
        <v>160</v>
      </c>
      <c r="E79" s="4">
        <v>109</v>
      </c>
      <c r="F79" s="63"/>
      <c r="G79" s="63"/>
      <c r="H79" s="63"/>
      <c r="I79" s="63"/>
      <c r="J79" s="63"/>
      <c r="K79" s="63"/>
      <c r="L79" s="63"/>
      <c r="M79" s="63"/>
      <c r="N79" s="389"/>
      <c r="P79" s="63"/>
      <c r="Q79" s="63"/>
      <c r="R79" s="63"/>
      <c r="S79" s="389"/>
      <c r="T79" s="4">
        <v>109</v>
      </c>
    </row>
    <row r="80" spans="1:20" s="340" customFormat="1" ht="15.95" customHeight="1" x14ac:dyDescent="0.2">
      <c r="A80" s="77"/>
      <c r="B80" s="90" t="s">
        <v>396</v>
      </c>
      <c r="C80" s="99" t="s">
        <v>815</v>
      </c>
      <c r="D80" s="95" t="s">
        <v>161</v>
      </c>
      <c r="E80" s="4">
        <v>175</v>
      </c>
      <c r="F80" s="63"/>
      <c r="G80" s="63"/>
      <c r="H80" s="63"/>
      <c r="I80" s="63"/>
      <c r="J80" s="63"/>
      <c r="K80" s="63"/>
      <c r="L80" s="63"/>
      <c r="M80" s="63"/>
      <c r="N80" s="389"/>
      <c r="P80" s="63"/>
      <c r="Q80" s="63"/>
      <c r="R80" s="63"/>
      <c r="S80" s="389"/>
      <c r="T80" s="4">
        <v>175</v>
      </c>
    </row>
    <row r="81" spans="1:20" s="340" customFormat="1" ht="15.95" customHeight="1" x14ac:dyDescent="0.2">
      <c r="A81" s="77"/>
      <c r="B81" s="90" t="s">
        <v>396</v>
      </c>
      <c r="C81" s="99" t="s">
        <v>436</v>
      </c>
      <c r="D81" s="72" t="s">
        <v>162</v>
      </c>
      <c r="E81" s="4">
        <v>110</v>
      </c>
      <c r="F81" s="63"/>
      <c r="G81" s="63"/>
      <c r="H81" s="63"/>
      <c r="I81" s="63"/>
      <c r="J81" s="63"/>
      <c r="K81" s="63"/>
      <c r="L81" s="63"/>
      <c r="M81" s="63"/>
      <c r="N81" s="389"/>
      <c r="P81" s="63"/>
      <c r="Q81" s="63"/>
      <c r="R81" s="63"/>
      <c r="S81" s="389"/>
      <c r="T81" s="4">
        <v>110</v>
      </c>
    </row>
    <row r="82" spans="1:20" s="340" customFormat="1" ht="15.95" customHeight="1" x14ac:dyDescent="0.2">
      <c r="A82" s="77"/>
      <c r="B82" s="90" t="s">
        <v>396</v>
      </c>
      <c r="C82" s="99" t="s">
        <v>437</v>
      </c>
      <c r="D82" s="72" t="s">
        <v>163</v>
      </c>
      <c r="E82" s="4">
        <v>111</v>
      </c>
      <c r="F82" s="63"/>
      <c r="G82" s="63"/>
      <c r="H82" s="63"/>
      <c r="I82" s="63"/>
      <c r="J82" s="63"/>
      <c r="K82" s="63"/>
      <c r="L82" s="63"/>
      <c r="M82" s="63"/>
      <c r="N82" s="389"/>
      <c r="P82" s="63"/>
      <c r="Q82" s="63"/>
      <c r="R82" s="63"/>
      <c r="S82" s="389"/>
      <c r="T82" s="4">
        <v>111</v>
      </c>
    </row>
    <row r="83" spans="1:20" s="340" customFormat="1" ht="15.95" customHeight="1" x14ac:dyDescent="0.2">
      <c r="A83" s="77"/>
      <c r="B83" s="90" t="s">
        <v>396</v>
      </c>
      <c r="C83" s="99" t="s">
        <v>920</v>
      </c>
      <c r="D83" s="72" t="s">
        <v>170</v>
      </c>
      <c r="E83" s="4">
        <v>113</v>
      </c>
      <c r="F83" s="63"/>
      <c r="G83" s="63"/>
      <c r="H83" s="63"/>
      <c r="I83" s="63"/>
      <c r="J83" s="63"/>
      <c r="K83" s="63"/>
      <c r="L83" s="63"/>
      <c r="M83" s="63"/>
      <c r="N83" s="389"/>
      <c r="P83" s="63"/>
      <c r="Q83" s="63"/>
      <c r="R83" s="63"/>
      <c r="S83" s="389"/>
      <c r="T83" s="4">
        <v>113</v>
      </c>
    </row>
    <row r="84" spans="1:20" s="340" customFormat="1" ht="15.95" customHeight="1" x14ac:dyDescent="0.2">
      <c r="A84" s="77"/>
      <c r="B84" s="90" t="s">
        <v>396</v>
      </c>
      <c r="C84" s="99" t="s">
        <v>443</v>
      </c>
      <c r="D84" s="72" t="s">
        <v>172</v>
      </c>
      <c r="E84" s="4">
        <v>112</v>
      </c>
      <c r="F84" s="63"/>
      <c r="G84" s="63"/>
      <c r="H84" s="63"/>
      <c r="I84" s="63"/>
      <c r="J84" s="63"/>
      <c r="K84" s="63"/>
      <c r="L84" s="63"/>
      <c r="M84" s="63"/>
      <c r="N84" s="389"/>
      <c r="P84" s="63"/>
      <c r="Q84" s="63"/>
      <c r="R84" s="63"/>
      <c r="S84" s="389"/>
      <c r="T84" s="4">
        <v>112</v>
      </c>
    </row>
    <row r="85" spans="1:20" s="340" customFormat="1" ht="15.95" customHeight="1" x14ac:dyDescent="0.2">
      <c r="A85" s="77"/>
      <c r="B85" s="90" t="s">
        <v>396</v>
      </c>
      <c r="C85" s="99" t="s">
        <v>445</v>
      </c>
      <c r="D85" s="72" t="s">
        <v>174</v>
      </c>
      <c r="E85" s="4">
        <v>102</v>
      </c>
      <c r="F85" s="63"/>
      <c r="G85" s="63"/>
      <c r="H85" s="63"/>
      <c r="I85" s="63"/>
      <c r="J85" s="63"/>
      <c r="K85" s="63"/>
      <c r="L85" s="63"/>
      <c r="M85" s="63"/>
      <c r="N85" s="389"/>
      <c r="P85" s="63"/>
      <c r="Q85" s="63"/>
      <c r="R85" s="63"/>
      <c r="S85" s="389"/>
      <c r="T85" s="4">
        <v>102</v>
      </c>
    </row>
    <row r="86" spans="1:20" s="340" customFormat="1" ht="15.95" customHeight="1" x14ac:dyDescent="0.2">
      <c r="A86" s="77"/>
      <c r="B86" s="90" t="s">
        <v>396</v>
      </c>
      <c r="C86" s="99" t="s">
        <v>447</v>
      </c>
      <c r="D86" s="72" t="s">
        <v>176</v>
      </c>
      <c r="E86" s="4">
        <v>114</v>
      </c>
      <c r="F86" s="63"/>
      <c r="G86" s="63"/>
      <c r="H86" s="63"/>
      <c r="I86" s="63"/>
      <c r="J86" s="63"/>
      <c r="K86" s="63"/>
      <c r="L86" s="63"/>
      <c r="M86" s="63"/>
      <c r="N86" s="389"/>
      <c r="P86" s="63"/>
      <c r="Q86" s="63"/>
      <c r="R86" s="63"/>
      <c r="S86" s="389"/>
      <c r="T86" s="4">
        <v>114</v>
      </c>
    </row>
    <row r="87" spans="1:20" s="340" customFormat="1" ht="15.95" customHeight="1" x14ac:dyDescent="0.2">
      <c r="A87" s="77"/>
      <c r="B87" s="90" t="s">
        <v>396</v>
      </c>
      <c r="C87" s="99" t="s">
        <v>448</v>
      </c>
      <c r="D87" s="72" t="s">
        <v>177</v>
      </c>
      <c r="E87" s="4">
        <v>115</v>
      </c>
      <c r="F87" s="63"/>
      <c r="G87" s="63"/>
      <c r="H87" s="63"/>
      <c r="I87" s="63"/>
      <c r="J87" s="63"/>
      <c r="K87" s="63"/>
      <c r="L87" s="63"/>
      <c r="M87" s="63"/>
      <c r="N87" s="389"/>
      <c r="P87" s="63"/>
      <c r="Q87" s="63"/>
      <c r="R87" s="63"/>
      <c r="S87" s="389"/>
      <c r="T87" s="4">
        <v>115</v>
      </c>
    </row>
    <row r="88" spans="1:20" s="340" customFormat="1" ht="15.95" customHeight="1" x14ac:dyDescent="0.2">
      <c r="A88" s="77"/>
      <c r="B88" s="90" t="s">
        <v>396</v>
      </c>
      <c r="C88" s="99" t="s">
        <v>449</v>
      </c>
      <c r="D88" s="72" t="s">
        <v>178</v>
      </c>
      <c r="E88" s="4">
        <v>116</v>
      </c>
      <c r="F88" s="63"/>
      <c r="G88" s="63"/>
      <c r="H88" s="63"/>
      <c r="I88" s="63"/>
      <c r="J88" s="63"/>
      <c r="K88" s="63"/>
      <c r="L88" s="63"/>
      <c r="M88" s="63"/>
      <c r="N88" s="389"/>
      <c r="P88" s="63"/>
      <c r="Q88" s="63"/>
      <c r="R88" s="63"/>
      <c r="S88" s="389"/>
      <c r="T88" s="4">
        <v>116</v>
      </c>
    </row>
    <row r="89" spans="1:20" s="340" customFormat="1" ht="15.95" customHeight="1" x14ac:dyDescent="0.2">
      <c r="A89" s="77"/>
      <c r="B89" s="90" t="s">
        <v>396</v>
      </c>
      <c r="C89" s="99" t="s">
        <v>450</v>
      </c>
      <c r="D89" s="72" t="s">
        <v>179</v>
      </c>
      <c r="E89" s="4">
        <v>117</v>
      </c>
      <c r="F89" s="63"/>
      <c r="G89" s="63"/>
      <c r="H89" s="63"/>
      <c r="I89" s="63"/>
      <c r="J89" s="63"/>
      <c r="K89" s="63"/>
      <c r="L89" s="63"/>
      <c r="M89" s="63"/>
      <c r="N89" s="389"/>
      <c r="P89" s="63"/>
      <c r="Q89" s="63"/>
      <c r="R89" s="63"/>
      <c r="S89" s="389"/>
      <c r="T89" s="4">
        <v>117</v>
      </c>
    </row>
    <row r="90" spans="1:20" s="340" customFormat="1" ht="15.95" customHeight="1" x14ac:dyDescent="0.2">
      <c r="A90" s="77"/>
      <c r="B90" s="90" t="s">
        <v>396</v>
      </c>
      <c r="C90" s="99" t="s">
        <v>451</v>
      </c>
      <c r="D90" s="72" t="s">
        <v>180</v>
      </c>
      <c r="E90" s="4">
        <v>118</v>
      </c>
      <c r="F90" s="63"/>
      <c r="G90" s="63"/>
      <c r="H90" s="63"/>
      <c r="I90" s="63"/>
      <c r="J90" s="63"/>
      <c r="K90" s="63"/>
      <c r="L90" s="63"/>
      <c r="M90" s="63"/>
      <c r="N90" s="389"/>
      <c r="P90" s="63"/>
      <c r="Q90" s="63"/>
      <c r="R90" s="63"/>
      <c r="S90" s="389"/>
      <c r="T90" s="4">
        <v>118</v>
      </c>
    </row>
    <row r="91" spans="1:20" s="340" customFormat="1" ht="15.95" customHeight="1" x14ac:dyDescent="0.2">
      <c r="A91" s="77"/>
      <c r="B91" s="90" t="s">
        <v>396</v>
      </c>
      <c r="C91" s="99" t="s">
        <v>438</v>
      </c>
      <c r="D91" s="72" t="s">
        <v>164</v>
      </c>
      <c r="E91" s="4">
        <v>119</v>
      </c>
      <c r="F91" s="63"/>
      <c r="G91" s="63"/>
      <c r="H91" s="63"/>
      <c r="I91" s="63"/>
      <c r="J91" s="63"/>
      <c r="K91" s="63"/>
      <c r="L91" s="63"/>
      <c r="M91" s="63"/>
      <c r="N91" s="389"/>
      <c r="P91" s="63"/>
      <c r="Q91" s="63"/>
      <c r="R91" s="63"/>
      <c r="S91" s="389"/>
      <c r="T91" s="4">
        <v>119</v>
      </c>
    </row>
    <row r="92" spans="1:20" s="340" customFormat="1" ht="15.95" customHeight="1" x14ac:dyDescent="0.2">
      <c r="A92" s="77"/>
      <c r="B92" s="90" t="s">
        <v>396</v>
      </c>
      <c r="C92" s="99" t="s">
        <v>439</v>
      </c>
      <c r="D92" s="72" t="s">
        <v>165</v>
      </c>
      <c r="E92" s="4">
        <v>120</v>
      </c>
      <c r="F92" s="63"/>
      <c r="G92" s="63"/>
      <c r="H92" s="63"/>
      <c r="I92" s="63"/>
      <c r="J92" s="63"/>
      <c r="K92" s="63"/>
      <c r="L92" s="63"/>
      <c r="M92" s="63"/>
      <c r="N92" s="389"/>
      <c r="P92" s="63"/>
      <c r="Q92" s="63"/>
      <c r="R92" s="63"/>
      <c r="S92" s="389"/>
      <c r="T92" s="4">
        <v>120</v>
      </c>
    </row>
    <row r="93" spans="1:20" s="340" customFormat="1" ht="15.95" customHeight="1" x14ac:dyDescent="0.2">
      <c r="A93" s="77"/>
      <c r="B93" s="90" t="s">
        <v>396</v>
      </c>
      <c r="C93" s="99" t="s">
        <v>452</v>
      </c>
      <c r="D93" s="72" t="s">
        <v>181</v>
      </c>
      <c r="E93" s="4">
        <v>121</v>
      </c>
      <c r="F93" s="63"/>
      <c r="G93" s="63"/>
      <c r="H93" s="63"/>
      <c r="I93" s="63"/>
      <c r="J93" s="63"/>
      <c r="K93" s="63"/>
      <c r="L93" s="63"/>
      <c r="M93" s="63"/>
      <c r="N93" s="389"/>
      <c r="P93" s="63"/>
      <c r="Q93" s="63"/>
      <c r="R93" s="63"/>
      <c r="S93" s="389"/>
      <c r="T93" s="4">
        <v>121</v>
      </c>
    </row>
    <row r="94" spans="1:20" s="340" customFormat="1" ht="15.95" customHeight="1" x14ac:dyDescent="0.2">
      <c r="A94" s="77"/>
      <c r="B94" s="90" t="s">
        <v>396</v>
      </c>
      <c r="C94" s="99" t="s">
        <v>816</v>
      </c>
      <c r="D94" s="95" t="s">
        <v>168</v>
      </c>
      <c r="E94" s="4">
        <v>122</v>
      </c>
      <c r="F94" s="63"/>
      <c r="G94" s="63"/>
      <c r="H94" s="63"/>
      <c r="I94" s="63"/>
      <c r="J94" s="63"/>
      <c r="K94" s="63"/>
      <c r="L94" s="63"/>
      <c r="M94" s="63"/>
      <c r="N94" s="389"/>
      <c r="P94" s="63"/>
      <c r="Q94" s="63"/>
      <c r="R94" s="63"/>
      <c r="S94" s="389"/>
      <c r="T94" s="4">
        <v>122</v>
      </c>
    </row>
    <row r="95" spans="1:20" s="340" customFormat="1" ht="15.95" customHeight="1" x14ac:dyDescent="0.2">
      <c r="A95" s="77"/>
      <c r="B95" s="90" t="s">
        <v>396</v>
      </c>
      <c r="C95" s="99" t="s">
        <v>442</v>
      </c>
      <c r="D95" s="72" t="s">
        <v>169</v>
      </c>
      <c r="E95" s="4">
        <v>123</v>
      </c>
      <c r="F95" s="63"/>
      <c r="G95" s="63"/>
      <c r="H95" s="63"/>
      <c r="I95" s="63"/>
      <c r="J95" s="63"/>
      <c r="K95" s="63"/>
      <c r="L95" s="63"/>
      <c r="M95" s="63"/>
      <c r="N95" s="389"/>
      <c r="P95" s="63"/>
      <c r="Q95" s="63"/>
      <c r="R95" s="63"/>
      <c r="S95" s="389"/>
      <c r="T95" s="4">
        <v>123</v>
      </c>
    </row>
    <row r="96" spans="1:20" s="340" customFormat="1" ht="15.95" customHeight="1" x14ac:dyDescent="0.2">
      <c r="A96" s="77"/>
      <c r="B96" s="90" t="s">
        <v>396</v>
      </c>
      <c r="C96" s="99" t="s">
        <v>817</v>
      </c>
      <c r="D96" s="95" t="s">
        <v>171</v>
      </c>
      <c r="E96" s="4">
        <v>155</v>
      </c>
      <c r="F96" s="63"/>
      <c r="G96" s="63"/>
      <c r="H96" s="63"/>
      <c r="I96" s="63"/>
      <c r="J96" s="63"/>
      <c r="K96" s="63"/>
      <c r="L96" s="63"/>
      <c r="M96" s="63"/>
      <c r="N96" s="389"/>
      <c r="P96" s="63"/>
      <c r="Q96" s="63"/>
      <c r="R96" s="63"/>
      <c r="S96" s="389"/>
      <c r="T96" s="4">
        <v>155</v>
      </c>
    </row>
    <row r="97" spans="1:20" s="340" customFormat="1" ht="15.95" customHeight="1" x14ac:dyDescent="0.2">
      <c r="A97" s="77"/>
      <c r="B97" s="90" t="s">
        <v>396</v>
      </c>
      <c r="C97" s="99" t="s">
        <v>453</v>
      </c>
      <c r="D97" s="72" t="s">
        <v>182</v>
      </c>
      <c r="E97" s="4">
        <v>124</v>
      </c>
      <c r="F97" s="63"/>
      <c r="G97" s="63"/>
      <c r="H97" s="63"/>
      <c r="I97" s="63"/>
      <c r="J97" s="63"/>
      <c r="K97" s="63"/>
      <c r="L97" s="63"/>
      <c r="M97" s="63"/>
      <c r="N97" s="389"/>
      <c r="P97" s="63"/>
      <c r="Q97" s="63"/>
      <c r="R97" s="63"/>
      <c r="S97" s="389"/>
      <c r="T97" s="4">
        <v>124</v>
      </c>
    </row>
    <row r="98" spans="1:20" s="340" customFormat="1" ht="15.95" customHeight="1" x14ac:dyDescent="0.2">
      <c r="A98" s="77"/>
      <c r="B98" s="90" t="s">
        <v>396</v>
      </c>
      <c r="C98" s="99" t="s">
        <v>345</v>
      </c>
      <c r="D98" s="72" t="s">
        <v>183</v>
      </c>
      <c r="E98" s="4">
        <v>125</v>
      </c>
      <c r="F98" s="63"/>
      <c r="G98" s="63"/>
      <c r="H98" s="63"/>
      <c r="I98" s="63"/>
      <c r="J98" s="63"/>
      <c r="K98" s="63"/>
      <c r="L98" s="63"/>
      <c r="M98" s="63"/>
      <c r="N98" s="389"/>
      <c r="P98" s="63"/>
      <c r="Q98" s="63"/>
      <c r="R98" s="63"/>
      <c r="S98" s="389"/>
      <c r="T98" s="4">
        <v>125</v>
      </c>
    </row>
    <row r="99" spans="1:20" s="340" customFormat="1" ht="15.95" customHeight="1" x14ac:dyDescent="0.2">
      <c r="A99" s="77"/>
      <c r="B99" s="90" t="s">
        <v>396</v>
      </c>
      <c r="C99" s="99" t="s">
        <v>454</v>
      </c>
      <c r="D99" s="72" t="s">
        <v>184</v>
      </c>
      <c r="E99" s="4">
        <v>127</v>
      </c>
      <c r="F99" s="63"/>
      <c r="G99" s="63"/>
      <c r="H99" s="63"/>
      <c r="I99" s="63"/>
      <c r="J99" s="63"/>
      <c r="K99" s="63"/>
      <c r="L99" s="63"/>
      <c r="M99" s="63"/>
      <c r="N99" s="389"/>
      <c r="P99" s="63"/>
      <c r="Q99" s="63"/>
      <c r="R99" s="63"/>
      <c r="S99" s="389"/>
      <c r="T99" s="4">
        <v>127</v>
      </c>
    </row>
    <row r="100" spans="1:20" s="340" customFormat="1" ht="15.95" customHeight="1" x14ac:dyDescent="0.2">
      <c r="A100" s="77"/>
      <c r="B100" s="90" t="s">
        <v>396</v>
      </c>
      <c r="C100" s="99" t="s">
        <v>455</v>
      </c>
      <c r="D100" s="72" t="s">
        <v>185</v>
      </c>
      <c r="E100" s="4">
        <v>128</v>
      </c>
      <c r="F100" s="63"/>
      <c r="G100" s="63"/>
      <c r="H100" s="63"/>
      <c r="I100" s="63"/>
      <c r="J100" s="63"/>
      <c r="K100" s="63"/>
      <c r="L100" s="63"/>
      <c r="M100" s="63"/>
      <c r="N100" s="389"/>
      <c r="P100" s="63"/>
      <c r="Q100" s="63"/>
      <c r="R100" s="63"/>
      <c r="S100" s="389"/>
      <c r="T100" s="4">
        <v>128</v>
      </c>
    </row>
    <row r="101" spans="1:20" s="340" customFormat="1" ht="15.95" customHeight="1" x14ac:dyDescent="0.2">
      <c r="A101" s="77"/>
      <c r="B101" s="90" t="s">
        <v>396</v>
      </c>
      <c r="C101" s="99" t="s">
        <v>456</v>
      </c>
      <c r="D101" s="72" t="s">
        <v>186</v>
      </c>
      <c r="E101" s="4">
        <v>129</v>
      </c>
      <c r="F101" s="63"/>
      <c r="G101" s="63"/>
      <c r="H101" s="63"/>
      <c r="I101" s="63"/>
      <c r="J101" s="63"/>
      <c r="K101" s="63"/>
      <c r="L101" s="63"/>
      <c r="M101" s="63"/>
      <c r="N101" s="389"/>
      <c r="P101" s="63"/>
      <c r="Q101" s="63"/>
      <c r="R101" s="63"/>
      <c r="S101" s="389"/>
      <c r="T101" s="4">
        <v>129</v>
      </c>
    </row>
    <row r="102" spans="1:20" s="340" customFormat="1" ht="15.95" customHeight="1" x14ac:dyDescent="0.2">
      <c r="A102" s="77"/>
      <c r="B102" s="90" t="s">
        <v>396</v>
      </c>
      <c r="C102" s="99" t="s">
        <v>457</v>
      </c>
      <c r="D102" s="72" t="s">
        <v>187</v>
      </c>
      <c r="E102" s="4">
        <v>131</v>
      </c>
      <c r="F102" s="63"/>
      <c r="G102" s="63"/>
      <c r="H102" s="63"/>
      <c r="I102" s="63"/>
      <c r="J102" s="63"/>
      <c r="K102" s="63"/>
      <c r="L102" s="63"/>
      <c r="M102" s="63"/>
      <c r="N102" s="389"/>
      <c r="P102" s="63"/>
      <c r="Q102" s="63"/>
      <c r="R102" s="63"/>
      <c r="S102" s="389"/>
      <c r="T102" s="4">
        <v>131</v>
      </c>
    </row>
    <row r="103" spans="1:20" s="340" customFormat="1" ht="15.95" customHeight="1" x14ac:dyDescent="0.2">
      <c r="A103" s="77"/>
      <c r="B103" s="90" t="s">
        <v>396</v>
      </c>
      <c r="C103" s="99" t="s">
        <v>818</v>
      </c>
      <c r="D103" s="95" t="s">
        <v>188</v>
      </c>
      <c r="E103" s="4">
        <v>132</v>
      </c>
      <c r="F103" s="63"/>
      <c r="G103" s="63"/>
      <c r="H103" s="63"/>
      <c r="I103" s="63"/>
      <c r="J103" s="63"/>
      <c r="K103" s="63"/>
      <c r="L103" s="63"/>
      <c r="M103" s="63"/>
      <c r="N103" s="389"/>
      <c r="P103" s="63"/>
      <c r="Q103" s="63"/>
      <c r="R103" s="63"/>
      <c r="S103" s="389"/>
      <c r="T103" s="4">
        <v>132</v>
      </c>
    </row>
    <row r="104" spans="1:20" s="340" customFormat="1" ht="15.95" customHeight="1" x14ac:dyDescent="0.2">
      <c r="A104" s="77"/>
      <c r="B104" s="90" t="s">
        <v>396</v>
      </c>
      <c r="C104" s="99" t="s">
        <v>458</v>
      </c>
      <c r="D104" s="72" t="s">
        <v>189</v>
      </c>
      <c r="E104" s="4">
        <v>133</v>
      </c>
      <c r="F104" s="63"/>
      <c r="G104" s="63"/>
      <c r="H104" s="63"/>
      <c r="I104" s="63"/>
      <c r="J104" s="63"/>
      <c r="K104" s="63"/>
      <c r="L104" s="63"/>
      <c r="M104" s="63"/>
      <c r="N104" s="389"/>
      <c r="P104" s="63"/>
      <c r="Q104" s="63"/>
      <c r="R104" s="63"/>
      <c r="S104" s="389"/>
      <c r="T104" s="4">
        <v>133</v>
      </c>
    </row>
    <row r="105" spans="1:20" s="340" customFormat="1" ht="15.95" customHeight="1" x14ac:dyDescent="0.2">
      <c r="A105" s="77"/>
      <c r="B105" s="90" t="s">
        <v>396</v>
      </c>
      <c r="C105" s="99" t="s">
        <v>459</v>
      </c>
      <c r="D105" s="72" t="s">
        <v>190</v>
      </c>
      <c r="E105" s="4">
        <v>134</v>
      </c>
      <c r="F105" s="63"/>
      <c r="G105" s="63"/>
      <c r="H105" s="63"/>
      <c r="I105" s="63"/>
      <c r="J105" s="63"/>
      <c r="K105" s="63"/>
      <c r="L105" s="63"/>
      <c r="M105" s="63"/>
      <c r="N105" s="389"/>
      <c r="P105" s="63"/>
      <c r="Q105" s="63"/>
      <c r="R105" s="63"/>
      <c r="S105" s="389"/>
      <c r="T105" s="4">
        <v>134</v>
      </c>
    </row>
    <row r="106" spans="1:20" s="340" customFormat="1" ht="15.95" customHeight="1" x14ac:dyDescent="0.2">
      <c r="A106" s="77"/>
      <c r="B106" s="90" t="s">
        <v>396</v>
      </c>
      <c r="C106" s="99" t="s">
        <v>460</v>
      </c>
      <c r="D106" s="72" t="s">
        <v>191</v>
      </c>
      <c r="E106" s="4">
        <v>135</v>
      </c>
      <c r="F106" s="63"/>
      <c r="G106" s="63"/>
      <c r="H106" s="63"/>
      <c r="I106" s="63"/>
      <c r="J106" s="63"/>
      <c r="K106" s="63"/>
      <c r="L106" s="63"/>
      <c r="M106" s="63"/>
      <c r="N106" s="389"/>
      <c r="P106" s="63"/>
      <c r="Q106" s="63"/>
      <c r="R106" s="63"/>
      <c r="S106" s="389"/>
      <c r="T106" s="4">
        <v>135</v>
      </c>
    </row>
    <row r="107" spans="1:20" s="340" customFormat="1" ht="15.95" customHeight="1" x14ac:dyDescent="0.2">
      <c r="A107" s="77"/>
      <c r="B107" s="90" t="s">
        <v>396</v>
      </c>
      <c r="C107" s="99" t="s">
        <v>74</v>
      </c>
      <c r="D107" s="72" t="s">
        <v>75</v>
      </c>
      <c r="E107" s="4">
        <v>136</v>
      </c>
      <c r="F107" s="63"/>
      <c r="G107" s="63"/>
      <c r="H107" s="63"/>
      <c r="I107" s="63"/>
      <c r="J107" s="63"/>
      <c r="K107" s="63"/>
      <c r="L107" s="63"/>
      <c r="M107" s="63"/>
      <c r="N107" s="389"/>
      <c r="P107" s="63"/>
      <c r="Q107" s="63"/>
      <c r="R107" s="63"/>
      <c r="S107" s="389"/>
      <c r="T107" s="4">
        <v>136</v>
      </c>
    </row>
    <row r="108" spans="1:20" s="340" customFormat="1" ht="15.95" customHeight="1" x14ac:dyDescent="0.2">
      <c r="A108" s="77"/>
      <c r="B108" s="90" t="s">
        <v>396</v>
      </c>
      <c r="C108" s="99" t="s">
        <v>461</v>
      </c>
      <c r="D108" s="72" t="s">
        <v>192</v>
      </c>
      <c r="E108" s="4">
        <v>138</v>
      </c>
      <c r="F108" s="63"/>
      <c r="G108" s="63"/>
      <c r="H108" s="63"/>
      <c r="I108" s="63"/>
      <c r="J108" s="63"/>
      <c r="K108" s="63"/>
      <c r="L108" s="63"/>
      <c r="M108" s="63"/>
      <c r="N108" s="389"/>
      <c r="P108" s="63"/>
      <c r="Q108" s="63"/>
      <c r="R108" s="63"/>
      <c r="S108" s="389"/>
      <c r="T108" s="4">
        <v>138</v>
      </c>
    </row>
    <row r="109" spans="1:20" s="340" customFormat="1" ht="15.95" customHeight="1" x14ac:dyDescent="0.2">
      <c r="A109" s="77"/>
      <c r="B109" s="90" t="s">
        <v>396</v>
      </c>
      <c r="C109" s="99" t="s">
        <v>462</v>
      </c>
      <c r="D109" s="72" t="s">
        <v>193</v>
      </c>
      <c r="E109" s="4">
        <v>139</v>
      </c>
      <c r="F109" s="63"/>
      <c r="G109" s="63"/>
      <c r="H109" s="63"/>
      <c r="I109" s="63"/>
      <c r="J109" s="63"/>
      <c r="K109" s="63"/>
      <c r="L109" s="63"/>
      <c r="M109" s="63"/>
      <c r="N109" s="389"/>
      <c r="P109" s="63"/>
      <c r="Q109" s="63"/>
      <c r="R109" s="63"/>
      <c r="S109" s="389"/>
      <c r="T109" s="4">
        <v>139</v>
      </c>
    </row>
    <row r="110" spans="1:20" s="340" customFormat="1" ht="15.95" customHeight="1" x14ac:dyDescent="0.2">
      <c r="A110" s="77"/>
      <c r="B110" s="90" t="s">
        <v>396</v>
      </c>
      <c r="C110" s="99" t="s">
        <v>463</v>
      </c>
      <c r="D110" s="72" t="s">
        <v>194</v>
      </c>
      <c r="E110" s="4">
        <v>141</v>
      </c>
      <c r="F110" s="63"/>
      <c r="G110" s="63"/>
      <c r="H110" s="63"/>
      <c r="I110" s="63"/>
      <c r="J110" s="63"/>
      <c r="K110" s="63"/>
      <c r="L110" s="63"/>
      <c r="M110" s="63"/>
      <c r="N110" s="389"/>
      <c r="P110" s="63"/>
      <c r="Q110" s="63"/>
      <c r="R110" s="63"/>
      <c r="S110" s="389"/>
      <c r="T110" s="4">
        <v>141</v>
      </c>
    </row>
    <row r="111" spans="1:20" s="340" customFormat="1" ht="15.95" customHeight="1" x14ac:dyDescent="0.2">
      <c r="A111" s="77"/>
      <c r="B111" s="90" t="s">
        <v>396</v>
      </c>
      <c r="C111" s="99" t="s">
        <v>464</v>
      </c>
      <c r="D111" s="72" t="s">
        <v>195</v>
      </c>
      <c r="E111" s="4">
        <v>142</v>
      </c>
      <c r="F111" s="63"/>
      <c r="G111" s="63"/>
      <c r="H111" s="63"/>
      <c r="I111" s="63"/>
      <c r="J111" s="63"/>
      <c r="K111" s="63"/>
      <c r="L111" s="63"/>
      <c r="M111" s="63"/>
      <c r="N111" s="389"/>
      <c r="P111" s="63"/>
      <c r="Q111" s="63"/>
      <c r="R111" s="63"/>
      <c r="S111" s="389"/>
      <c r="T111" s="4">
        <v>142</v>
      </c>
    </row>
    <row r="112" spans="1:20" s="340" customFormat="1" ht="15.95" customHeight="1" x14ac:dyDescent="0.2">
      <c r="A112" s="77"/>
      <c r="B112" s="90" t="s">
        <v>396</v>
      </c>
      <c r="C112" s="99" t="s">
        <v>819</v>
      </c>
      <c r="D112" s="95" t="s">
        <v>196</v>
      </c>
      <c r="E112" s="4">
        <v>143</v>
      </c>
      <c r="F112" s="63"/>
      <c r="G112" s="63"/>
      <c r="H112" s="63"/>
      <c r="I112" s="63"/>
      <c r="J112" s="63"/>
      <c r="K112" s="63"/>
      <c r="L112" s="63"/>
      <c r="M112" s="63"/>
      <c r="N112" s="389"/>
      <c r="P112" s="63"/>
      <c r="Q112" s="63"/>
      <c r="R112" s="63"/>
      <c r="S112" s="389"/>
      <c r="T112" s="4">
        <v>143</v>
      </c>
    </row>
    <row r="113" spans="1:20" s="340" customFormat="1" ht="15.95" customHeight="1" x14ac:dyDescent="0.2">
      <c r="A113" s="77"/>
      <c r="B113" s="90" t="s">
        <v>396</v>
      </c>
      <c r="C113" s="99" t="s">
        <v>465</v>
      </c>
      <c r="D113" s="72" t="s">
        <v>197</v>
      </c>
      <c r="E113" s="4">
        <v>144</v>
      </c>
      <c r="F113" s="63"/>
      <c r="G113" s="63"/>
      <c r="H113" s="63"/>
      <c r="I113" s="63"/>
      <c r="J113" s="63"/>
      <c r="K113" s="63"/>
      <c r="L113" s="63"/>
      <c r="M113" s="63"/>
      <c r="N113" s="389"/>
      <c r="P113" s="63"/>
      <c r="Q113" s="63"/>
      <c r="R113" s="63"/>
      <c r="S113" s="389"/>
      <c r="T113" s="4">
        <v>144</v>
      </c>
    </row>
    <row r="114" spans="1:20" s="340" customFormat="1" ht="15.95" customHeight="1" x14ac:dyDescent="0.2">
      <c r="A114" s="77"/>
      <c r="B114" s="90" t="s">
        <v>396</v>
      </c>
      <c r="C114" s="99" t="s">
        <v>466</v>
      </c>
      <c r="D114" s="72" t="s">
        <v>198</v>
      </c>
      <c r="E114" s="4">
        <v>145</v>
      </c>
      <c r="F114" s="63"/>
      <c r="G114" s="63"/>
      <c r="H114" s="63"/>
      <c r="I114" s="63"/>
      <c r="J114" s="63"/>
      <c r="K114" s="63"/>
      <c r="L114" s="63"/>
      <c r="M114" s="63"/>
      <c r="N114" s="389"/>
      <c r="P114" s="63"/>
      <c r="Q114" s="63"/>
      <c r="R114" s="63"/>
      <c r="S114" s="389"/>
      <c r="T114" s="4">
        <v>145</v>
      </c>
    </row>
    <row r="115" spans="1:20" s="340" customFormat="1" ht="15.95" customHeight="1" x14ac:dyDescent="0.2">
      <c r="A115" s="77"/>
      <c r="B115" s="90" t="s">
        <v>396</v>
      </c>
      <c r="C115" s="99" t="s">
        <v>467</v>
      </c>
      <c r="D115" s="72" t="s">
        <v>199</v>
      </c>
      <c r="E115" s="4">
        <v>146</v>
      </c>
      <c r="F115" s="63"/>
      <c r="G115" s="63"/>
      <c r="H115" s="63"/>
      <c r="I115" s="63"/>
      <c r="J115" s="63"/>
      <c r="K115" s="63"/>
      <c r="L115" s="63"/>
      <c r="M115" s="63"/>
      <c r="N115" s="389"/>
      <c r="P115" s="63"/>
      <c r="Q115" s="63"/>
      <c r="R115" s="63"/>
      <c r="S115" s="389"/>
      <c r="T115" s="4">
        <v>146</v>
      </c>
    </row>
    <row r="116" spans="1:20" s="340" customFormat="1" ht="15.95" customHeight="1" x14ac:dyDescent="0.2">
      <c r="A116" s="77"/>
      <c r="B116" s="90" t="s">
        <v>396</v>
      </c>
      <c r="C116" s="99" t="s">
        <v>820</v>
      </c>
      <c r="D116" s="95" t="s">
        <v>200</v>
      </c>
      <c r="E116" s="4">
        <v>140</v>
      </c>
      <c r="F116" s="63"/>
      <c r="G116" s="63"/>
      <c r="H116" s="63"/>
      <c r="I116" s="63"/>
      <c r="J116" s="63"/>
      <c r="K116" s="63"/>
      <c r="L116" s="63"/>
      <c r="M116" s="63"/>
      <c r="N116" s="389"/>
      <c r="P116" s="63"/>
      <c r="Q116" s="63"/>
      <c r="R116" s="63"/>
      <c r="S116" s="389"/>
      <c r="T116" s="4">
        <v>140</v>
      </c>
    </row>
    <row r="117" spans="1:20" s="340" customFormat="1" ht="15.95" customHeight="1" x14ac:dyDescent="0.2">
      <c r="A117" s="77"/>
      <c r="B117" s="90" t="s">
        <v>396</v>
      </c>
      <c r="C117" s="99" t="s">
        <v>921</v>
      </c>
      <c r="D117" s="76" t="s">
        <v>76</v>
      </c>
      <c r="E117" s="4">
        <v>148</v>
      </c>
      <c r="F117" s="63"/>
      <c r="G117" s="63"/>
      <c r="H117" s="63"/>
      <c r="I117" s="63"/>
      <c r="J117" s="63"/>
      <c r="K117" s="63"/>
      <c r="L117" s="63"/>
      <c r="M117" s="63"/>
      <c r="N117" s="389"/>
      <c r="P117" s="63"/>
      <c r="Q117" s="63"/>
      <c r="R117" s="63"/>
      <c r="S117" s="389"/>
      <c r="T117" s="4">
        <v>148</v>
      </c>
    </row>
    <row r="118" spans="1:20" s="340" customFormat="1" ht="15.95" customHeight="1" x14ac:dyDescent="0.2">
      <c r="A118" s="77"/>
      <c r="B118" s="90" t="s">
        <v>396</v>
      </c>
      <c r="C118" s="99" t="s">
        <v>468</v>
      </c>
      <c r="D118" s="72" t="s">
        <v>201</v>
      </c>
      <c r="E118" s="4">
        <v>147</v>
      </c>
      <c r="F118" s="63"/>
      <c r="G118" s="63"/>
      <c r="H118" s="63"/>
      <c r="I118" s="63"/>
      <c r="J118" s="63"/>
      <c r="K118" s="63"/>
      <c r="L118" s="63"/>
      <c r="M118" s="63"/>
      <c r="N118" s="389"/>
      <c r="P118" s="63"/>
      <c r="Q118" s="63"/>
      <c r="R118" s="63"/>
      <c r="S118" s="389"/>
      <c r="T118" s="4">
        <v>147</v>
      </c>
    </row>
    <row r="119" spans="1:20" s="340" customFormat="1" ht="15.95" customHeight="1" x14ac:dyDescent="0.2">
      <c r="A119" s="77"/>
      <c r="B119" s="90" t="s">
        <v>396</v>
      </c>
      <c r="C119" s="99" t="s">
        <v>531</v>
      </c>
      <c r="D119" s="72" t="s">
        <v>530</v>
      </c>
      <c r="E119" s="4">
        <v>157</v>
      </c>
      <c r="F119" s="63"/>
      <c r="G119" s="63"/>
      <c r="H119" s="63"/>
      <c r="I119" s="63"/>
      <c r="J119" s="63"/>
      <c r="K119" s="63"/>
      <c r="L119" s="63"/>
      <c r="M119" s="63"/>
      <c r="N119" s="389"/>
      <c r="P119" s="63"/>
      <c r="Q119" s="63"/>
      <c r="R119" s="63"/>
      <c r="S119" s="389"/>
      <c r="T119" s="4">
        <v>157</v>
      </c>
    </row>
    <row r="120" spans="1:20" s="340" customFormat="1" ht="15.95" customHeight="1" x14ac:dyDescent="0.2">
      <c r="A120" s="77"/>
      <c r="B120" s="90" t="s">
        <v>396</v>
      </c>
      <c r="C120" s="99" t="s">
        <v>1213</v>
      </c>
      <c r="D120" s="72" t="s">
        <v>202</v>
      </c>
      <c r="E120" s="4">
        <v>149</v>
      </c>
      <c r="F120" s="63"/>
      <c r="G120" s="63"/>
      <c r="H120" s="63"/>
      <c r="I120" s="63"/>
      <c r="J120" s="63"/>
      <c r="K120" s="63"/>
      <c r="L120" s="63"/>
      <c r="M120" s="63"/>
      <c r="N120" s="389"/>
      <c r="P120" s="63"/>
      <c r="Q120" s="63"/>
      <c r="R120" s="63"/>
      <c r="S120" s="389"/>
      <c r="T120" s="4">
        <v>149</v>
      </c>
    </row>
    <row r="121" spans="1:20" s="340" customFormat="1" ht="15.95" customHeight="1" x14ac:dyDescent="0.2">
      <c r="A121" s="77"/>
      <c r="B121" s="90" t="s">
        <v>396</v>
      </c>
      <c r="C121" s="99" t="s">
        <v>821</v>
      </c>
      <c r="D121" s="95" t="s">
        <v>203</v>
      </c>
      <c r="E121" s="4">
        <v>150</v>
      </c>
      <c r="F121" s="63"/>
      <c r="G121" s="63"/>
      <c r="H121" s="63"/>
      <c r="I121" s="63"/>
      <c r="J121" s="63"/>
      <c r="K121" s="63"/>
      <c r="L121" s="63"/>
      <c r="M121" s="63"/>
      <c r="N121" s="389"/>
      <c r="P121" s="63"/>
      <c r="Q121" s="63"/>
      <c r="R121" s="63"/>
      <c r="S121" s="389"/>
      <c r="T121" s="4">
        <v>150</v>
      </c>
    </row>
    <row r="122" spans="1:20" s="340" customFormat="1" ht="15.95" customHeight="1" x14ac:dyDescent="0.2">
      <c r="A122" s="77"/>
      <c r="B122" s="90" t="s">
        <v>396</v>
      </c>
      <c r="C122" s="99" t="s">
        <v>469</v>
      </c>
      <c r="D122" s="72" t="s">
        <v>204</v>
      </c>
      <c r="E122" s="4">
        <v>151</v>
      </c>
      <c r="F122" s="63"/>
      <c r="G122" s="63"/>
      <c r="H122" s="63"/>
      <c r="I122" s="63"/>
      <c r="J122" s="63"/>
      <c r="K122" s="63"/>
      <c r="L122" s="63"/>
      <c r="M122" s="63"/>
      <c r="N122" s="389"/>
      <c r="P122" s="63"/>
      <c r="Q122" s="63"/>
      <c r="R122" s="63"/>
      <c r="S122" s="389"/>
      <c r="T122" s="4">
        <v>151</v>
      </c>
    </row>
    <row r="123" spans="1:20" s="340" customFormat="1" ht="15.95" customHeight="1" x14ac:dyDescent="0.2">
      <c r="A123" s="77"/>
      <c r="B123" s="90" t="s">
        <v>396</v>
      </c>
      <c r="C123" s="99" t="s">
        <v>441</v>
      </c>
      <c r="D123" s="72" t="s">
        <v>167</v>
      </c>
      <c r="E123" s="4">
        <v>152</v>
      </c>
      <c r="F123" s="63"/>
      <c r="G123" s="63"/>
      <c r="H123" s="63"/>
      <c r="I123" s="63"/>
      <c r="J123" s="63"/>
      <c r="K123" s="63"/>
      <c r="L123" s="63"/>
      <c r="M123" s="63"/>
      <c r="N123" s="389"/>
      <c r="P123" s="63"/>
      <c r="Q123" s="63"/>
      <c r="R123" s="63"/>
      <c r="S123" s="389"/>
      <c r="T123" s="4">
        <v>152</v>
      </c>
    </row>
    <row r="124" spans="1:20" s="340" customFormat="1" ht="15.95" customHeight="1" x14ac:dyDescent="0.2">
      <c r="A124" s="77"/>
      <c r="B124" s="90" t="s">
        <v>396</v>
      </c>
      <c r="C124" s="99" t="s">
        <v>470</v>
      </c>
      <c r="D124" s="72" t="s">
        <v>205</v>
      </c>
      <c r="E124" s="4">
        <v>154</v>
      </c>
      <c r="F124" s="63"/>
      <c r="G124" s="63"/>
      <c r="H124" s="63"/>
      <c r="I124" s="63"/>
      <c r="J124" s="63"/>
      <c r="K124" s="63"/>
      <c r="L124" s="63"/>
      <c r="M124" s="63"/>
      <c r="N124" s="389"/>
      <c r="P124" s="63"/>
      <c r="Q124" s="63"/>
      <c r="R124" s="63"/>
      <c r="S124" s="389"/>
      <c r="T124" s="4">
        <v>154</v>
      </c>
    </row>
    <row r="125" spans="1:20" ht="15.95" customHeight="1" x14ac:dyDescent="0.2">
      <c r="A125" s="77"/>
      <c r="B125" s="90" t="s">
        <v>396</v>
      </c>
      <c r="C125" s="99" t="s">
        <v>440</v>
      </c>
      <c r="D125" s="72" t="s">
        <v>166</v>
      </c>
      <c r="E125" s="4">
        <v>156</v>
      </c>
      <c r="F125" s="63"/>
      <c r="G125" s="63"/>
      <c r="H125" s="63"/>
      <c r="I125" s="63"/>
      <c r="J125" s="63"/>
      <c r="K125" s="63"/>
      <c r="L125" s="63"/>
      <c r="M125" s="63"/>
      <c r="N125" s="389"/>
      <c r="P125" s="63"/>
      <c r="Q125" s="63"/>
      <c r="R125" s="63"/>
      <c r="S125" s="389"/>
      <c r="T125" s="4">
        <v>156</v>
      </c>
    </row>
    <row r="126" spans="1:20" ht="35.1" customHeight="1" thickBot="1" x14ac:dyDescent="0.25">
      <c r="A126" s="77"/>
      <c r="B126" s="113" t="s">
        <v>402</v>
      </c>
      <c r="C126" s="108"/>
      <c r="D126" s="109" t="s">
        <v>119</v>
      </c>
      <c r="E126" s="8"/>
      <c r="F126" s="315">
        <f t="shared" ref="F126:M126" si="4">SUM(F127,F131,F164)</f>
        <v>0</v>
      </c>
      <c r="G126" s="315">
        <f t="shared" si="4"/>
        <v>0</v>
      </c>
      <c r="H126" s="315">
        <f t="shared" si="4"/>
        <v>0</v>
      </c>
      <c r="I126" s="315">
        <f t="shared" si="4"/>
        <v>0</v>
      </c>
      <c r="J126" s="315">
        <f t="shared" si="4"/>
        <v>0</v>
      </c>
      <c r="K126" s="315">
        <f t="shared" si="4"/>
        <v>0</v>
      </c>
      <c r="L126" s="315">
        <f t="shared" si="4"/>
        <v>0</v>
      </c>
      <c r="M126" s="315">
        <f t="shared" si="4"/>
        <v>0</v>
      </c>
      <c r="N126" s="390"/>
      <c r="P126" s="315">
        <f>SUM(P127,P131,P164)</f>
        <v>0</v>
      </c>
      <c r="Q126" s="315">
        <f>SUM(Q127,Q131,Q164)</f>
        <v>0</v>
      </c>
      <c r="R126" s="315">
        <f>SUM(R127,R131,R164)</f>
        <v>0</v>
      </c>
      <c r="S126" s="390"/>
      <c r="T126" s="8"/>
    </row>
    <row r="127" spans="1:20" ht="35.1" customHeight="1" thickTop="1" thickBot="1" x14ac:dyDescent="0.25">
      <c r="A127" s="77"/>
      <c r="B127" s="110" t="s">
        <v>397</v>
      </c>
      <c r="C127" s="115"/>
      <c r="D127" s="116" t="s">
        <v>780</v>
      </c>
      <c r="E127" s="4"/>
      <c r="F127" s="315">
        <f t="shared" ref="F127:M127" si="5">SUM(F128:F130)</f>
        <v>0</v>
      </c>
      <c r="G127" s="315">
        <f t="shared" si="5"/>
        <v>0</v>
      </c>
      <c r="H127" s="315">
        <f t="shared" si="5"/>
        <v>0</v>
      </c>
      <c r="I127" s="315">
        <f t="shared" si="5"/>
        <v>0</v>
      </c>
      <c r="J127" s="315">
        <f t="shared" si="5"/>
        <v>0</v>
      </c>
      <c r="K127" s="315">
        <f t="shared" si="5"/>
        <v>0</v>
      </c>
      <c r="L127" s="315">
        <f t="shared" si="5"/>
        <v>0</v>
      </c>
      <c r="M127" s="315">
        <f t="shared" si="5"/>
        <v>0</v>
      </c>
      <c r="N127" s="390"/>
      <c r="P127" s="315">
        <f>SUM(P128:P130)</f>
        <v>0</v>
      </c>
      <c r="Q127" s="315">
        <f>SUM(Q128:Q130)</f>
        <v>0</v>
      </c>
      <c r="R127" s="315">
        <f>SUM(R128:R130)</f>
        <v>0</v>
      </c>
      <c r="S127" s="390"/>
      <c r="T127" s="4"/>
    </row>
    <row r="128" spans="1:20" ht="15.95" customHeight="1" thickTop="1" x14ac:dyDescent="0.2">
      <c r="A128" s="77"/>
      <c r="B128" s="90" t="s">
        <v>397</v>
      </c>
      <c r="C128" s="102" t="s">
        <v>80</v>
      </c>
      <c r="D128" s="75" t="s">
        <v>81</v>
      </c>
      <c r="E128" s="4">
        <v>51</v>
      </c>
      <c r="F128" s="9"/>
      <c r="G128" s="9"/>
      <c r="H128" s="9"/>
      <c r="I128" s="9"/>
      <c r="J128" s="9"/>
      <c r="K128" s="9"/>
      <c r="L128" s="9"/>
      <c r="M128" s="9"/>
      <c r="N128" s="389"/>
      <c r="P128" s="9"/>
      <c r="Q128" s="9"/>
      <c r="R128" s="9"/>
      <c r="S128" s="389"/>
      <c r="T128" s="4">
        <v>51</v>
      </c>
    </row>
    <row r="129" spans="1:20" ht="15.95" customHeight="1" x14ac:dyDescent="0.2">
      <c r="A129" s="77"/>
      <c r="B129" s="90" t="s">
        <v>397</v>
      </c>
      <c r="C129" s="99" t="s">
        <v>77</v>
      </c>
      <c r="D129" s="75" t="s">
        <v>78</v>
      </c>
      <c r="E129" s="4">
        <v>52</v>
      </c>
      <c r="F129" s="63"/>
      <c r="G129" s="63"/>
      <c r="H129" s="63"/>
      <c r="I129" s="63"/>
      <c r="J129" s="63"/>
      <c r="K129" s="63"/>
      <c r="L129" s="63"/>
      <c r="M129" s="63"/>
      <c r="N129" s="389"/>
      <c r="P129" s="63"/>
      <c r="Q129" s="63"/>
      <c r="R129" s="63"/>
      <c r="S129" s="389"/>
      <c r="T129" s="4">
        <v>52</v>
      </c>
    </row>
    <row r="130" spans="1:20" ht="15.95" customHeight="1" x14ac:dyDescent="0.2">
      <c r="A130" s="77"/>
      <c r="B130" s="90" t="s">
        <v>397</v>
      </c>
      <c r="C130" s="99" t="s">
        <v>393</v>
      </c>
      <c r="D130" s="342" t="s">
        <v>79</v>
      </c>
      <c r="E130" s="4">
        <v>53</v>
      </c>
      <c r="F130" s="63"/>
      <c r="G130" s="63"/>
      <c r="H130" s="63"/>
      <c r="I130" s="63"/>
      <c r="J130" s="63"/>
      <c r="K130" s="63"/>
      <c r="L130" s="63"/>
      <c r="M130" s="63"/>
      <c r="N130" s="389"/>
      <c r="P130" s="63"/>
      <c r="Q130" s="63"/>
      <c r="R130" s="63"/>
      <c r="S130" s="389"/>
      <c r="T130" s="4">
        <v>53</v>
      </c>
    </row>
    <row r="131" spans="1:20" ht="35.1" customHeight="1" thickBot="1" x14ac:dyDescent="0.25">
      <c r="A131" s="77"/>
      <c r="B131" s="118" t="s">
        <v>398</v>
      </c>
      <c r="C131" s="106"/>
      <c r="D131" s="117" t="s">
        <v>1058</v>
      </c>
      <c r="E131" s="4"/>
      <c r="F131" s="315">
        <f t="shared" ref="F131:M131" si="6">SUM(F132:F163)</f>
        <v>0</v>
      </c>
      <c r="G131" s="315">
        <f t="shared" si="6"/>
        <v>0</v>
      </c>
      <c r="H131" s="315">
        <f t="shared" si="6"/>
        <v>0</v>
      </c>
      <c r="I131" s="315">
        <f t="shared" si="6"/>
        <v>0</v>
      </c>
      <c r="J131" s="315">
        <f t="shared" si="6"/>
        <v>0</v>
      </c>
      <c r="K131" s="315">
        <f t="shared" si="6"/>
        <v>0</v>
      </c>
      <c r="L131" s="315">
        <f t="shared" si="6"/>
        <v>0</v>
      </c>
      <c r="M131" s="315">
        <f t="shared" si="6"/>
        <v>0</v>
      </c>
      <c r="N131" s="390"/>
      <c r="P131" s="315">
        <f>SUM(P132:P163)</f>
        <v>0</v>
      </c>
      <c r="Q131" s="315">
        <f>SUM(Q132:Q163)</f>
        <v>0</v>
      </c>
      <c r="R131" s="315">
        <f>SUM(R132:R163)</f>
        <v>0</v>
      </c>
      <c r="S131" s="390"/>
      <c r="T131" s="4"/>
    </row>
    <row r="132" spans="1:20" ht="15.95" customHeight="1" thickTop="1" x14ac:dyDescent="0.2">
      <c r="A132" s="77"/>
      <c r="B132" s="90" t="s">
        <v>398</v>
      </c>
      <c r="C132" s="99" t="s">
        <v>349</v>
      </c>
      <c r="D132" s="75" t="s">
        <v>235</v>
      </c>
      <c r="E132" s="4">
        <v>101</v>
      </c>
      <c r="F132" s="63"/>
      <c r="G132" s="63"/>
      <c r="H132" s="63"/>
      <c r="I132" s="63"/>
      <c r="J132" s="63"/>
      <c r="K132" s="63"/>
      <c r="L132" s="63"/>
      <c r="M132" s="63"/>
      <c r="N132" s="389"/>
      <c r="P132" s="63"/>
      <c r="Q132" s="63"/>
      <c r="R132" s="63"/>
      <c r="S132" s="389"/>
      <c r="T132" s="4">
        <v>101</v>
      </c>
    </row>
    <row r="133" spans="1:20" s="340" customFormat="1" ht="15.95" customHeight="1" x14ac:dyDescent="0.2">
      <c r="A133" s="77"/>
      <c r="B133" s="90" t="s">
        <v>398</v>
      </c>
      <c r="C133" s="102" t="s">
        <v>333</v>
      </c>
      <c r="D133" s="75" t="s">
        <v>208</v>
      </c>
      <c r="E133" s="4">
        <v>232</v>
      </c>
      <c r="F133" s="63"/>
      <c r="G133" s="63"/>
      <c r="H133" s="63"/>
      <c r="I133" s="63"/>
      <c r="J133" s="63"/>
      <c r="K133" s="63"/>
      <c r="L133" s="63"/>
      <c r="M133" s="63"/>
      <c r="N133" s="389"/>
      <c r="P133" s="63"/>
      <c r="Q133" s="63"/>
      <c r="R133" s="63"/>
      <c r="S133" s="389"/>
      <c r="T133" s="4">
        <v>232</v>
      </c>
    </row>
    <row r="134" spans="1:20" s="340" customFormat="1" ht="15.95" customHeight="1" x14ac:dyDescent="0.2">
      <c r="A134" s="77"/>
      <c r="B134" s="90" t="s">
        <v>398</v>
      </c>
      <c r="C134" s="102" t="s">
        <v>332</v>
      </c>
      <c r="D134" s="75" t="s">
        <v>209</v>
      </c>
      <c r="E134" s="4">
        <v>81</v>
      </c>
      <c r="F134" s="63"/>
      <c r="G134" s="63"/>
      <c r="H134" s="63"/>
      <c r="I134" s="63"/>
      <c r="J134" s="63"/>
      <c r="K134" s="63"/>
      <c r="L134" s="63"/>
      <c r="M134" s="63"/>
      <c r="N134" s="389"/>
      <c r="P134" s="63"/>
      <c r="Q134" s="63"/>
      <c r="R134" s="63"/>
      <c r="S134" s="389"/>
      <c r="T134" s="4">
        <v>81</v>
      </c>
    </row>
    <row r="135" spans="1:20" s="340" customFormat="1" ht="15.95" customHeight="1" x14ac:dyDescent="0.2">
      <c r="A135" s="77"/>
      <c r="B135" s="90" t="s">
        <v>398</v>
      </c>
      <c r="C135" s="102" t="s">
        <v>471</v>
      </c>
      <c r="D135" s="75" t="s">
        <v>210</v>
      </c>
      <c r="E135" s="4">
        <v>82</v>
      </c>
      <c r="F135" s="63"/>
      <c r="G135" s="63"/>
      <c r="H135" s="63"/>
      <c r="I135" s="63"/>
      <c r="J135" s="63"/>
      <c r="K135" s="63"/>
      <c r="L135" s="63"/>
      <c r="M135" s="63"/>
      <c r="N135" s="389"/>
      <c r="P135" s="63"/>
      <c r="Q135" s="63"/>
      <c r="R135" s="63"/>
      <c r="S135" s="389"/>
      <c r="T135" s="4">
        <v>82</v>
      </c>
    </row>
    <row r="136" spans="1:20" s="340" customFormat="1" ht="15.95" customHeight="1" x14ac:dyDescent="0.2">
      <c r="A136" s="77"/>
      <c r="B136" s="90" t="s">
        <v>398</v>
      </c>
      <c r="C136" s="102" t="s">
        <v>337</v>
      </c>
      <c r="D136" s="75" t="s">
        <v>211</v>
      </c>
      <c r="E136" s="4">
        <v>83</v>
      </c>
      <c r="F136" s="63"/>
      <c r="G136" s="63"/>
      <c r="H136" s="63"/>
      <c r="I136" s="63"/>
      <c r="J136" s="63"/>
      <c r="K136" s="63"/>
      <c r="L136" s="63"/>
      <c r="M136" s="63"/>
      <c r="N136" s="389"/>
      <c r="P136" s="63"/>
      <c r="Q136" s="63"/>
      <c r="R136" s="63"/>
      <c r="S136" s="389"/>
      <c r="T136" s="4">
        <v>83</v>
      </c>
    </row>
    <row r="137" spans="1:20" s="340" customFormat="1" ht="15.95" customHeight="1" x14ac:dyDescent="0.2">
      <c r="A137" s="77"/>
      <c r="B137" s="90" t="s">
        <v>398</v>
      </c>
      <c r="C137" s="102" t="s">
        <v>334</v>
      </c>
      <c r="D137" s="75" t="s">
        <v>212</v>
      </c>
      <c r="E137" s="4">
        <v>84</v>
      </c>
      <c r="F137" s="63"/>
      <c r="G137" s="63"/>
      <c r="H137" s="63"/>
      <c r="I137" s="63"/>
      <c r="J137" s="63"/>
      <c r="K137" s="63"/>
      <c r="L137" s="63"/>
      <c r="M137" s="63"/>
      <c r="N137" s="389"/>
      <c r="P137" s="63"/>
      <c r="Q137" s="63"/>
      <c r="R137" s="63"/>
      <c r="S137" s="389"/>
      <c r="T137" s="4">
        <v>84</v>
      </c>
    </row>
    <row r="138" spans="1:20" s="340" customFormat="1" ht="15.95" customHeight="1" x14ac:dyDescent="0.2">
      <c r="A138" s="77"/>
      <c r="B138" s="90" t="s">
        <v>398</v>
      </c>
      <c r="C138" s="102" t="s">
        <v>338</v>
      </c>
      <c r="D138" s="75" t="s">
        <v>213</v>
      </c>
      <c r="E138" s="4">
        <v>56</v>
      </c>
      <c r="F138" s="63"/>
      <c r="G138" s="63"/>
      <c r="H138" s="63"/>
      <c r="I138" s="63"/>
      <c r="J138" s="63"/>
      <c r="K138" s="63"/>
      <c r="L138" s="63"/>
      <c r="M138" s="63"/>
      <c r="N138" s="389"/>
      <c r="P138" s="63"/>
      <c r="Q138" s="63"/>
      <c r="R138" s="63"/>
      <c r="S138" s="389"/>
      <c r="T138" s="4">
        <v>56</v>
      </c>
    </row>
    <row r="139" spans="1:20" s="340" customFormat="1" ht="15.95" customHeight="1" x14ac:dyDescent="0.2">
      <c r="A139" s="77"/>
      <c r="B139" s="90" t="s">
        <v>398</v>
      </c>
      <c r="C139" s="102" t="s">
        <v>336</v>
      </c>
      <c r="D139" s="75" t="s">
        <v>214</v>
      </c>
      <c r="E139" s="4">
        <v>85</v>
      </c>
      <c r="F139" s="63"/>
      <c r="G139" s="63"/>
      <c r="H139" s="63"/>
      <c r="I139" s="63"/>
      <c r="J139" s="63"/>
      <c r="K139" s="63"/>
      <c r="L139" s="63"/>
      <c r="M139" s="63"/>
      <c r="N139" s="389"/>
      <c r="P139" s="63"/>
      <c r="Q139" s="63"/>
      <c r="R139" s="63"/>
      <c r="S139" s="389"/>
      <c r="T139" s="4">
        <v>85</v>
      </c>
    </row>
    <row r="140" spans="1:20" s="340" customFormat="1" ht="15.95" customHeight="1" x14ac:dyDescent="0.2">
      <c r="A140" s="77"/>
      <c r="B140" s="90" t="s">
        <v>398</v>
      </c>
      <c r="C140" s="102" t="s">
        <v>533</v>
      </c>
      <c r="D140" s="75" t="s">
        <v>532</v>
      </c>
      <c r="E140" s="4">
        <v>77</v>
      </c>
      <c r="F140" s="63"/>
      <c r="G140" s="63"/>
      <c r="H140" s="63"/>
      <c r="I140" s="63"/>
      <c r="J140" s="63"/>
      <c r="K140" s="63"/>
      <c r="L140" s="63"/>
      <c r="M140" s="63"/>
      <c r="N140" s="389"/>
      <c r="P140" s="63"/>
      <c r="Q140" s="63"/>
      <c r="R140" s="63"/>
      <c r="S140" s="389"/>
      <c r="T140" s="4">
        <v>77</v>
      </c>
    </row>
    <row r="141" spans="1:20" s="340" customFormat="1" ht="15.95" customHeight="1" x14ac:dyDescent="0.2">
      <c r="A141" s="77"/>
      <c r="B141" s="90" t="s">
        <v>398</v>
      </c>
      <c r="C141" s="102" t="s">
        <v>348</v>
      </c>
      <c r="D141" s="75" t="s">
        <v>215</v>
      </c>
      <c r="E141" s="4">
        <v>234</v>
      </c>
      <c r="F141" s="63"/>
      <c r="G141" s="63"/>
      <c r="H141" s="63"/>
      <c r="I141" s="63"/>
      <c r="J141" s="63"/>
      <c r="K141" s="63"/>
      <c r="L141" s="63"/>
      <c r="M141" s="63"/>
      <c r="N141" s="389"/>
      <c r="P141" s="63"/>
      <c r="Q141" s="63"/>
      <c r="R141" s="63"/>
      <c r="S141" s="389"/>
      <c r="T141" s="4">
        <v>234</v>
      </c>
    </row>
    <row r="142" spans="1:20" s="340" customFormat="1" ht="15.95" customHeight="1" x14ac:dyDescent="0.2">
      <c r="A142" s="77"/>
      <c r="B142" s="90" t="s">
        <v>398</v>
      </c>
      <c r="C142" s="102" t="s">
        <v>473</v>
      </c>
      <c r="D142" s="75" t="s">
        <v>217</v>
      </c>
      <c r="E142" s="4">
        <v>60</v>
      </c>
      <c r="F142" s="63"/>
      <c r="G142" s="63"/>
      <c r="H142" s="63"/>
      <c r="I142" s="63"/>
      <c r="J142" s="63"/>
      <c r="K142" s="63"/>
      <c r="L142" s="63"/>
      <c r="M142" s="63"/>
      <c r="N142" s="389"/>
      <c r="P142" s="63"/>
      <c r="Q142" s="63"/>
      <c r="R142" s="63"/>
      <c r="S142" s="389"/>
      <c r="T142" s="4">
        <v>60</v>
      </c>
    </row>
    <row r="143" spans="1:20" s="340" customFormat="1" ht="15.95" customHeight="1" x14ac:dyDescent="0.2">
      <c r="A143" s="77"/>
      <c r="B143" s="90" t="s">
        <v>398</v>
      </c>
      <c r="C143" s="102" t="s">
        <v>535</v>
      </c>
      <c r="D143" s="75" t="s">
        <v>534</v>
      </c>
      <c r="E143" s="4">
        <v>79</v>
      </c>
      <c r="F143" s="63"/>
      <c r="G143" s="63"/>
      <c r="H143" s="63"/>
      <c r="I143" s="63"/>
      <c r="J143" s="63"/>
      <c r="K143" s="63"/>
      <c r="L143" s="63"/>
      <c r="M143" s="63"/>
      <c r="N143" s="389"/>
      <c r="P143" s="63"/>
      <c r="Q143" s="63"/>
      <c r="R143" s="63"/>
      <c r="S143" s="389"/>
      <c r="T143" s="4">
        <v>79</v>
      </c>
    </row>
    <row r="144" spans="1:20" s="340" customFormat="1" ht="15.95" customHeight="1" x14ac:dyDescent="0.2">
      <c r="A144" s="77"/>
      <c r="B144" s="90" t="s">
        <v>398</v>
      </c>
      <c r="C144" s="102" t="s">
        <v>339</v>
      </c>
      <c r="D144" s="75" t="s">
        <v>219</v>
      </c>
      <c r="E144" s="4">
        <v>87</v>
      </c>
      <c r="F144" s="63"/>
      <c r="G144" s="63"/>
      <c r="H144" s="63"/>
      <c r="I144" s="63"/>
      <c r="J144" s="63"/>
      <c r="K144" s="63"/>
      <c r="L144" s="63"/>
      <c r="M144" s="63"/>
      <c r="N144" s="389"/>
      <c r="P144" s="63"/>
      <c r="Q144" s="63"/>
      <c r="R144" s="63"/>
      <c r="S144" s="389"/>
      <c r="T144" s="4">
        <v>87</v>
      </c>
    </row>
    <row r="145" spans="1:20" s="340" customFormat="1" ht="15.95" customHeight="1" x14ac:dyDescent="0.2">
      <c r="A145" s="77"/>
      <c r="B145" s="90" t="s">
        <v>398</v>
      </c>
      <c r="C145" s="102" t="s">
        <v>475</v>
      </c>
      <c r="D145" s="75" t="s">
        <v>220</v>
      </c>
      <c r="E145" s="4">
        <v>88</v>
      </c>
      <c r="F145" s="63"/>
      <c r="G145" s="63"/>
      <c r="H145" s="63"/>
      <c r="I145" s="63"/>
      <c r="J145" s="63"/>
      <c r="K145" s="63"/>
      <c r="L145" s="63"/>
      <c r="M145" s="63"/>
      <c r="N145" s="389"/>
      <c r="P145" s="63"/>
      <c r="Q145" s="63"/>
      <c r="R145" s="63"/>
      <c r="S145" s="389"/>
      <c r="T145" s="4">
        <v>88</v>
      </c>
    </row>
    <row r="146" spans="1:20" s="340" customFormat="1" ht="15.95" customHeight="1" x14ac:dyDescent="0.2">
      <c r="A146" s="77"/>
      <c r="B146" s="90" t="s">
        <v>398</v>
      </c>
      <c r="C146" s="102" t="s">
        <v>476</v>
      </c>
      <c r="D146" s="75" t="s">
        <v>221</v>
      </c>
      <c r="E146" s="4">
        <v>62</v>
      </c>
      <c r="F146" s="63"/>
      <c r="G146" s="63"/>
      <c r="H146" s="63"/>
      <c r="I146" s="63"/>
      <c r="J146" s="63"/>
      <c r="K146" s="63"/>
      <c r="L146" s="63"/>
      <c r="M146" s="63"/>
      <c r="N146" s="389"/>
      <c r="P146" s="63"/>
      <c r="Q146" s="63"/>
      <c r="R146" s="63"/>
      <c r="S146" s="389"/>
      <c r="T146" s="4">
        <v>62</v>
      </c>
    </row>
    <row r="147" spans="1:20" s="340" customFormat="1" ht="15.95" customHeight="1" x14ac:dyDescent="0.2">
      <c r="A147" s="77"/>
      <c r="B147" s="90" t="s">
        <v>398</v>
      </c>
      <c r="C147" s="102" t="s">
        <v>825</v>
      </c>
      <c r="D147" s="97" t="s">
        <v>222</v>
      </c>
      <c r="E147" s="4">
        <v>89</v>
      </c>
      <c r="F147" s="63"/>
      <c r="G147" s="63"/>
      <c r="H147" s="63"/>
      <c r="I147" s="63"/>
      <c r="J147" s="63"/>
      <c r="K147" s="63"/>
      <c r="L147" s="63"/>
      <c r="M147" s="63"/>
      <c r="N147" s="389"/>
      <c r="P147" s="63"/>
      <c r="Q147" s="63"/>
      <c r="R147" s="63"/>
      <c r="S147" s="389"/>
      <c r="T147" s="4">
        <v>89</v>
      </c>
    </row>
    <row r="148" spans="1:20" s="340" customFormat="1" ht="15.95" customHeight="1" x14ac:dyDescent="0.2">
      <c r="A148" s="77"/>
      <c r="B148" s="90" t="s">
        <v>398</v>
      </c>
      <c r="C148" s="102" t="s">
        <v>477</v>
      </c>
      <c r="D148" s="75" t="s">
        <v>223</v>
      </c>
      <c r="E148" s="4">
        <v>64</v>
      </c>
      <c r="F148" s="63"/>
      <c r="G148" s="63"/>
      <c r="H148" s="63"/>
      <c r="I148" s="63"/>
      <c r="J148" s="63"/>
      <c r="K148" s="63"/>
      <c r="L148" s="63"/>
      <c r="M148" s="63"/>
      <c r="N148" s="389"/>
      <c r="P148" s="63"/>
      <c r="Q148" s="63"/>
      <c r="R148" s="63"/>
      <c r="S148" s="389"/>
      <c r="T148" s="4">
        <v>64</v>
      </c>
    </row>
    <row r="149" spans="1:20" s="340" customFormat="1" ht="15.95" customHeight="1" x14ac:dyDescent="0.2">
      <c r="A149" s="77"/>
      <c r="B149" s="90" t="s">
        <v>398</v>
      </c>
      <c r="C149" s="102" t="s">
        <v>478</v>
      </c>
      <c r="D149" s="75" t="s">
        <v>224</v>
      </c>
      <c r="E149" s="4">
        <v>90</v>
      </c>
      <c r="F149" s="63"/>
      <c r="G149" s="63"/>
      <c r="H149" s="63"/>
      <c r="I149" s="63"/>
      <c r="J149" s="63"/>
      <c r="K149" s="63"/>
      <c r="L149" s="63"/>
      <c r="M149" s="63"/>
      <c r="N149" s="389"/>
      <c r="P149" s="63"/>
      <c r="Q149" s="63"/>
      <c r="R149" s="63"/>
      <c r="S149" s="389"/>
      <c r="T149" s="4">
        <v>90</v>
      </c>
    </row>
    <row r="150" spans="1:20" s="340" customFormat="1" ht="15.95" customHeight="1" x14ac:dyDescent="0.2">
      <c r="A150" s="77"/>
      <c r="B150" s="90" t="s">
        <v>398</v>
      </c>
      <c r="C150" s="102" t="s">
        <v>822</v>
      </c>
      <c r="D150" s="97" t="s">
        <v>225</v>
      </c>
      <c r="E150" s="4">
        <v>67</v>
      </c>
      <c r="F150" s="63"/>
      <c r="G150" s="63"/>
      <c r="H150" s="63"/>
      <c r="I150" s="63"/>
      <c r="J150" s="63"/>
      <c r="K150" s="63"/>
      <c r="L150" s="63"/>
      <c r="M150" s="63"/>
      <c r="N150" s="389"/>
      <c r="P150" s="63"/>
      <c r="Q150" s="63"/>
      <c r="R150" s="63"/>
      <c r="S150" s="389"/>
      <c r="T150" s="4">
        <v>67</v>
      </c>
    </row>
    <row r="151" spans="1:20" s="340" customFormat="1" ht="15.95" customHeight="1" x14ac:dyDescent="0.2">
      <c r="A151" s="77"/>
      <c r="B151" s="90" t="s">
        <v>398</v>
      </c>
      <c r="C151" s="102" t="s">
        <v>479</v>
      </c>
      <c r="D151" s="75" t="s">
        <v>226</v>
      </c>
      <c r="E151" s="4">
        <v>91</v>
      </c>
      <c r="F151" s="63"/>
      <c r="G151" s="63"/>
      <c r="H151" s="63"/>
      <c r="I151" s="63"/>
      <c r="J151" s="63"/>
      <c r="K151" s="63"/>
      <c r="L151" s="63"/>
      <c r="M151" s="63"/>
      <c r="N151" s="389"/>
      <c r="P151" s="63"/>
      <c r="Q151" s="63"/>
      <c r="R151" s="63"/>
      <c r="S151" s="389"/>
      <c r="T151" s="4">
        <v>91</v>
      </c>
    </row>
    <row r="152" spans="1:20" s="340" customFormat="1" ht="15.95" customHeight="1" x14ac:dyDescent="0.2">
      <c r="A152" s="77"/>
      <c r="B152" s="90" t="s">
        <v>398</v>
      </c>
      <c r="C152" s="102" t="s">
        <v>472</v>
      </c>
      <c r="D152" s="75" t="s">
        <v>216</v>
      </c>
      <c r="E152" s="4">
        <v>86</v>
      </c>
      <c r="F152" s="63"/>
      <c r="G152" s="63"/>
      <c r="H152" s="63"/>
      <c r="I152" s="63"/>
      <c r="J152" s="63"/>
      <c r="K152" s="63"/>
      <c r="L152" s="63"/>
      <c r="M152" s="63"/>
      <c r="N152" s="389"/>
      <c r="P152" s="63"/>
      <c r="Q152" s="63"/>
      <c r="R152" s="63"/>
      <c r="S152" s="389"/>
      <c r="T152" s="4">
        <v>86</v>
      </c>
    </row>
    <row r="153" spans="1:20" s="340" customFormat="1" ht="15.95" customHeight="1" x14ac:dyDescent="0.2">
      <c r="A153" s="77"/>
      <c r="B153" s="90" t="s">
        <v>398</v>
      </c>
      <c r="C153" s="102" t="s">
        <v>474</v>
      </c>
      <c r="D153" s="75" t="s">
        <v>218</v>
      </c>
      <c r="E153" s="4">
        <v>92</v>
      </c>
      <c r="F153" s="63"/>
      <c r="G153" s="63"/>
      <c r="H153" s="63"/>
      <c r="I153" s="63"/>
      <c r="J153" s="63"/>
      <c r="K153" s="63"/>
      <c r="L153" s="63"/>
      <c r="M153" s="63"/>
      <c r="N153" s="389"/>
      <c r="P153" s="63"/>
      <c r="Q153" s="63"/>
      <c r="R153" s="63"/>
      <c r="S153" s="389"/>
      <c r="T153" s="4">
        <v>92</v>
      </c>
    </row>
    <row r="154" spans="1:20" s="340" customFormat="1" ht="15.95" customHeight="1" x14ac:dyDescent="0.2">
      <c r="A154" s="77"/>
      <c r="B154" s="90" t="s">
        <v>398</v>
      </c>
      <c r="C154" s="102" t="s">
        <v>82</v>
      </c>
      <c r="D154" s="75" t="s">
        <v>83</v>
      </c>
      <c r="E154" s="4">
        <v>69</v>
      </c>
      <c r="F154" s="63"/>
      <c r="G154" s="63"/>
      <c r="H154" s="63"/>
      <c r="I154" s="63"/>
      <c r="J154" s="63"/>
      <c r="K154" s="63"/>
      <c r="L154" s="63"/>
      <c r="M154" s="63"/>
      <c r="N154" s="389"/>
      <c r="P154" s="63"/>
      <c r="Q154" s="63"/>
      <c r="R154" s="63"/>
      <c r="S154" s="389"/>
      <c r="T154" s="4">
        <v>69</v>
      </c>
    </row>
    <row r="155" spans="1:20" s="340" customFormat="1" ht="15.95" customHeight="1" x14ac:dyDescent="0.2">
      <c r="A155" s="77"/>
      <c r="B155" s="90" t="s">
        <v>398</v>
      </c>
      <c r="C155" s="102" t="s">
        <v>346</v>
      </c>
      <c r="D155" s="75" t="s">
        <v>227</v>
      </c>
      <c r="E155" s="4">
        <v>233</v>
      </c>
      <c r="F155" s="63"/>
      <c r="G155" s="63"/>
      <c r="H155" s="63"/>
      <c r="I155" s="63"/>
      <c r="J155" s="63"/>
      <c r="K155" s="63"/>
      <c r="L155" s="63"/>
      <c r="M155" s="63"/>
      <c r="N155" s="389"/>
      <c r="P155" s="63"/>
      <c r="Q155" s="63"/>
      <c r="R155" s="63"/>
      <c r="S155" s="389"/>
      <c r="T155" s="4">
        <v>233</v>
      </c>
    </row>
    <row r="156" spans="1:20" s="340" customFormat="1" ht="15.95" customHeight="1" x14ac:dyDescent="0.2">
      <c r="A156" s="77"/>
      <c r="B156" s="90" t="s">
        <v>398</v>
      </c>
      <c r="C156" s="102" t="s">
        <v>823</v>
      </c>
      <c r="D156" s="97" t="s">
        <v>228</v>
      </c>
      <c r="E156" s="4">
        <v>70</v>
      </c>
      <c r="F156" s="63"/>
      <c r="G156" s="63"/>
      <c r="H156" s="63"/>
      <c r="I156" s="63"/>
      <c r="J156" s="63"/>
      <c r="K156" s="63"/>
      <c r="L156" s="63"/>
      <c r="M156" s="63"/>
      <c r="N156" s="389"/>
      <c r="P156" s="63"/>
      <c r="Q156" s="63"/>
      <c r="R156" s="63"/>
      <c r="S156" s="389"/>
      <c r="T156" s="4">
        <v>70</v>
      </c>
    </row>
    <row r="157" spans="1:20" s="340" customFormat="1" ht="15.95" customHeight="1" x14ac:dyDescent="0.2">
      <c r="A157" s="77"/>
      <c r="B157" s="90" t="s">
        <v>398</v>
      </c>
      <c r="C157" s="102" t="s">
        <v>824</v>
      </c>
      <c r="D157" s="97" t="s">
        <v>229</v>
      </c>
      <c r="E157" s="4">
        <v>71</v>
      </c>
      <c r="F157" s="63"/>
      <c r="G157" s="63"/>
      <c r="H157" s="63"/>
      <c r="I157" s="63"/>
      <c r="J157" s="63"/>
      <c r="K157" s="63"/>
      <c r="L157" s="63"/>
      <c r="M157" s="63"/>
      <c r="N157" s="389"/>
      <c r="P157" s="63"/>
      <c r="Q157" s="63"/>
      <c r="R157" s="63"/>
      <c r="S157" s="389"/>
      <c r="T157" s="4">
        <v>71</v>
      </c>
    </row>
    <row r="158" spans="1:20" s="340" customFormat="1" ht="15.95" customHeight="1" x14ac:dyDescent="0.2">
      <c r="A158" s="77"/>
      <c r="B158" s="90" t="s">
        <v>398</v>
      </c>
      <c r="C158" s="102" t="s">
        <v>480</v>
      </c>
      <c r="D158" s="75" t="s">
        <v>230</v>
      </c>
      <c r="E158" s="4">
        <v>94</v>
      </c>
      <c r="F158" s="63"/>
      <c r="G158" s="63"/>
      <c r="H158" s="63"/>
      <c r="I158" s="63"/>
      <c r="J158" s="63"/>
      <c r="K158" s="63"/>
      <c r="L158" s="63"/>
      <c r="M158" s="63"/>
      <c r="N158" s="389"/>
      <c r="P158" s="63"/>
      <c r="Q158" s="63"/>
      <c r="R158" s="63"/>
      <c r="S158" s="389"/>
      <c r="T158" s="4">
        <v>94</v>
      </c>
    </row>
    <row r="159" spans="1:20" s="340" customFormat="1" ht="15.95" customHeight="1" x14ac:dyDescent="0.2">
      <c r="A159" s="77"/>
      <c r="B159" s="90" t="s">
        <v>398</v>
      </c>
      <c r="C159" s="102" t="s">
        <v>826</v>
      </c>
      <c r="D159" s="75" t="s">
        <v>231</v>
      </c>
      <c r="E159" s="4">
        <v>95</v>
      </c>
      <c r="F159" s="63"/>
      <c r="G159" s="63"/>
      <c r="H159" s="63"/>
      <c r="I159" s="63"/>
      <c r="J159" s="63"/>
      <c r="K159" s="63"/>
      <c r="L159" s="63"/>
      <c r="M159" s="63"/>
      <c r="N159" s="389"/>
      <c r="P159" s="63"/>
      <c r="Q159" s="63"/>
      <c r="R159" s="63"/>
      <c r="S159" s="389"/>
      <c r="T159" s="4">
        <v>95</v>
      </c>
    </row>
    <row r="160" spans="1:20" s="340" customFormat="1" ht="15.95" customHeight="1" x14ac:dyDescent="0.2">
      <c r="A160" s="77"/>
      <c r="B160" s="90" t="s">
        <v>398</v>
      </c>
      <c r="C160" s="102" t="s">
        <v>827</v>
      </c>
      <c r="D160" s="376" t="s">
        <v>536</v>
      </c>
      <c r="E160" s="4">
        <v>78</v>
      </c>
      <c r="F160" s="63"/>
      <c r="G160" s="63"/>
      <c r="H160" s="63"/>
      <c r="I160" s="63"/>
      <c r="J160" s="63"/>
      <c r="K160" s="63"/>
      <c r="L160" s="63"/>
      <c r="M160" s="63"/>
      <c r="N160" s="389"/>
      <c r="P160" s="63"/>
      <c r="Q160" s="63"/>
      <c r="R160" s="63"/>
      <c r="S160" s="389"/>
      <c r="T160" s="4">
        <v>78</v>
      </c>
    </row>
    <row r="161" spans="1:20" s="340" customFormat="1" ht="15.95" customHeight="1" x14ac:dyDescent="0.2">
      <c r="A161" s="77"/>
      <c r="B161" s="90" t="s">
        <v>398</v>
      </c>
      <c r="C161" s="102" t="s">
        <v>828</v>
      </c>
      <c r="D161" s="97" t="s">
        <v>232</v>
      </c>
      <c r="E161" s="4">
        <v>96</v>
      </c>
      <c r="F161" s="63"/>
      <c r="G161" s="63"/>
      <c r="H161" s="63"/>
      <c r="I161" s="63"/>
      <c r="J161" s="63"/>
      <c r="K161" s="63"/>
      <c r="L161" s="63"/>
      <c r="M161" s="63"/>
      <c r="N161" s="389"/>
      <c r="P161" s="63"/>
      <c r="Q161" s="63"/>
      <c r="R161" s="63"/>
      <c r="S161" s="389"/>
      <c r="T161" s="4">
        <v>96</v>
      </c>
    </row>
    <row r="162" spans="1:20" s="340" customFormat="1" ht="15.95" customHeight="1" x14ac:dyDescent="0.2">
      <c r="A162" s="77"/>
      <c r="B162" s="90" t="s">
        <v>398</v>
      </c>
      <c r="C162" s="102" t="s">
        <v>481</v>
      </c>
      <c r="D162" s="75" t="s">
        <v>233</v>
      </c>
      <c r="E162" s="4">
        <v>97</v>
      </c>
      <c r="F162" s="63"/>
      <c r="G162" s="63"/>
      <c r="H162" s="63"/>
      <c r="I162" s="63"/>
      <c r="J162" s="63"/>
      <c r="K162" s="63"/>
      <c r="L162" s="63"/>
      <c r="M162" s="63"/>
      <c r="N162" s="389"/>
      <c r="P162" s="63"/>
      <c r="Q162" s="63"/>
      <c r="R162" s="63"/>
      <c r="S162" s="389"/>
      <c r="T162" s="4">
        <v>97</v>
      </c>
    </row>
    <row r="163" spans="1:20" s="340" customFormat="1" ht="15.95" customHeight="1" x14ac:dyDescent="0.2">
      <c r="A163" s="77"/>
      <c r="B163" s="90" t="s">
        <v>398</v>
      </c>
      <c r="C163" s="102" t="s">
        <v>922</v>
      </c>
      <c r="D163" s="75" t="s">
        <v>234</v>
      </c>
      <c r="E163" s="4">
        <v>98</v>
      </c>
      <c r="F163" s="63"/>
      <c r="G163" s="63"/>
      <c r="H163" s="63"/>
      <c r="I163" s="63"/>
      <c r="J163" s="63"/>
      <c r="K163" s="63"/>
      <c r="L163" s="63"/>
      <c r="M163" s="63"/>
      <c r="N163" s="389"/>
      <c r="P163" s="63"/>
      <c r="Q163" s="63"/>
      <c r="R163" s="63"/>
      <c r="S163" s="389"/>
      <c r="T163" s="4">
        <v>98</v>
      </c>
    </row>
    <row r="164" spans="1:20" ht="35.1" customHeight="1" thickBot="1" x14ac:dyDescent="0.25">
      <c r="A164" s="77"/>
      <c r="B164" s="118" t="s">
        <v>399</v>
      </c>
      <c r="C164" s="106"/>
      <c r="D164" s="117" t="s">
        <v>1059</v>
      </c>
      <c r="E164" s="4"/>
      <c r="F164" s="315">
        <f t="shared" ref="F164:M164" si="7">SUM(F165:F177)</f>
        <v>0</v>
      </c>
      <c r="G164" s="315">
        <f t="shared" si="7"/>
        <v>0</v>
      </c>
      <c r="H164" s="315">
        <f t="shared" si="7"/>
        <v>0</v>
      </c>
      <c r="I164" s="315">
        <f t="shared" si="7"/>
        <v>0</v>
      </c>
      <c r="J164" s="315">
        <f t="shared" si="7"/>
        <v>0</v>
      </c>
      <c r="K164" s="315">
        <f t="shared" si="7"/>
        <v>0</v>
      </c>
      <c r="L164" s="315">
        <f t="shared" si="7"/>
        <v>0</v>
      </c>
      <c r="M164" s="315">
        <f t="shared" si="7"/>
        <v>0</v>
      </c>
      <c r="N164" s="390"/>
      <c r="P164" s="315">
        <f>SUM(P165:P177)</f>
        <v>0</v>
      </c>
      <c r="Q164" s="315">
        <f>SUM(Q165:Q177)</f>
        <v>0</v>
      </c>
      <c r="R164" s="315">
        <f>SUM(R165:R177)</f>
        <v>0</v>
      </c>
      <c r="S164" s="390"/>
      <c r="T164" s="4"/>
    </row>
    <row r="165" spans="1:20" ht="15.95" customHeight="1" thickTop="1" x14ac:dyDescent="0.2">
      <c r="A165" s="77"/>
      <c r="B165" s="90" t="s">
        <v>399</v>
      </c>
      <c r="C165" s="102" t="s">
        <v>85</v>
      </c>
      <c r="D165" s="64" t="s">
        <v>86</v>
      </c>
      <c r="E165" s="4">
        <v>55</v>
      </c>
      <c r="F165" s="63"/>
      <c r="G165" s="63"/>
      <c r="H165" s="63"/>
      <c r="I165" s="63"/>
      <c r="J165" s="63"/>
      <c r="K165" s="63"/>
      <c r="L165" s="63"/>
      <c r="M165" s="63"/>
      <c r="N165" s="389"/>
      <c r="P165" s="63"/>
      <c r="Q165" s="63"/>
      <c r="R165" s="63"/>
      <c r="S165" s="389"/>
      <c r="T165" s="4">
        <v>55</v>
      </c>
    </row>
    <row r="166" spans="1:20" s="340" customFormat="1" ht="15.95" customHeight="1" x14ac:dyDescent="0.2">
      <c r="A166" s="77"/>
      <c r="B166" s="90" t="s">
        <v>399</v>
      </c>
      <c r="C166" s="102" t="s">
        <v>482</v>
      </c>
      <c r="D166" s="64" t="s">
        <v>236</v>
      </c>
      <c r="E166" s="4">
        <v>57</v>
      </c>
      <c r="F166" s="63"/>
      <c r="G166" s="63"/>
      <c r="H166" s="63"/>
      <c r="I166" s="63"/>
      <c r="J166" s="63"/>
      <c r="K166" s="63"/>
      <c r="L166" s="63"/>
      <c r="M166" s="63"/>
      <c r="N166" s="389"/>
      <c r="P166" s="63"/>
      <c r="Q166" s="63"/>
      <c r="R166" s="63"/>
      <c r="S166" s="389"/>
      <c r="T166" s="4">
        <v>57</v>
      </c>
    </row>
    <row r="167" spans="1:20" s="340" customFormat="1" ht="15.95" customHeight="1" x14ac:dyDescent="0.2">
      <c r="A167" s="77"/>
      <c r="B167" s="90" t="s">
        <v>399</v>
      </c>
      <c r="C167" s="102" t="s">
        <v>87</v>
      </c>
      <c r="D167" s="64" t="s">
        <v>88</v>
      </c>
      <c r="E167" s="4">
        <v>58</v>
      </c>
      <c r="F167" s="63"/>
      <c r="G167" s="63"/>
      <c r="H167" s="63"/>
      <c r="I167" s="63"/>
      <c r="J167" s="63"/>
      <c r="K167" s="63"/>
      <c r="L167" s="63"/>
      <c r="M167" s="63"/>
      <c r="N167" s="389"/>
      <c r="P167" s="63"/>
      <c r="Q167" s="63"/>
      <c r="R167" s="63"/>
      <c r="S167" s="389"/>
      <c r="T167" s="4">
        <v>58</v>
      </c>
    </row>
    <row r="168" spans="1:20" s="340" customFormat="1" ht="15.95" customHeight="1" x14ac:dyDescent="0.2">
      <c r="A168" s="77"/>
      <c r="B168" s="90" t="s">
        <v>399</v>
      </c>
      <c r="C168" s="102" t="s">
        <v>89</v>
      </c>
      <c r="D168" s="64" t="s">
        <v>90</v>
      </c>
      <c r="E168" s="4">
        <v>59</v>
      </c>
      <c r="F168" s="63"/>
      <c r="G168" s="63"/>
      <c r="H168" s="63"/>
      <c r="I168" s="63"/>
      <c r="J168" s="63"/>
      <c r="K168" s="63"/>
      <c r="L168" s="63"/>
      <c r="M168" s="63"/>
      <c r="N168" s="389"/>
      <c r="P168" s="63"/>
      <c r="Q168" s="63"/>
      <c r="R168" s="63"/>
      <c r="S168" s="389"/>
      <c r="T168" s="4">
        <v>59</v>
      </c>
    </row>
    <row r="169" spans="1:20" s="340" customFormat="1" ht="15.95" customHeight="1" x14ac:dyDescent="0.2">
      <c r="A169" s="77"/>
      <c r="B169" s="90" t="s">
        <v>399</v>
      </c>
      <c r="C169" s="102" t="s">
        <v>829</v>
      </c>
      <c r="D169" s="96" t="s">
        <v>238</v>
      </c>
      <c r="E169" s="4">
        <v>61</v>
      </c>
      <c r="F169" s="63"/>
      <c r="G169" s="63"/>
      <c r="H169" s="63"/>
      <c r="I169" s="63"/>
      <c r="J169" s="63"/>
      <c r="K169" s="63"/>
      <c r="L169" s="63"/>
      <c r="M169" s="63"/>
      <c r="N169" s="389"/>
      <c r="P169" s="63"/>
      <c r="Q169" s="63"/>
      <c r="R169" s="63"/>
      <c r="S169" s="389"/>
      <c r="T169" s="4">
        <v>61</v>
      </c>
    </row>
    <row r="170" spans="1:20" s="340" customFormat="1" ht="15.95" customHeight="1" x14ac:dyDescent="0.2">
      <c r="A170" s="77"/>
      <c r="B170" s="90" t="s">
        <v>399</v>
      </c>
      <c r="C170" s="102" t="s">
        <v>915</v>
      </c>
      <c r="D170" s="64" t="s">
        <v>239</v>
      </c>
      <c r="E170" s="4">
        <v>63</v>
      </c>
      <c r="F170" s="63"/>
      <c r="G170" s="63"/>
      <c r="H170" s="63"/>
      <c r="I170" s="63"/>
      <c r="J170" s="63"/>
      <c r="K170" s="63"/>
      <c r="L170" s="63"/>
      <c r="M170" s="63"/>
      <c r="N170" s="389"/>
      <c r="P170" s="63"/>
      <c r="Q170" s="63"/>
      <c r="R170" s="63"/>
      <c r="S170" s="389"/>
      <c r="T170" s="4">
        <v>63</v>
      </c>
    </row>
    <row r="171" spans="1:20" s="340" customFormat="1" ht="15.95" customHeight="1" x14ac:dyDescent="0.2">
      <c r="A171" s="77"/>
      <c r="B171" s="90" t="s">
        <v>399</v>
      </c>
      <c r="C171" s="102" t="s">
        <v>484</v>
      </c>
      <c r="D171" s="64" t="s">
        <v>240</v>
      </c>
      <c r="E171" s="4">
        <v>65</v>
      </c>
      <c r="F171" s="63"/>
      <c r="G171" s="63"/>
      <c r="H171" s="63"/>
      <c r="I171" s="63"/>
      <c r="J171" s="63"/>
      <c r="K171" s="63"/>
      <c r="L171" s="63"/>
      <c r="M171" s="63"/>
      <c r="N171" s="389"/>
      <c r="P171" s="63"/>
      <c r="Q171" s="63"/>
      <c r="R171" s="63"/>
      <c r="S171" s="389"/>
      <c r="T171" s="4">
        <v>65</v>
      </c>
    </row>
    <row r="172" spans="1:20" s="340" customFormat="1" ht="15.95" customHeight="1" x14ac:dyDescent="0.2">
      <c r="A172" s="77"/>
      <c r="B172" s="90" t="s">
        <v>399</v>
      </c>
      <c r="C172" s="102" t="s">
        <v>483</v>
      </c>
      <c r="D172" s="64" t="s">
        <v>237</v>
      </c>
      <c r="E172" s="4">
        <v>68</v>
      </c>
      <c r="F172" s="63"/>
      <c r="G172" s="63"/>
      <c r="H172" s="63"/>
      <c r="I172" s="63"/>
      <c r="J172" s="63"/>
      <c r="K172" s="63"/>
      <c r="L172" s="63"/>
      <c r="M172" s="63"/>
      <c r="N172" s="389"/>
      <c r="P172" s="63"/>
      <c r="Q172" s="63"/>
      <c r="R172" s="63"/>
      <c r="S172" s="389"/>
      <c r="T172" s="4">
        <v>68</v>
      </c>
    </row>
    <row r="173" spans="1:20" s="340" customFormat="1" ht="15.95" customHeight="1" x14ac:dyDescent="0.2">
      <c r="A173" s="77"/>
      <c r="B173" s="90" t="s">
        <v>399</v>
      </c>
      <c r="C173" s="102" t="s">
        <v>485</v>
      </c>
      <c r="D173" s="64" t="s">
        <v>241</v>
      </c>
      <c r="E173" s="4">
        <v>72</v>
      </c>
      <c r="F173" s="63"/>
      <c r="G173" s="63"/>
      <c r="H173" s="63"/>
      <c r="I173" s="63"/>
      <c r="J173" s="63"/>
      <c r="K173" s="63"/>
      <c r="L173" s="63"/>
      <c r="M173" s="63"/>
      <c r="N173" s="389"/>
      <c r="P173" s="63"/>
      <c r="Q173" s="63"/>
      <c r="R173" s="63"/>
      <c r="S173" s="389"/>
      <c r="T173" s="4">
        <v>72</v>
      </c>
    </row>
    <row r="174" spans="1:20" ht="15.95" customHeight="1" x14ac:dyDescent="0.2">
      <c r="A174" s="77"/>
      <c r="B174" s="90" t="s">
        <v>399</v>
      </c>
      <c r="C174" s="99" t="s">
        <v>486</v>
      </c>
      <c r="D174" s="64" t="s">
        <v>242</v>
      </c>
      <c r="E174" s="4">
        <v>73</v>
      </c>
      <c r="F174" s="63"/>
      <c r="G174" s="63"/>
      <c r="H174" s="63"/>
      <c r="I174" s="63"/>
      <c r="J174" s="63"/>
      <c r="K174" s="63"/>
      <c r="L174" s="63"/>
      <c r="M174" s="63"/>
      <c r="N174" s="389"/>
      <c r="P174" s="63"/>
      <c r="Q174" s="63"/>
      <c r="R174" s="63"/>
      <c r="S174" s="389"/>
      <c r="T174" s="4">
        <v>73</v>
      </c>
    </row>
    <row r="175" spans="1:20" ht="15.95" customHeight="1" x14ac:dyDescent="0.2">
      <c r="A175" s="77"/>
      <c r="B175" s="90" t="s">
        <v>399</v>
      </c>
      <c r="C175" s="99" t="s">
        <v>487</v>
      </c>
      <c r="D175" s="64" t="s">
        <v>243</v>
      </c>
      <c r="E175" s="4">
        <v>74</v>
      </c>
      <c r="F175" s="9"/>
      <c r="G175" s="9"/>
      <c r="H175" s="9"/>
      <c r="I175" s="9"/>
      <c r="J175" s="9"/>
      <c r="K175" s="9"/>
      <c r="L175" s="9"/>
      <c r="M175" s="9"/>
      <c r="N175" s="389"/>
      <c r="P175" s="9"/>
      <c r="Q175" s="9"/>
      <c r="R175" s="9"/>
      <c r="S175" s="389"/>
      <c r="T175" s="4">
        <v>74</v>
      </c>
    </row>
    <row r="176" spans="1:20" ht="15.95" customHeight="1" x14ac:dyDescent="0.2">
      <c r="A176" s="77"/>
      <c r="B176" s="90" t="s">
        <v>399</v>
      </c>
      <c r="C176" s="99" t="s">
        <v>91</v>
      </c>
      <c r="D176" s="64" t="s">
        <v>92</v>
      </c>
      <c r="E176" s="4">
        <v>75</v>
      </c>
      <c r="F176" s="9"/>
      <c r="G176" s="9"/>
      <c r="H176" s="9"/>
      <c r="I176" s="9"/>
      <c r="J176" s="9"/>
      <c r="K176" s="9"/>
      <c r="L176" s="9"/>
      <c r="M176" s="9"/>
      <c r="N176" s="389"/>
      <c r="P176" s="9"/>
      <c r="Q176" s="9"/>
      <c r="R176" s="9"/>
      <c r="S176" s="389"/>
      <c r="T176" s="4">
        <v>75</v>
      </c>
    </row>
    <row r="177" spans="1:20" ht="15.95" customHeight="1" x14ac:dyDescent="0.2">
      <c r="A177" s="77"/>
      <c r="B177" s="90" t="s">
        <v>399</v>
      </c>
      <c r="C177" s="99" t="s">
        <v>93</v>
      </c>
      <c r="D177" s="64" t="s">
        <v>94</v>
      </c>
      <c r="E177" s="4">
        <v>76</v>
      </c>
      <c r="F177" s="9"/>
      <c r="G177" s="9"/>
      <c r="H177" s="9"/>
      <c r="I177" s="9"/>
      <c r="J177" s="9"/>
      <c r="K177" s="9"/>
      <c r="L177" s="9"/>
      <c r="M177" s="9"/>
      <c r="N177" s="389"/>
      <c r="P177" s="9"/>
      <c r="Q177" s="9"/>
      <c r="R177" s="9"/>
      <c r="S177" s="389"/>
      <c r="T177" s="4">
        <v>76</v>
      </c>
    </row>
    <row r="178" spans="1:20" ht="35.1" customHeight="1" thickBot="1" x14ac:dyDescent="0.25">
      <c r="A178" s="77"/>
      <c r="B178" s="113" t="s">
        <v>403</v>
      </c>
      <c r="C178" s="108"/>
      <c r="D178" s="109" t="s">
        <v>1021</v>
      </c>
      <c r="E178" s="8"/>
      <c r="F178" s="315">
        <f t="shared" ref="F178:M178" si="8">SUM(F179,F196)</f>
        <v>0</v>
      </c>
      <c r="G178" s="315">
        <f t="shared" si="8"/>
        <v>0</v>
      </c>
      <c r="H178" s="315">
        <f t="shared" si="8"/>
        <v>0</v>
      </c>
      <c r="I178" s="315">
        <f t="shared" si="8"/>
        <v>0</v>
      </c>
      <c r="J178" s="315">
        <f t="shared" si="8"/>
        <v>0</v>
      </c>
      <c r="K178" s="315">
        <f t="shared" si="8"/>
        <v>0</v>
      </c>
      <c r="L178" s="315">
        <f t="shared" si="8"/>
        <v>0</v>
      </c>
      <c r="M178" s="315">
        <f t="shared" si="8"/>
        <v>0</v>
      </c>
      <c r="N178" s="390"/>
      <c r="P178" s="315">
        <f>SUM(P179,P196)</f>
        <v>0</v>
      </c>
      <c r="Q178" s="315">
        <f>SUM(Q179,Q196)</f>
        <v>0</v>
      </c>
      <c r="R178" s="315">
        <f>SUM(R179,R196)</f>
        <v>0</v>
      </c>
      <c r="S178" s="390"/>
      <c r="T178" s="8"/>
    </row>
    <row r="179" spans="1:20" ht="35.1" customHeight="1" thickTop="1" thickBot="1" x14ac:dyDescent="0.25">
      <c r="A179" s="77"/>
      <c r="B179" s="110" t="s">
        <v>400</v>
      </c>
      <c r="C179" s="115"/>
      <c r="D179" s="116" t="s">
        <v>1060</v>
      </c>
      <c r="E179" s="4"/>
      <c r="F179" s="315">
        <f t="shared" ref="F179:M179" si="9">SUM(F180:F195)</f>
        <v>0</v>
      </c>
      <c r="G179" s="315">
        <f t="shared" si="9"/>
        <v>0</v>
      </c>
      <c r="H179" s="315">
        <f t="shared" si="9"/>
        <v>0</v>
      </c>
      <c r="I179" s="315">
        <f t="shared" si="9"/>
        <v>0</v>
      </c>
      <c r="J179" s="315">
        <f t="shared" si="9"/>
        <v>0</v>
      </c>
      <c r="K179" s="315">
        <f t="shared" si="9"/>
        <v>0</v>
      </c>
      <c r="L179" s="315">
        <f t="shared" si="9"/>
        <v>0</v>
      </c>
      <c r="M179" s="315">
        <f t="shared" si="9"/>
        <v>0</v>
      </c>
      <c r="N179" s="390"/>
      <c r="P179" s="315">
        <f>SUM(P180:P195)</f>
        <v>0</v>
      </c>
      <c r="Q179" s="315">
        <f>SUM(Q180:Q195)</f>
        <v>0</v>
      </c>
      <c r="R179" s="315">
        <f>SUM(R180:R195)</f>
        <v>0</v>
      </c>
      <c r="S179" s="390"/>
      <c r="T179" s="4"/>
    </row>
    <row r="180" spans="1:20" ht="15.95" customHeight="1" thickTop="1" x14ac:dyDescent="0.2">
      <c r="A180" s="77"/>
      <c r="B180" s="90" t="s">
        <v>400</v>
      </c>
      <c r="C180" s="168" t="s">
        <v>492</v>
      </c>
      <c r="D180" s="64" t="s">
        <v>252</v>
      </c>
      <c r="E180" s="4">
        <v>37</v>
      </c>
      <c r="F180" s="63"/>
      <c r="G180" s="63"/>
      <c r="H180" s="63"/>
      <c r="I180" s="63"/>
      <c r="J180" s="63"/>
      <c r="K180" s="63"/>
      <c r="L180" s="63"/>
      <c r="M180" s="63"/>
      <c r="N180" s="389"/>
      <c r="P180" s="63"/>
      <c r="Q180" s="63"/>
      <c r="R180" s="63"/>
      <c r="S180" s="389"/>
      <c r="T180" s="4">
        <v>37</v>
      </c>
    </row>
    <row r="181" spans="1:20" ht="15.95" customHeight="1" x14ac:dyDescent="0.2">
      <c r="A181" s="77"/>
      <c r="B181" s="90" t="s">
        <v>400</v>
      </c>
      <c r="C181" s="101" t="s">
        <v>493</v>
      </c>
      <c r="D181" s="64" t="s">
        <v>253</v>
      </c>
      <c r="E181" s="4">
        <v>38</v>
      </c>
      <c r="F181" s="63"/>
      <c r="G181" s="63"/>
      <c r="H181" s="63"/>
      <c r="I181" s="63"/>
      <c r="J181" s="63"/>
      <c r="K181" s="63"/>
      <c r="L181" s="63"/>
      <c r="M181" s="63"/>
      <c r="N181" s="389"/>
      <c r="P181" s="63"/>
      <c r="Q181" s="63"/>
      <c r="R181" s="63"/>
      <c r="S181" s="389"/>
      <c r="T181" s="4">
        <v>38</v>
      </c>
    </row>
    <row r="182" spans="1:20" s="340" customFormat="1" ht="15.95" customHeight="1" x14ac:dyDescent="0.2">
      <c r="A182" s="77"/>
      <c r="B182" s="90" t="s">
        <v>400</v>
      </c>
      <c r="C182" s="168" t="s">
        <v>335</v>
      </c>
      <c r="D182" s="64" t="s">
        <v>244</v>
      </c>
      <c r="E182" s="4">
        <v>172</v>
      </c>
      <c r="F182" s="63"/>
      <c r="G182" s="63"/>
      <c r="H182" s="63"/>
      <c r="I182" s="63"/>
      <c r="J182" s="63"/>
      <c r="K182" s="63"/>
      <c r="L182" s="63"/>
      <c r="M182" s="63"/>
      <c r="N182" s="389"/>
      <c r="P182" s="63"/>
      <c r="Q182" s="63"/>
      <c r="R182" s="63"/>
      <c r="S182" s="389"/>
      <c r="T182" s="4">
        <v>172</v>
      </c>
    </row>
    <row r="183" spans="1:20" s="340" customFormat="1" ht="15.95" customHeight="1" x14ac:dyDescent="0.2">
      <c r="A183" s="77"/>
      <c r="B183" s="90" t="s">
        <v>400</v>
      </c>
      <c r="C183" s="168" t="s">
        <v>494</v>
      </c>
      <c r="D183" s="64" t="s">
        <v>254</v>
      </c>
      <c r="E183" s="4">
        <v>40</v>
      </c>
      <c r="F183" s="63"/>
      <c r="G183" s="63"/>
      <c r="H183" s="63"/>
      <c r="I183" s="63"/>
      <c r="J183" s="63"/>
      <c r="K183" s="63"/>
      <c r="L183" s="63"/>
      <c r="M183" s="63"/>
      <c r="N183" s="389"/>
      <c r="P183" s="63"/>
      <c r="Q183" s="63"/>
      <c r="R183" s="63"/>
      <c r="S183" s="389"/>
      <c r="T183" s="4">
        <v>40</v>
      </c>
    </row>
    <row r="184" spans="1:20" s="340" customFormat="1" ht="15.95" customHeight="1" x14ac:dyDescent="0.2">
      <c r="A184" s="77"/>
      <c r="B184" s="90" t="s">
        <v>400</v>
      </c>
      <c r="C184" s="168" t="s">
        <v>488</v>
      </c>
      <c r="D184" s="64" t="s">
        <v>245</v>
      </c>
      <c r="E184" s="4">
        <v>181</v>
      </c>
      <c r="F184" s="63"/>
      <c r="G184" s="63"/>
      <c r="H184" s="63"/>
      <c r="I184" s="63"/>
      <c r="J184" s="63"/>
      <c r="K184" s="63"/>
      <c r="L184" s="63"/>
      <c r="M184" s="63"/>
      <c r="N184" s="389"/>
      <c r="P184" s="63"/>
      <c r="Q184" s="63"/>
      <c r="R184" s="63"/>
      <c r="S184" s="389"/>
      <c r="T184" s="4">
        <v>181</v>
      </c>
    </row>
    <row r="185" spans="1:20" s="340" customFormat="1" ht="15.95" customHeight="1" x14ac:dyDescent="0.2">
      <c r="A185" s="77"/>
      <c r="B185" s="90" t="s">
        <v>400</v>
      </c>
      <c r="C185" s="102" t="s">
        <v>96</v>
      </c>
      <c r="D185" s="64" t="s">
        <v>97</v>
      </c>
      <c r="E185" s="4">
        <v>183</v>
      </c>
      <c r="F185" s="63"/>
      <c r="G185" s="63"/>
      <c r="H185" s="63"/>
      <c r="I185" s="63"/>
      <c r="J185" s="63"/>
      <c r="K185" s="63"/>
      <c r="L185" s="63"/>
      <c r="M185" s="63"/>
      <c r="N185" s="389"/>
      <c r="P185" s="63"/>
      <c r="Q185" s="63"/>
      <c r="R185" s="63"/>
      <c r="S185" s="389"/>
      <c r="T185" s="4">
        <v>183</v>
      </c>
    </row>
    <row r="186" spans="1:20" s="340" customFormat="1" ht="15.95" customHeight="1" x14ac:dyDescent="0.2">
      <c r="A186" s="77"/>
      <c r="B186" s="90" t="s">
        <v>400</v>
      </c>
      <c r="C186" s="168" t="s">
        <v>830</v>
      </c>
      <c r="D186" s="96" t="s">
        <v>251</v>
      </c>
      <c r="E186" s="4">
        <v>185</v>
      </c>
      <c r="F186" s="63"/>
      <c r="G186" s="63"/>
      <c r="H186" s="63"/>
      <c r="I186" s="63"/>
      <c r="J186" s="63"/>
      <c r="K186" s="63"/>
      <c r="L186" s="63"/>
      <c r="M186" s="63"/>
      <c r="N186" s="389"/>
      <c r="P186" s="63"/>
      <c r="Q186" s="63"/>
      <c r="R186" s="63"/>
      <c r="S186" s="389"/>
      <c r="T186" s="4">
        <v>185</v>
      </c>
    </row>
    <row r="187" spans="1:20" s="340" customFormat="1" ht="15.95" customHeight="1" x14ac:dyDescent="0.2">
      <c r="A187" s="77"/>
      <c r="B187" s="90" t="s">
        <v>400</v>
      </c>
      <c r="C187" s="168" t="s">
        <v>495</v>
      </c>
      <c r="D187" s="64" t="s">
        <v>255</v>
      </c>
      <c r="E187" s="4">
        <v>186</v>
      </c>
      <c r="F187" s="63"/>
      <c r="G187" s="63"/>
      <c r="H187" s="63"/>
      <c r="I187" s="63"/>
      <c r="J187" s="63"/>
      <c r="K187" s="63"/>
      <c r="L187" s="63"/>
      <c r="M187" s="63"/>
      <c r="N187" s="389"/>
      <c r="P187" s="63"/>
      <c r="Q187" s="63"/>
      <c r="R187" s="63"/>
      <c r="S187" s="389"/>
      <c r="T187" s="4">
        <v>186</v>
      </c>
    </row>
    <row r="188" spans="1:20" s="340" customFormat="1" ht="15.95" customHeight="1" x14ac:dyDescent="0.2">
      <c r="A188" s="77"/>
      <c r="B188" s="90" t="s">
        <v>400</v>
      </c>
      <c r="C188" s="168" t="s">
        <v>490</v>
      </c>
      <c r="D188" s="64" t="s">
        <v>248</v>
      </c>
      <c r="E188" s="4">
        <v>188</v>
      </c>
      <c r="F188" s="63"/>
      <c r="G188" s="63"/>
      <c r="H188" s="63"/>
      <c r="I188" s="63"/>
      <c r="J188" s="63"/>
      <c r="K188" s="63"/>
      <c r="L188" s="63"/>
      <c r="M188" s="63"/>
      <c r="N188" s="389"/>
      <c r="P188" s="63"/>
      <c r="Q188" s="63"/>
      <c r="R188" s="63"/>
      <c r="S188" s="389"/>
      <c r="T188" s="4">
        <v>188</v>
      </c>
    </row>
    <row r="189" spans="1:20" s="340" customFormat="1" ht="15.95" customHeight="1" x14ac:dyDescent="0.2">
      <c r="A189" s="77"/>
      <c r="B189" s="90" t="s">
        <v>400</v>
      </c>
      <c r="C189" s="168" t="s">
        <v>489</v>
      </c>
      <c r="D189" s="64" t="s">
        <v>246</v>
      </c>
      <c r="E189" s="4">
        <v>189</v>
      </c>
      <c r="F189" s="63"/>
      <c r="G189" s="63"/>
      <c r="H189" s="63"/>
      <c r="I189" s="63"/>
      <c r="J189" s="63"/>
      <c r="K189" s="63"/>
      <c r="L189" s="63"/>
      <c r="M189" s="63"/>
      <c r="N189" s="389"/>
      <c r="P189" s="63"/>
      <c r="Q189" s="63"/>
      <c r="R189" s="63"/>
      <c r="S189" s="389"/>
      <c r="T189" s="4">
        <v>189</v>
      </c>
    </row>
    <row r="190" spans="1:20" s="340" customFormat="1" ht="15.95" customHeight="1" x14ac:dyDescent="0.2">
      <c r="A190" s="77"/>
      <c r="B190" s="90" t="s">
        <v>400</v>
      </c>
      <c r="C190" s="168" t="s">
        <v>344</v>
      </c>
      <c r="D190" s="64" t="s">
        <v>256</v>
      </c>
      <c r="E190" s="4">
        <v>193</v>
      </c>
      <c r="F190" s="63"/>
      <c r="G190" s="63"/>
      <c r="H190" s="63"/>
      <c r="I190" s="63"/>
      <c r="J190" s="63"/>
      <c r="K190" s="63"/>
      <c r="L190" s="63"/>
      <c r="M190" s="63"/>
      <c r="N190" s="389"/>
      <c r="P190" s="63"/>
      <c r="Q190" s="63"/>
      <c r="R190" s="63"/>
      <c r="S190" s="389"/>
      <c r="T190" s="4">
        <v>193</v>
      </c>
    </row>
    <row r="191" spans="1:20" s="340" customFormat="1" ht="15.95" customHeight="1" x14ac:dyDescent="0.2">
      <c r="A191" s="77"/>
      <c r="B191" s="90" t="s">
        <v>400</v>
      </c>
      <c r="C191" s="168" t="s">
        <v>831</v>
      </c>
      <c r="D191" s="96" t="s">
        <v>247</v>
      </c>
      <c r="E191" s="4">
        <v>201</v>
      </c>
      <c r="F191" s="63"/>
      <c r="G191" s="63"/>
      <c r="H191" s="63"/>
      <c r="I191" s="63"/>
      <c r="J191" s="63"/>
      <c r="K191" s="63"/>
      <c r="L191" s="63"/>
      <c r="M191" s="63"/>
      <c r="N191" s="389"/>
      <c r="P191" s="63"/>
      <c r="Q191" s="63"/>
      <c r="R191" s="63"/>
      <c r="S191" s="389"/>
      <c r="T191" s="4">
        <v>201</v>
      </c>
    </row>
    <row r="192" spans="1:20" s="340" customFormat="1" ht="15.95" customHeight="1" x14ac:dyDescent="0.2">
      <c r="A192" s="77"/>
      <c r="B192" s="90" t="s">
        <v>400</v>
      </c>
      <c r="C192" s="168" t="s">
        <v>923</v>
      </c>
      <c r="D192" s="96" t="s">
        <v>257</v>
      </c>
      <c r="E192" s="4">
        <v>218</v>
      </c>
      <c r="F192" s="63"/>
      <c r="G192" s="63"/>
      <c r="H192" s="63"/>
      <c r="I192" s="63"/>
      <c r="J192" s="63"/>
      <c r="K192" s="63"/>
      <c r="L192" s="63"/>
      <c r="M192" s="63"/>
      <c r="N192" s="389"/>
      <c r="P192" s="63"/>
      <c r="Q192" s="63"/>
      <c r="R192" s="63"/>
      <c r="S192" s="389"/>
      <c r="T192" s="4">
        <v>218</v>
      </c>
    </row>
    <row r="193" spans="1:20" s="340" customFormat="1" ht="15.95" customHeight="1" x14ac:dyDescent="0.2">
      <c r="A193" s="77"/>
      <c r="B193" s="90" t="s">
        <v>400</v>
      </c>
      <c r="C193" s="168" t="s">
        <v>491</v>
      </c>
      <c r="D193" s="64" t="s">
        <v>249</v>
      </c>
      <c r="E193" s="4">
        <v>204</v>
      </c>
      <c r="F193" s="63"/>
      <c r="G193" s="63"/>
      <c r="H193" s="63"/>
      <c r="I193" s="63"/>
      <c r="J193" s="63"/>
      <c r="K193" s="63"/>
      <c r="L193" s="63"/>
      <c r="M193" s="63"/>
      <c r="N193" s="389"/>
      <c r="P193" s="63"/>
      <c r="Q193" s="63"/>
      <c r="R193" s="63"/>
      <c r="S193" s="389"/>
      <c r="T193" s="4">
        <v>204</v>
      </c>
    </row>
    <row r="194" spans="1:20" s="340" customFormat="1" ht="15.95" customHeight="1" x14ac:dyDescent="0.2">
      <c r="A194" s="77"/>
      <c r="B194" s="90" t="s">
        <v>400</v>
      </c>
      <c r="C194" s="168" t="s">
        <v>832</v>
      </c>
      <c r="D194" s="64" t="s">
        <v>258</v>
      </c>
      <c r="E194" s="4">
        <v>207</v>
      </c>
      <c r="F194" s="63"/>
      <c r="G194" s="63"/>
      <c r="H194" s="63"/>
      <c r="I194" s="63"/>
      <c r="J194" s="63"/>
      <c r="K194" s="63"/>
      <c r="L194" s="63"/>
      <c r="M194" s="63"/>
      <c r="N194" s="389"/>
      <c r="P194" s="63"/>
      <c r="Q194" s="63"/>
      <c r="R194" s="63"/>
      <c r="S194" s="389"/>
      <c r="T194" s="4">
        <v>207</v>
      </c>
    </row>
    <row r="195" spans="1:20" s="340" customFormat="1" ht="15.95" customHeight="1" x14ac:dyDescent="0.2">
      <c r="A195" s="77"/>
      <c r="B195" s="90" t="s">
        <v>400</v>
      </c>
      <c r="C195" s="168" t="s">
        <v>833</v>
      </c>
      <c r="D195" s="96" t="s">
        <v>250</v>
      </c>
      <c r="E195" s="4">
        <v>211</v>
      </c>
      <c r="F195" s="63"/>
      <c r="G195" s="63"/>
      <c r="H195" s="63"/>
      <c r="I195" s="63"/>
      <c r="J195" s="63"/>
      <c r="K195" s="63"/>
      <c r="L195" s="63"/>
      <c r="M195" s="63"/>
      <c r="N195" s="389"/>
      <c r="P195" s="63"/>
      <c r="Q195" s="63"/>
      <c r="R195" s="63"/>
      <c r="S195" s="389"/>
      <c r="T195" s="4">
        <v>211</v>
      </c>
    </row>
    <row r="196" spans="1:20" ht="35.1" customHeight="1" thickBot="1" x14ac:dyDescent="0.25">
      <c r="A196" s="77"/>
      <c r="B196" s="118" t="s">
        <v>408</v>
      </c>
      <c r="C196" s="119"/>
      <c r="D196" s="117" t="s">
        <v>1061</v>
      </c>
      <c r="E196" s="4"/>
      <c r="F196" s="315">
        <f t="shared" ref="F196:M196" si="10">SUM(F197:F229)</f>
        <v>0</v>
      </c>
      <c r="G196" s="315">
        <f t="shared" si="10"/>
        <v>0</v>
      </c>
      <c r="H196" s="315">
        <f t="shared" si="10"/>
        <v>0</v>
      </c>
      <c r="I196" s="315">
        <f t="shared" si="10"/>
        <v>0</v>
      </c>
      <c r="J196" s="315">
        <f t="shared" si="10"/>
        <v>0</v>
      </c>
      <c r="K196" s="315">
        <f t="shared" si="10"/>
        <v>0</v>
      </c>
      <c r="L196" s="315">
        <f t="shared" si="10"/>
        <v>0</v>
      </c>
      <c r="M196" s="315">
        <f t="shared" si="10"/>
        <v>0</v>
      </c>
      <c r="N196" s="390"/>
      <c r="P196" s="315">
        <f>SUM(P197:P229)</f>
        <v>0</v>
      </c>
      <c r="Q196" s="315">
        <f>SUM(Q197:Q229)</f>
        <v>0</v>
      </c>
      <c r="R196" s="315">
        <f>SUM(R197:R229)</f>
        <v>0</v>
      </c>
      <c r="S196" s="390"/>
      <c r="T196" s="4"/>
    </row>
    <row r="197" spans="1:20" ht="15.95" customHeight="1" thickTop="1" x14ac:dyDescent="0.2">
      <c r="A197" s="77"/>
      <c r="B197" s="90" t="s">
        <v>408</v>
      </c>
      <c r="C197" s="102" t="s">
        <v>496</v>
      </c>
      <c r="D197" s="64" t="s">
        <v>259</v>
      </c>
      <c r="E197" s="4">
        <v>171</v>
      </c>
      <c r="F197" s="9"/>
      <c r="G197" s="9"/>
      <c r="H197" s="9"/>
      <c r="I197" s="9"/>
      <c r="J197" s="9"/>
      <c r="K197" s="9"/>
      <c r="L197" s="9"/>
      <c r="M197" s="9"/>
      <c r="N197" s="389"/>
      <c r="P197" s="9"/>
      <c r="Q197" s="9"/>
      <c r="R197" s="9"/>
      <c r="S197" s="389"/>
      <c r="T197" s="4">
        <v>171</v>
      </c>
    </row>
    <row r="198" spans="1:20" s="340" customFormat="1" ht="15.95" customHeight="1" x14ac:dyDescent="0.2">
      <c r="A198" s="77"/>
      <c r="B198" s="90" t="s">
        <v>408</v>
      </c>
      <c r="C198" s="102" t="s">
        <v>497</v>
      </c>
      <c r="D198" s="64" t="s">
        <v>260</v>
      </c>
      <c r="E198" s="4">
        <v>173</v>
      </c>
      <c r="F198" s="9"/>
      <c r="G198" s="9"/>
      <c r="H198" s="9"/>
      <c r="I198" s="9"/>
      <c r="J198" s="9"/>
      <c r="K198" s="9"/>
      <c r="L198" s="9"/>
      <c r="M198" s="9"/>
      <c r="N198" s="389"/>
      <c r="P198" s="9"/>
      <c r="Q198" s="9"/>
      <c r="R198" s="9"/>
      <c r="S198" s="389"/>
      <c r="T198" s="4">
        <v>173</v>
      </c>
    </row>
    <row r="199" spans="1:20" s="340" customFormat="1" ht="15.95" customHeight="1" x14ac:dyDescent="0.2">
      <c r="A199" s="77"/>
      <c r="B199" s="90" t="s">
        <v>408</v>
      </c>
      <c r="C199" s="102" t="s">
        <v>498</v>
      </c>
      <c r="D199" s="64" t="s">
        <v>261</v>
      </c>
      <c r="E199" s="4">
        <v>174</v>
      </c>
      <c r="F199" s="9"/>
      <c r="G199" s="9"/>
      <c r="H199" s="9"/>
      <c r="I199" s="9"/>
      <c r="J199" s="9"/>
      <c r="K199" s="9"/>
      <c r="L199" s="9"/>
      <c r="M199" s="9"/>
      <c r="N199" s="389"/>
      <c r="P199" s="9"/>
      <c r="Q199" s="9"/>
      <c r="R199" s="9"/>
      <c r="S199" s="389"/>
      <c r="T199" s="4">
        <v>174</v>
      </c>
    </row>
    <row r="200" spans="1:20" s="340" customFormat="1" ht="15.95" customHeight="1" x14ac:dyDescent="0.2">
      <c r="A200" s="77"/>
      <c r="B200" s="90" t="s">
        <v>408</v>
      </c>
      <c r="C200" s="102" t="s">
        <v>925</v>
      </c>
      <c r="D200" s="64" t="s">
        <v>262</v>
      </c>
      <c r="E200" s="4">
        <v>176</v>
      </c>
      <c r="F200" s="9"/>
      <c r="G200" s="9"/>
      <c r="H200" s="9"/>
      <c r="I200" s="9"/>
      <c r="J200" s="9"/>
      <c r="K200" s="9"/>
      <c r="L200" s="9"/>
      <c r="M200" s="9"/>
      <c r="N200" s="389"/>
      <c r="P200" s="9"/>
      <c r="Q200" s="9"/>
      <c r="R200" s="9"/>
      <c r="S200" s="389"/>
      <c r="T200" s="4">
        <v>176</v>
      </c>
    </row>
    <row r="201" spans="1:20" s="340" customFormat="1" ht="15.95" customHeight="1" x14ac:dyDescent="0.2">
      <c r="A201" s="77"/>
      <c r="B201" s="90" t="s">
        <v>408</v>
      </c>
      <c r="C201" s="102" t="s">
        <v>99</v>
      </c>
      <c r="D201" s="64" t="s">
        <v>100</v>
      </c>
      <c r="E201" s="4">
        <v>177</v>
      </c>
      <c r="F201" s="9"/>
      <c r="G201" s="9"/>
      <c r="H201" s="9"/>
      <c r="I201" s="9"/>
      <c r="J201" s="9"/>
      <c r="K201" s="9"/>
      <c r="L201" s="9"/>
      <c r="M201" s="9"/>
      <c r="N201" s="389"/>
      <c r="P201" s="9"/>
      <c r="Q201" s="9"/>
      <c r="R201" s="9"/>
      <c r="S201" s="389"/>
      <c r="T201" s="4">
        <v>177</v>
      </c>
    </row>
    <row r="202" spans="1:20" s="340" customFormat="1" ht="15.95" customHeight="1" x14ac:dyDescent="0.2">
      <c r="A202" s="77"/>
      <c r="B202" s="90" t="s">
        <v>408</v>
      </c>
      <c r="C202" s="102" t="s">
        <v>926</v>
      </c>
      <c r="D202" s="64" t="s">
        <v>101</v>
      </c>
      <c r="E202" s="4">
        <v>178</v>
      </c>
      <c r="F202" s="9"/>
      <c r="G202" s="9"/>
      <c r="H202" s="9"/>
      <c r="I202" s="9"/>
      <c r="J202" s="9"/>
      <c r="K202" s="9"/>
      <c r="L202" s="9"/>
      <c r="M202" s="9"/>
      <c r="N202" s="389"/>
      <c r="P202" s="9"/>
      <c r="Q202" s="9"/>
      <c r="R202" s="9"/>
      <c r="S202" s="389"/>
      <c r="T202" s="4">
        <v>178</v>
      </c>
    </row>
    <row r="203" spans="1:20" s="340" customFormat="1" ht="15.95" customHeight="1" x14ac:dyDescent="0.2">
      <c r="A203" s="77"/>
      <c r="B203" s="90" t="s">
        <v>408</v>
      </c>
      <c r="C203" s="102" t="s">
        <v>367</v>
      </c>
      <c r="D203" s="96" t="s">
        <v>102</v>
      </c>
      <c r="E203" s="4">
        <v>179</v>
      </c>
      <c r="F203" s="9"/>
      <c r="G203" s="9"/>
      <c r="H203" s="9"/>
      <c r="I203" s="9"/>
      <c r="J203" s="9"/>
      <c r="K203" s="9"/>
      <c r="L203" s="9"/>
      <c r="M203" s="9"/>
      <c r="N203" s="389"/>
      <c r="P203" s="9"/>
      <c r="Q203" s="9"/>
      <c r="R203" s="9"/>
      <c r="S203" s="389"/>
      <c r="T203" s="4">
        <v>179</v>
      </c>
    </row>
    <row r="204" spans="1:20" s="340" customFormat="1" ht="15.95" customHeight="1" x14ac:dyDescent="0.2">
      <c r="A204" s="77"/>
      <c r="B204" s="90" t="s">
        <v>408</v>
      </c>
      <c r="C204" s="102" t="s">
        <v>103</v>
      </c>
      <c r="D204" s="64" t="s">
        <v>104</v>
      </c>
      <c r="E204" s="4">
        <v>180</v>
      </c>
      <c r="F204" s="9"/>
      <c r="G204" s="9"/>
      <c r="H204" s="9"/>
      <c r="I204" s="9"/>
      <c r="J204" s="9"/>
      <c r="K204" s="9"/>
      <c r="L204" s="9"/>
      <c r="M204" s="9"/>
      <c r="N204" s="389"/>
      <c r="P204" s="9"/>
      <c r="Q204" s="9"/>
      <c r="R204" s="9"/>
      <c r="S204" s="389"/>
      <c r="T204" s="4">
        <v>180</v>
      </c>
    </row>
    <row r="205" spans="1:20" s="442" customFormat="1" ht="15.95" customHeight="1" x14ac:dyDescent="0.2">
      <c r="A205" s="77"/>
      <c r="B205" s="90" t="s">
        <v>408</v>
      </c>
      <c r="C205" s="168" t="s">
        <v>924</v>
      </c>
      <c r="D205" s="64" t="s">
        <v>98</v>
      </c>
      <c r="E205" s="4">
        <v>182</v>
      </c>
      <c r="F205" s="9"/>
      <c r="G205" s="9"/>
      <c r="H205" s="9"/>
      <c r="I205" s="9"/>
      <c r="J205" s="9"/>
      <c r="K205" s="9"/>
      <c r="L205" s="9"/>
      <c r="M205" s="9"/>
      <c r="N205" s="389"/>
      <c r="P205" s="9"/>
      <c r="Q205" s="9"/>
      <c r="R205" s="9"/>
      <c r="S205" s="389"/>
      <c r="T205" s="4">
        <v>182</v>
      </c>
    </row>
    <row r="206" spans="1:20" s="340" customFormat="1" ht="15.95" customHeight="1" x14ac:dyDescent="0.2">
      <c r="A206" s="77"/>
      <c r="B206" s="90" t="s">
        <v>408</v>
      </c>
      <c r="C206" s="102" t="s">
        <v>105</v>
      </c>
      <c r="D206" s="64" t="s">
        <v>106</v>
      </c>
      <c r="E206" s="4">
        <v>184</v>
      </c>
      <c r="F206" s="9"/>
      <c r="G206" s="9"/>
      <c r="H206" s="9"/>
      <c r="I206" s="9"/>
      <c r="J206" s="9"/>
      <c r="K206" s="9"/>
      <c r="L206" s="9"/>
      <c r="M206" s="9"/>
      <c r="N206" s="389"/>
      <c r="P206" s="9"/>
      <c r="Q206" s="9"/>
      <c r="R206" s="9"/>
      <c r="S206" s="389"/>
      <c r="T206" s="4">
        <v>184</v>
      </c>
    </row>
    <row r="207" spans="1:20" s="340" customFormat="1" ht="15.95" customHeight="1" x14ac:dyDescent="0.2">
      <c r="A207" s="77"/>
      <c r="B207" s="90" t="s">
        <v>408</v>
      </c>
      <c r="C207" s="102" t="s">
        <v>499</v>
      </c>
      <c r="D207" s="64" t="s">
        <v>263</v>
      </c>
      <c r="E207" s="4">
        <v>187</v>
      </c>
      <c r="F207" s="9"/>
      <c r="G207" s="9"/>
      <c r="H207" s="9"/>
      <c r="I207" s="9"/>
      <c r="J207" s="9"/>
      <c r="K207" s="9"/>
      <c r="L207" s="9"/>
      <c r="M207" s="9"/>
      <c r="N207" s="389"/>
      <c r="P207" s="9"/>
      <c r="Q207" s="9"/>
      <c r="R207" s="9"/>
      <c r="S207" s="389"/>
      <c r="T207" s="4">
        <v>187</v>
      </c>
    </row>
    <row r="208" spans="1:20" s="340" customFormat="1" ht="15.95" customHeight="1" x14ac:dyDescent="0.2">
      <c r="A208" s="77"/>
      <c r="B208" s="90" t="s">
        <v>408</v>
      </c>
      <c r="C208" s="102" t="s">
        <v>500</v>
      </c>
      <c r="D208" s="64" t="s">
        <v>264</v>
      </c>
      <c r="E208" s="4">
        <v>213</v>
      </c>
      <c r="F208" s="9"/>
      <c r="G208" s="9"/>
      <c r="H208" s="9"/>
      <c r="I208" s="9"/>
      <c r="J208" s="9"/>
      <c r="K208" s="9"/>
      <c r="L208" s="9"/>
      <c r="M208" s="9"/>
      <c r="N208" s="389"/>
      <c r="P208" s="9"/>
      <c r="Q208" s="9"/>
      <c r="R208" s="9"/>
      <c r="S208" s="389"/>
      <c r="T208" s="4">
        <v>213</v>
      </c>
    </row>
    <row r="209" spans="1:20" s="340" customFormat="1" ht="15.95" customHeight="1" x14ac:dyDescent="0.2">
      <c r="A209" s="77"/>
      <c r="B209" s="90" t="s">
        <v>408</v>
      </c>
      <c r="C209" s="102" t="s">
        <v>932</v>
      </c>
      <c r="D209" s="64" t="s">
        <v>266</v>
      </c>
      <c r="E209" s="4">
        <v>214</v>
      </c>
      <c r="F209" s="9"/>
      <c r="G209" s="9"/>
      <c r="H209" s="9"/>
      <c r="I209" s="9"/>
      <c r="J209" s="9"/>
      <c r="K209" s="9"/>
      <c r="L209" s="9"/>
      <c r="M209" s="9"/>
      <c r="N209" s="389"/>
      <c r="P209" s="9"/>
      <c r="Q209" s="9"/>
      <c r="R209" s="9"/>
      <c r="S209" s="389"/>
      <c r="T209" s="4">
        <v>214</v>
      </c>
    </row>
    <row r="210" spans="1:20" s="340" customFormat="1" ht="15.95" customHeight="1" x14ac:dyDescent="0.2">
      <c r="A210" s="77"/>
      <c r="B210" s="90" t="s">
        <v>408</v>
      </c>
      <c r="C210" s="102" t="s">
        <v>501</v>
      </c>
      <c r="D210" s="64" t="s">
        <v>265</v>
      </c>
      <c r="E210" s="4">
        <v>190</v>
      </c>
      <c r="F210" s="9"/>
      <c r="G210" s="9"/>
      <c r="H210" s="9"/>
      <c r="I210" s="9"/>
      <c r="J210" s="9"/>
      <c r="K210" s="9"/>
      <c r="L210" s="9"/>
      <c r="M210" s="9"/>
      <c r="N210" s="389"/>
      <c r="P210" s="9"/>
      <c r="Q210" s="9"/>
      <c r="R210" s="9"/>
      <c r="S210" s="389"/>
      <c r="T210" s="4">
        <v>190</v>
      </c>
    </row>
    <row r="211" spans="1:20" s="340" customFormat="1" ht="15.95" customHeight="1" x14ac:dyDescent="0.2">
      <c r="A211" s="77"/>
      <c r="B211" s="90" t="s">
        <v>408</v>
      </c>
      <c r="C211" s="102" t="s">
        <v>927</v>
      </c>
      <c r="D211" s="64" t="s">
        <v>107</v>
      </c>
      <c r="E211" s="4">
        <v>191</v>
      </c>
      <c r="F211" s="9"/>
      <c r="G211" s="9"/>
      <c r="H211" s="9"/>
      <c r="I211" s="9"/>
      <c r="J211" s="9"/>
      <c r="K211" s="9"/>
      <c r="L211" s="9"/>
      <c r="M211" s="9"/>
      <c r="N211" s="389"/>
      <c r="P211" s="9"/>
      <c r="Q211" s="9"/>
      <c r="R211" s="9"/>
      <c r="S211" s="389"/>
      <c r="T211" s="4">
        <v>191</v>
      </c>
    </row>
    <row r="212" spans="1:20" s="340" customFormat="1" ht="15.95" customHeight="1" x14ac:dyDescent="0.2">
      <c r="A212" s="77"/>
      <c r="B212" s="90" t="s">
        <v>408</v>
      </c>
      <c r="C212" s="102" t="s">
        <v>502</v>
      </c>
      <c r="D212" s="64" t="s">
        <v>267</v>
      </c>
      <c r="E212" s="4">
        <v>192</v>
      </c>
      <c r="F212" s="9"/>
      <c r="G212" s="9"/>
      <c r="H212" s="9"/>
      <c r="I212" s="9"/>
      <c r="J212" s="9"/>
      <c r="K212" s="9"/>
      <c r="L212" s="9"/>
      <c r="M212" s="9"/>
      <c r="N212" s="389"/>
      <c r="P212" s="9"/>
      <c r="Q212" s="9"/>
      <c r="R212" s="9"/>
      <c r="S212" s="389"/>
      <c r="T212" s="4">
        <v>192</v>
      </c>
    </row>
    <row r="213" spans="1:20" s="340" customFormat="1" ht="15.95" customHeight="1" x14ac:dyDescent="0.2">
      <c r="A213" s="77"/>
      <c r="B213" s="90" t="s">
        <v>408</v>
      </c>
      <c r="C213" s="102" t="s">
        <v>503</v>
      </c>
      <c r="D213" s="64" t="s">
        <v>268</v>
      </c>
      <c r="E213" s="4">
        <v>194</v>
      </c>
      <c r="F213" s="9"/>
      <c r="G213" s="9"/>
      <c r="H213" s="9"/>
      <c r="I213" s="9"/>
      <c r="J213" s="9"/>
      <c r="K213" s="9"/>
      <c r="L213" s="9"/>
      <c r="M213" s="9"/>
      <c r="N213" s="389"/>
      <c r="P213" s="9"/>
      <c r="Q213" s="9"/>
      <c r="R213" s="9"/>
      <c r="S213" s="389"/>
      <c r="T213" s="4">
        <v>194</v>
      </c>
    </row>
    <row r="214" spans="1:20" s="340" customFormat="1" ht="15.95" customHeight="1" x14ac:dyDescent="0.2">
      <c r="A214" s="77"/>
      <c r="B214" s="90" t="s">
        <v>408</v>
      </c>
      <c r="C214" s="102" t="s">
        <v>368</v>
      </c>
      <c r="D214" s="96" t="s">
        <v>108</v>
      </c>
      <c r="E214" s="4">
        <v>195</v>
      </c>
      <c r="F214" s="9"/>
      <c r="G214" s="9"/>
      <c r="H214" s="9"/>
      <c r="I214" s="9"/>
      <c r="J214" s="9"/>
      <c r="K214" s="9"/>
      <c r="L214" s="9"/>
      <c r="M214" s="9"/>
      <c r="N214" s="389"/>
      <c r="P214" s="9"/>
      <c r="Q214" s="9"/>
      <c r="R214" s="9"/>
      <c r="S214" s="389"/>
      <c r="T214" s="4">
        <v>195</v>
      </c>
    </row>
    <row r="215" spans="1:20" s="340" customFormat="1" ht="15.95" customHeight="1" x14ac:dyDescent="0.2">
      <c r="A215" s="77"/>
      <c r="B215" s="90" t="s">
        <v>408</v>
      </c>
      <c r="C215" s="102" t="s">
        <v>347</v>
      </c>
      <c r="D215" s="64" t="s">
        <v>269</v>
      </c>
      <c r="E215" s="4">
        <v>196</v>
      </c>
      <c r="F215" s="9"/>
      <c r="G215" s="9"/>
      <c r="H215" s="9"/>
      <c r="I215" s="9"/>
      <c r="J215" s="9"/>
      <c r="K215" s="9"/>
      <c r="L215" s="9"/>
      <c r="M215" s="9"/>
      <c r="N215" s="389"/>
      <c r="P215" s="9"/>
      <c r="Q215" s="9"/>
      <c r="R215" s="9"/>
      <c r="S215" s="389"/>
      <c r="T215" s="4">
        <v>196</v>
      </c>
    </row>
    <row r="216" spans="1:20" s="340" customFormat="1" ht="15.95" customHeight="1" x14ac:dyDescent="0.2">
      <c r="A216" s="77"/>
      <c r="B216" s="90" t="s">
        <v>408</v>
      </c>
      <c r="C216" s="102" t="s">
        <v>504</v>
      </c>
      <c r="D216" s="64" t="s">
        <v>270</v>
      </c>
      <c r="E216" s="4">
        <v>197</v>
      </c>
      <c r="F216" s="9"/>
      <c r="G216" s="9"/>
      <c r="H216" s="9"/>
      <c r="I216" s="9"/>
      <c r="J216" s="9"/>
      <c r="K216" s="9"/>
      <c r="L216" s="9"/>
      <c r="M216" s="9"/>
      <c r="N216" s="389"/>
      <c r="P216" s="9"/>
      <c r="Q216" s="9"/>
      <c r="R216" s="9"/>
      <c r="S216" s="389"/>
      <c r="T216" s="4">
        <v>197</v>
      </c>
    </row>
    <row r="217" spans="1:20" s="340" customFormat="1" ht="15.95" customHeight="1" x14ac:dyDescent="0.2">
      <c r="A217" s="77"/>
      <c r="B217" s="90" t="s">
        <v>408</v>
      </c>
      <c r="C217" s="102" t="s">
        <v>505</v>
      </c>
      <c r="D217" s="64" t="s">
        <v>271</v>
      </c>
      <c r="E217" s="4">
        <v>198</v>
      </c>
      <c r="F217" s="9"/>
      <c r="G217" s="9"/>
      <c r="H217" s="9"/>
      <c r="I217" s="9"/>
      <c r="J217" s="9"/>
      <c r="K217" s="9"/>
      <c r="L217" s="9"/>
      <c r="M217" s="9"/>
      <c r="N217" s="389"/>
      <c r="P217" s="9"/>
      <c r="Q217" s="9"/>
      <c r="R217" s="9"/>
      <c r="S217" s="389"/>
      <c r="T217" s="4">
        <v>198</v>
      </c>
    </row>
    <row r="218" spans="1:20" s="340" customFormat="1" ht="15.95" customHeight="1" x14ac:dyDescent="0.2">
      <c r="A218" s="77"/>
      <c r="B218" s="90" t="s">
        <v>408</v>
      </c>
      <c r="C218" s="102" t="s">
        <v>506</v>
      </c>
      <c r="D218" s="64" t="s">
        <v>272</v>
      </c>
      <c r="E218" s="4">
        <v>199</v>
      </c>
      <c r="F218" s="9"/>
      <c r="G218" s="9"/>
      <c r="H218" s="9"/>
      <c r="I218" s="9"/>
      <c r="J218" s="9"/>
      <c r="K218" s="9"/>
      <c r="L218" s="9"/>
      <c r="M218" s="9"/>
      <c r="N218" s="389"/>
      <c r="P218" s="9"/>
      <c r="Q218" s="9"/>
      <c r="R218" s="9"/>
      <c r="S218" s="389"/>
      <c r="T218" s="4">
        <v>199</v>
      </c>
    </row>
    <row r="219" spans="1:20" s="340" customFormat="1" ht="15.95" customHeight="1" x14ac:dyDescent="0.2">
      <c r="A219" s="77"/>
      <c r="B219" s="90" t="s">
        <v>408</v>
      </c>
      <c r="C219" s="102" t="s">
        <v>507</v>
      </c>
      <c r="D219" s="64" t="s">
        <v>273</v>
      </c>
      <c r="E219" s="4">
        <v>202</v>
      </c>
      <c r="F219" s="9"/>
      <c r="G219" s="9"/>
      <c r="H219" s="9"/>
      <c r="I219" s="9"/>
      <c r="J219" s="9"/>
      <c r="K219" s="9"/>
      <c r="L219" s="9"/>
      <c r="M219" s="9"/>
      <c r="N219" s="389"/>
      <c r="P219" s="9"/>
      <c r="Q219" s="9"/>
      <c r="R219" s="9"/>
      <c r="S219" s="389"/>
      <c r="T219" s="4">
        <v>202</v>
      </c>
    </row>
    <row r="220" spans="1:20" ht="15.95" customHeight="1" x14ac:dyDescent="0.2">
      <c r="A220" s="77"/>
      <c r="B220" s="90" t="s">
        <v>408</v>
      </c>
      <c r="C220" s="99" t="s">
        <v>109</v>
      </c>
      <c r="D220" s="64" t="s">
        <v>110</v>
      </c>
      <c r="E220" s="4">
        <v>203</v>
      </c>
      <c r="F220" s="9"/>
      <c r="G220" s="9"/>
      <c r="H220" s="9"/>
      <c r="I220" s="9"/>
      <c r="J220" s="9"/>
      <c r="K220" s="9"/>
      <c r="L220" s="9"/>
      <c r="M220" s="9"/>
      <c r="N220" s="389"/>
      <c r="P220" s="9"/>
      <c r="Q220" s="9"/>
      <c r="R220" s="9"/>
      <c r="S220" s="389"/>
      <c r="T220" s="4">
        <v>203</v>
      </c>
    </row>
    <row r="221" spans="1:20" ht="15.95" customHeight="1" x14ac:dyDescent="0.2">
      <c r="A221" s="77"/>
      <c r="B221" s="90" t="s">
        <v>408</v>
      </c>
      <c r="C221" s="99" t="s">
        <v>111</v>
      </c>
      <c r="D221" s="64" t="s">
        <v>112</v>
      </c>
      <c r="E221" s="4">
        <v>205</v>
      </c>
      <c r="F221" s="9"/>
      <c r="G221" s="9"/>
      <c r="H221" s="9"/>
      <c r="I221" s="9"/>
      <c r="J221" s="9"/>
      <c r="K221" s="9"/>
      <c r="L221" s="9"/>
      <c r="M221" s="9"/>
      <c r="N221" s="389"/>
      <c r="P221" s="9"/>
      <c r="Q221" s="9"/>
      <c r="R221" s="9"/>
      <c r="S221" s="389"/>
      <c r="T221" s="4">
        <v>205</v>
      </c>
    </row>
    <row r="222" spans="1:20" ht="15.95" customHeight="1" x14ac:dyDescent="0.2">
      <c r="A222" s="77"/>
      <c r="B222" s="90" t="s">
        <v>408</v>
      </c>
      <c r="C222" s="99" t="s">
        <v>508</v>
      </c>
      <c r="D222" s="64" t="s">
        <v>274</v>
      </c>
      <c r="E222" s="4">
        <v>206</v>
      </c>
      <c r="F222" s="63"/>
      <c r="G222" s="63"/>
      <c r="H222" s="63"/>
      <c r="I222" s="63"/>
      <c r="J222" s="63"/>
      <c r="K222" s="63"/>
      <c r="L222" s="63"/>
      <c r="M222" s="63"/>
      <c r="N222" s="389"/>
      <c r="P222" s="63"/>
      <c r="Q222" s="63"/>
      <c r="R222" s="63"/>
      <c r="S222" s="389"/>
      <c r="T222" s="4">
        <v>206</v>
      </c>
    </row>
    <row r="223" spans="1:20" ht="15.95" customHeight="1" x14ac:dyDescent="0.2">
      <c r="A223" s="77"/>
      <c r="B223" s="90" t="s">
        <v>408</v>
      </c>
      <c r="C223" s="99" t="s">
        <v>509</v>
      </c>
      <c r="D223" s="64" t="s">
        <v>275</v>
      </c>
      <c r="E223" s="4">
        <v>215</v>
      </c>
      <c r="F223" s="63"/>
      <c r="G223" s="63"/>
      <c r="H223" s="63"/>
      <c r="I223" s="63"/>
      <c r="J223" s="63"/>
      <c r="K223" s="63"/>
      <c r="L223" s="63"/>
      <c r="M223" s="63"/>
      <c r="N223" s="389"/>
      <c r="P223" s="63"/>
      <c r="Q223" s="63"/>
      <c r="R223" s="63"/>
      <c r="S223" s="389"/>
      <c r="T223" s="4">
        <v>215</v>
      </c>
    </row>
    <row r="224" spans="1:20" ht="15.95" customHeight="1" x14ac:dyDescent="0.2">
      <c r="A224" s="77"/>
      <c r="B224" s="90" t="s">
        <v>408</v>
      </c>
      <c r="C224" s="99" t="s">
        <v>394</v>
      </c>
      <c r="D224" s="96" t="s">
        <v>113</v>
      </c>
      <c r="E224" s="4">
        <v>208</v>
      </c>
      <c r="F224" s="9"/>
      <c r="G224" s="9"/>
      <c r="H224" s="9"/>
      <c r="I224" s="9"/>
      <c r="J224" s="9"/>
      <c r="K224" s="9"/>
      <c r="L224" s="9"/>
      <c r="M224" s="9"/>
      <c r="N224" s="389"/>
      <c r="P224" s="9"/>
      <c r="Q224" s="9"/>
      <c r="R224" s="9"/>
      <c r="S224" s="389"/>
      <c r="T224" s="4">
        <v>208</v>
      </c>
    </row>
    <row r="225" spans="1:20" ht="15.95" customHeight="1" x14ac:dyDescent="0.2">
      <c r="A225" s="77"/>
      <c r="B225" s="90" t="s">
        <v>408</v>
      </c>
      <c r="C225" s="99" t="s">
        <v>114</v>
      </c>
      <c r="D225" s="64" t="s">
        <v>115</v>
      </c>
      <c r="E225" s="4">
        <v>209</v>
      </c>
      <c r="F225" s="9"/>
      <c r="G225" s="9"/>
      <c r="H225" s="9"/>
      <c r="I225" s="9"/>
      <c r="J225" s="9"/>
      <c r="K225" s="9"/>
      <c r="L225" s="9"/>
      <c r="M225" s="9"/>
      <c r="N225" s="389"/>
      <c r="P225" s="9"/>
      <c r="Q225" s="9"/>
      <c r="R225" s="9"/>
      <c r="S225" s="389"/>
      <c r="T225" s="4">
        <v>209</v>
      </c>
    </row>
    <row r="226" spans="1:20" ht="15.95" customHeight="1" x14ac:dyDescent="0.2">
      <c r="A226" s="77"/>
      <c r="B226" s="90" t="s">
        <v>408</v>
      </c>
      <c r="C226" s="99" t="s">
        <v>843</v>
      </c>
      <c r="D226" s="96" t="s">
        <v>276</v>
      </c>
      <c r="E226" s="4">
        <v>231</v>
      </c>
      <c r="F226" s="63"/>
      <c r="G226" s="63"/>
      <c r="H226" s="63"/>
      <c r="I226" s="63"/>
      <c r="J226" s="63"/>
      <c r="K226" s="63"/>
      <c r="L226" s="63"/>
      <c r="M226" s="63"/>
      <c r="N226" s="389"/>
      <c r="P226" s="63"/>
      <c r="Q226" s="63"/>
      <c r="R226" s="63"/>
      <c r="S226" s="389"/>
      <c r="T226" s="4">
        <v>231</v>
      </c>
    </row>
    <row r="227" spans="1:20" ht="15.95" customHeight="1" x14ac:dyDescent="0.2">
      <c r="A227" s="77"/>
      <c r="B227" s="90" t="s">
        <v>408</v>
      </c>
      <c r="C227" s="99" t="s">
        <v>510</v>
      </c>
      <c r="D227" s="64" t="s">
        <v>277</v>
      </c>
      <c r="E227" s="4">
        <v>216</v>
      </c>
      <c r="F227" s="9"/>
      <c r="G227" s="9"/>
      <c r="H227" s="9"/>
      <c r="I227" s="9"/>
      <c r="J227" s="9"/>
      <c r="K227" s="9"/>
      <c r="L227" s="9"/>
      <c r="M227" s="9"/>
      <c r="N227" s="389"/>
      <c r="P227" s="9"/>
      <c r="Q227" s="9"/>
      <c r="R227" s="9"/>
      <c r="S227" s="389"/>
      <c r="T227" s="4">
        <v>216</v>
      </c>
    </row>
    <row r="228" spans="1:20" ht="15.95" customHeight="1" x14ac:dyDescent="0.2">
      <c r="A228" s="77"/>
      <c r="B228" s="90" t="s">
        <v>408</v>
      </c>
      <c r="C228" s="99" t="s">
        <v>511</v>
      </c>
      <c r="D228" s="64" t="s">
        <v>278</v>
      </c>
      <c r="E228" s="4">
        <v>217</v>
      </c>
      <c r="F228" s="9"/>
      <c r="G228" s="9"/>
      <c r="H228" s="9"/>
      <c r="I228" s="9"/>
      <c r="J228" s="9"/>
      <c r="K228" s="9"/>
      <c r="L228" s="9"/>
      <c r="M228" s="9"/>
      <c r="N228" s="389"/>
      <c r="P228" s="9"/>
      <c r="Q228" s="9"/>
      <c r="R228" s="9"/>
      <c r="S228" s="389"/>
      <c r="T228" s="4">
        <v>217</v>
      </c>
    </row>
    <row r="229" spans="1:20" ht="15.95" customHeight="1" x14ac:dyDescent="0.2">
      <c r="A229" s="77"/>
      <c r="B229" s="90" t="s">
        <v>408</v>
      </c>
      <c r="C229" s="99" t="s">
        <v>512</v>
      </c>
      <c r="D229" s="64" t="s">
        <v>279</v>
      </c>
      <c r="E229" s="4">
        <v>212</v>
      </c>
      <c r="F229" s="63"/>
      <c r="G229" s="63"/>
      <c r="H229" s="63"/>
      <c r="I229" s="63"/>
      <c r="J229" s="63"/>
      <c r="K229" s="63"/>
      <c r="L229" s="63"/>
      <c r="M229" s="63"/>
      <c r="N229" s="389"/>
      <c r="P229" s="63"/>
      <c r="Q229" s="63"/>
      <c r="R229" s="63"/>
      <c r="S229" s="389"/>
      <c r="T229" s="4">
        <v>212</v>
      </c>
    </row>
    <row r="230" spans="1:20" ht="35.1" customHeight="1" thickBot="1" x14ac:dyDescent="0.25">
      <c r="A230" s="77"/>
      <c r="B230" s="113" t="s">
        <v>1023</v>
      </c>
      <c r="C230" s="114"/>
      <c r="D230" s="109" t="s">
        <v>1022</v>
      </c>
      <c r="E230" s="8"/>
      <c r="F230" s="315">
        <f t="shared" ref="F230:M230" si="11">SUM(F231:F263)</f>
        <v>0</v>
      </c>
      <c r="G230" s="315">
        <f t="shared" si="11"/>
        <v>0</v>
      </c>
      <c r="H230" s="315">
        <f t="shared" si="11"/>
        <v>0</v>
      </c>
      <c r="I230" s="315">
        <f t="shared" si="11"/>
        <v>0</v>
      </c>
      <c r="J230" s="315">
        <f t="shared" si="11"/>
        <v>0</v>
      </c>
      <c r="K230" s="315">
        <f t="shared" si="11"/>
        <v>0</v>
      </c>
      <c r="L230" s="315">
        <f t="shared" si="11"/>
        <v>0</v>
      </c>
      <c r="M230" s="315">
        <f t="shared" si="11"/>
        <v>0</v>
      </c>
      <c r="N230" s="390"/>
      <c r="P230" s="315">
        <f>SUM(P231:P263)</f>
        <v>0</v>
      </c>
      <c r="Q230" s="315">
        <f>SUM(Q231:Q263)</f>
        <v>0</v>
      </c>
      <c r="R230" s="315">
        <f>SUM(R231:R263)</f>
        <v>0</v>
      </c>
      <c r="S230" s="390"/>
      <c r="T230" s="8"/>
    </row>
    <row r="231" spans="1:20" ht="15.95" customHeight="1" thickTop="1" x14ac:dyDescent="0.2">
      <c r="A231" s="77"/>
      <c r="B231" s="90" t="s">
        <v>1023</v>
      </c>
      <c r="C231" s="102" t="s">
        <v>282</v>
      </c>
      <c r="D231" s="64" t="s">
        <v>283</v>
      </c>
      <c r="E231" s="4">
        <v>237</v>
      </c>
      <c r="F231" s="9"/>
      <c r="G231" s="9"/>
      <c r="H231" s="9"/>
      <c r="I231" s="9"/>
      <c r="J231" s="9"/>
      <c r="K231" s="9"/>
      <c r="L231" s="9"/>
      <c r="M231" s="9"/>
      <c r="N231" s="389"/>
      <c r="P231" s="9"/>
      <c r="Q231" s="9"/>
      <c r="R231" s="9"/>
      <c r="S231" s="389"/>
      <c r="T231" s="4">
        <v>237</v>
      </c>
    </row>
    <row r="232" spans="1:20" s="340" customFormat="1" ht="15.95" customHeight="1" x14ac:dyDescent="0.2">
      <c r="A232" s="77"/>
      <c r="B232" s="90" t="s">
        <v>528</v>
      </c>
      <c r="C232" s="99" t="s">
        <v>314</v>
      </c>
      <c r="D232" s="64" t="s">
        <v>315</v>
      </c>
      <c r="E232" s="4">
        <v>238</v>
      </c>
      <c r="F232" s="9"/>
      <c r="G232" s="9"/>
      <c r="H232" s="9"/>
      <c r="I232" s="9"/>
      <c r="J232" s="9"/>
      <c r="K232" s="9"/>
      <c r="L232" s="9"/>
      <c r="M232" s="9"/>
      <c r="N232" s="389"/>
      <c r="P232" s="9"/>
      <c r="Q232" s="9"/>
      <c r="R232" s="9"/>
      <c r="S232" s="389"/>
      <c r="T232" s="4">
        <v>238</v>
      </c>
    </row>
    <row r="233" spans="1:20" s="340" customFormat="1" ht="15.95" customHeight="1" x14ac:dyDescent="0.2">
      <c r="A233" s="77"/>
      <c r="B233" s="90" t="s">
        <v>528</v>
      </c>
      <c r="C233" s="99" t="s">
        <v>116</v>
      </c>
      <c r="D233" s="64" t="s">
        <v>117</v>
      </c>
      <c r="E233" s="4">
        <v>224</v>
      </c>
      <c r="F233" s="9"/>
      <c r="G233" s="9"/>
      <c r="H233" s="9"/>
      <c r="I233" s="9"/>
      <c r="J233" s="9"/>
      <c r="K233" s="9"/>
      <c r="L233" s="9"/>
      <c r="M233" s="9"/>
      <c r="N233" s="389"/>
      <c r="P233" s="9"/>
      <c r="Q233" s="9"/>
      <c r="R233" s="9"/>
      <c r="S233" s="389"/>
      <c r="T233" s="4">
        <v>224</v>
      </c>
    </row>
    <row r="234" spans="1:20" s="340" customFormat="1" ht="15.95" customHeight="1" x14ac:dyDescent="0.2">
      <c r="A234" s="77"/>
      <c r="B234" s="90" t="s">
        <v>528</v>
      </c>
      <c r="C234" s="99" t="s">
        <v>316</v>
      </c>
      <c r="D234" s="64" t="s">
        <v>317</v>
      </c>
      <c r="E234" s="4">
        <v>240</v>
      </c>
      <c r="F234" s="9"/>
      <c r="G234" s="9"/>
      <c r="H234" s="9"/>
      <c r="I234" s="9"/>
      <c r="J234" s="9"/>
      <c r="K234" s="9"/>
      <c r="L234" s="9"/>
      <c r="M234" s="9"/>
      <c r="N234" s="389"/>
      <c r="P234" s="9"/>
      <c r="Q234" s="9"/>
      <c r="R234" s="9"/>
      <c r="S234" s="389"/>
      <c r="T234" s="4">
        <v>240</v>
      </c>
    </row>
    <row r="235" spans="1:20" s="340" customFormat="1" ht="15.95" customHeight="1" x14ac:dyDescent="0.2">
      <c r="A235" s="77"/>
      <c r="B235" s="90" t="s">
        <v>528</v>
      </c>
      <c r="C235" s="99" t="s">
        <v>930</v>
      </c>
      <c r="D235" s="281" t="s">
        <v>305</v>
      </c>
      <c r="E235" s="4">
        <v>241</v>
      </c>
      <c r="F235" s="9"/>
      <c r="G235" s="9"/>
      <c r="H235" s="9"/>
      <c r="I235" s="9"/>
      <c r="J235" s="9"/>
      <c r="K235" s="9"/>
      <c r="L235" s="9"/>
      <c r="M235" s="9"/>
      <c r="N235" s="389"/>
      <c r="P235" s="9"/>
      <c r="Q235" s="9"/>
      <c r="R235" s="9"/>
      <c r="S235" s="389"/>
      <c r="T235" s="4">
        <v>241</v>
      </c>
    </row>
    <row r="236" spans="1:20" s="340" customFormat="1" ht="15.95" customHeight="1" x14ac:dyDescent="0.2">
      <c r="A236" s="77"/>
      <c r="B236" s="90" t="s">
        <v>528</v>
      </c>
      <c r="C236" s="99" t="s">
        <v>294</v>
      </c>
      <c r="D236" s="64" t="s">
        <v>295</v>
      </c>
      <c r="E236" s="4">
        <v>242</v>
      </c>
      <c r="F236" s="9"/>
      <c r="G236" s="9"/>
      <c r="H236" s="9"/>
      <c r="I236" s="9"/>
      <c r="J236" s="9"/>
      <c r="K236" s="9"/>
      <c r="L236" s="9"/>
      <c r="M236" s="9"/>
      <c r="N236" s="389"/>
      <c r="P236" s="9"/>
      <c r="Q236" s="9"/>
      <c r="R236" s="9"/>
      <c r="S236" s="389"/>
      <c r="T236" s="4">
        <v>242</v>
      </c>
    </row>
    <row r="237" spans="1:20" s="340" customFormat="1" ht="15.95" customHeight="1" x14ac:dyDescent="0.2">
      <c r="A237" s="77"/>
      <c r="B237" s="90" t="s">
        <v>528</v>
      </c>
      <c r="C237" s="99" t="s">
        <v>834</v>
      </c>
      <c r="D237" s="96" t="s">
        <v>301</v>
      </c>
      <c r="E237" s="4">
        <v>243</v>
      </c>
      <c r="F237" s="9"/>
      <c r="G237" s="9"/>
      <c r="H237" s="9"/>
      <c r="I237" s="9"/>
      <c r="J237" s="9"/>
      <c r="K237" s="9"/>
      <c r="L237" s="9"/>
      <c r="M237" s="9"/>
      <c r="N237" s="389"/>
      <c r="P237" s="9"/>
      <c r="Q237" s="9"/>
      <c r="R237" s="9"/>
      <c r="S237" s="389"/>
      <c r="T237" s="4">
        <v>243</v>
      </c>
    </row>
    <row r="238" spans="1:20" s="340" customFormat="1" ht="15.95" customHeight="1" x14ac:dyDescent="0.2">
      <c r="A238" s="77"/>
      <c r="B238" s="90" t="s">
        <v>528</v>
      </c>
      <c r="C238" s="99" t="s">
        <v>931</v>
      </c>
      <c r="D238" s="96" t="s">
        <v>320</v>
      </c>
      <c r="E238" s="4">
        <v>244</v>
      </c>
      <c r="F238" s="9"/>
      <c r="G238" s="9"/>
      <c r="H238" s="9"/>
      <c r="I238" s="9"/>
      <c r="J238" s="9"/>
      <c r="K238" s="9"/>
      <c r="L238" s="9"/>
      <c r="M238" s="9"/>
      <c r="N238" s="389"/>
      <c r="P238" s="9"/>
      <c r="Q238" s="9"/>
      <c r="R238" s="9"/>
      <c r="S238" s="389"/>
      <c r="T238" s="4">
        <v>244</v>
      </c>
    </row>
    <row r="239" spans="1:20" s="340" customFormat="1" ht="15.95" customHeight="1" x14ac:dyDescent="0.2">
      <c r="A239" s="77"/>
      <c r="B239" s="90" t="s">
        <v>528</v>
      </c>
      <c r="C239" s="99" t="s">
        <v>849</v>
      </c>
      <c r="D239" s="96" t="s">
        <v>296</v>
      </c>
      <c r="E239" s="4">
        <v>245</v>
      </c>
      <c r="F239" s="9"/>
      <c r="G239" s="9"/>
      <c r="H239" s="9"/>
      <c r="I239" s="9"/>
      <c r="J239" s="9"/>
      <c r="K239" s="9"/>
      <c r="L239" s="9"/>
      <c r="M239" s="9"/>
      <c r="N239" s="389"/>
      <c r="P239" s="9"/>
      <c r="Q239" s="9"/>
      <c r="R239" s="9"/>
      <c r="S239" s="389"/>
      <c r="T239" s="4">
        <v>245</v>
      </c>
    </row>
    <row r="240" spans="1:20" s="340" customFormat="1" ht="15.95" customHeight="1" x14ac:dyDescent="0.2">
      <c r="A240" s="77"/>
      <c r="B240" s="90" t="s">
        <v>528</v>
      </c>
      <c r="C240" s="99" t="s">
        <v>284</v>
      </c>
      <c r="D240" s="64" t="s">
        <v>285</v>
      </c>
      <c r="E240" s="4">
        <v>246</v>
      </c>
      <c r="F240" s="9"/>
      <c r="G240" s="9"/>
      <c r="H240" s="9"/>
      <c r="I240" s="9"/>
      <c r="J240" s="9"/>
      <c r="K240" s="9"/>
      <c r="L240" s="9"/>
      <c r="M240" s="9"/>
      <c r="N240" s="389"/>
      <c r="P240" s="9"/>
      <c r="Q240" s="9"/>
      <c r="R240" s="9"/>
      <c r="S240" s="389"/>
      <c r="T240" s="4">
        <v>246</v>
      </c>
    </row>
    <row r="241" spans="1:20" s="340" customFormat="1" ht="15.95" customHeight="1" x14ac:dyDescent="0.2">
      <c r="A241" s="77"/>
      <c r="B241" s="90" t="s">
        <v>528</v>
      </c>
      <c r="C241" s="99" t="s">
        <v>836</v>
      </c>
      <c r="D241" s="64" t="s">
        <v>291</v>
      </c>
      <c r="E241" s="4">
        <v>247</v>
      </c>
      <c r="F241" s="9"/>
      <c r="G241" s="9"/>
      <c r="H241" s="9"/>
      <c r="I241" s="9"/>
      <c r="J241" s="9"/>
      <c r="K241" s="9"/>
      <c r="L241" s="9"/>
      <c r="M241" s="9"/>
      <c r="N241" s="389"/>
      <c r="P241" s="9"/>
      <c r="Q241" s="9"/>
      <c r="R241" s="9"/>
      <c r="S241" s="389"/>
      <c r="T241" s="4">
        <v>247</v>
      </c>
    </row>
    <row r="242" spans="1:20" s="340" customFormat="1" ht="15.95" customHeight="1" x14ac:dyDescent="0.2">
      <c r="A242" s="77"/>
      <c r="B242" s="90" t="s">
        <v>528</v>
      </c>
      <c r="C242" s="99" t="s">
        <v>297</v>
      </c>
      <c r="D242" s="64" t="s">
        <v>298</v>
      </c>
      <c r="E242" s="4">
        <v>248</v>
      </c>
      <c r="F242" s="9"/>
      <c r="G242" s="9"/>
      <c r="H242" s="9"/>
      <c r="I242" s="9"/>
      <c r="J242" s="9"/>
      <c r="K242" s="9"/>
      <c r="L242" s="9"/>
      <c r="M242" s="9"/>
      <c r="N242" s="389"/>
      <c r="P242" s="9"/>
      <c r="Q242" s="9"/>
      <c r="R242" s="9"/>
      <c r="S242" s="389"/>
      <c r="T242" s="4">
        <v>248</v>
      </c>
    </row>
    <row r="243" spans="1:20" s="340" customFormat="1" ht="15.95" customHeight="1" x14ac:dyDescent="0.2">
      <c r="A243" s="77"/>
      <c r="B243" s="90" t="s">
        <v>528</v>
      </c>
      <c r="C243" s="370" t="s">
        <v>928</v>
      </c>
      <c r="D243" s="96" t="s">
        <v>286</v>
      </c>
      <c r="E243" s="4">
        <v>249</v>
      </c>
      <c r="F243" s="9"/>
      <c r="G243" s="9"/>
      <c r="H243" s="9"/>
      <c r="I243" s="9"/>
      <c r="J243" s="9"/>
      <c r="K243" s="9"/>
      <c r="L243" s="9"/>
      <c r="M243" s="9"/>
      <c r="N243" s="389"/>
      <c r="P243" s="9"/>
      <c r="Q243" s="9"/>
      <c r="R243" s="9"/>
      <c r="S243" s="389"/>
      <c r="T243" s="4">
        <v>249</v>
      </c>
    </row>
    <row r="244" spans="1:20" s="340" customFormat="1" ht="15.95" customHeight="1" x14ac:dyDescent="0.2">
      <c r="A244" s="77"/>
      <c r="B244" s="90" t="s">
        <v>528</v>
      </c>
      <c r="C244" s="99" t="s">
        <v>287</v>
      </c>
      <c r="D244" s="64" t="s">
        <v>288</v>
      </c>
      <c r="E244" s="4">
        <v>275</v>
      </c>
      <c r="F244" s="9"/>
      <c r="G244" s="9"/>
      <c r="H244" s="9"/>
      <c r="I244" s="9"/>
      <c r="J244" s="9"/>
      <c r="K244" s="9"/>
      <c r="L244" s="9"/>
      <c r="M244" s="9"/>
      <c r="N244" s="389"/>
      <c r="P244" s="9"/>
      <c r="Q244" s="9"/>
      <c r="R244" s="9"/>
      <c r="S244" s="389"/>
      <c r="T244" s="4">
        <v>275</v>
      </c>
    </row>
    <row r="245" spans="1:20" s="340" customFormat="1" ht="15.95" customHeight="1" x14ac:dyDescent="0.2">
      <c r="A245" s="77"/>
      <c r="B245" s="90" t="s">
        <v>528</v>
      </c>
      <c r="C245" s="99" t="s">
        <v>299</v>
      </c>
      <c r="D245" s="64" t="s">
        <v>300</v>
      </c>
      <c r="E245" s="4">
        <v>276</v>
      </c>
      <c r="F245" s="9"/>
      <c r="G245" s="9"/>
      <c r="H245" s="9"/>
      <c r="I245" s="9"/>
      <c r="J245" s="9"/>
      <c r="K245" s="9"/>
      <c r="L245" s="9"/>
      <c r="M245" s="9"/>
      <c r="N245" s="389"/>
      <c r="P245" s="9"/>
      <c r="Q245" s="9"/>
      <c r="R245" s="9"/>
      <c r="S245" s="389"/>
      <c r="T245" s="4">
        <v>276</v>
      </c>
    </row>
    <row r="246" spans="1:20" s="340" customFormat="1" ht="15.95" customHeight="1" x14ac:dyDescent="0.2">
      <c r="A246" s="77"/>
      <c r="B246" s="90" t="s">
        <v>528</v>
      </c>
      <c r="C246" s="99" t="s">
        <v>302</v>
      </c>
      <c r="D246" s="64" t="s">
        <v>303</v>
      </c>
      <c r="E246" s="4">
        <v>277</v>
      </c>
      <c r="F246" s="9"/>
      <c r="G246" s="9"/>
      <c r="H246" s="9"/>
      <c r="I246" s="9"/>
      <c r="J246" s="9"/>
      <c r="K246" s="9"/>
      <c r="L246" s="9"/>
      <c r="M246" s="9"/>
      <c r="N246" s="389"/>
      <c r="P246" s="9"/>
      <c r="Q246" s="9"/>
      <c r="R246" s="9"/>
      <c r="S246" s="389"/>
      <c r="T246" s="4">
        <v>277</v>
      </c>
    </row>
    <row r="247" spans="1:20" s="340" customFormat="1" ht="15.95" customHeight="1" x14ac:dyDescent="0.2">
      <c r="A247" s="77"/>
      <c r="B247" s="90" t="s">
        <v>528</v>
      </c>
      <c r="C247" s="99" t="s">
        <v>848</v>
      </c>
      <c r="D247" s="96" t="s">
        <v>304</v>
      </c>
      <c r="E247" s="4">
        <v>278</v>
      </c>
      <c r="F247" s="9"/>
      <c r="G247" s="9"/>
      <c r="H247" s="9"/>
      <c r="I247" s="9"/>
      <c r="J247" s="9"/>
      <c r="K247" s="9"/>
      <c r="L247" s="9"/>
      <c r="M247" s="9"/>
      <c r="N247" s="389"/>
      <c r="P247" s="9"/>
      <c r="Q247" s="9"/>
      <c r="R247" s="9"/>
      <c r="S247" s="389"/>
      <c r="T247" s="4">
        <v>278</v>
      </c>
    </row>
    <row r="248" spans="1:20" s="340" customFormat="1" ht="15.95" customHeight="1" x14ac:dyDescent="0.2">
      <c r="A248" s="77"/>
      <c r="B248" s="90" t="s">
        <v>528</v>
      </c>
      <c r="C248" s="99" t="s">
        <v>369</v>
      </c>
      <c r="D248" s="96" t="s">
        <v>118</v>
      </c>
      <c r="E248" s="4">
        <v>225</v>
      </c>
      <c r="F248" s="9"/>
      <c r="G248" s="9"/>
      <c r="H248" s="9"/>
      <c r="I248" s="9"/>
      <c r="J248" s="9"/>
      <c r="K248" s="9"/>
      <c r="L248" s="9"/>
      <c r="M248" s="9"/>
      <c r="N248" s="389"/>
      <c r="P248" s="9"/>
      <c r="Q248" s="9"/>
      <c r="R248" s="9"/>
      <c r="S248" s="389"/>
      <c r="T248" s="4">
        <v>225</v>
      </c>
    </row>
    <row r="249" spans="1:20" s="340" customFormat="1" ht="15.95" customHeight="1" x14ac:dyDescent="0.2">
      <c r="A249" s="77"/>
      <c r="B249" s="90" t="s">
        <v>528</v>
      </c>
      <c r="C249" s="99" t="s">
        <v>306</v>
      </c>
      <c r="D249" s="64" t="s">
        <v>307</v>
      </c>
      <c r="E249" s="4">
        <v>255</v>
      </c>
      <c r="F249" s="9"/>
      <c r="G249" s="9"/>
      <c r="H249" s="9"/>
      <c r="I249" s="9"/>
      <c r="J249" s="9"/>
      <c r="K249" s="9"/>
      <c r="L249" s="9"/>
      <c r="M249" s="9"/>
      <c r="N249" s="389"/>
      <c r="P249" s="9"/>
      <c r="Q249" s="9"/>
      <c r="R249" s="9"/>
      <c r="S249" s="389"/>
      <c r="T249" s="4">
        <v>255</v>
      </c>
    </row>
    <row r="250" spans="1:20" s="340" customFormat="1" ht="15.95" customHeight="1" x14ac:dyDescent="0.2">
      <c r="A250" s="77"/>
      <c r="B250" s="90" t="s">
        <v>528</v>
      </c>
      <c r="C250" s="99" t="s">
        <v>847</v>
      </c>
      <c r="D250" s="96" t="s">
        <v>309</v>
      </c>
      <c r="E250" s="4">
        <v>256</v>
      </c>
      <c r="F250" s="9"/>
      <c r="G250" s="9"/>
      <c r="H250" s="9"/>
      <c r="I250" s="9"/>
      <c r="J250" s="9"/>
      <c r="K250" s="9"/>
      <c r="L250" s="9"/>
      <c r="M250" s="9"/>
      <c r="N250" s="389"/>
      <c r="P250" s="9"/>
      <c r="Q250" s="9"/>
      <c r="R250" s="9"/>
      <c r="S250" s="389"/>
      <c r="T250" s="4">
        <v>256</v>
      </c>
    </row>
    <row r="251" spans="1:20" s="340" customFormat="1" ht="15.95" customHeight="1" x14ac:dyDescent="0.2">
      <c r="A251" s="77"/>
      <c r="B251" s="90" t="s">
        <v>528</v>
      </c>
      <c r="C251" s="99" t="s">
        <v>292</v>
      </c>
      <c r="D251" s="64" t="s">
        <v>293</v>
      </c>
      <c r="E251" s="4">
        <v>257</v>
      </c>
      <c r="F251" s="9"/>
      <c r="G251" s="9"/>
      <c r="H251" s="9"/>
      <c r="I251" s="9"/>
      <c r="J251" s="9"/>
      <c r="K251" s="9"/>
      <c r="L251" s="9"/>
      <c r="M251" s="9"/>
      <c r="N251" s="389"/>
      <c r="P251" s="9"/>
      <c r="Q251" s="9"/>
      <c r="R251" s="9"/>
      <c r="S251" s="389"/>
      <c r="T251" s="4">
        <v>257</v>
      </c>
    </row>
    <row r="252" spans="1:20" s="340" customFormat="1" ht="15.95" customHeight="1" x14ac:dyDescent="0.2">
      <c r="A252" s="77"/>
      <c r="B252" s="90" t="s">
        <v>528</v>
      </c>
      <c r="C252" s="99" t="s">
        <v>310</v>
      </c>
      <c r="D252" s="64" t="s">
        <v>311</v>
      </c>
      <c r="E252" s="4">
        <v>258</v>
      </c>
      <c r="F252" s="9"/>
      <c r="G252" s="9"/>
      <c r="H252" s="9"/>
      <c r="I252" s="9"/>
      <c r="J252" s="9"/>
      <c r="K252" s="9"/>
      <c r="L252" s="9"/>
      <c r="M252" s="9"/>
      <c r="N252" s="389"/>
      <c r="P252" s="9"/>
      <c r="Q252" s="9"/>
      <c r="R252" s="9"/>
      <c r="S252" s="389"/>
      <c r="T252" s="4">
        <v>258</v>
      </c>
    </row>
    <row r="253" spans="1:20" s="340" customFormat="1" ht="15.95" customHeight="1" x14ac:dyDescent="0.2">
      <c r="A253" s="77"/>
      <c r="B253" s="90" t="s">
        <v>528</v>
      </c>
      <c r="C253" s="99" t="s">
        <v>839</v>
      </c>
      <c r="D253" s="96" t="s">
        <v>312</v>
      </c>
      <c r="E253" s="377">
        <v>235</v>
      </c>
      <c r="F253" s="9"/>
      <c r="G253" s="9"/>
      <c r="H253" s="9"/>
      <c r="I253" s="9"/>
      <c r="J253" s="9"/>
      <c r="K253" s="9"/>
      <c r="L253" s="9"/>
      <c r="M253" s="9"/>
      <c r="N253" s="389"/>
      <c r="P253" s="9"/>
      <c r="Q253" s="9"/>
      <c r="R253" s="9"/>
      <c r="S253" s="389"/>
      <c r="T253" s="377">
        <v>235</v>
      </c>
    </row>
    <row r="254" spans="1:20" s="340" customFormat="1" ht="15.95" customHeight="1" x14ac:dyDescent="0.2">
      <c r="A254" s="77"/>
      <c r="B254" s="90" t="s">
        <v>528</v>
      </c>
      <c r="C254" s="99" t="s">
        <v>846</v>
      </c>
      <c r="D254" s="96" t="s">
        <v>313</v>
      </c>
      <c r="E254" s="4">
        <v>260</v>
      </c>
      <c r="F254" s="9"/>
      <c r="G254" s="9"/>
      <c r="H254" s="9"/>
      <c r="I254" s="9"/>
      <c r="J254" s="9"/>
      <c r="K254" s="9"/>
      <c r="L254" s="9"/>
      <c r="M254" s="9"/>
      <c r="N254" s="389"/>
      <c r="P254" s="9"/>
      <c r="Q254" s="9"/>
      <c r="R254" s="9"/>
      <c r="S254" s="389"/>
      <c r="T254" s="4">
        <v>260</v>
      </c>
    </row>
    <row r="255" spans="1:20" s="340" customFormat="1" ht="15.95" customHeight="1" x14ac:dyDescent="0.2">
      <c r="A255" s="77"/>
      <c r="B255" s="90" t="s">
        <v>528</v>
      </c>
      <c r="C255" s="99" t="s">
        <v>845</v>
      </c>
      <c r="D255" s="96" t="s">
        <v>321</v>
      </c>
      <c r="E255" s="4">
        <v>261</v>
      </c>
      <c r="F255" s="9"/>
      <c r="G255" s="9"/>
      <c r="H255" s="9"/>
      <c r="I255" s="9"/>
      <c r="J255" s="9"/>
      <c r="K255" s="9"/>
      <c r="L255" s="9"/>
      <c r="M255" s="9"/>
      <c r="N255" s="389"/>
      <c r="P255" s="9"/>
      <c r="Q255" s="9"/>
      <c r="R255" s="9"/>
      <c r="S255" s="389"/>
      <c r="T255" s="4">
        <v>261</v>
      </c>
    </row>
    <row r="256" spans="1:20" s="340" customFormat="1" ht="15.95" customHeight="1" x14ac:dyDescent="0.2">
      <c r="A256" s="77"/>
      <c r="B256" s="90" t="s">
        <v>528</v>
      </c>
      <c r="C256" s="99" t="s">
        <v>328</v>
      </c>
      <c r="D256" s="64" t="s">
        <v>329</v>
      </c>
      <c r="E256" s="4">
        <v>262</v>
      </c>
      <c r="F256" s="9"/>
      <c r="G256" s="9"/>
      <c r="H256" s="9"/>
      <c r="I256" s="9"/>
      <c r="J256" s="9"/>
      <c r="K256" s="9"/>
      <c r="L256" s="9"/>
      <c r="M256" s="9"/>
      <c r="N256" s="389"/>
      <c r="P256" s="9"/>
      <c r="Q256" s="9"/>
      <c r="R256" s="9"/>
      <c r="S256" s="389"/>
      <c r="T256" s="4">
        <v>262</v>
      </c>
    </row>
    <row r="257" spans="1:20" s="340" customFormat="1" ht="15.95" customHeight="1" x14ac:dyDescent="0.2">
      <c r="A257" s="77"/>
      <c r="B257" s="90" t="s">
        <v>528</v>
      </c>
      <c r="C257" s="99" t="s">
        <v>318</v>
      </c>
      <c r="D257" s="64" t="s">
        <v>319</v>
      </c>
      <c r="E257" s="4">
        <v>263</v>
      </c>
      <c r="F257" s="9"/>
      <c r="G257" s="9"/>
      <c r="H257" s="9"/>
      <c r="I257" s="9"/>
      <c r="J257" s="9"/>
      <c r="K257" s="9"/>
      <c r="L257" s="9"/>
      <c r="M257" s="9"/>
      <c r="N257" s="389"/>
      <c r="P257" s="9"/>
      <c r="Q257" s="9"/>
      <c r="R257" s="9"/>
      <c r="S257" s="389"/>
      <c r="T257" s="4">
        <v>263</v>
      </c>
    </row>
    <row r="258" spans="1:20" s="340" customFormat="1" ht="15.95" customHeight="1" x14ac:dyDescent="0.2">
      <c r="A258" s="77"/>
      <c r="B258" s="90" t="s">
        <v>528</v>
      </c>
      <c r="C258" s="99" t="s">
        <v>841</v>
      </c>
      <c r="D258" s="64" t="s">
        <v>308</v>
      </c>
      <c r="E258" s="4">
        <v>264</v>
      </c>
      <c r="F258" s="9"/>
      <c r="G258" s="9"/>
      <c r="H258" s="9"/>
      <c r="I258" s="9"/>
      <c r="J258" s="9"/>
      <c r="K258" s="9"/>
      <c r="L258" s="9"/>
      <c r="M258" s="9"/>
      <c r="N258" s="389"/>
      <c r="P258" s="9"/>
      <c r="Q258" s="9"/>
      <c r="R258" s="9"/>
      <c r="S258" s="389"/>
      <c r="T258" s="4">
        <v>264</v>
      </c>
    </row>
    <row r="259" spans="1:20" s="340" customFormat="1" ht="15.95" customHeight="1" x14ac:dyDescent="0.2">
      <c r="A259" s="77"/>
      <c r="B259" s="90" t="s">
        <v>528</v>
      </c>
      <c r="C259" s="99" t="s">
        <v>322</v>
      </c>
      <c r="D259" s="64" t="s">
        <v>323</v>
      </c>
      <c r="E259" s="4">
        <v>265</v>
      </c>
      <c r="F259" s="9"/>
      <c r="G259" s="9"/>
      <c r="H259" s="9"/>
      <c r="I259" s="9"/>
      <c r="J259" s="9"/>
      <c r="K259" s="9"/>
      <c r="L259" s="9"/>
      <c r="M259" s="9"/>
      <c r="N259" s="389"/>
      <c r="P259" s="9"/>
      <c r="Q259" s="9"/>
      <c r="R259" s="9"/>
      <c r="S259" s="389"/>
      <c r="T259" s="4">
        <v>265</v>
      </c>
    </row>
    <row r="260" spans="1:20" s="340" customFormat="1" ht="15.95" customHeight="1" x14ac:dyDescent="0.2">
      <c r="A260" s="77"/>
      <c r="B260" s="90" t="s">
        <v>528</v>
      </c>
      <c r="C260" s="99" t="s">
        <v>324</v>
      </c>
      <c r="D260" s="64" t="s">
        <v>325</v>
      </c>
      <c r="E260" s="4">
        <v>266</v>
      </c>
      <c r="F260" s="9"/>
      <c r="G260" s="9"/>
      <c r="H260" s="9"/>
      <c r="I260" s="9"/>
      <c r="J260" s="9"/>
      <c r="K260" s="9"/>
      <c r="L260" s="9"/>
      <c r="M260" s="9"/>
      <c r="N260" s="389"/>
      <c r="P260" s="9"/>
      <c r="Q260" s="9"/>
      <c r="R260" s="9"/>
      <c r="S260" s="389"/>
      <c r="T260" s="4">
        <v>266</v>
      </c>
    </row>
    <row r="261" spans="1:20" s="340" customFormat="1" ht="15.95" customHeight="1" x14ac:dyDescent="0.2">
      <c r="A261" s="77"/>
      <c r="B261" s="90" t="s">
        <v>528</v>
      </c>
      <c r="C261" s="99" t="s">
        <v>326</v>
      </c>
      <c r="D261" s="64" t="s">
        <v>327</v>
      </c>
      <c r="E261" s="4">
        <v>267</v>
      </c>
      <c r="F261" s="9"/>
      <c r="G261" s="9"/>
      <c r="H261" s="9"/>
      <c r="I261" s="9"/>
      <c r="J261" s="9"/>
      <c r="K261" s="9"/>
      <c r="L261" s="9"/>
      <c r="M261" s="9"/>
      <c r="N261" s="389"/>
      <c r="P261" s="9"/>
      <c r="Q261" s="9"/>
      <c r="R261" s="9"/>
      <c r="S261" s="389"/>
      <c r="T261" s="4">
        <v>267</v>
      </c>
    </row>
    <row r="262" spans="1:20" s="340" customFormat="1" ht="15.95" customHeight="1" x14ac:dyDescent="0.2">
      <c r="A262" s="77"/>
      <c r="B262" s="90" t="s">
        <v>528</v>
      </c>
      <c r="C262" s="99" t="s">
        <v>844</v>
      </c>
      <c r="D262" s="96" t="s">
        <v>330</v>
      </c>
      <c r="E262" s="4">
        <v>268</v>
      </c>
      <c r="F262" s="9"/>
      <c r="G262" s="9"/>
      <c r="H262" s="9"/>
      <c r="I262" s="9"/>
      <c r="J262" s="9"/>
      <c r="K262" s="9"/>
      <c r="L262" s="9"/>
      <c r="M262" s="9"/>
      <c r="N262" s="389"/>
      <c r="P262" s="9"/>
      <c r="Q262" s="9"/>
      <c r="R262" s="9"/>
      <c r="S262" s="389"/>
      <c r="T262" s="4">
        <v>268</v>
      </c>
    </row>
    <row r="263" spans="1:20" ht="15.95" customHeight="1" x14ac:dyDescent="0.2">
      <c r="A263" s="77"/>
      <c r="B263" s="90" t="s">
        <v>528</v>
      </c>
      <c r="C263" s="99" t="s">
        <v>289</v>
      </c>
      <c r="D263" s="64" t="s">
        <v>290</v>
      </c>
      <c r="E263" s="4">
        <v>269</v>
      </c>
      <c r="F263" s="9"/>
      <c r="G263" s="9"/>
      <c r="H263" s="9"/>
      <c r="I263" s="9"/>
      <c r="J263" s="9"/>
      <c r="K263" s="9"/>
      <c r="L263" s="9"/>
      <c r="M263" s="9"/>
      <c r="N263" s="389"/>
      <c r="P263" s="9"/>
      <c r="Q263" s="9"/>
      <c r="R263" s="9"/>
      <c r="S263" s="389"/>
      <c r="T263" s="4">
        <v>269</v>
      </c>
    </row>
    <row r="264" spans="1:20" ht="0.95" customHeight="1" x14ac:dyDescent="0.2">
      <c r="B264" s="341"/>
      <c r="C264" s="74"/>
      <c r="D264" s="341"/>
      <c r="E264" s="341"/>
      <c r="H264" s="333"/>
      <c r="I264" s="333"/>
      <c r="K264" s="333"/>
      <c r="L264" s="333"/>
      <c r="N264" s="383"/>
      <c r="S264" s="383"/>
      <c r="T264" s="341"/>
    </row>
    <row r="265" spans="1:20" ht="0.95" customHeight="1" x14ac:dyDescent="0.2">
      <c r="B265" s="341"/>
      <c r="C265" s="341"/>
      <c r="D265" s="341"/>
      <c r="E265" s="341"/>
      <c r="H265" s="333"/>
      <c r="I265" s="333"/>
      <c r="K265" s="333"/>
      <c r="L265" s="333"/>
      <c r="N265" s="383"/>
      <c r="S265" s="383"/>
      <c r="T265" s="341"/>
    </row>
    <row r="266" spans="1:20" s="409" customFormat="1" ht="27" customHeight="1" thickBot="1" x14ac:dyDescent="0.25">
      <c r="B266" s="65"/>
      <c r="C266" s="61" t="s">
        <v>356</v>
      </c>
      <c r="D266" s="62" t="s">
        <v>1112</v>
      </c>
      <c r="E266" s="4">
        <v>250</v>
      </c>
      <c r="F266" s="58">
        <f t="shared" ref="F266:M266" si="12">SUM(F18,F67,F126,F178,F230)</f>
        <v>0</v>
      </c>
      <c r="G266" s="58">
        <f t="shared" si="12"/>
        <v>0</v>
      </c>
      <c r="H266" s="58">
        <f t="shared" si="12"/>
        <v>0</v>
      </c>
      <c r="I266" s="58">
        <f t="shared" si="12"/>
        <v>0</v>
      </c>
      <c r="J266" s="58">
        <f t="shared" si="12"/>
        <v>0</v>
      </c>
      <c r="K266" s="58">
        <f t="shared" si="12"/>
        <v>0</v>
      </c>
      <c r="L266" s="58">
        <f t="shared" si="12"/>
        <v>0</v>
      </c>
      <c r="M266" s="58">
        <f t="shared" si="12"/>
        <v>0</v>
      </c>
      <c r="N266" s="9"/>
      <c r="P266" s="58">
        <f>SUM(P18,P67,P126,P178,P230)</f>
        <v>0</v>
      </c>
      <c r="Q266" s="58">
        <f>SUM(Q18,Q67,Q126,Q178,Q230)</f>
        <v>0</v>
      </c>
      <c r="R266" s="58">
        <f>SUM(R18,R67,R126,R178,R230)</f>
        <v>0</v>
      </c>
      <c r="S266" s="9"/>
      <c r="T266" s="4">
        <v>250</v>
      </c>
    </row>
    <row r="267" spans="1:20" s="409" customFormat="1" ht="27" customHeight="1" thickTop="1" x14ac:dyDescent="0.2">
      <c r="B267" s="65"/>
      <c r="C267" s="422" t="s">
        <v>1024</v>
      </c>
      <c r="D267" s="421" t="s">
        <v>1027</v>
      </c>
      <c r="E267" s="4">
        <v>252</v>
      </c>
      <c r="F267" s="9"/>
      <c r="G267" s="9"/>
      <c r="H267" s="9"/>
      <c r="I267" s="9"/>
      <c r="J267" s="9"/>
      <c r="K267" s="9"/>
      <c r="L267" s="9"/>
      <c r="M267" s="9"/>
      <c r="N267" s="389"/>
      <c r="O267" s="409">
        <v>501</v>
      </c>
      <c r="P267" s="9"/>
      <c r="Q267" s="9"/>
      <c r="R267" s="9"/>
      <c r="S267" s="389"/>
      <c r="T267" s="4">
        <v>252</v>
      </c>
    </row>
    <row r="268" spans="1:20" ht="27" customHeight="1" thickBot="1" x14ac:dyDescent="0.25">
      <c r="B268" s="65"/>
      <c r="C268" s="61" t="s">
        <v>1025</v>
      </c>
      <c r="D268" s="62" t="s">
        <v>1026</v>
      </c>
      <c r="E268" s="4">
        <v>270</v>
      </c>
      <c r="F268" s="58">
        <f>SUM(F266,F267)</f>
        <v>0</v>
      </c>
      <c r="G268" s="58">
        <f t="shared" ref="G268:N268" si="13">SUM(G266,G267)</f>
        <v>0</v>
      </c>
      <c r="H268" s="58">
        <f t="shared" si="13"/>
        <v>0</v>
      </c>
      <c r="I268" s="58">
        <f t="shared" si="13"/>
        <v>0</v>
      </c>
      <c r="J268" s="58">
        <f t="shared" si="13"/>
        <v>0</v>
      </c>
      <c r="K268" s="58">
        <f t="shared" si="13"/>
        <v>0</v>
      </c>
      <c r="L268" s="58">
        <f t="shared" si="13"/>
        <v>0</v>
      </c>
      <c r="M268" s="58">
        <f t="shared" si="13"/>
        <v>0</v>
      </c>
      <c r="N268" s="58">
        <f t="shared" si="13"/>
        <v>0</v>
      </c>
      <c r="P268" s="58">
        <f>SUM(P266,P267)</f>
        <v>0</v>
      </c>
      <c r="Q268" s="58">
        <f>SUM(Q266,Q267)</f>
        <v>0</v>
      </c>
      <c r="R268" s="58">
        <f>SUM(R266,R267)</f>
        <v>0</v>
      </c>
      <c r="S268" s="58">
        <f>SUM(S266,S267)</f>
        <v>0</v>
      </c>
      <c r="T268" s="4">
        <v>270</v>
      </c>
    </row>
    <row r="269" spans="1:20" ht="35.25" hidden="1" customHeight="1" thickTop="1" x14ac:dyDescent="0.2">
      <c r="N269" s="383"/>
      <c r="S269" s="383"/>
    </row>
    <row r="270" spans="1:20" ht="31.5" hidden="1" customHeight="1" x14ac:dyDescent="0.2">
      <c r="N270" s="383"/>
      <c r="S270" s="383"/>
    </row>
    <row r="271" spans="1:20" ht="31.5" hidden="1" customHeight="1" x14ac:dyDescent="0.2">
      <c r="N271" s="383"/>
      <c r="S271" s="383"/>
    </row>
    <row r="272" spans="1:20" ht="31.5" hidden="1" customHeight="1" x14ac:dyDescent="0.2">
      <c r="N272" s="383"/>
      <c r="S272" s="383"/>
    </row>
    <row r="273" spans="3:20" ht="27" hidden="1" customHeight="1" x14ac:dyDescent="0.2">
      <c r="N273" s="383"/>
      <c r="S273" s="383"/>
    </row>
    <row r="274" spans="3:20" ht="6" customHeight="1" thickTop="1" x14ac:dyDescent="0.2">
      <c r="C274" s="15"/>
      <c r="D274" s="15"/>
      <c r="E274" s="15"/>
      <c r="F274" s="15"/>
      <c r="G274" s="15"/>
      <c r="H274" s="15"/>
      <c r="I274" s="15"/>
      <c r="J274" s="15"/>
      <c r="K274" s="15"/>
      <c r="L274" s="15"/>
      <c r="M274" s="15"/>
      <c r="N274" s="15"/>
      <c r="P274" s="15"/>
      <c r="Q274" s="15"/>
      <c r="R274" s="15"/>
      <c r="S274" s="15"/>
      <c r="T274" s="15"/>
    </row>
    <row r="275" spans="3:20" ht="19.5" customHeight="1" x14ac:dyDescent="0.2">
      <c r="C275" s="171" t="s">
        <v>954</v>
      </c>
      <c r="N275" s="383"/>
      <c r="S275" s="383"/>
      <c r="T275" s="320" t="s">
        <v>366</v>
      </c>
    </row>
    <row r="276" spans="3:20" x14ac:dyDescent="0.2">
      <c r="N276" s="383"/>
      <c r="S276" s="383"/>
    </row>
    <row r="277" spans="3:20" ht="12.75" hidden="1" customHeight="1" x14ac:dyDescent="0.2">
      <c r="F277" s="414"/>
      <c r="G277" s="414"/>
      <c r="H277" s="414"/>
      <c r="I277" s="414"/>
      <c r="J277" s="414"/>
      <c r="K277" s="414"/>
      <c r="L277" s="414"/>
      <c r="M277" s="414"/>
      <c r="N277" s="414"/>
      <c r="O277" s="414"/>
      <c r="P277" s="414"/>
      <c r="Q277" s="414"/>
      <c r="R277" s="414"/>
      <c r="S277" s="414"/>
    </row>
    <row r="278" spans="3:20" ht="12.75" hidden="1" customHeight="1" x14ac:dyDescent="0.2">
      <c r="F278" s="414"/>
      <c r="G278" s="414"/>
      <c r="H278" s="414"/>
      <c r="I278" s="414"/>
      <c r="J278" s="414"/>
      <c r="K278" s="414"/>
      <c r="L278" s="414"/>
      <c r="M278" s="414"/>
      <c r="N278" s="414"/>
      <c r="O278" s="414"/>
      <c r="P278" s="414"/>
      <c r="Q278" s="414"/>
      <c r="R278" s="414"/>
      <c r="S278" s="414"/>
    </row>
    <row r="279" spans="3:20" hidden="1" x14ac:dyDescent="0.2">
      <c r="F279" s="456"/>
      <c r="G279" s="414"/>
      <c r="H279" s="414"/>
      <c r="I279" s="414"/>
      <c r="J279" s="414"/>
      <c r="K279" s="414"/>
      <c r="L279" s="414"/>
      <c r="M279" s="414"/>
      <c r="N279" s="414"/>
      <c r="O279" s="414"/>
      <c r="P279" s="414"/>
      <c r="Q279" s="414"/>
      <c r="R279" s="414"/>
      <c r="S279" s="414"/>
    </row>
    <row r="280" spans="3:20" ht="12.75" hidden="1" customHeight="1" x14ac:dyDescent="0.2">
      <c r="F280" s="324"/>
      <c r="N280" s="383"/>
      <c r="S280" s="383"/>
      <c r="T280" s="13"/>
    </row>
    <row r="281" spans="3:20" ht="12.75" hidden="1" customHeight="1" x14ac:dyDescent="0.2">
      <c r="F281" s="324"/>
      <c r="N281" s="383"/>
      <c r="S281" s="383"/>
    </row>
    <row r="282" spans="3:20" ht="12.75" hidden="1" customHeight="1" x14ac:dyDescent="0.2">
      <c r="F282" s="11"/>
      <c r="N282" s="383"/>
      <c r="S282" s="383"/>
    </row>
    <row r="283" spans="3:20" ht="12.75" customHeight="1" x14ac:dyDescent="0.2">
      <c r="C283" s="195" t="str">
        <f>"Version: "&amp;C318</f>
        <v>Version: 1.00.D0</v>
      </c>
      <c r="F283" s="12"/>
      <c r="N283" s="383"/>
      <c r="S283" s="383"/>
    </row>
    <row r="284" spans="3:20" x14ac:dyDescent="0.2">
      <c r="C284" s="141" t="s">
        <v>793</v>
      </c>
      <c r="F284" s="324"/>
      <c r="N284" s="383"/>
      <c r="S284" s="383"/>
    </row>
    <row r="285" spans="3:20" x14ac:dyDescent="0.2">
      <c r="C285" s="91" t="s">
        <v>416</v>
      </c>
      <c r="D285" s="91"/>
      <c r="E285" s="142"/>
      <c r="F285" s="177" t="str">
        <f t="shared" ref="F285:L285" si="14">IF(MIN(F18:F273)&lt;0,"ERROR","")</f>
        <v/>
      </c>
      <c r="G285" s="177" t="str">
        <f t="shared" si="14"/>
        <v/>
      </c>
      <c r="H285" s="177" t="str">
        <f t="shared" si="14"/>
        <v/>
      </c>
      <c r="I285" s="177" t="str">
        <f t="shared" si="14"/>
        <v/>
      </c>
      <c r="J285" s="177" t="str">
        <f t="shared" si="14"/>
        <v/>
      </c>
      <c r="K285" s="177" t="str">
        <f t="shared" si="14"/>
        <v/>
      </c>
      <c r="L285" s="177" t="str">
        <f t="shared" si="14"/>
        <v/>
      </c>
      <c r="M285" s="474"/>
      <c r="N285" s="474"/>
      <c r="O285" s="474"/>
      <c r="P285" s="177" t="str">
        <f>IF(MIN(P18:P273)&lt;0,"ERROR","")</f>
        <v/>
      </c>
      <c r="Q285" s="177" t="str">
        <f>IF(MIN(Q18:Q273)&lt;0,"ERROR","")</f>
        <v/>
      </c>
      <c r="R285" s="474"/>
      <c r="S285" s="474"/>
    </row>
    <row r="286" spans="3:20" x14ac:dyDescent="0.2">
      <c r="C286" s="143" t="s">
        <v>792</v>
      </c>
      <c r="D286" s="143"/>
      <c r="E286" s="154"/>
      <c r="F286" s="177" t="str">
        <f t="shared" ref="F286:M286" si="15">IF(MAX(F19:F66,F69:F73,F75:F125,F128:F130,F132:F163,F165:F177,F180:F195,F197:F229,F231:F263,F267)&gt;100000,"Warnung","")</f>
        <v/>
      </c>
      <c r="G286" s="177" t="str">
        <f t="shared" si="15"/>
        <v/>
      </c>
      <c r="H286" s="177" t="str">
        <f t="shared" si="15"/>
        <v/>
      </c>
      <c r="I286" s="177" t="str">
        <f t="shared" si="15"/>
        <v/>
      </c>
      <c r="J286" s="177" t="str">
        <f t="shared" si="15"/>
        <v/>
      </c>
      <c r="K286" s="177" t="str">
        <f t="shared" si="15"/>
        <v/>
      </c>
      <c r="L286" s="177" t="str">
        <f t="shared" si="15"/>
        <v/>
      </c>
      <c r="M286" s="177" t="str">
        <f t="shared" si="15"/>
        <v/>
      </c>
      <c r="N286" s="177" t="str">
        <f>IF(MAX(N266)&gt;100000,"Warnung","")</f>
        <v/>
      </c>
      <c r="O286" s="474"/>
      <c r="P286" s="177" t="str">
        <f>IF(MAX(P19:P66,P69:P73,P75:P125,P128:P130,P132:P163,P165:P177,P180:P195,P197:P229,P231:P263,P267)&gt;100000,"Warnung","")</f>
        <v/>
      </c>
      <c r="Q286" s="177" t="str">
        <f>IF(MAX(Q19:Q66,Q69:Q73,Q75:Q125,Q128:Q130,Q132:Q163,Q165:Q177,Q180:Q195,Q197:Q229,Q231:Q263,Q267)&gt;100000,"Warnung","")</f>
        <v/>
      </c>
      <c r="R286" s="177" t="str">
        <f>IF(MAX(R19:R66,R69:R73,R75:R125,R128:R130,R132:R163,R165:R177,R180:R195,R197:R229,R231:R263,R267)&gt;100000,"Warnung","")</f>
        <v/>
      </c>
      <c r="S286" s="177" t="str">
        <f>IF(MAX(S268)&gt;100000,"Warnung","")</f>
        <v/>
      </c>
    </row>
    <row r="287" spans="3:20" x14ac:dyDescent="0.2">
      <c r="C287" s="156"/>
      <c r="N287" s="383"/>
      <c r="S287" s="383"/>
    </row>
    <row r="288" spans="3:20" x14ac:dyDescent="0.2">
      <c r="N288" s="383"/>
      <c r="S288" s="383"/>
    </row>
    <row r="289" spans="3:19" x14ac:dyDescent="0.2">
      <c r="C289" s="156"/>
      <c r="D289" s="156"/>
      <c r="E289" s="156"/>
      <c r="N289" s="383"/>
      <c r="S289" s="383"/>
    </row>
    <row r="290" spans="3:19" x14ac:dyDescent="0.2">
      <c r="C290" s="156"/>
      <c r="D290" s="156"/>
      <c r="E290" s="156"/>
      <c r="N290" s="383"/>
      <c r="S290" s="383"/>
    </row>
    <row r="291" spans="3:19" x14ac:dyDescent="0.2">
      <c r="N291" s="383"/>
      <c r="S291" s="383"/>
    </row>
    <row r="292" spans="3:19" x14ac:dyDescent="0.2">
      <c r="N292" s="383"/>
      <c r="S292" s="383"/>
    </row>
    <row r="293" spans="3:19" x14ac:dyDescent="0.2">
      <c r="N293" s="383"/>
      <c r="S293" s="383"/>
    </row>
    <row r="294" spans="3:19" x14ac:dyDescent="0.2">
      <c r="N294" s="383"/>
      <c r="S294" s="383"/>
    </row>
    <row r="295" spans="3:19" x14ac:dyDescent="0.2">
      <c r="N295" s="383"/>
      <c r="S295" s="383"/>
    </row>
    <row r="296" spans="3:19" x14ac:dyDescent="0.2">
      <c r="N296" s="383"/>
      <c r="S296" s="383"/>
    </row>
    <row r="297" spans="3:19" x14ac:dyDescent="0.2">
      <c r="N297" s="383"/>
      <c r="S297" s="383"/>
    </row>
    <row r="298" spans="3:19" x14ac:dyDescent="0.2">
      <c r="N298" s="383"/>
      <c r="S298" s="383"/>
    </row>
    <row r="299" spans="3:19" x14ac:dyDescent="0.2">
      <c r="N299" s="383"/>
      <c r="S299" s="383"/>
    </row>
    <row r="300" spans="3:19" x14ac:dyDescent="0.2">
      <c r="N300" s="383"/>
      <c r="S300" s="383"/>
    </row>
    <row r="301" spans="3:19" x14ac:dyDescent="0.2">
      <c r="N301" s="383"/>
      <c r="S301" s="383"/>
    </row>
    <row r="302" spans="3:19" x14ac:dyDescent="0.2">
      <c r="N302" s="383"/>
      <c r="S302" s="383"/>
    </row>
    <row r="306" spans="1:19" x14ac:dyDescent="0.2">
      <c r="A306" s="310"/>
    </row>
    <row r="307" spans="1:19" hidden="1" x14ac:dyDescent="0.2">
      <c r="C307" s="320" t="s">
        <v>785</v>
      </c>
      <c r="D307" s="320">
        <f>SUM(F307:S307)</f>
        <v>0</v>
      </c>
      <c r="F307" s="281">
        <f>COUNTA(F19:F66,F69:F73,F75:F125,F128:F130,F132:F163,F165:F177,F180:F195,F197:F229,F231:F263,F267)</f>
        <v>0</v>
      </c>
      <c r="G307" s="281">
        <f t="shared" ref="G307:M307" si="16">COUNTA(G19:G66,G69:G73,G75:G125,G128:G130,G132:G163,G165:G177,G180:G195,G197:G229,G231:G263,G267)</f>
        <v>0</v>
      </c>
      <c r="H307" s="281">
        <f t="shared" si="16"/>
        <v>0</v>
      </c>
      <c r="I307" s="281">
        <f t="shared" si="16"/>
        <v>0</v>
      </c>
      <c r="J307" s="281">
        <f t="shared" si="16"/>
        <v>0</v>
      </c>
      <c r="K307" s="281">
        <f t="shared" si="16"/>
        <v>0</v>
      </c>
      <c r="L307" s="281">
        <f t="shared" si="16"/>
        <v>0</v>
      </c>
      <c r="M307" s="281">
        <f t="shared" si="16"/>
        <v>0</v>
      </c>
      <c r="N307" s="281">
        <f>COUNTA(N19:N66,N69:N73,N75:N125,N128:N130,N132:N163,N165:N177,N180:N195,N197:N229,N231:N263,N266)</f>
        <v>0</v>
      </c>
      <c r="O307" s="281"/>
      <c r="P307" s="281">
        <f>COUNTA(P19:P66,P69:P73,P75:P125,P128:P130,P132:P163,P165:P177,P180:P195,P197:P229,P231:P263,P267)</f>
        <v>0</v>
      </c>
      <c r="Q307" s="281">
        <f>COUNTA(Q19:Q66,Q69:Q73,Q75:Q125,Q128:Q130,Q132:Q163,Q165:Q177,Q180:Q195,Q197:Q229,Q231:Q263,Q267)</f>
        <v>0</v>
      </c>
      <c r="R307" s="281">
        <f>COUNTA(R19:R66,R69:R73,R75:R125,R128:R130,R132:R163,R165:R177,R180:R195,R197:R229,R231:R263,R267)</f>
        <v>0</v>
      </c>
      <c r="S307" s="281">
        <f>COUNTA(S19:S66,S69:S73,S75:S125,S128:S130,S132:S163,S165:S177,S180:S195,S197:S229,S231:S263,S266)</f>
        <v>0</v>
      </c>
    </row>
    <row r="308" spans="1:19" hidden="1" x14ac:dyDescent="0.2">
      <c r="C308" s="320" t="s">
        <v>801</v>
      </c>
      <c r="D308" s="320">
        <f>COUNTIF(F308:T308,TRUE)</f>
        <v>0</v>
      </c>
      <c r="F308" s="475"/>
      <c r="G308" s="475"/>
      <c r="H308" s="475" t="b">
        <f>Metadata!$D$38</f>
        <v>0</v>
      </c>
      <c r="I308" s="475" t="b">
        <f>Metadata!$D$44</f>
        <v>0</v>
      </c>
      <c r="J308" s="475"/>
      <c r="K308" s="475" t="b">
        <f>Metadata!$D$38</f>
        <v>0</v>
      </c>
      <c r="L308" s="475" t="b">
        <f>Metadata!$D$44</f>
        <v>0</v>
      </c>
      <c r="M308" s="475"/>
      <c r="N308" s="475"/>
      <c r="O308" s="475"/>
      <c r="P308" s="475"/>
      <c r="Q308" s="475"/>
      <c r="R308" s="475"/>
      <c r="S308" s="475"/>
    </row>
    <row r="309" spans="1:19" hidden="1" x14ac:dyDescent="0.2"/>
    <row r="315" spans="1:19" x14ac:dyDescent="0.2">
      <c r="B315" s="218" t="s">
        <v>5</v>
      </c>
      <c r="C315" s="219" t="str">
        <f>S2</f>
        <v>XXXXXX</v>
      </c>
    </row>
    <row r="316" spans="1:19" x14ac:dyDescent="0.2">
      <c r="B316" s="85"/>
      <c r="C316" s="220" t="str">
        <f>S1</f>
        <v>INA45</v>
      </c>
    </row>
    <row r="317" spans="1:19" x14ac:dyDescent="0.2">
      <c r="B317" s="85"/>
      <c r="C317" s="221" t="str">
        <f>S3</f>
        <v>TT.MM.JJJJ</v>
      </c>
    </row>
    <row r="318" spans="1:19" x14ac:dyDescent="0.2">
      <c r="B318" s="85"/>
      <c r="C318" s="222" t="s">
        <v>370</v>
      </c>
    </row>
    <row r="319" spans="1:19" x14ac:dyDescent="0.2">
      <c r="B319" s="85"/>
      <c r="C319" s="220" t="str">
        <f>F17</f>
        <v>Kol. 01</v>
      </c>
    </row>
    <row r="320" spans="1:19" x14ac:dyDescent="0.2">
      <c r="B320" s="85"/>
      <c r="C320" s="223">
        <f>COUNTIF(F285:AH292,"ERROR")</f>
        <v>0</v>
      </c>
    </row>
    <row r="321" spans="2:3" x14ac:dyDescent="0.2">
      <c r="B321" s="179"/>
      <c r="C321" s="224">
        <f>COUNTIF(F285:AH292,"WARNUNG")</f>
        <v>0</v>
      </c>
    </row>
  </sheetData>
  <sheetProtection sheet="1" autoFilter="0"/>
  <autoFilter ref="B17:C263"/>
  <mergeCells count="25">
    <mergeCell ref="G16:I16"/>
    <mergeCell ref="J16:L16"/>
    <mergeCell ref="R12:R15"/>
    <mergeCell ref="S12:S15"/>
    <mergeCell ref="B14:C15"/>
    <mergeCell ref="G14:G15"/>
    <mergeCell ref="H14:I14"/>
    <mergeCell ref="J14:J15"/>
    <mergeCell ref="K14:L14"/>
    <mergeCell ref="F5:P5"/>
    <mergeCell ref="F11:N11"/>
    <mergeCell ref="P11:S11"/>
    <mergeCell ref="F12:F15"/>
    <mergeCell ref="G12:I13"/>
    <mergeCell ref="J12:L13"/>
    <mergeCell ref="M12:M15"/>
    <mergeCell ref="N12:N15"/>
    <mergeCell ref="P12:P15"/>
    <mergeCell ref="Q12:Q15"/>
    <mergeCell ref="S1:T1"/>
    <mergeCell ref="U1:V1"/>
    <mergeCell ref="S2:T2"/>
    <mergeCell ref="U2:V2"/>
    <mergeCell ref="S3:T3"/>
    <mergeCell ref="U3:V3"/>
  </mergeCells>
  <conditionalFormatting sqref="F10">
    <cfRule type="expression" dxfId="8" priority="13" stopIfTrue="1">
      <formula>$D$308&gt;0</formula>
    </cfRule>
  </conditionalFormatting>
  <conditionalFormatting sqref="K18:K268 H18:H268">
    <cfRule type="expression" dxfId="7" priority="1077" stopIfTrue="1">
      <formula>$H$308=TRUE</formula>
    </cfRule>
  </conditionalFormatting>
  <conditionalFormatting sqref="L18:L268 I18:I268">
    <cfRule type="expression" dxfId="6" priority="2" stopIfTrue="1">
      <formula>$I$308=TRUE</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N12:N15" location="'INQ-A45.MELD'!N266" display="'INQ-A45.MELD'!N266"/>
    <hyperlink ref="S12:S15" location="'INQ-A45.MELD'!S266" display="'INQ-A45.MELD'!S266"/>
    <hyperlink ref="R16:S16" location="Note_04" display="4."/>
    <hyperlink ref="G16:I16" location="Note_7.2" display="7.2."/>
    <hyperlink ref="P16" location="Note_7.2" display="7.2"/>
    <hyperlink ref="Q16" location="Note_7.3" display="7.3"/>
    <hyperlink ref="M16" location="Note_7.4" display="7.4"/>
    <hyperlink ref="R16" location="Note_7.4" display="7.4"/>
    <hyperlink ref="N16" location="Note_7.5" display="7.5"/>
    <hyperlink ref="S16" location="Note_7.5" display="7.5"/>
    <hyperlink ref="F16" location="Note_7.1" display="7.1"/>
    <hyperlink ref="J16:L16" location="Note_7.3" display="7.3"/>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&amp;L&amp;"Arial,Fett"SNB vertraulich&amp;C&amp;D&amp;RSeite &amp;P</oddFooter>
  </headerFooter>
  <rowBreaks count="6" manualBreakCount="6">
    <brk id="50" min="5" max="19" man="1"/>
    <brk id="91" min="5" max="19" man="1"/>
    <brk id="125" min="5" max="19" man="1"/>
    <brk id="163" min="5" max="19" man="1"/>
    <brk id="195" min="5" max="23" man="1"/>
    <brk id="229" min="5" max="19" man="1"/>
  </rowBreaks>
  <colBreaks count="1" manualBreakCount="1">
    <brk id="20" min="17" max="108"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1"/>
  <sheetViews>
    <sheetView showGridLines="0" showRowColHeaders="0" zoomScale="80" zoomScaleNormal="80" workbookViewId="0">
      <pane xSplit="5" ySplit="17" topLeftCell="F18" activePane="bottomRight" state="frozen"/>
      <selection pane="topRight"/>
      <selection pane="bottomLeft"/>
      <selection pane="bottomRight" activeCell="F19" sqref="F19"/>
    </sheetView>
  </sheetViews>
  <sheetFormatPr baseColWidth="10" defaultColWidth="9.140625" defaultRowHeight="12.75" x14ac:dyDescent="0.2"/>
  <cols>
    <col min="1" max="1" width="4.7109375" style="184" customWidth="1"/>
    <col min="2" max="2" width="10.42578125" style="184" customWidth="1"/>
    <col min="3" max="3" width="54.7109375" style="184" customWidth="1"/>
    <col min="4" max="4" width="7.85546875" style="184" customWidth="1"/>
    <col min="5" max="5" width="4.7109375" style="184" customWidth="1"/>
    <col min="6" max="9" width="19.5703125" style="184" customWidth="1"/>
    <col min="10" max="10" width="1.5703125" style="184" customWidth="1"/>
    <col min="11" max="14" width="19.5703125" style="184" customWidth="1"/>
    <col min="15" max="15" width="4.7109375" style="184" customWidth="1"/>
    <col min="16" max="16" width="6" style="184" customWidth="1"/>
    <col min="17" max="20" width="9.140625" style="184" customWidth="1"/>
    <col min="21" max="21" width="2.42578125" style="184" customWidth="1"/>
    <col min="22" max="16384" width="9.140625" style="184"/>
  </cols>
  <sheetData>
    <row r="1" spans="2:25" ht="21" customHeight="1" x14ac:dyDescent="0.25">
      <c r="F1" s="347" t="s">
        <v>1068</v>
      </c>
      <c r="G1" s="526"/>
      <c r="H1" s="526"/>
      <c r="I1" s="526"/>
      <c r="J1" s="526"/>
      <c r="K1" s="526"/>
      <c r="L1" s="526"/>
      <c r="M1" s="575" t="s">
        <v>1</v>
      </c>
      <c r="N1" s="817" t="s">
        <v>1083</v>
      </c>
      <c r="O1" s="817"/>
      <c r="P1" s="818"/>
      <c r="Q1" s="662"/>
    </row>
    <row r="2" spans="2:25" ht="21" customHeight="1" x14ac:dyDescent="0.25">
      <c r="F2" s="579" t="s">
        <v>1289</v>
      </c>
      <c r="G2" s="578"/>
      <c r="H2" s="578"/>
      <c r="I2" s="578"/>
      <c r="J2" s="578"/>
      <c r="K2" s="578"/>
      <c r="L2" s="578"/>
      <c r="M2" s="575" t="s">
        <v>1143</v>
      </c>
      <c r="N2" s="820" t="str">
        <f>Start!H3</f>
        <v>XXXXXX</v>
      </c>
      <c r="O2" s="821"/>
      <c r="P2" s="818"/>
      <c r="Q2" s="662"/>
    </row>
    <row r="3" spans="2:25" ht="21" customHeight="1" x14ac:dyDescent="0.25">
      <c r="F3" s="579" t="s">
        <v>1290</v>
      </c>
      <c r="G3" s="578"/>
      <c r="H3" s="578"/>
      <c r="I3" s="578"/>
      <c r="J3" s="578"/>
      <c r="K3" s="578"/>
      <c r="L3" s="578"/>
      <c r="M3" s="575" t="s">
        <v>3</v>
      </c>
      <c r="N3" s="822" t="str">
        <f>Start!H4</f>
        <v>TT.MM.JJJJ</v>
      </c>
      <c r="O3" s="823"/>
      <c r="P3" s="818"/>
      <c r="Q3" s="662"/>
    </row>
    <row r="4" spans="2:25" ht="15.6" customHeight="1" x14ac:dyDescent="0.2">
      <c r="F4" s="181" t="s">
        <v>1056</v>
      </c>
      <c r="G4" s="526"/>
      <c r="H4" s="526"/>
      <c r="I4" s="526"/>
      <c r="J4" s="526"/>
      <c r="K4" s="526"/>
      <c r="L4" s="526"/>
      <c r="M4" s="526"/>
      <c r="N4" s="526"/>
      <c r="O4" s="526"/>
      <c r="P4" s="526"/>
    </row>
    <row r="5" spans="2:25" ht="15.6" customHeight="1" x14ac:dyDescent="0.2">
      <c r="F5" s="819"/>
      <c r="G5" s="819"/>
      <c r="H5" s="819"/>
      <c r="I5" s="819"/>
      <c r="J5" s="819"/>
      <c r="K5" s="819"/>
      <c r="L5" s="819"/>
      <c r="M5" s="819"/>
      <c r="N5" s="819"/>
      <c r="O5" s="526"/>
      <c r="P5" s="526"/>
    </row>
    <row r="6" spans="2:25" ht="30" customHeight="1" x14ac:dyDescent="0.2">
      <c r="F6" s="829" t="s">
        <v>1281</v>
      </c>
      <c r="G6" s="830"/>
      <c r="H6" s="830"/>
      <c r="I6" s="830"/>
      <c r="J6" s="830"/>
      <c r="K6" s="830"/>
      <c r="L6" s="830"/>
      <c r="M6" s="830"/>
      <c r="N6" s="830"/>
    </row>
    <row r="7" spans="2:25" ht="12.75" hidden="1" customHeight="1" x14ac:dyDescent="0.25">
      <c r="F7" s="18"/>
    </row>
    <row r="8" spans="2:25" ht="12.75" hidden="1" customHeight="1" x14ac:dyDescent="0.25">
      <c r="F8" s="18"/>
    </row>
    <row r="9" spans="2:25" ht="12.75" customHeight="1" x14ac:dyDescent="0.2">
      <c r="F9" s="178"/>
    </row>
    <row r="10" spans="2:25" ht="12.75" customHeight="1" x14ac:dyDescent="0.2">
      <c r="B10" s="312"/>
      <c r="F10" s="335" t="s">
        <v>803</v>
      </c>
    </row>
    <row r="11" spans="2:25" ht="18.75" customHeight="1" x14ac:dyDescent="0.2">
      <c r="B11" s="313"/>
      <c r="D11" s="14"/>
      <c r="E11" s="5"/>
      <c r="F11" s="248" t="s">
        <v>734</v>
      </c>
      <c r="G11" s="249"/>
      <c r="H11" s="249"/>
      <c r="I11" s="250"/>
      <c r="J11" s="244"/>
      <c r="K11" s="248" t="s">
        <v>735</v>
      </c>
      <c r="L11" s="249"/>
      <c r="M11" s="249"/>
      <c r="N11" s="250"/>
      <c r="O11" s="5"/>
    </row>
    <row r="12" spans="2:25" ht="23.25" customHeight="1" x14ac:dyDescent="0.2">
      <c r="B12" s="318"/>
      <c r="D12" s="14"/>
      <c r="E12" s="6"/>
      <c r="F12" s="802" t="s">
        <v>736</v>
      </c>
      <c r="G12" s="828"/>
      <c r="H12" s="828"/>
      <c r="I12" s="796" t="s">
        <v>740</v>
      </c>
      <c r="J12" s="245"/>
      <c r="K12" s="802" t="s">
        <v>737</v>
      </c>
      <c r="L12" s="828"/>
      <c r="M12" s="828"/>
      <c r="N12" s="796" t="s">
        <v>738</v>
      </c>
      <c r="O12" s="6"/>
    </row>
    <row r="13" spans="2:25" ht="20.25" customHeight="1" x14ac:dyDescent="0.2">
      <c r="B13" s="314"/>
      <c r="C13" s="1"/>
      <c r="D13" s="14"/>
      <c r="E13" s="6"/>
      <c r="F13" s="796" t="s">
        <v>1032</v>
      </c>
      <c r="G13" s="825" t="s">
        <v>1031</v>
      </c>
      <c r="H13" s="825" t="s">
        <v>1030</v>
      </c>
      <c r="I13" s="797"/>
      <c r="J13" s="245"/>
      <c r="K13" s="796" t="s">
        <v>1032</v>
      </c>
      <c r="L13" s="825" t="s">
        <v>1031</v>
      </c>
      <c r="M13" s="825" t="s">
        <v>1030</v>
      </c>
      <c r="N13" s="797"/>
      <c r="O13" s="6"/>
      <c r="Q13" s="824" t="s">
        <v>797</v>
      </c>
      <c r="R13" s="824"/>
      <c r="S13" s="824"/>
      <c r="T13" s="824"/>
      <c r="U13" s="328"/>
      <c r="V13" s="824" t="s">
        <v>798</v>
      </c>
      <c r="W13" s="824"/>
      <c r="X13" s="824"/>
      <c r="Y13" s="824"/>
    </row>
    <row r="14" spans="2:25" ht="20.25" customHeight="1" x14ac:dyDescent="0.2">
      <c r="B14" s="816" t="s">
        <v>1067</v>
      </c>
      <c r="C14" s="786"/>
      <c r="D14" s="14"/>
      <c r="E14" s="6"/>
      <c r="F14" s="797"/>
      <c r="G14" s="826"/>
      <c r="H14" s="826"/>
      <c r="I14" s="797"/>
      <c r="J14" s="245"/>
      <c r="K14" s="797"/>
      <c r="L14" s="826"/>
      <c r="M14" s="826"/>
      <c r="N14" s="797"/>
      <c r="O14" s="6"/>
      <c r="Q14" s="824"/>
      <c r="R14" s="824"/>
      <c r="S14" s="824"/>
      <c r="T14" s="824"/>
      <c r="U14" s="328"/>
      <c r="V14" s="824"/>
      <c r="W14" s="824"/>
      <c r="X14" s="824"/>
      <c r="Y14" s="824"/>
    </row>
    <row r="15" spans="2:25" ht="27.75" customHeight="1" x14ac:dyDescent="0.2">
      <c r="B15" s="786"/>
      <c r="C15" s="786"/>
      <c r="D15" s="14"/>
      <c r="E15" s="6"/>
      <c r="F15" s="798"/>
      <c r="G15" s="827"/>
      <c r="H15" s="827"/>
      <c r="I15" s="798"/>
      <c r="J15" s="245"/>
      <c r="K15" s="798"/>
      <c r="L15" s="827"/>
      <c r="M15" s="827"/>
      <c r="N15" s="798"/>
      <c r="O15" s="6"/>
    </row>
    <row r="16" spans="2:25" x14ac:dyDescent="0.2">
      <c r="D16" s="14"/>
      <c r="E16" s="6"/>
      <c r="F16" s="792" t="s">
        <v>943</v>
      </c>
      <c r="G16" s="794"/>
      <c r="H16" s="794"/>
      <c r="I16" s="793"/>
      <c r="K16" s="792" t="s">
        <v>943</v>
      </c>
      <c r="L16" s="794"/>
      <c r="M16" s="794"/>
      <c r="N16" s="793"/>
      <c r="O16" s="6"/>
    </row>
    <row r="17" spans="1:26" ht="36" customHeight="1" x14ac:dyDescent="0.2">
      <c r="A17" s="137"/>
      <c r="B17" s="60" t="s">
        <v>365</v>
      </c>
      <c r="C17" s="457" t="s">
        <v>720</v>
      </c>
      <c r="D17" s="455" t="s">
        <v>2</v>
      </c>
      <c r="E17" s="7"/>
      <c r="F17" s="59" t="s">
        <v>708</v>
      </c>
      <c r="G17" s="3" t="s">
        <v>709</v>
      </c>
      <c r="H17" s="59" t="s">
        <v>710</v>
      </c>
      <c r="I17" s="3" t="s">
        <v>711</v>
      </c>
      <c r="K17" s="3" t="s">
        <v>714</v>
      </c>
      <c r="L17" s="59" t="s">
        <v>715</v>
      </c>
      <c r="M17" s="59" t="s">
        <v>716</v>
      </c>
      <c r="N17" s="92" t="s">
        <v>717</v>
      </c>
      <c r="O17" s="7"/>
      <c r="Q17" s="327" t="s">
        <v>708</v>
      </c>
      <c r="R17" s="327" t="s">
        <v>709</v>
      </c>
      <c r="S17" s="327" t="s">
        <v>739</v>
      </c>
      <c r="T17" s="327" t="s">
        <v>711</v>
      </c>
      <c r="V17" s="327" t="s">
        <v>714</v>
      </c>
      <c r="W17" s="327" t="s">
        <v>715</v>
      </c>
      <c r="X17" s="327" t="s">
        <v>716</v>
      </c>
      <c r="Y17" s="327" t="s">
        <v>717</v>
      </c>
    </row>
    <row r="18" spans="1:26" ht="35.1" customHeight="1" thickBot="1" x14ac:dyDescent="0.25">
      <c r="A18" s="77"/>
      <c r="B18" s="103" t="s">
        <v>401</v>
      </c>
      <c r="C18" s="104"/>
      <c r="D18" s="105" t="s">
        <v>19</v>
      </c>
      <c r="E18" s="4"/>
      <c r="F18" s="315">
        <f>SUM(F19:F66)</f>
        <v>0</v>
      </c>
      <c r="G18" s="315">
        <f>SUM(G19:G66)</f>
        <v>0</v>
      </c>
      <c r="H18" s="315">
        <f>SUM(H19:H66)</f>
        <v>0</v>
      </c>
      <c r="I18" s="315">
        <f>SUM(I19:I66)</f>
        <v>0</v>
      </c>
      <c r="K18" s="315">
        <f>SUM(K19:K66)</f>
        <v>0</v>
      </c>
      <c r="L18" s="315">
        <f>SUM(L19:L66)</f>
        <v>0</v>
      </c>
      <c r="M18" s="315">
        <f>SUM(M19:M66)</f>
        <v>0</v>
      </c>
      <c r="N18" s="315">
        <f>SUM(N19:N66)</f>
        <v>0</v>
      </c>
      <c r="O18" s="4"/>
    </row>
    <row r="19" spans="1:26" ht="15.95" customHeight="1" thickTop="1" x14ac:dyDescent="0.2">
      <c r="A19" s="77"/>
      <c r="B19" s="90" t="s">
        <v>401</v>
      </c>
      <c r="C19" s="102" t="s">
        <v>426</v>
      </c>
      <c r="D19" s="72" t="s">
        <v>138</v>
      </c>
      <c r="E19" s="4">
        <v>1</v>
      </c>
      <c r="F19" s="9"/>
      <c r="G19" s="9"/>
      <c r="H19" s="9"/>
      <c r="I19" s="9"/>
      <c r="K19" s="9"/>
      <c r="L19" s="9"/>
      <c r="M19" s="9"/>
      <c r="N19" s="9"/>
      <c r="O19" s="4">
        <v>1</v>
      </c>
      <c r="Q19" s="177" t="str">
        <f>IF('INQ-A50.MELD'!F19&gt;SUM('INQ-A30.MELD:INQ-A35.MELD'!M19)*0.1,"Warnung","")</f>
        <v/>
      </c>
      <c r="R19" s="177" t="str">
        <f>IF('INQ-A50.MELD'!G19&gt;SUM('INQ-A30.MELD:INQ-A35.MELD'!N19)*0.1,"Warnung","")</f>
        <v/>
      </c>
      <c r="S19" s="177" t="str">
        <f>IF('INQ-A50.MELD'!H19&gt;SUM('INQ-A30.MELD:INQ-A35.MELD'!O19)*0.1,"Warnung","")</f>
        <v/>
      </c>
      <c r="T19" s="177" t="str">
        <f>IF('INQ-A50.MELD'!I19&gt;SUM('INQ-A30.MELD:INQ-A35.MELD'!P19:R19)*0.1,"Warnung","")</f>
        <v/>
      </c>
      <c r="V19" s="177" t="str">
        <f>IF('INQ-A50.MELD'!K19&gt;SUM('INQ-A30.MELD:INQ-A35.MELD'!F19)*0.1,"Warnung","")</f>
        <v/>
      </c>
      <c r="W19" s="177" t="str">
        <f>IF('INQ-A50.MELD'!L19&gt;SUM('INQ-A30.MELD:INQ-A35.MELD'!G19)*0.1,"Warnung","")</f>
        <v/>
      </c>
      <c r="X19" s="177" t="str">
        <f>IF('INQ-A50.MELD'!M19&gt;SUM('INQ-A30.MELD:INQ-A35.MELD'!H19)*0.1,"Warnung","")</f>
        <v/>
      </c>
      <c r="Y19" s="177" t="str">
        <f>IF('INQ-A50.MELD'!N19&gt;SUM('INQ-A30.MELD:INQ-A35.MELD'!I19:K19)*0.1,"Warnung","")</f>
        <v/>
      </c>
      <c r="Z19" s="320"/>
    </row>
    <row r="20" spans="1:26" s="340" customFormat="1" ht="15.95" customHeight="1" x14ac:dyDescent="0.2">
      <c r="A20" s="77"/>
      <c r="B20" s="90" t="s">
        <v>401</v>
      </c>
      <c r="C20" s="102" t="s">
        <v>331</v>
      </c>
      <c r="D20" s="72" t="s">
        <v>139</v>
      </c>
      <c r="E20" s="4">
        <v>2</v>
      </c>
      <c r="F20" s="9"/>
      <c r="G20" s="9"/>
      <c r="H20" s="9"/>
      <c r="I20" s="9"/>
      <c r="K20" s="9"/>
      <c r="L20" s="9"/>
      <c r="M20" s="9"/>
      <c r="N20" s="9"/>
      <c r="O20" s="4">
        <v>2</v>
      </c>
      <c r="Q20" s="177" t="str">
        <f>IF('INQ-A50.MELD'!F20&gt;SUM('INQ-A30.MELD:INQ-A35.MELD'!M20)*0.1,"Warnung","")</f>
        <v/>
      </c>
      <c r="R20" s="177" t="str">
        <f>IF('INQ-A50.MELD'!G20&gt;SUM('INQ-A30.MELD:INQ-A35.MELD'!N20)*0.1,"Warnung","")</f>
        <v/>
      </c>
      <c r="S20" s="177" t="str">
        <f>IF('INQ-A50.MELD'!H20&gt;SUM('INQ-A30.MELD:INQ-A35.MELD'!O20)*0.1,"Warnung","")</f>
        <v/>
      </c>
      <c r="T20" s="177" t="str">
        <f>IF('INQ-A50.MELD'!I20&gt;SUM('INQ-A30.MELD:INQ-A35.MELD'!P20:R20)*0.1,"Warnung","")</f>
        <v/>
      </c>
      <c r="U20" s="341"/>
      <c r="V20" s="177" t="str">
        <f>IF('INQ-A50.MELD'!K20&gt;SUM('INQ-A30.MELD:INQ-A35.MELD'!F20)*0.1,"Warnung","")</f>
        <v/>
      </c>
      <c r="W20" s="177" t="str">
        <f>IF('INQ-A50.MELD'!L20&gt;SUM('INQ-A30.MELD:INQ-A35.MELD'!G20)*0.1,"Warnung","")</f>
        <v/>
      </c>
      <c r="X20" s="177" t="str">
        <f>IF('INQ-A50.MELD'!M20&gt;SUM('INQ-A30.MELD:INQ-A35.MELD'!H20)*0.1,"Warnung","")</f>
        <v/>
      </c>
      <c r="Y20" s="177" t="str">
        <f>IF('INQ-A50.MELD'!N20&gt;SUM('INQ-A30.MELD:INQ-A35.MELD'!I20:K20)*0.1,"Warnung","")</f>
        <v/>
      </c>
    </row>
    <row r="21" spans="1:26" s="340" customFormat="1" ht="15.95" customHeight="1" x14ac:dyDescent="0.2">
      <c r="A21" s="77"/>
      <c r="B21" s="90" t="s">
        <v>401</v>
      </c>
      <c r="C21" s="102" t="s">
        <v>812</v>
      </c>
      <c r="D21" s="72" t="s">
        <v>140</v>
      </c>
      <c r="E21" s="4">
        <v>39</v>
      </c>
      <c r="F21" s="9"/>
      <c r="G21" s="9"/>
      <c r="H21" s="9"/>
      <c r="I21" s="9"/>
      <c r="K21" s="9"/>
      <c r="L21" s="9"/>
      <c r="M21" s="9"/>
      <c r="N21" s="9"/>
      <c r="O21" s="4">
        <v>39</v>
      </c>
      <c r="Q21" s="177" t="str">
        <f>IF('INQ-A50.MELD'!F21&gt;SUM('INQ-A30.MELD:INQ-A35.MELD'!M21)*0.1,"Warnung","")</f>
        <v/>
      </c>
      <c r="R21" s="177" t="str">
        <f>IF('INQ-A50.MELD'!G21&gt;SUM('INQ-A30.MELD:INQ-A35.MELD'!N21)*0.1,"Warnung","")</f>
        <v/>
      </c>
      <c r="S21" s="177" t="str">
        <f>IF('INQ-A50.MELD'!H21&gt;SUM('INQ-A30.MELD:INQ-A35.MELD'!O21)*0.1,"Warnung","")</f>
        <v/>
      </c>
      <c r="T21" s="177" t="str">
        <f>IF('INQ-A50.MELD'!I21&gt;SUM('INQ-A30.MELD:INQ-A35.MELD'!P21:R21)*0.1,"Warnung","")</f>
        <v/>
      </c>
      <c r="U21" s="341"/>
      <c r="V21" s="177" t="str">
        <f>IF('INQ-A50.MELD'!K21&gt;SUM('INQ-A30.MELD:INQ-A35.MELD'!F21)*0.1,"Warnung","")</f>
        <v/>
      </c>
      <c r="W21" s="177" t="str">
        <f>IF('INQ-A50.MELD'!L21&gt;SUM('INQ-A30.MELD:INQ-A35.MELD'!G21)*0.1,"Warnung","")</f>
        <v/>
      </c>
      <c r="X21" s="177" t="str">
        <f>IF('INQ-A50.MELD'!M21&gt;SUM('INQ-A30.MELD:INQ-A35.MELD'!H21)*0.1,"Warnung","")</f>
        <v/>
      </c>
      <c r="Y21" s="177" t="str">
        <f>IF('INQ-A50.MELD'!N21&gt;SUM('INQ-A30.MELD:INQ-A35.MELD'!I21:K21)*0.1,"Warnung","")</f>
        <v/>
      </c>
    </row>
    <row r="22" spans="1:26" s="340" customFormat="1" ht="15.95" customHeight="1" x14ac:dyDescent="0.2">
      <c r="A22" s="77"/>
      <c r="B22" s="90" t="s">
        <v>401</v>
      </c>
      <c r="C22" s="102" t="s">
        <v>20</v>
      </c>
      <c r="D22" s="72" t="s">
        <v>21</v>
      </c>
      <c r="E22" s="4">
        <v>3</v>
      </c>
      <c r="F22" s="9"/>
      <c r="G22" s="9"/>
      <c r="H22" s="9"/>
      <c r="I22" s="9"/>
      <c r="K22" s="9"/>
      <c r="L22" s="9"/>
      <c r="M22" s="9"/>
      <c r="N22" s="9"/>
      <c r="O22" s="4">
        <v>3</v>
      </c>
      <c r="Q22" s="177" t="str">
        <f>IF('INQ-A50.MELD'!F22&gt;SUM('INQ-A30.MELD:INQ-A35.MELD'!M22)*0.1,"Warnung","")</f>
        <v/>
      </c>
      <c r="R22" s="177" t="str">
        <f>IF('INQ-A50.MELD'!G22&gt;SUM('INQ-A30.MELD:INQ-A35.MELD'!N22)*0.1,"Warnung","")</f>
        <v/>
      </c>
      <c r="S22" s="177" t="str">
        <f>IF('INQ-A50.MELD'!H22&gt;SUM('INQ-A30.MELD:INQ-A35.MELD'!O22)*0.1,"Warnung","")</f>
        <v/>
      </c>
      <c r="T22" s="177" t="str">
        <f>IF('INQ-A50.MELD'!I22&gt;SUM('INQ-A30.MELD:INQ-A35.MELD'!P22:R22)*0.1,"Warnung","")</f>
        <v/>
      </c>
      <c r="U22" s="341"/>
      <c r="V22" s="177" t="str">
        <f>IF('INQ-A50.MELD'!K22&gt;SUM('INQ-A30.MELD:INQ-A35.MELD'!F22)*0.1,"Warnung","")</f>
        <v/>
      </c>
      <c r="W22" s="177" t="str">
        <f>IF('INQ-A50.MELD'!L22&gt;SUM('INQ-A30.MELD:INQ-A35.MELD'!G22)*0.1,"Warnung","")</f>
        <v/>
      </c>
      <c r="X22" s="177" t="str">
        <f>IF('INQ-A50.MELD'!M22&gt;SUM('INQ-A30.MELD:INQ-A35.MELD'!H22)*0.1,"Warnung","")</f>
        <v/>
      </c>
      <c r="Y22" s="177" t="str">
        <f>IF('INQ-A50.MELD'!N22&gt;SUM('INQ-A30.MELD:INQ-A35.MELD'!I22:K22)*0.1,"Warnung","")</f>
        <v/>
      </c>
    </row>
    <row r="23" spans="1:26" s="340" customFormat="1" ht="15.95" customHeight="1" x14ac:dyDescent="0.2">
      <c r="A23" s="77"/>
      <c r="B23" s="90" t="s">
        <v>401</v>
      </c>
      <c r="C23" s="102" t="s">
        <v>427</v>
      </c>
      <c r="D23" s="72" t="s">
        <v>141</v>
      </c>
      <c r="E23" s="4">
        <v>44</v>
      </c>
      <c r="F23" s="9"/>
      <c r="G23" s="9"/>
      <c r="H23" s="9"/>
      <c r="I23" s="9"/>
      <c r="K23" s="9"/>
      <c r="L23" s="9"/>
      <c r="M23" s="9"/>
      <c r="N23" s="9"/>
      <c r="O23" s="4">
        <v>44</v>
      </c>
      <c r="Q23" s="177" t="str">
        <f>IF('INQ-A50.MELD'!F23&gt;SUM('INQ-A30.MELD:INQ-A35.MELD'!M23)*0.1,"Warnung","")</f>
        <v/>
      </c>
      <c r="R23" s="177" t="str">
        <f>IF('INQ-A50.MELD'!G23&gt;SUM('INQ-A30.MELD:INQ-A35.MELD'!N23)*0.1,"Warnung","")</f>
        <v/>
      </c>
      <c r="S23" s="177" t="str">
        <f>IF('INQ-A50.MELD'!H23&gt;SUM('INQ-A30.MELD:INQ-A35.MELD'!O23)*0.1,"Warnung","")</f>
        <v/>
      </c>
      <c r="T23" s="177" t="str">
        <f>IF('INQ-A50.MELD'!I23&gt;SUM('INQ-A30.MELD:INQ-A35.MELD'!P23:R23)*0.1,"Warnung","")</f>
        <v/>
      </c>
      <c r="U23" s="341"/>
      <c r="V23" s="177" t="str">
        <f>IF('INQ-A50.MELD'!K23&gt;SUM('INQ-A30.MELD:INQ-A35.MELD'!F23)*0.1,"Warnung","")</f>
        <v/>
      </c>
      <c r="W23" s="177" t="str">
        <f>IF('INQ-A50.MELD'!L23&gt;SUM('INQ-A30.MELD:INQ-A35.MELD'!G23)*0.1,"Warnung","")</f>
        <v/>
      </c>
      <c r="X23" s="177" t="str">
        <f>IF('INQ-A50.MELD'!M23&gt;SUM('INQ-A30.MELD:INQ-A35.MELD'!H23)*0.1,"Warnung","")</f>
        <v/>
      </c>
      <c r="Y23" s="177" t="str">
        <f>IF('INQ-A50.MELD'!N23&gt;SUM('INQ-A30.MELD:INQ-A35.MELD'!I23:K23)*0.1,"Warnung","")</f>
        <v/>
      </c>
    </row>
    <row r="24" spans="1:26" s="340" customFormat="1" ht="15.95" customHeight="1" x14ac:dyDescent="0.2">
      <c r="A24" s="77"/>
      <c r="B24" s="90" t="s">
        <v>401</v>
      </c>
      <c r="C24" s="102" t="s">
        <v>22</v>
      </c>
      <c r="D24" s="72" t="s">
        <v>23</v>
      </c>
      <c r="E24" s="4">
        <v>4</v>
      </c>
      <c r="F24" s="9"/>
      <c r="G24" s="9"/>
      <c r="H24" s="9"/>
      <c r="I24" s="9"/>
      <c r="K24" s="9"/>
      <c r="L24" s="9"/>
      <c r="M24" s="9"/>
      <c r="N24" s="9"/>
      <c r="O24" s="4">
        <v>4</v>
      </c>
      <c r="Q24" s="177" t="str">
        <f>IF('INQ-A50.MELD'!F24&gt;SUM('INQ-A30.MELD:INQ-A35.MELD'!M24)*0.1,"Warnung","")</f>
        <v/>
      </c>
      <c r="R24" s="177" t="str">
        <f>IF('INQ-A50.MELD'!G24&gt;SUM('INQ-A30.MELD:INQ-A35.MELD'!N24)*0.1,"Warnung","")</f>
        <v/>
      </c>
      <c r="S24" s="177" t="str">
        <f>IF('INQ-A50.MELD'!H24&gt;SUM('INQ-A30.MELD:INQ-A35.MELD'!O24)*0.1,"Warnung","")</f>
        <v/>
      </c>
      <c r="T24" s="177" t="str">
        <f>IF('INQ-A50.MELD'!I24&gt;SUM('INQ-A30.MELD:INQ-A35.MELD'!P24:R24)*0.1,"Warnung","")</f>
        <v/>
      </c>
      <c r="U24" s="341"/>
      <c r="V24" s="177" t="str">
        <f>IF('INQ-A50.MELD'!K24&gt;SUM('INQ-A30.MELD:INQ-A35.MELD'!F24)*0.1,"Warnung","")</f>
        <v/>
      </c>
      <c r="W24" s="177" t="str">
        <f>IF('INQ-A50.MELD'!L24&gt;SUM('INQ-A30.MELD:INQ-A35.MELD'!G24)*0.1,"Warnung","")</f>
        <v/>
      </c>
      <c r="X24" s="177" t="str">
        <f>IF('INQ-A50.MELD'!M24&gt;SUM('INQ-A30.MELD:INQ-A35.MELD'!H24)*0.1,"Warnung","")</f>
        <v/>
      </c>
      <c r="Y24" s="177" t="str">
        <f>IF('INQ-A50.MELD'!N24&gt;SUM('INQ-A30.MELD:INQ-A35.MELD'!I24:K24)*0.1,"Warnung","")</f>
        <v/>
      </c>
    </row>
    <row r="25" spans="1:26" s="340" customFormat="1" ht="15.95" customHeight="1" x14ac:dyDescent="0.2">
      <c r="A25" s="77"/>
      <c r="B25" s="90" t="s">
        <v>401</v>
      </c>
      <c r="C25" s="339" t="s">
        <v>25</v>
      </c>
      <c r="D25" s="72" t="s">
        <v>26</v>
      </c>
      <c r="E25" s="4">
        <v>6</v>
      </c>
      <c r="F25" s="9"/>
      <c r="G25" s="9"/>
      <c r="H25" s="9"/>
      <c r="I25" s="9"/>
      <c r="K25" s="9"/>
      <c r="L25" s="9"/>
      <c r="M25" s="9"/>
      <c r="N25" s="9"/>
      <c r="O25" s="4">
        <v>6</v>
      </c>
      <c r="Q25" s="177" t="str">
        <f>IF('INQ-A50.MELD'!F25&gt;SUM('INQ-A30.MELD:INQ-A35.MELD'!M25)*0.1,"Warnung","")</f>
        <v/>
      </c>
      <c r="R25" s="177" t="str">
        <f>IF('INQ-A50.MELD'!G25&gt;SUM('INQ-A30.MELD:INQ-A35.MELD'!N25)*0.1,"Warnung","")</f>
        <v/>
      </c>
      <c r="S25" s="177" t="str">
        <f>IF('INQ-A50.MELD'!H25&gt;SUM('INQ-A30.MELD:INQ-A35.MELD'!O25)*0.1,"Warnung","")</f>
        <v/>
      </c>
      <c r="T25" s="177" t="str">
        <f>IF('INQ-A50.MELD'!I25&gt;SUM('INQ-A30.MELD:INQ-A35.MELD'!P25:R25)*0.1,"Warnung","")</f>
        <v/>
      </c>
      <c r="U25" s="341"/>
      <c r="V25" s="177" t="str">
        <f>IF('INQ-A50.MELD'!K25&gt;SUM('INQ-A30.MELD:INQ-A35.MELD'!F25)*0.1,"Warnung","")</f>
        <v/>
      </c>
      <c r="W25" s="177" t="str">
        <f>IF('INQ-A50.MELD'!L25&gt;SUM('INQ-A30.MELD:INQ-A35.MELD'!G25)*0.1,"Warnung","")</f>
        <v/>
      </c>
      <c r="X25" s="177" t="str">
        <f>IF('INQ-A50.MELD'!M25&gt;SUM('INQ-A30.MELD:INQ-A35.MELD'!H25)*0.1,"Warnung","")</f>
        <v/>
      </c>
      <c r="Y25" s="177" t="str">
        <f>IF('INQ-A50.MELD'!N25&gt;SUM('INQ-A30.MELD:INQ-A35.MELD'!I25:K25)*0.1,"Warnung","")</f>
        <v/>
      </c>
    </row>
    <row r="26" spans="1:26" s="340" customFormat="1" ht="15.95" customHeight="1" x14ac:dyDescent="0.2">
      <c r="A26" s="77"/>
      <c r="B26" s="90" t="s">
        <v>401</v>
      </c>
      <c r="C26" s="339" t="s">
        <v>357</v>
      </c>
      <c r="D26" s="95" t="s">
        <v>27</v>
      </c>
      <c r="E26" s="4">
        <v>5</v>
      </c>
      <c r="F26" s="9"/>
      <c r="G26" s="9"/>
      <c r="H26" s="9"/>
      <c r="I26" s="9"/>
      <c r="K26" s="9"/>
      <c r="L26" s="9"/>
      <c r="M26" s="9"/>
      <c r="N26" s="9"/>
      <c r="O26" s="4">
        <v>5</v>
      </c>
      <c r="Q26" s="177" t="str">
        <f>IF('INQ-A50.MELD'!F26&gt;SUM('INQ-A30.MELD:INQ-A35.MELD'!M26)*0.1,"Warnung","")</f>
        <v/>
      </c>
      <c r="R26" s="177" t="str">
        <f>IF('INQ-A50.MELD'!G26&gt;SUM('INQ-A30.MELD:INQ-A35.MELD'!N26)*0.1,"Warnung","")</f>
        <v/>
      </c>
      <c r="S26" s="177" t="str">
        <f>IF('INQ-A50.MELD'!H26&gt;SUM('INQ-A30.MELD:INQ-A35.MELD'!O26)*0.1,"Warnung","")</f>
        <v/>
      </c>
      <c r="T26" s="177" t="str">
        <f>IF('INQ-A50.MELD'!I26&gt;SUM('INQ-A30.MELD:INQ-A35.MELD'!P26:R26)*0.1,"Warnung","")</f>
        <v/>
      </c>
      <c r="U26" s="341"/>
      <c r="V26" s="177" t="str">
        <f>IF('INQ-A50.MELD'!K26&gt;SUM('INQ-A30.MELD:INQ-A35.MELD'!F26)*0.1,"Warnung","")</f>
        <v/>
      </c>
      <c r="W26" s="177" t="str">
        <f>IF('INQ-A50.MELD'!L26&gt;SUM('INQ-A30.MELD:INQ-A35.MELD'!G26)*0.1,"Warnung","")</f>
        <v/>
      </c>
      <c r="X26" s="177" t="str">
        <f>IF('INQ-A50.MELD'!M26&gt;SUM('INQ-A30.MELD:INQ-A35.MELD'!H26)*0.1,"Warnung","")</f>
        <v/>
      </c>
      <c r="Y26" s="177" t="str">
        <f>IF('INQ-A50.MELD'!N26&gt;SUM('INQ-A30.MELD:INQ-A35.MELD'!I26:K26)*0.1,"Warnung","")</f>
        <v/>
      </c>
    </row>
    <row r="27" spans="1:26" s="340" customFormat="1" ht="15.95" customHeight="1" x14ac:dyDescent="0.2">
      <c r="A27" s="77"/>
      <c r="B27" s="90" t="s">
        <v>401</v>
      </c>
      <c r="C27" s="339" t="s">
        <v>28</v>
      </c>
      <c r="D27" s="72" t="s">
        <v>29</v>
      </c>
      <c r="E27" s="4">
        <v>27</v>
      </c>
      <c r="F27" s="9"/>
      <c r="G27" s="9"/>
      <c r="H27" s="9"/>
      <c r="I27" s="9"/>
      <c r="K27" s="9"/>
      <c r="L27" s="9"/>
      <c r="M27" s="9"/>
      <c r="N27" s="9"/>
      <c r="O27" s="4">
        <v>27</v>
      </c>
      <c r="Q27" s="177" t="str">
        <f>IF('INQ-A50.MELD'!F27&gt;SUM('INQ-A30.MELD:INQ-A35.MELD'!M27)*0.1,"Warnung","")</f>
        <v/>
      </c>
      <c r="R27" s="177" t="str">
        <f>IF('INQ-A50.MELD'!G27&gt;SUM('INQ-A30.MELD:INQ-A35.MELD'!N27)*0.1,"Warnung","")</f>
        <v/>
      </c>
      <c r="S27" s="177" t="str">
        <f>IF('INQ-A50.MELD'!H27&gt;SUM('INQ-A30.MELD:INQ-A35.MELD'!O27)*0.1,"Warnung","")</f>
        <v/>
      </c>
      <c r="T27" s="177" t="str">
        <f>IF('INQ-A50.MELD'!I27&gt;SUM('INQ-A30.MELD:INQ-A35.MELD'!P27:R27)*0.1,"Warnung","")</f>
        <v/>
      </c>
      <c r="U27" s="341"/>
      <c r="V27" s="177" t="str">
        <f>IF('INQ-A50.MELD'!K27&gt;SUM('INQ-A30.MELD:INQ-A35.MELD'!F27)*0.1,"Warnung","")</f>
        <v/>
      </c>
      <c r="W27" s="177" t="str">
        <f>IF('INQ-A50.MELD'!L27&gt;SUM('INQ-A30.MELD:INQ-A35.MELD'!G27)*0.1,"Warnung","")</f>
        <v/>
      </c>
      <c r="X27" s="177" t="str">
        <f>IF('INQ-A50.MELD'!M27&gt;SUM('INQ-A30.MELD:INQ-A35.MELD'!H27)*0.1,"Warnung","")</f>
        <v/>
      </c>
      <c r="Y27" s="177" t="str">
        <f>IF('INQ-A50.MELD'!N27&gt;SUM('INQ-A30.MELD:INQ-A35.MELD'!I27:K27)*0.1,"Warnung","")</f>
        <v/>
      </c>
    </row>
    <row r="28" spans="1:26" s="340" customFormat="1" ht="15.95" customHeight="1" x14ac:dyDescent="0.2">
      <c r="A28" s="77"/>
      <c r="B28" s="90" t="s">
        <v>401</v>
      </c>
      <c r="C28" s="102" t="s">
        <v>896</v>
      </c>
      <c r="D28" s="72" t="s">
        <v>142</v>
      </c>
      <c r="E28" s="4">
        <v>50</v>
      </c>
      <c r="F28" s="9"/>
      <c r="G28" s="9"/>
      <c r="H28" s="9"/>
      <c r="I28" s="9"/>
      <c r="K28" s="9"/>
      <c r="L28" s="9"/>
      <c r="M28" s="9"/>
      <c r="N28" s="9"/>
      <c r="O28" s="4">
        <v>50</v>
      </c>
      <c r="Q28" s="177" t="str">
        <f>IF('INQ-A50.MELD'!F28&gt;SUM('INQ-A30.MELD:INQ-A35.MELD'!M28)*0.1,"Warnung","")</f>
        <v/>
      </c>
      <c r="R28" s="177" t="str">
        <f>IF('INQ-A50.MELD'!G28&gt;SUM('INQ-A30.MELD:INQ-A35.MELD'!N28)*0.1,"Warnung","")</f>
        <v/>
      </c>
      <c r="S28" s="177" t="str">
        <f>IF('INQ-A50.MELD'!H28&gt;SUM('INQ-A30.MELD:INQ-A35.MELD'!O28)*0.1,"Warnung","")</f>
        <v/>
      </c>
      <c r="T28" s="177" t="str">
        <f>IF('INQ-A50.MELD'!I28&gt;SUM('INQ-A30.MELD:INQ-A35.MELD'!P28:R28)*0.1,"Warnung","")</f>
        <v/>
      </c>
      <c r="U28" s="341"/>
      <c r="V28" s="177" t="str">
        <f>IF('INQ-A50.MELD'!K28&gt;SUM('INQ-A30.MELD:INQ-A35.MELD'!F28)*0.1,"Warnung","")</f>
        <v/>
      </c>
      <c r="W28" s="177" t="str">
        <f>IF('INQ-A50.MELD'!L28&gt;SUM('INQ-A30.MELD:INQ-A35.MELD'!G28)*0.1,"Warnung","")</f>
        <v/>
      </c>
      <c r="X28" s="177" t="str">
        <f>IF('INQ-A50.MELD'!M28&gt;SUM('INQ-A30.MELD:INQ-A35.MELD'!H28)*0.1,"Warnung","")</f>
        <v/>
      </c>
      <c r="Y28" s="177" t="str">
        <f>IF('INQ-A50.MELD'!N28&gt;SUM('INQ-A30.MELD:INQ-A35.MELD'!I28:K28)*0.1,"Warnung","")</f>
        <v/>
      </c>
    </row>
    <row r="29" spans="1:26" s="340" customFormat="1" ht="15.95" customHeight="1" x14ac:dyDescent="0.2">
      <c r="A29" s="77"/>
      <c r="B29" s="90" t="s">
        <v>401</v>
      </c>
      <c r="C29" s="339" t="s">
        <v>363</v>
      </c>
      <c r="D29" s="95" t="s">
        <v>58</v>
      </c>
      <c r="E29" s="4">
        <v>7</v>
      </c>
      <c r="F29" s="9"/>
      <c r="G29" s="9"/>
      <c r="H29" s="9"/>
      <c r="I29" s="9"/>
      <c r="K29" s="9"/>
      <c r="L29" s="9"/>
      <c r="M29" s="9"/>
      <c r="N29" s="9"/>
      <c r="O29" s="4">
        <v>7</v>
      </c>
      <c r="Q29" s="177" t="str">
        <f>IF('INQ-A50.MELD'!F29&gt;SUM('INQ-A30.MELD:INQ-A35.MELD'!M29)*0.1,"Warnung","")</f>
        <v/>
      </c>
      <c r="R29" s="177" t="str">
        <f>IF('INQ-A50.MELD'!G29&gt;SUM('INQ-A30.MELD:INQ-A35.MELD'!N29)*0.1,"Warnung","")</f>
        <v/>
      </c>
      <c r="S29" s="177" t="str">
        <f>IF('INQ-A50.MELD'!H29&gt;SUM('INQ-A30.MELD:INQ-A35.MELD'!O29)*0.1,"Warnung","")</f>
        <v/>
      </c>
      <c r="T29" s="177" t="str">
        <f>IF('INQ-A50.MELD'!I29&gt;SUM('INQ-A30.MELD:INQ-A35.MELD'!P29:R29)*0.1,"Warnung","")</f>
        <v/>
      </c>
      <c r="U29" s="341"/>
      <c r="V29" s="177" t="str">
        <f>IF('INQ-A50.MELD'!K29&gt;SUM('INQ-A30.MELD:INQ-A35.MELD'!F29)*0.1,"Warnung","")</f>
        <v/>
      </c>
      <c r="W29" s="177" t="str">
        <f>IF('INQ-A50.MELD'!L29&gt;SUM('INQ-A30.MELD:INQ-A35.MELD'!G29)*0.1,"Warnung","")</f>
        <v/>
      </c>
      <c r="X29" s="177" t="str">
        <f>IF('INQ-A50.MELD'!M29&gt;SUM('INQ-A30.MELD:INQ-A35.MELD'!H29)*0.1,"Warnung","")</f>
        <v/>
      </c>
      <c r="Y29" s="177" t="str">
        <f>IF('INQ-A50.MELD'!N29&gt;SUM('INQ-A30.MELD:INQ-A35.MELD'!I29:K29)*0.1,"Warnung","")</f>
        <v/>
      </c>
    </row>
    <row r="30" spans="1:26" s="340" customFormat="1" ht="15.95" customHeight="1" x14ac:dyDescent="0.2">
      <c r="A30" s="77"/>
      <c r="B30" s="90" t="s">
        <v>401</v>
      </c>
      <c r="C30" s="339" t="s">
        <v>359</v>
      </c>
      <c r="D30" s="95" t="s">
        <v>35</v>
      </c>
      <c r="E30" s="4">
        <v>8</v>
      </c>
      <c r="F30" s="9"/>
      <c r="G30" s="9"/>
      <c r="H30" s="9"/>
      <c r="I30" s="9"/>
      <c r="K30" s="9"/>
      <c r="L30" s="9"/>
      <c r="M30" s="9"/>
      <c r="N30" s="9"/>
      <c r="O30" s="4">
        <v>8</v>
      </c>
      <c r="Q30" s="177" t="str">
        <f>IF('INQ-A50.MELD'!F30&gt;SUM('INQ-A30.MELD:INQ-A35.MELD'!M30)*0.1,"Warnung","")</f>
        <v/>
      </c>
      <c r="R30" s="177" t="str">
        <f>IF('INQ-A50.MELD'!G30&gt;SUM('INQ-A30.MELD:INQ-A35.MELD'!N30)*0.1,"Warnung","")</f>
        <v/>
      </c>
      <c r="S30" s="177" t="str">
        <f>IF('INQ-A50.MELD'!H30&gt;SUM('INQ-A30.MELD:INQ-A35.MELD'!O30)*0.1,"Warnung","")</f>
        <v/>
      </c>
      <c r="T30" s="177" t="str">
        <f>IF('INQ-A50.MELD'!I30&gt;SUM('INQ-A30.MELD:INQ-A35.MELD'!P30:R30)*0.1,"Warnung","")</f>
        <v/>
      </c>
      <c r="U30" s="341"/>
      <c r="V30" s="177" t="str">
        <f>IF('INQ-A50.MELD'!K30&gt;SUM('INQ-A30.MELD:INQ-A35.MELD'!F30)*0.1,"Warnung","")</f>
        <v/>
      </c>
      <c r="W30" s="177" t="str">
        <f>IF('INQ-A50.MELD'!L30&gt;SUM('INQ-A30.MELD:INQ-A35.MELD'!G30)*0.1,"Warnung","")</f>
        <v/>
      </c>
      <c r="X30" s="177" t="str">
        <f>IF('INQ-A50.MELD'!M30&gt;SUM('INQ-A30.MELD:INQ-A35.MELD'!H30)*0.1,"Warnung","")</f>
        <v/>
      </c>
      <c r="Y30" s="177" t="str">
        <f>IF('INQ-A50.MELD'!N30&gt;SUM('INQ-A30.MELD:INQ-A35.MELD'!I30:K30)*0.1,"Warnung","")</f>
        <v/>
      </c>
    </row>
    <row r="31" spans="1:26" s="340" customFormat="1" ht="15.95" customHeight="1" x14ac:dyDescent="0.2">
      <c r="A31" s="77"/>
      <c r="B31" s="90" t="s">
        <v>401</v>
      </c>
      <c r="C31" s="102" t="s">
        <v>341</v>
      </c>
      <c r="D31" s="72" t="s">
        <v>143</v>
      </c>
      <c r="E31" s="4">
        <v>9</v>
      </c>
      <c r="F31" s="9"/>
      <c r="G31" s="9"/>
      <c r="H31" s="9"/>
      <c r="I31" s="9"/>
      <c r="K31" s="9"/>
      <c r="L31" s="9"/>
      <c r="M31" s="9"/>
      <c r="N31" s="9"/>
      <c r="O31" s="4">
        <v>9</v>
      </c>
      <c r="Q31" s="177" t="str">
        <f>IF('INQ-A50.MELD'!F31&gt;SUM('INQ-A30.MELD:INQ-A35.MELD'!M31)*0.1,"Warnung","")</f>
        <v/>
      </c>
      <c r="R31" s="177" t="str">
        <f>IF('INQ-A50.MELD'!G31&gt;SUM('INQ-A30.MELD:INQ-A35.MELD'!N31)*0.1,"Warnung","")</f>
        <v/>
      </c>
      <c r="S31" s="177" t="str">
        <f>IF('INQ-A50.MELD'!H31&gt;SUM('INQ-A30.MELD:INQ-A35.MELD'!O31)*0.1,"Warnung","")</f>
        <v/>
      </c>
      <c r="T31" s="177" t="str">
        <f>IF('INQ-A50.MELD'!I31&gt;SUM('INQ-A30.MELD:INQ-A35.MELD'!P31:R31)*0.1,"Warnung","")</f>
        <v/>
      </c>
      <c r="U31" s="341"/>
      <c r="V31" s="177" t="str">
        <f>IF('INQ-A50.MELD'!K31&gt;SUM('INQ-A30.MELD:INQ-A35.MELD'!F31)*0.1,"Warnung","")</f>
        <v/>
      </c>
      <c r="W31" s="177" t="str">
        <f>IF('INQ-A50.MELD'!L31&gt;SUM('INQ-A30.MELD:INQ-A35.MELD'!G31)*0.1,"Warnung","")</f>
        <v/>
      </c>
      <c r="X31" s="177" t="str">
        <f>IF('INQ-A50.MELD'!M31&gt;SUM('INQ-A30.MELD:INQ-A35.MELD'!H31)*0.1,"Warnung","")</f>
        <v/>
      </c>
      <c r="Y31" s="177" t="str">
        <f>IF('INQ-A50.MELD'!N31&gt;SUM('INQ-A30.MELD:INQ-A35.MELD'!I31:K31)*0.1,"Warnung","")</f>
        <v/>
      </c>
    </row>
    <row r="32" spans="1:26" s="340" customFormat="1" ht="15.95" customHeight="1" x14ac:dyDescent="0.2">
      <c r="A32" s="77"/>
      <c r="B32" s="90" t="s">
        <v>401</v>
      </c>
      <c r="C32" s="339" t="s">
        <v>32</v>
      </c>
      <c r="D32" s="72" t="s">
        <v>33</v>
      </c>
      <c r="E32" s="4">
        <v>10</v>
      </c>
      <c r="F32" s="9"/>
      <c r="G32" s="9"/>
      <c r="H32" s="9"/>
      <c r="I32" s="9"/>
      <c r="K32" s="9"/>
      <c r="L32" s="9"/>
      <c r="M32" s="9"/>
      <c r="N32" s="9"/>
      <c r="O32" s="4">
        <v>10</v>
      </c>
      <c r="Q32" s="177" t="str">
        <f>IF('INQ-A50.MELD'!F32&gt;SUM('INQ-A30.MELD:INQ-A35.MELD'!M32)*0.1,"Warnung","")</f>
        <v/>
      </c>
      <c r="R32" s="177" t="str">
        <f>IF('INQ-A50.MELD'!G32&gt;SUM('INQ-A30.MELD:INQ-A35.MELD'!N32)*0.1,"Warnung","")</f>
        <v/>
      </c>
      <c r="S32" s="177" t="str">
        <f>IF('INQ-A50.MELD'!H32&gt;SUM('INQ-A30.MELD:INQ-A35.MELD'!O32)*0.1,"Warnung","")</f>
        <v/>
      </c>
      <c r="T32" s="177" t="str">
        <f>IF('INQ-A50.MELD'!I32&gt;SUM('INQ-A30.MELD:INQ-A35.MELD'!P32:R32)*0.1,"Warnung","")</f>
        <v/>
      </c>
      <c r="U32" s="341"/>
      <c r="V32" s="177" t="str">
        <f>IF('INQ-A50.MELD'!K32&gt;SUM('INQ-A30.MELD:INQ-A35.MELD'!F32)*0.1,"Warnung","")</f>
        <v/>
      </c>
      <c r="W32" s="177" t="str">
        <f>IF('INQ-A50.MELD'!L32&gt;SUM('INQ-A30.MELD:INQ-A35.MELD'!G32)*0.1,"Warnung","")</f>
        <v/>
      </c>
      <c r="X32" s="177" t="str">
        <f>IF('INQ-A50.MELD'!M32&gt;SUM('INQ-A30.MELD:INQ-A35.MELD'!H32)*0.1,"Warnung","")</f>
        <v/>
      </c>
      <c r="Y32" s="177" t="str">
        <f>IF('INQ-A50.MELD'!N32&gt;SUM('INQ-A30.MELD:INQ-A35.MELD'!I32:K32)*0.1,"Warnung","")</f>
        <v/>
      </c>
    </row>
    <row r="33" spans="1:25" s="340" customFormat="1" ht="15.95" customHeight="1" x14ac:dyDescent="0.2">
      <c r="A33" s="77"/>
      <c r="B33" s="90" t="s">
        <v>401</v>
      </c>
      <c r="C33" s="102" t="s">
        <v>340</v>
      </c>
      <c r="D33" s="72" t="s">
        <v>144</v>
      </c>
      <c r="E33" s="4">
        <v>228</v>
      </c>
      <c r="F33" s="9"/>
      <c r="G33" s="9"/>
      <c r="H33" s="9"/>
      <c r="I33" s="9"/>
      <c r="K33" s="9"/>
      <c r="L33" s="9"/>
      <c r="M33" s="9"/>
      <c r="N33" s="9"/>
      <c r="O33" s="4">
        <v>228</v>
      </c>
      <c r="Q33" s="177" t="str">
        <f>IF('INQ-A50.MELD'!F33&gt;SUM('INQ-A30.MELD:INQ-A35.MELD'!M33)*0.1,"Warnung","")</f>
        <v/>
      </c>
      <c r="R33" s="177" t="str">
        <f>IF('INQ-A50.MELD'!G33&gt;SUM('INQ-A30.MELD:INQ-A35.MELD'!N33)*0.1,"Warnung","")</f>
        <v/>
      </c>
      <c r="S33" s="177" t="str">
        <f>IF('INQ-A50.MELD'!H33&gt;SUM('INQ-A30.MELD:INQ-A35.MELD'!O33)*0.1,"Warnung","")</f>
        <v/>
      </c>
      <c r="T33" s="177" t="str">
        <f>IF('INQ-A50.MELD'!I33&gt;SUM('INQ-A30.MELD:INQ-A35.MELD'!P33:R33)*0.1,"Warnung","")</f>
        <v/>
      </c>
      <c r="U33" s="341"/>
      <c r="V33" s="177" t="str">
        <f>IF('INQ-A50.MELD'!K33&gt;SUM('INQ-A30.MELD:INQ-A35.MELD'!F33)*0.1,"Warnung","")</f>
        <v/>
      </c>
      <c r="W33" s="177" t="str">
        <f>IF('INQ-A50.MELD'!L33&gt;SUM('INQ-A30.MELD:INQ-A35.MELD'!G33)*0.1,"Warnung","")</f>
        <v/>
      </c>
      <c r="X33" s="177" t="str">
        <f>IF('INQ-A50.MELD'!M33&gt;SUM('INQ-A30.MELD:INQ-A35.MELD'!H33)*0.1,"Warnung","")</f>
        <v/>
      </c>
      <c r="Y33" s="177" t="str">
        <f>IF('INQ-A50.MELD'!N33&gt;SUM('INQ-A30.MELD:INQ-A35.MELD'!I33:K33)*0.1,"Warnung","")</f>
        <v/>
      </c>
    </row>
    <row r="34" spans="1:25" s="340" customFormat="1" ht="15.95" customHeight="1" x14ac:dyDescent="0.2">
      <c r="A34" s="77"/>
      <c r="B34" s="90" t="s">
        <v>401</v>
      </c>
      <c r="C34" s="102" t="s">
        <v>428</v>
      </c>
      <c r="D34" s="72" t="s">
        <v>145</v>
      </c>
      <c r="E34" s="4">
        <v>34</v>
      </c>
      <c r="F34" s="9"/>
      <c r="G34" s="9"/>
      <c r="H34" s="9"/>
      <c r="I34" s="9"/>
      <c r="K34" s="9"/>
      <c r="L34" s="9"/>
      <c r="M34" s="9"/>
      <c r="N34" s="9"/>
      <c r="O34" s="4">
        <v>34</v>
      </c>
      <c r="Q34" s="177" t="str">
        <f>IF('INQ-A50.MELD'!F34&gt;SUM('INQ-A30.MELD:INQ-A35.MELD'!M34)*0.1,"Warnung","")</f>
        <v/>
      </c>
      <c r="R34" s="177" t="str">
        <f>IF('INQ-A50.MELD'!G34&gt;SUM('INQ-A30.MELD:INQ-A35.MELD'!N34)*0.1,"Warnung","")</f>
        <v/>
      </c>
      <c r="S34" s="177" t="str">
        <f>IF('INQ-A50.MELD'!H34&gt;SUM('INQ-A30.MELD:INQ-A35.MELD'!O34)*0.1,"Warnung","")</f>
        <v/>
      </c>
      <c r="T34" s="177" t="str">
        <f>IF('INQ-A50.MELD'!I34&gt;SUM('INQ-A30.MELD:INQ-A35.MELD'!P34:R34)*0.1,"Warnung","")</f>
        <v/>
      </c>
      <c r="U34" s="341"/>
      <c r="V34" s="177" t="str">
        <f>IF('INQ-A50.MELD'!K34&gt;SUM('INQ-A30.MELD:INQ-A35.MELD'!F34)*0.1,"Warnung","")</f>
        <v/>
      </c>
      <c r="W34" s="177" t="str">
        <f>IF('INQ-A50.MELD'!L34&gt;SUM('INQ-A30.MELD:INQ-A35.MELD'!G34)*0.1,"Warnung","")</f>
        <v/>
      </c>
      <c r="X34" s="177" t="str">
        <f>IF('INQ-A50.MELD'!M34&gt;SUM('INQ-A30.MELD:INQ-A35.MELD'!H34)*0.1,"Warnung","")</f>
        <v/>
      </c>
      <c r="Y34" s="177" t="str">
        <f>IF('INQ-A50.MELD'!N34&gt;SUM('INQ-A30.MELD:INQ-A35.MELD'!I34:K34)*0.1,"Warnung","")</f>
        <v/>
      </c>
    </row>
    <row r="35" spans="1:25" s="340" customFormat="1" ht="15.95" customHeight="1" x14ac:dyDescent="0.2">
      <c r="A35" s="77"/>
      <c r="B35" s="90" t="s">
        <v>401</v>
      </c>
      <c r="C35" s="102" t="s">
        <v>342</v>
      </c>
      <c r="D35" s="72" t="s">
        <v>146</v>
      </c>
      <c r="E35" s="4">
        <v>230</v>
      </c>
      <c r="F35" s="9"/>
      <c r="G35" s="9"/>
      <c r="H35" s="9"/>
      <c r="I35" s="9"/>
      <c r="K35" s="9"/>
      <c r="L35" s="9"/>
      <c r="M35" s="9"/>
      <c r="N35" s="9"/>
      <c r="O35" s="4">
        <v>230</v>
      </c>
      <c r="Q35" s="177" t="str">
        <f>IF('INQ-A50.MELD'!F35&gt;SUM('INQ-A30.MELD:INQ-A35.MELD'!M35)*0.1,"Warnung","")</f>
        <v/>
      </c>
      <c r="R35" s="177" t="str">
        <f>IF('INQ-A50.MELD'!G35&gt;SUM('INQ-A30.MELD:INQ-A35.MELD'!N35)*0.1,"Warnung","")</f>
        <v/>
      </c>
      <c r="S35" s="177" t="str">
        <f>IF('INQ-A50.MELD'!H35&gt;SUM('INQ-A30.MELD:INQ-A35.MELD'!O35)*0.1,"Warnung","")</f>
        <v/>
      </c>
      <c r="T35" s="177" t="str">
        <f>IF('INQ-A50.MELD'!I35&gt;SUM('INQ-A30.MELD:INQ-A35.MELD'!P35:R35)*0.1,"Warnung","")</f>
        <v/>
      </c>
      <c r="U35" s="341"/>
      <c r="V35" s="177" t="str">
        <f>IF('INQ-A50.MELD'!K35&gt;SUM('INQ-A30.MELD:INQ-A35.MELD'!F35)*0.1,"Warnung","")</f>
        <v/>
      </c>
      <c r="W35" s="177" t="str">
        <f>IF('INQ-A50.MELD'!L35&gt;SUM('INQ-A30.MELD:INQ-A35.MELD'!G35)*0.1,"Warnung","")</f>
        <v/>
      </c>
      <c r="X35" s="177" t="str">
        <f>IF('INQ-A50.MELD'!M35&gt;SUM('INQ-A30.MELD:INQ-A35.MELD'!H35)*0.1,"Warnung","")</f>
        <v/>
      </c>
      <c r="Y35" s="177" t="str">
        <f>IF('INQ-A50.MELD'!N35&gt;SUM('INQ-A30.MELD:INQ-A35.MELD'!I35:K35)*0.1,"Warnung","")</f>
        <v/>
      </c>
    </row>
    <row r="36" spans="1:25" ht="15.95" customHeight="1" x14ac:dyDescent="0.2">
      <c r="A36" s="77"/>
      <c r="B36" s="90" t="s">
        <v>401</v>
      </c>
      <c r="C36" s="100" t="s">
        <v>30</v>
      </c>
      <c r="D36" s="72" t="s">
        <v>31</v>
      </c>
      <c r="E36" s="4">
        <v>11</v>
      </c>
      <c r="F36" s="9"/>
      <c r="G36" s="9"/>
      <c r="H36" s="9"/>
      <c r="I36" s="9"/>
      <c r="K36" s="9"/>
      <c r="L36" s="9"/>
      <c r="M36" s="9"/>
      <c r="N36" s="9"/>
      <c r="O36" s="4">
        <v>11</v>
      </c>
      <c r="Q36" s="177" t="str">
        <f>IF('INQ-A50.MELD'!F36&gt;SUM('INQ-A30.MELD:INQ-A35.MELD'!M36)*0.1,"Warnung","")</f>
        <v/>
      </c>
      <c r="R36" s="177" t="str">
        <f>IF('INQ-A50.MELD'!G36&gt;SUM('INQ-A30.MELD:INQ-A35.MELD'!N36)*0.1,"Warnung","")</f>
        <v/>
      </c>
      <c r="S36" s="177" t="str">
        <f>IF('INQ-A50.MELD'!H36&gt;SUM('INQ-A30.MELD:INQ-A35.MELD'!O36)*0.1,"Warnung","")</f>
        <v/>
      </c>
      <c r="T36" s="177" t="str">
        <f>IF('INQ-A50.MELD'!I36&gt;SUM('INQ-A30.MELD:INQ-A35.MELD'!P36:R36)*0.1,"Warnung","")</f>
        <v/>
      </c>
      <c r="U36" s="341"/>
      <c r="V36" s="177" t="str">
        <f>IF('INQ-A50.MELD'!K36&gt;SUM('INQ-A30.MELD:INQ-A35.MELD'!F36)*0.1,"Warnung","")</f>
        <v/>
      </c>
      <c r="W36" s="177" t="str">
        <f>IF('INQ-A50.MELD'!L36&gt;SUM('INQ-A30.MELD:INQ-A35.MELD'!G36)*0.1,"Warnung","")</f>
        <v/>
      </c>
      <c r="X36" s="177" t="str">
        <f>IF('INQ-A50.MELD'!M36&gt;SUM('INQ-A30.MELD:INQ-A35.MELD'!H36)*0.1,"Warnung","")</f>
        <v/>
      </c>
      <c r="Y36" s="177" t="str">
        <f>IF('INQ-A50.MELD'!N36&gt;SUM('INQ-A30.MELD:INQ-A35.MELD'!I36:K36)*0.1,"Warnung","")</f>
        <v/>
      </c>
    </row>
    <row r="37" spans="1:25" ht="15.95" customHeight="1" x14ac:dyDescent="0.2">
      <c r="A37" s="77"/>
      <c r="B37" s="90" t="s">
        <v>401</v>
      </c>
      <c r="C37" s="100" t="s">
        <v>62</v>
      </c>
      <c r="D37" s="72" t="s">
        <v>63</v>
      </c>
      <c r="E37" s="4">
        <v>12</v>
      </c>
      <c r="F37" s="9"/>
      <c r="G37" s="9"/>
      <c r="H37" s="9"/>
      <c r="I37" s="9"/>
      <c r="K37" s="9"/>
      <c r="L37" s="9"/>
      <c r="M37" s="9"/>
      <c r="N37" s="9"/>
      <c r="O37" s="4">
        <v>12</v>
      </c>
      <c r="Q37" s="177" t="str">
        <f>IF('INQ-A50.MELD'!F37&gt;SUM('INQ-A30.MELD:INQ-A35.MELD'!M37)*0.1,"Warnung","")</f>
        <v/>
      </c>
      <c r="R37" s="177" t="str">
        <f>IF('INQ-A50.MELD'!G37&gt;SUM('INQ-A30.MELD:INQ-A35.MELD'!N37)*0.1,"Warnung","")</f>
        <v/>
      </c>
      <c r="S37" s="177" t="str">
        <f>IF('INQ-A50.MELD'!H37&gt;SUM('INQ-A30.MELD:INQ-A35.MELD'!O37)*0.1,"Warnung","")</f>
        <v/>
      </c>
      <c r="T37" s="177" t="str">
        <f>IF('INQ-A50.MELD'!I37&gt;SUM('INQ-A30.MELD:INQ-A35.MELD'!P37:R37)*0.1,"Warnung","")</f>
        <v/>
      </c>
      <c r="U37" s="341"/>
      <c r="V37" s="177" t="str">
        <f>IF('INQ-A50.MELD'!K37&gt;SUM('INQ-A30.MELD:INQ-A35.MELD'!F37)*0.1,"Warnung","")</f>
        <v/>
      </c>
      <c r="W37" s="177" t="str">
        <f>IF('INQ-A50.MELD'!L37&gt;SUM('INQ-A30.MELD:INQ-A35.MELD'!G37)*0.1,"Warnung","")</f>
        <v/>
      </c>
      <c r="X37" s="177" t="str">
        <f>IF('INQ-A50.MELD'!M37&gt;SUM('INQ-A30.MELD:INQ-A35.MELD'!H37)*0.1,"Warnung","")</f>
        <v/>
      </c>
      <c r="Y37" s="177" t="str">
        <f>IF('INQ-A50.MELD'!N37&gt;SUM('INQ-A30.MELD:INQ-A35.MELD'!I37:K37)*0.1,"Warnung","")</f>
        <v/>
      </c>
    </row>
    <row r="38" spans="1:25" ht="15.95" customHeight="1" x14ac:dyDescent="0.2">
      <c r="A38" s="77"/>
      <c r="B38" s="90" t="s">
        <v>401</v>
      </c>
      <c r="C38" s="100" t="s">
        <v>360</v>
      </c>
      <c r="D38" s="95" t="s">
        <v>36</v>
      </c>
      <c r="E38" s="4">
        <v>13</v>
      </c>
      <c r="F38" s="9"/>
      <c r="G38" s="9"/>
      <c r="H38" s="9"/>
      <c r="I38" s="9"/>
      <c r="K38" s="9"/>
      <c r="L38" s="9"/>
      <c r="M38" s="9"/>
      <c r="N38" s="9"/>
      <c r="O38" s="4">
        <v>13</v>
      </c>
      <c r="Q38" s="177" t="str">
        <f>IF('INQ-A50.MELD'!F38&gt;SUM('INQ-A30.MELD:INQ-A35.MELD'!M38)*0.1,"Warnung","")</f>
        <v/>
      </c>
      <c r="R38" s="177" t="str">
        <f>IF('INQ-A50.MELD'!G38&gt;SUM('INQ-A30.MELD:INQ-A35.MELD'!N38)*0.1,"Warnung","")</f>
        <v/>
      </c>
      <c r="S38" s="177" t="str">
        <f>IF('INQ-A50.MELD'!H38&gt;SUM('INQ-A30.MELD:INQ-A35.MELD'!O38)*0.1,"Warnung","")</f>
        <v/>
      </c>
      <c r="T38" s="177" t="str">
        <f>IF('INQ-A50.MELD'!I38&gt;SUM('INQ-A30.MELD:INQ-A35.MELD'!P38:R38)*0.1,"Warnung","")</f>
        <v/>
      </c>
      <c r="U38" s="341"/>
      <c r="V38" s="177" t="str">
        <f>IF('INQ-A50.MELD'!K38&gt;SUM('INQ-A30.MELD:INQ-A35.MELD'!F38)*0.1,"Warnung","")</f>
        <v/>
      </c>
      <c r="W38" s="177" t="str">
        <f>IF('INQ-A50.MELD'!L38&gt;SUM('INQ-A30.MELD:INQ-A35.MELD'!G38)*0.1,"Warnung","")</f>
        <v/>
      </c>
      <c r="X38" s="177" t="str">
        <f>IF('INQ-A50.MELD'!M38&gt;SUM('INQ-A30.MELD:INQ-A35.MELD'!H38)*0.1,"Warnung","")</f>
        <v/>
      </c>
      <c r="Y38" s="177" t="str">
        <f>IF('INQ-A50.MELD'!N38&gt;SUM('INQ-A30.MELD:INQ-A35.MELD'!I38:K38)*0.1,"Warnung","")</f>
        <v/>
      </c>
    </row>
    <row r="39" spans="1:25" ht="15.95" customHeight="1" x14ac:dyDescent="0.2">
      <c r="A39" s="77"/>
      <c r="B39" s="90" t="s">
        <v>401</v>
      </c>
      <c r="C39" s="99" t="s">
        <v>343</v>
      </c>
      <c r="D39" s="72" t="s">
        <v>147</v>
      </c>
      <c r="E39" s="4">
        <v>229</v>
      </c>
      <c r="F39" s="9"/>
      <c r="G39" s="9"/>
      <c r="H39" s="9"/>
      <c r="I39" s="9"/>
      <c r="K39" s="9"/>
      <c r="L39" s="9"/>
      <c r="M39" s="9"/>
      <c r="N39" s="9"/>
      <c r="O39" s="4">
        <v>229</v>
      </c>
      <c r="Q39" s="177" t="str">
        <f>IF('INQ-A50.MELD'!F39&gt;SUM('INQ-A30.MELD:INQ-A35.MELD'!M39)*0.1,"Warnung","")</f>
        <v/>
      </c>
      <c r="R39" s="177" t="str">
        <f>IF('INQ-A50.MELD'!G39&gt;SUM('INQ-A30.MELD:INQ-A35.MELD'!N39)*0.1,"Warnung","")</f>
        <v/>
      </c>
      <c r="S39" s="177" t="str">
        <f>IF('INQ-A50.MELD'!H39&gt;SUM('INQ-A30.MELD:INQ-A35.MELD'!O39)*0.1,"Warnung","")</f>
        <v/>
      </c>
      <c r="T39" s="177" t="str">
        <f>IF('INQ-A50.MELD'!I39&gt;SUM('INQ-A30.MELD:INQ-A35.MELD'!P39:R39)*0.1,"Warnung","")</f>
        <v/>
      </c>
      <c r="U39" s="341"/>
      <c r="V39" s="177" t="str">
        <f>IF('INQ-A50.MELD'!K39&gt;SUM('INQ-A30.MELD:INQ-A35.MELD'!F39)*0.1,"Warnung","")</f>
        <v/>
      </c>
      <c r="W39" s="177" t="str">
        <f>IF('INQ-A50.MELD'!L39&gt;SUM('INQ-A30.MELD:INQ-A35.MELD'!G39)*0.1,"Warnung","")</f>
        <v/>
      </c>
      <c r="X39" s="177" t="str">
        <f>IF('INQ-A50.MELD'!M39&gt;SUM('INQ-A30.MELD:INQ-A35.MELD'!H39)*0.1,"Warnung","")</f>
        <v/>
      </c>
      <c r="Y39" s="177" t="str">
        <f>IF('INQ-A50.MELD'!N39&gt;SUM('INQ-A30.MELD:INQ-A35.MELD'!I39:K39)*0.1,"Warnung","")</f>
        <v/>
      </c>
    </row>
    <row r="40" spans="1:25" ht="15.95" customHeight="1" x14ac:dyDescent="0.2">
      <c r="A40" s="77"/>
      <c r="B40" s="90" t="s">
        <v>401</v>
      </c>
      <c r="C40" s="100" t="s">
        <v>65</v>
      </c>
      <c r="D40" s="72" t="s">
        <v>66</v>
      </c>
      <c r="E40" s="4">
        <v>45</v>
      </c>
      <c r="F40" s="9"/>
      <c r="G40" s="9"/>
      <c r="H40" s="9"/>
      <c r="I40" s="9"/>
      <c r="K40" s="9"/>
      <c r="L40" s="9"/>
      <c r="M40" s="9"/>
      <c r="N40" s="9"/>
      <c r="O40" s="4">
        <v>45</v>
      </c>
      <c r="Q40" s="177" t="str">
        <f>IF('INQ-A50.MELD'!F40&gt;SUM('INQ-A30.MELD:INQ-A35.MELD'!M40)*0.1,"Warnung","")</f>
        <v/>
      </c>
      <c r="R40" s="177" t="str">
        <f>IF('INQ-A50.MELD'!G40&gt;SUM('INQ-A30.MELD:INQ-A35.MELD'!N40)*0.1,"Warnung","")</f>
        <v/>
      </c>
      <c r="S40" s="177" t="str">
        <f>IF('INQ-A50.MELD'!H40&gt;SUM('INQ-A30.MELD:INQ-A35.MELD'!O40)*0.1,"Warnung","")</f>
        <v/>
      </c>
      <c r="T40" s="177" t="str">
        <f>IF('INQ-A50.MELD'!I40&gt;SUM('INQ-A30.MELD:INQ-A35.MELD'!P40:R40)*0.1,"Warnung","")</f>
        <v/>
      </c>
      <c r="U40" s="341"/>
      <c r="V40" s="177" t="str">
        <f>IF('INQ-A50.MELD'!K40&gt;SUM('INQ-A30.MELD:INQ-A35.MELD'!F40)*0.1,"Warnung","")</f>
        <v/>
      </c>
      <c r="W40" s="177" t="str">
        <f>IF('INQ-A50.MELD'!L40&gt;SUM('INQ-A30.MELD:INQ-A35.MELD'!G40)*0.1,"Warnung","")</f>
        <v/>
      </c>
      <c r="X40" s="177" t="str">
        <f>IF('INQ-A50.MELD'!M40&gt;SUM('INQ-A30.MELD:INQ-A35.MELD'!H40)*0.1,"Warnung","")</f>
        <v/>
      </c>
      <c r="Y40" s="177" t="str">
        <f>IF('INQ-A50.MELD'!N40&gt;SUM('INQ-A30.MELD:INQ-A35.MELD'!I40:K40)*0.1,"Warnung","")</f>
        <v/>
      </c>
    </row>
    <row r="41" spans="1:25" ht="15.95" customHeight="1" x14ac:dyDescent="0.2">
      <c r="A41" s="77"/>
      <c r="B41" s="90" t="s">
        <v>401</v>
      </c>
      <c r="C41" s="100" t="s">
        <v>38</v>
      </c>
      <c r="D41" s="72" t="s">
        <v>39</v>
      </c>
      <c r="E41" s="4">
        <v>28</v>
      </c>
      <c r="F41" s="9"/>
      <c r="G41" s="9"/>
      <c r="H41" s="9"/>
      <c r="I41" s="9"/>
      <c r="K41" s="9"/>
      <c r="L41" s="9"/>
      <c r="M41" s="9"/>
      <c r="N41" s="9"/>
      <c r="O41" s="4">
        <v>28</v>
      </c>
      <c r="Q41" s="177" t="str">
        <f>IF('INQ-A50.MELD'!F41&gt;SUM('INQ-A30.MELD:INQ-A35.MELD'!M41)*0.1,"Warnung","")</f>
        <v/>
      </c>
      <c r="R41" s="177" t="str">
        <f>IF('INQ-A50.MELD'!G41&gt;SUM('INQ-A30.MELD:INQ-A35.MELD'!N41)*0.1,"Warnung","")</f>
        <v/>
      </c>
      <c r="S41" s="177" t="str">
        <f>IF('INQ-A50.MELD'!H41&gt;SUM('INQ-A30.MELD:INQ-A35.MELD'!O41)*0.1,"Warnung","")</f>
        <v/>
      </c>
      <c r="T41" s="177" t="str">
        <f>IF('INQ-A50.MELD'!I41&gt;SUM('INQ-A30.MELD:INQ-A35.MELD'!P41:R41)*0.1,"Warnung","")</f>
        <v/>
      </c>
      <c r="U41" s="341"/>
      <c r="V41" s="177" t="str">
        <f>IF('INQ-A50.MELD'!K41&gt;SUM('INQ-A30.MELD:INQ-A35.MELD'!F41)*0.1,"Warnung","")</f>
        <v/>
      </c>
      <c r="W41" s="177" t="str">
        <f>IF('INQ-A50.MELD'!L41&gt;SUM('INQ-A30.MELD:INQ-A35.MELD'!G41)*0.1,"Warnung","")</f>
        <v/>
      </c>
      <c r="X41" s="177" t="str">
        <f>IF('INQ-A50.MELD'!M41&gt;SUM('INQ-A30.MELD:INQ-A35.MELD'!H41)*0.1,"Warnung","")</f>
        <v/>
      </c>
      <c r="Y41" s="177" t="str">
        <f>IF('INQ-A50.MELD'!N41&gt;SUM('INQ-A30.MELD:INQ-A35.MELD'!I41:K41)*0.1,"Warnung","")</f>
        <v/>
      </c>
    </row>
    <row r="42" spans="1:25" ht="15.95" customHeight="1" x14ac:dyDescent="0.2">
      <c r="A42" s="77"/>
      <c r="B42" s="90" t="s">
        <v>401</v>
      </c>
      <c r="C42" s="100" t="s">
        <v>40</v>
      </c>
      <c r="D42" s="72" t="s">
        <v>41</v>
      </c>
      <c r="E42" s="4">
        <v>29</v>
      </c>
      <c r="F42" s="9"/>
      <c r="G42" s="9"/>
      <c r="H42" s="9"/>
      <c r="I42" s="9"/>
      <c r="K42" s="9"/>
      <c r="L42" s="9"/>
      <c r="M42" s="9"/>
      <c r="N42" s="9"/>
      <c r="O42" s="4">
        <v>29</v>
      </c>
      <c r="Q42" s="177" t="str">
        <f>IF('INQ-A50.MELD'!F42&gt;SUM('INQ-A30.MELD:INQ-A35.MELD'!M42)*0.1,"Warnung","")</f>
        <v/>
      </c>
      <c r="R42" s="177" t="str">
        <f>IF('INQ-A50.MELD'!G42&gt;SUM('INQ-A30.MELD:INQ-A35.MELD'!N42)*0.1,"Warnung","")</f>
        <v/>
      </c>
      <c r="S42" s="177" t="str">
        <f>IF('INQ-A50.MELD'!H42&gt;SUM('INQ-A30.MELD:INQ-A35.MELD'!O42)*0.1,"Warnung","")</f>
        <v/>
      </c>
      <c r="T42" s="177" t="str">
        <f>IF('INQ-A50.MELD'!I42&gt;SUM('INQ-A30.MELD:INQ-A35.MELD'!P42:R42)*0.1,"Warnung","")</f>
        <v/>
      </c>
      <c r="U42" s="341"/>
      <c r="V42" s="177" t="str">
        <f>IF('INQ-A50.MELD'!K42&gt;SUM('INQ-A30.MELD:INQ-A35.MELD'!F42)*0.1,"Warnung","")</f>
        <v/>
      </c>
      <c r="W42" s="177" t="str">
        <f>IF('INQ-A50.MELD'!L42&gt;SUM('INQ-A30.MELD:INQ-A35.MELD'!G42)*0.1,"Warnung","")</f>
        <v/>
      </c>
      <c r="X42" s="177" t="str">
        <f>IF('INQ-A50.MELD'!M42&gt;SUM('INQ-A30.MELD:INQ-A35.MELD'!H42)*0.1,"Warnung","")</f>
        <v/>
      </c>
      <c r="Y42" s="177" t="str">
        <f>IF('INQ-A50.MELD'!N42&gt;SUM('INQ-A30.MELD:INQ-A35.MELD'!I42:K42)*0.1,"Warnung","")</f>
        <v/>
      </c>
    </row>
    <row r="43" spans="1:25" ht="15.95" customHeight="1" x14ac:dyDescent="0.2">
      <c r="A43" s="77"/>
      <c r="B43" s="90" t="s">
        <v>401</v>
      </c>
      <c r="C43" s="100" t="s">
        <v>42</v>
      </c>
      <c r="D43" s="72" t="s">
        <v>43</v>
      </c>
      <c r="E43" s="4">
        <v>15</v>
      </c>
      <c r="F43" s="9"/>
      <c r="G43" s="9"/>
      <c r="H43" s="9"/>
      <c r="I43" s="9"/>
      <c r="K43" s="9"/>
      <c r="L43" s="9"/>
      <c r="M43" s="9"/>
      <c r="N43" s="9"/>
      <c r="O43" s="4">
        <v>15</v>
      </c>
      <c r="Q43" s="177" t="str">
        <f>IF('INQ-A50.MELD'!F43&gt;SUM('INQ-A30.MELD:INQ-A35.MELD'!M43)*0.1,"Warnung","")</f>
        <v/>
      </c>
      <c r="R43" s="177" t="str">
        <f>IF('INQ-A50.MELD'!G43&gt;SUM('INQ-A30.MELD:INQ-A35.MELD'!N43)*0.1,"Warnung","")</f>
        <v/>
      </c>
      <c r="S43" s="177" t="str">
        <f>IF('INQ-A50.MELD'!H43&gt;SUM('INQ-A30.MELD:INQ-A35.MELD'!O43)*0.1,"Warnung","")</f>
        <v/>
      </c>
      <c r="T43" s="177" t="str">
        <f>IF('INQ-A50.MELD'!I43&gt;SUM('INQ-A30.MELD:INQ-A35.MELD'!P43:R43)*0.1,"Warnung","")</f>
        <v/>
      </c>
      <c r="U43" s="341"/>
      <c r="V43" s="177" t="str">
        <f>IF('INQ-A50.MELD'!K43&gt;SUM('INQ-A30.MELD:INQ-A35.MELD'!F43)*0.1,"Warnung","")</f>
        <v/>
      </c>
      <c r="W43" s="177" t="str">
        <f>IF('INQ-A50.MELD'!L43&gt;SUM('INQ-A30.MELD:INQ-A35.MELD'!G43)*0.1,"Warnung","")</f>
        <v/>
      </c>
      <c r="X43" s="177" t="str">
        <f>IF('INQ-A50.MELD'!M43&gt;SUM('INQ-A30.MELD:INQ-A35.MELD'!H43)*0.1,"Warnung","")</f>
        <v/>
      </c>
      <c r="Y43" s="177" t="str">
        <f>IF('INQ-A50.MELD'!N43&gt;SUM('INQ-A30.MELD:INQ-A35.MELD'!I43:K43)*0.1,"Warnung","")</f>
        <v/>
      </c>
    </row>
    <row r="44" spans="1:25" ht="15.95" customHeight="1" x14ac:dyDescent="0.2">
      <c r="A44" s="77"/>
      <c r="B44" s="90" t="s">
        <v>401</v>
      </c>
      <c r="C44" s="100" t="s">
        <v>361</v>
      </c>
      <c r="D44" s="95" t="s">
        <v>46</v>
      </c>
      <c r="E44" s="4">
        <v>16</v>
      </c>
      <c r="F44" s="9"/>
      <c r="G44" s="9"/>
      <c r="H44" s="9"/>
      <c r="I44" s="9"/>
      <c r="K44" s="9"/>
      <c r="L44" s="9"/>
      <c r="M44" s="9"/>
      <c r="N44" s="9"/>
      <c r="O44" s="4">
        <v>16</v>
      </c>
      <c r="Q44" s="177" t="str">
        <f>IF('INQ-A50.MELD'!F44&gt;SUM('INQ-A30.MELD:INQ-A35.MELD'!M44)*0.1,"Warnung","")</f>
        <v/>
      </c>
      <c r="R44" s="177" t="str">
        <f>IF('INQ-A50.MELD'!G44&gt;SUM('INQ-A30.MELD:INQ-A35.MELD'!N44)*0.1,"Warnung","")</f>
        <v/>
      </c>
      <c r="S44" s="177" t="str">
        <f>IF('INQ-A50.MELD'!H44&gt;SUM('INQ-A30.MELD:INQ-A35.MELD'!O44)*0.1,"Warnung","")</f>
        <v/>
      </c>
      <c r="T44" s="177" t="str">
        <f>IF('INQ-A50.MELD'!I44&gt;SUM('INQ-A30.MELD:INQ-A35.MELD'!P44:R44)*0.1,"Warnung","")</f>
        <v/>
      </c>
      <c r="U44" s="341"/>
      <c r="V44" s="177" t="str">
        <f>IF('INQ-A50.MELD'!K44&gt;SUM('INQ-A30.MELD:INQ-A35.MELD'!F44)*0.1,"Warnung","")</f>
        <v/>
      </c>
      <c r="W44" s="177" t="str">
        <f>IF('INQ-A50.MELD'!L44&gt;SUM('INQ-A30.MELD:INQ-A35.MELD'!G44)*0.1,"Warnung","")</f>
        <v/>
      </c>
      <c r="X44" s="177" t="str">
        <f>IF('INQ-A50.MELD'!M44&gt;SUM('INQ-A30.MELD:INQ-A35.MELD'!H44)*0.1,"Warnung","")</f>
        <v/>
      </c>
      <c r="Y44" s="177" t="str">
        <f>IF('INQ-A50.MELD'!N44&gt;SUM('INQ-A30.MELD:INQ-A35.MELD'!I44:K44)*0.1,"Warnung","")</f>
        <v/>
      </c>
    </row>
    <row r="45" spans="1:25" ht="15.95" customHeight="1" x14ac:dyDescent="0.2">
      <c r="A45" s="77"/>
      <c r="B45" s="90" t="s">
        <v>401</v>
      </c>
      <c r="C45" s="99" t="s">
        <v>1210</v>
      </c>
      <c r="D45" s="72" t="s">
        <v>148</v>
      </c>
      <c r="E45" s="4">
        <v>47</v>
      </c>
      <c r="F45" s="9"/>
      <c r="G45" s="9"/>
      <c r="H45" s="9"/>
      <c r="I45" s="9"/>
      <c r="K45" s="9"/>
      <c r="L45" s="9"/>
      <c r="M45" s="9"/>
      <c r="N45" s="9"/>
      <c r="O45" s="4">
        <v>47</v>
      </c>
      <c r="Q45" s="177" t="str">
        <f>IF('INQ-A50.MELD'!F45&gt;SUM('INQ-A30.MELD:INQ-A35.MELD'!M45)*0.1,"Warnung","")</f>
        <v/>
      </c>
      <c r="R45" s="177" t="str">
        <f>IF('INQ-A50.MELD'!G45&gt;SUM('INQ-A30.MELD:INQ-A35.MELD'!N45)*0.1,"Warnung","")</f>
        <v/>
      </c>
      <c r="S45" s="177" t="str">
        <f>IF('INQ-A50.MELD'!H45&gt;SUM('INQ-A30.MELD:INQ-A35.MELD'!O45)*0.1,"Warnung","")</f>
        <v/>
      </c>
      <c r="T45" s="177" t="str">
        <f>IF('INQ-A50.MELD'!I45&gt;SUM('INQ-A30.MELD:INQ-A35.MELD'!P45:R45)*0.1,"Warnung","")</f>
        <v/>
      </c>
      <c r="U45" s="341"/>
      <c r="V45" s="177" t="str">
        <f>IF('INQ-A50.MELD'!K45&gt;SUM('INQ-A30.MELD:INQ-A35.MELD'!F45)*0.1,"Warnung","")</f>
        <v/>
      </c>
      <c r="W45" s="177" t="str">
        <f>IF('INQ-A50.MELD'!L45&gt;SUM('INQ-A30.MELD:INQ-A35.MELD'!G45)*0.1,"Warnung","")</f>
        <v/>
      </c>
      <c r="X45" s="177" t="str">
        <f>IF('INQ-A50.MELD'!M45&gt;SUM('INQ-A30.MELD:INQ-A35.MELD'!H45)*0.1,"Warnung","")</f>
        <v/>
      </c>
      <c r="Y45" s="177" t="str">
        <f>IF('INQ-A50.MELD'!N45&gt;SUM('INQ-A30.MELD:INQ-A35.MELD'!I45:K45)*0.1,"Warnung","")</f>
        <v/>
      </c>
    </row>
    <row r="46" spans="1:25" ht="15.95" customHeight="1" x14ac:dyDescent="0.2">
      <c r="A46" s="77"/>
      <c r="B46" s="90" t="s">
        <v>401</v>
      </c>
      <c r="C46" s="99" t="s">
        <v>429</v>
      </c>
      <c r="D46" s="72" t="s">
        <v>149</v>
      </c>
      <c r="E46" s="4">
        <v>41</v>
      </c>
      <c r="F46" s="9"/>
      <c r="G46" s="9"/>
      <c r="H46" s="9"/>
      <c r="I46" s="9"/>
      <c r="K46" s="9"/>
      <c r="L46" s="9"/>
      <c r="M46" s="9"/>
      <c r="N46" s="9"/>
      <c r="O46" s="4">
        <v>41</v>
      </c>
      <c r="Q46" s="177" t="str">
        <f>IF('INQ-A50.MELD'!F46&gt;SUM('INQ-A30.MELD:INQ-A35.MELD'!M46)*0.1,"Warnung","")</f>
        <v/>
      </c>
      <c r="R46" s="177" t="str">
        <f>IF('INQ-A50.MELD'!G46&gt;SUM('INQ-A30.MELD:INQ-A35.MELD'!N46)*0.1,"Warnung","")</f>
        <v/>
      </c>
      <c r="S46" s="177" t="str">
        <f>IF('INQ-A50.MELD'!H46&gt;SUM('INQ-A30.MELD:INQ-A35.MELD'!O46)*0.1,"Warnung","")</f>
        <v/>
      </c>
      <c r="T46" s="177" t="str">
        <f>IF('INQ-A50.MELD'!I46&gt;SUM('INQ-A30.MELD:INQ-A35.MELD'!P46:R46)*0.1,"Warnung","")</f>
        <v/>
      </c>
      <c r="U46" s="341"/>
      <c r="V46" s="177" t="str">
        <f>IF('INQ-A50.MELD'!K46&gt;SUM('INQ-A30.MELD:INQ-A35.MELD'!F46)*0.1,"Warnung","")</f>
        <v/>
      </c>
      <c r="W46" s="177" t="str">
        <f>IF('INQ-A50.MELD'!L46&gt;SUM('INQ-A30.MELD:INQ-A35.MELD'!G46)*0.1,"Warnung","")</f>
        <v/>
      </c>
      <c r="X46" s="177" t="str">
        <f>IF('INQ-A50.MELD'!M46&gt;SUM('INQ-A30.MELD:INQ-A35.MELD'!H46)*0.1,"Warnung","")</f>
        <v/>
      </c>
      <c r="Y46" s="177" t="str">
        <f>IF('INQ-A50.MELD'!N46&gt;SUM('INQ-A30.MELD:INQ-A35.MELD'!I46:K46)*0.1,"Warnung","")</f>
        <v/>
      </c>
    </row>
    <row r="47" spans="1:25" ht="15.95" customHeight="1" x14ac:dyDescent="0.2">
      <c r="A47" s="77"/>
      <c r="B47" s="90" t="s">
        <v>401</v>
      </c>
      <c r="C47" s="99" t="s">
        <v>430</v>
      </c>
      <c r="D47" s="72" t="s">
        <v>150</v>
      </c>
      <c r="E47" s="4">
        <v>236</v>
      </c>
      <c r="F47" s="9"/>
      <c r="G47" s="9"/>
      <c r="H47" s="9"/>
      <c r="I47" s="9"/>
      <c r="K47" s="9"/>
      <c r="L47" s="9"/>
      <c r="M47" s="9"/>
      <c r="N47" s="9"/>
      <c r="O47" s="4">
        <v>236</v>
      </c>
      <c r="Q47" s="177" t="str">
        <f>IF('INQ-A50.MELD'!F47&gt;SUM('INQ-A30.MELD:INQ-A35.MELD'!M47)*0.1,"Warnung","")</f>
        <v/>
      </c>
      <c r="R47" s="177" t="str">
        <f>IF('INQ-A50.MELD'!G47&gt;SUM('INQ-A30.MELD:INQ-A35.MELD'!N47)*0.1,"Warnung","")</f>
        <v/>
      </c>
      <c r="S47" s="177" t="str">
        <f>IF('INQ-A50.MELD'!H47&gt;SUM('INQ-A30.MELD:INQ-A35.MELD'!O47)*0.1,"Warnung","")</f>
        <v/>
      </c>
      <c r="T47" s="177" t="str">
        <f>IF('INQ-A50.MELD'!I47&gt;SUM('INQ-A30.MELD:INQ-A35.MELD'!P47:R47)*0.1,"Warnung","")</f>
        <v/>
      </c>
      <c r="U47" s="341"/>
      <c r="V47" s="177" t="str">
        <f>IF('INQ-A50.MELD'!K47&gt;SUM('INQ-A30.MELD:INQ-A35.MELD'!F47)*0.1,"Warnung","")</f>
        <v/>
      </c>
      <c r="W47" s="177" t="str">
        <f>IF('INQ-A50.MELD'!L47&gt;SUM('INQ-A30.MELD:INQ-A35.MELD'!G47)*0.1,"Warnung","")</f>
        <v/>
      </c>
      <c r="X47" s="177" t="str">
        <f>IF('INQ-A50.MELD'!M47&gt;SUM('INQ-A30.MELD:INQ-A35.MELD'!H47)*0.1,"Warnung","")</f>
        <v/>
      </c>
      <c r="Y47" s="177" t="str">
        <f>IF('INQ-A50.MELD'!N47&gt;SUM('INQ-A30.MELD:INQ-A35.MELD'!I47:K47)*0.1,"Warnung","")</f>
        <v/>
      </c>
    </row>
    <row r="48" spans="1:25" ht="15.95" customHeight="1" x14ac:dyDescent="0.2">
      <c r="A48" s="77"/>
      <c r="B48" s="90" t="s">
        <v>401</v>
      </c>
      <c r="C48" s="100" t="s">
        <v>47</v>
      </c>
      <c r="D48" s="72" t="s">
        <v>48</v>
      </c>
      <c r="E48" s="4">
        <v>18</v>
      </c>
      <c r="F48" s="9"/>
      <c r="G48" s="9"/>
      <c r="H48" s="9"/>
      <c r="I48" s="9"/>
      <c r="K48" s="9"/>
      <c r="L48" s="9"/>
      <c r="M48" s="9"/>
      <c r="N48" s="9"/>
      <c r="O48" s="4">
        <v>18</v>
      </c>
      <c r="Q48" s="177" t="str">
        <f>IF('INQ-A50.MELD'!F48&gt;SUM('INQ-A30.MELD:INQ-A35.MELD'!M48)*0.1,"Warnung","")</f>
        <v/>
      </c>
      <c r="R48" s="177" t="str">
        <f>IF('INQ-A50.MELD'!G48&gt;SUM('INQ-A30.MELD:INQ-A35.MELD'!N48)*0.1,"Warnung","")</f>
        <v/>
      </c>
      <c r="S48" s="177" t="str">
        <f>IF('INQ-A50.MELD'!H48&gt;SUM('INQ-A30.MELD:INQ-A35.MELD'!O48)*0.1,"Warnung","")</f>
        <v/>
      </c>
      <c r="T48" s="177" t="str">
        <f>IF('INQ-A50.MELD'!I48&gt;SUM('INQ-A30.MELD:INQ-A35.MELD'!P48:R48)*0.1,"Warnung","")</f>
        <v/>
      </c>
      <c r="U48" s="341"/>
      <c r="V48" s="177" t="str">
        <f>IF('INQ-A50.MELD'!K48&gt;SUM('INQ-A30.MELD:INQ-A35.MELD'!F48)*0.1,"Warnung","")</f>
        <v/>
      </c>
      <c r="W48" s="177" t="str">
        <f>IF('INQ-A50.MELD'!L48&gt;SUM('INQ-A30.MELD:INQ-A35.MELD'!G48)*0.1,"Warnung","")</f>
        <v/>
      </c>
      <c r="X48" s="177" t="str">
        <f>IF('INQ-A50.MELD'!M48&gt;SUM('INQ-A30.MELD:INQ-A35.MELD'!H48)*0.1,"Warnung","")</f>
        <v/>
      </c>
      <c r="Y48" s="177" t="str">
        <f>IF('INQ-A50.MELD'!N48&gt;SUM('INQ-A30.MELD:INQ-A35.MELD'!I48:K48)*0.1,"Warnung","")</f>
        <v/>
      </c>
    </row>
    <row r="49" spans="1:25" ht="15.95" customHeight="1" x14ac:dyDescent="0.2">
      <c r="A49" s="77"/>
      <c r="B49" s="90" t="s">
        <v>401</v>
      </c>
      <c r="C49" s="100" t="s">
        <v>364</v>
      </c>
      <c r="D49" s="95" t="s">
        <v>64</v>
      </c>
      <c r="E49" s="4">
        <v>19</v>
      </c>
      <c r="F49" s="9"/>
      <c r="G49" s="9"/>
      <c r="H49" s="9"/>
      <c r="I49" s="9"/>
      <c r="K49" s="9"/>
      <c r="L49" s="9"/>
      <c r="M49" s="9"/>
      <c r="N49" s="9"/>
      <c r="O49" s="4">
        <v>19</v>
      </c>
      <c r="Q49" s="177" t="str">
        <f>IF('INQ-A50.MELD'!F49&gt;SUM('INQ-A30.MELD:INQ-A35.MELD'!M49)*0.1,"Warnung","")</f>
        <v/>
      </c>
      <c r="R49" s="177" t="str">
        <f>IF('INQ-A50.MELD'!G49&gt;SUM('INQ-A30.MELD:INQ-A35.MELD'!N49)*0.1,"Warnung","")</f>
        <v/>
      </c>
      <c r="S49" s="177" t="str">
        <f>IF('INQ-A50.MELD'!H49&gt;SUM('INQ-A30.MELD:INQ-A35.MELD'!O49)*0.1,"Warnung","")</f>
        <v/>
      </c>
      <c r="T49" s="177" t="str">
        <f>IF('INQ-A50.MELD'!I49&gt;SUM('INQ-A30.MELD:INQ-A35.MELD'!P49:R49)*0.1,"Warnung","")</f>
        <v/>
      </c>
      <c r="U49" s="341"/>
      <c r="V49" s="177" t="str">
        <f>IF('INQ-A50.MELD'!K49&gt;SUM('INQ-A30.MELD:INQ-A35.MELD'!F49)*0.1,"Warnung","")</f>
        <v/>
      </c>
      <c r="W49" s="177" t="str">
        <f>IF('INQ-A50.MELD'!L49&gt;SUM('INQ-A30.MELD:INQ-A35.MELD'!G49)*0.1,"Warnung","")</f>
        <v/>
      </c>
      <c r="X49" s="177" t="str">
        <f>IF('INQ-A50.MELD'!M49&gt;SUM('INQ-A30.MELD:INQ-A35.MELD'!H49)*0.1,"Warnung","")</f>
        <v/>
      </c>
      <c r="Y49" s="177" t="str">
        <f>IF('INQ-A50.MELD'!N49&gt;SUM('INQ-A30.MELD:INQ-A35.MELD'!I49:K49)*0.1,"Warnung","")</f>
        <v/>
      </c>
    </row>
    <row r="50" spans="1:25" ht="15.95" customHeight="1" x14ac:dyDescent="0.2">
      <c r="A50" s="77"/>
      <c r="B50" s="90" t="s">
        <v>401</v>
      </c>
      <c r="C50" s="100" t="s">
        <v>49</v>
      </c>
      <c r="D50" s="72" t="s">
        <v>50</v>
      </c>
      <c r="E50" s="4">
        <v>20</v>
      </c>
      <c r="F50" s="9"/>
      <c r="G50" s="9"/>
      <c r="H50" s="9"/>
      <c r="I50" s="9"/>
      <c r="K50" s="9"/>
      <c r="L50" s="9"/>
      <c r="M50" s="9"/>
      <c r="N50" s="9"/>
      <c r="O50" s="4">
        <v>20</v>
      </c>
      <c r="Q50" s="177" t="str">
        <f>IF('INQ-A50.MELD'!F50&gt;SUM('INQ-A30.MELD:INQ-A35.MELD'!M50)*0.1,"Warnung","")</f>
        <v/>
      </c>
      <c r="R50" s="177" t="str">
        <f>IF('INQ-A50.MELD'!G50&gt;SUM('INQ-A30.MELD:INQ-A35.MELD'!N50)*0.1,"Warnung","")</f>
        <v/>
      </c>
      <c r="S50" s="177" t="str">
        <f>IF('INQ-A50.MELD'!H50&gt;SUM('INQ-A30.MELD:INQ-A35.MELD'!O50)*0.1,"Warnung","")</f>
        <v/>
      </c>
      <c r="T50" s="177" t="str">
        <f>IF('INQ-A50.MELD'!I50&gt;SUM('INQ-A30.MELD:INQ-A35.MELD'!P50:R50)*0.1,"Warnung","")</f>
        <v/>
      </c>
      <c r="U50" s="341"/>
      <c r="V50" s="177" t="str">
        <f>IF('INQ-A50.MELD'!K50&gt;SUM('INQ-A30.MELD:INQ-A35.MELD'!F50)*0.1,"Warnung","")</f>
        <v/>
      </c>
      <c r="W50" s="177" t="str">
        <f>IF('INQ-A50.MELD'!L50&gt;SUM('INQ-A30.MELD:INQ-A35.MELD'!G50)*0.1,"Warnung","")</f>
        <v/>
      </c>
      <c r="X50" s="177" t="str">
        <f>IF('INQ-A50.MELD'!M50&gt;SUM('INQ-A30.MELD:INQ-A35.MELD'!H50)*0.1,"Warnung","")</f>
        <v/>
      </c>
      <c r="Y50" s="177" t="str">
        <f>IF('INQ-A50.MELD'!N50&gt;SUM('INQ-A30.MELD:INQ-A35.MELD'!I50:K50)*0.1,"Warnung","")</f>
        <v/>
      </c>
    </row>
    <row r="51" spans="1:25" ht="15.95" customHeight="1" x14ac:dyDescent="0.2">
      <c r="A51" s="77"/>
      <c r="B51" s="90" t="s">
        <v>401</v>
      </c>
      <c r="C51" s="100" t="s">
        <v>51</v>
      </c>
      <c r="D51" s="72" t="s">
        <v>52</v>
      </c>
      <c r="E51" s="4">
        <v>21</v>
      </c>
      <c r="F51" s="9"/>
      <c r="G51" s="9"/>
      <c r="H51" s="9"/>
      <c r="I51" s="9"/>
      <c r="K51" s="9"/>
      <c r="L51" s="9"/>
      <c r="M51" s="9"/>
      <c r="N51" s="9"/>
      <c r="O51" s="4">
        <v>21</v>
      </c>
      <c r="Q51" s="177" t="str">
        <f>IF('INQ-A50.MELD'!F51&gt;SUM('INQ-A30.MELD:INQ-A35.MELD'!M51)*0.1,"Warnung","")</f>
        <v/>
      </c>
      <c r="R51" s="177" t="str">
        <f>IF('INQ-A50.MELD'!G51&gt;SUM('INQ-A30.MELD:INQ-A35.MELD'!N51)*0.1,"Warnung","")</f>
        <v/>
      </c>
      <c r="S51" s="177" t="str">
        <f>IF('INQ-A50.MELD'!H51&gt;SUM('INQ-A30.MELD:INQ-A35.MELD'!O51)*0.1,"Warnung","")</f>
        <v/>
      </c>
      <c r="T51" s="177" t="str">
        <f>IF('INQ-A50.MELD'!I51&gt;SUM('INQ-A30.MELD:INQ-A35.MELD'!P51:R51)*0.1,"Warnung","")</f>
        <v/>
      </c>
      <c r="U51" s="341"/>
      <c r="V51" s="177" t="str">
        <f>IF('INQ-A50.MELD'!K51&gt;SUM('INQ-A30.MELD:INQ-A35.MELD'!F51)*0.1,"Warnung","")</f>
        <v/>
      </c>
      <c r="W51" s="177" t="str">
        <f>IF('INQ-A50.MELD'!L51&gt;SUM('INQ-A30.MELD:INQ-A35.MELD'!G51)*0.1,"Warnung","")</f>
        <v/>
      </c>
      <c r="X51" s="177" t="str">
        <f>IF('INQ-A50.MELD'!M51&gt;SUM('INQ-A30.MELD:INQ-A35.MELD'!H51)*0.1,"Warnung","")</f>
        <v/>
      </c>
      <c r="Y51" s="177" t="str">
        <f>IF('INQ-A50.MELD'!N51&gt;SUM('INQ-A30.MELD:INQ-A35.MELD'!I51:K51)*0.1,"Warnung","")</f>
        <v/>
      </c>
    </row>
    <row r="52" spans="1:25" ht="15.95" customHeight="1" x14ac:dyDescent="0.2">
      <c r="A52" s="77"/>
      <c r="B52" s="90" t="s">
        <v>401</v>
      </c>
      <c r="C52" s="100" t="s">
        <v>362</v>
      </c>
      <c r="D52" s="95" t="s">
        <v>53</v>
      </c>
      <c r="E52" s="4">
        <v>22</v>
      </c>
      <c r="F52" s="9"/>
      <c r="G52" s="9"/>
      <c r="H52" s="9"/>
      <c r="I52" s="9"/>
      <c r="K52" s="9"/>
      <c r="L52" s="9"/>
      <c r="M52" s="9"/>
      <c r="N52" s="9"/>
      <c r="O52" s="4">
        <v>22</v>
      </c>
      <c r="Q52" s="177" t="str">
        <f>IF('INQ-A50.MELD'!F52&gt;SUM('INQ-A30.MELD:INQ-A35.MELD'!M52)*0.1,"Warnung","")</f>
        <v/>
      </c>
      <c r="R52" s="177" t="str">
        <f>IF('INQ-A50.MELD'!G52&gt;SUM('INQ-A30.MELD:INQ-A35.MELD'!N52)*0.1,"Warnung","")</f>
        <v/>
      </c>
      <c r="S52" s="177" t="str">
        <f>IF('INQ-A50.MELD'!H52&gt;SUM('INQ-A30.MELD:INQ-A35.MELD'!O52)*0.1,"Warnung","")</f>
        <v/>
      </c>
      <c r="T52" s="177" t="str">
        <f>IF('INQ-A50.MELD'!I52&gt;SUM('INQ-A30.MELD:INQ-A35.MELD'!P52:R52)*0.1,"Warnung","")</f>
        <v/>
      </c>
      <c r="U52" s="341"/>
      <c r="V52" s="177" t="str">
        <f>IF('INQ-A50.MELD'!K52&gt;SUM('INQ-A30.MELD:INQ-A35.MELD'!F52)*0.1,"Warnung","")</f>
        <v/>
      </c>
      <c r="W52" s="177" t="str">
        <f>IF('INQ-A50.MELD'!L52&gt;SUM('INQ-A30.MELD:INQ-A35.MELD'!G52)*0.1,"Warnung","")</f>
        <v/>
      </c>
      <c r="X52" s="177" t="str">
        <f>IF('INQ-A50.MELD'!M52&gt;SUM('INQ-A30.MELD:INQ-A35.MELD'!H52)*0.1,"Warnung","")</f>
        <v/>
      </c>
      <c r="Y52" s="177" t="str">
        <f>IF('INQ-A50.MELD'!N52&gt;SUM('INQ-A30.MELD:INQ-A35.MELD'!I52:K52)*0.1,"Warnung","")</f>
        <v/>
      </c>
    </row>
    <row r="53" spans="1:25" ht="15.95" customHeight="1" x14ac:dyDescent="0.2">
      <c r="A53" s="77"/>
      <c r="B53" s="90" t="s">
        <v>401</v>
      </c>
      <c r="C53" s="100" t="s">
        <v>54</v>
      </c>
      <c r="D53" s="72" t="s">
        <v>55</v>
      </c>
      <c r="E53" s="4">
        <v>23</v>
      </c>
      <c r="F53" s="9"/>
      <c r="G53" s="9"/>
      <c r="H53" s="9"/>
      <c r="I53" s="9"/>
      <c r="K53" s="9"/>
      <c r="L53" s="9"/>
      <c r="M53" s="9"/>
      <c r="N53" s="9"/>
      <c r="O53" s="4">
        <v>23</v>
      </c>
      <c r="Q53" s="177" t="str">
        <f>IF('INQ-A50.MELD'!F53&gt;SUM('INQ-A30.MELD:INQ-A35.MELD'!M53)*0.1,"Warnung","")</f>
        <v/>
      </c>
      <c r="R53" s="177" t="str">
        <f>IF('INQ-A50.MELD'!G53&gt;SUM('INQ-A30.MELD:INQ-A35.MELD'!N53)*0.1,"Warnung","")</f>
        <v/>
      </c>
      <c r="S53" s="177" t="str">
        <f>IF('INQ-A50.MELD'!H53&gt;SUM('INQ-A30.MELD:INQ-A35.MELD'!O53)*0.1,"Warnung","")</f>
        <v/>
      </c>
      <c r="T53" s="177" t="str">
        <f>IF('INQ-A50.MELD'!I53&gt;SUM('INQ-A30.MELD:INQ-A35.MELD'!P53:R53)*0.1,"Warnung","")</f>
        <v/>
      </c>
      <c r="U53" s="341"/>
      <c r="V53" s="177" t="str">
        <f>IF('INQ-A50.MELD'!K53&gt;SUM('INQ-A30.MELD:INQ-A35.MELD'!F53)*0.1,"Warnung","")</f>
        <v/>
      </c>
      <c r="W53" s="177" t="str">
        <f>IF('INQ-A50.MELD'!L53&gt;SUM('INQ-A30.MELD:INQ-A35.MELD'!G53)*0.1,"Warnung","")</f>
        <v/>
      </c>
      <c r="X53" s="177" t="str">
        <f>IF('INQ-A50.MELD'!M53&gt;SUM('INQ-A30.MELD:INQ-A35.MELD'!H53)*0.1,"Warnung","")</f>
        <v/>
      </c>
      <c r="Y53" s="177" t="str">
        <f>IF('INQ-A50.MELD'!N53&gt;SUM('INQ-A30.MELD:INQ-A35.MELD'!I53:K53)*0.1,"Warnung","")</f>
        <v/>
      </c>
    </row>
    <row r="54" spans="1:25" ht="15.95" customHeight="1" x14ac:dyDescent="0.2">
      <c r="A54" s="77"/>
      <c r="B54" s="90" t="s">
        <v>401</v>
      </c>
      <c r="C54" s="100" t="s">
        <v>1211</v>
      </c>
      <c r="D54" s="72" t="s">
        <v>67</v>
      </c>
      <c r="E54" s="4">
        <v>42</v>
      </c>
      <c r="F54" s="9"/>
      <c r="G54" s="9"/>
      <c r="H54" s="9"/>
      <c r="I54" s="9"/>
      <c r="K54" s="9"/>
      <c r="L54" s="9"/>
      <c r="M54" s="9"/>
      <c r="N54" s="9"/>
      <c r="O54" s="4">
        <v>42</v>
      </c>
      <c r="Q54" s="177" t="str">
        <f>IF('INQ-A50.MELD'!F54&gt;SUM('INQ-A30.MELD:INQ-A35.MELD'!M54)*0.1,"Warnung","")</f>
        <v/>
      </c>
      <c r="R54" s="177" t="str">
        <f>IF('INQ-A50.MELD'!G54&gt;SUM('INQ-A30.MELD:INQ-A35.MELD'!N54)*0.1,"Warnung","")</f>
        <v/>
      </c>
      <c r="S54" s="177" t="str">
        <f>IF('INQ-A50.MELD'!H54&gt;SUM('INQ-A30.MELD:INQ-A35.MELD'!O54)*0.1,"Warnung","")</f>
        <v/>
      </c>
      <c r="T54" s="177" t="str">
        <f>IF('INQ-A50.MELD'!I54&gt;SUM('INQ-A30.MELD:INQ-A35.MELD'!P54:R54)*0.1,"Warnung","")</f>
        <v/>
      </c>
      <c r="U54" s="341"/>
      <c r="V54" s="177" t="str">
        <f>IF('INQ-A50.MELD'!K54&gt;SUM('INQ-A30.MELD:INQ-A35.MELD'!F54)*0.1,"Warnung","")</f>
        <v/>
      </c>
      <c r="W54" s="177" t="str">
        <f>IF('INQ-A50.MELD'!L54&gt;SUM('INQ-A30.MELD:INQ-A35.MELD'!G54)*0.1,"Warnung","")</f>
        <v/>
      </c>
      <c r="X54" s="177" t="str">
        <f>IF('INQ-A50.MELD'!M54&gt;SUM('INQ-A30.MELD:INQ-A35.MELD'!H54)*0.1,"Warnung","")</f>
        <v/>
      </c>
      <c r="Y54" s="177" t="str">
        <f>IF('INQ-A50.MELD'!N54&gt;SUM('INQ-A30.MELD:INQ-A35.MELD'!I54:K54)*0.1,"Warnung","")</f>
        <v/>
      </c>
    </row>
    <row r="55" spans="1:25" ht="15.95" customHeight="1" x14ac:dyDescent="0.2">
      <c r="A55" s="77"/>
      <c r="B55" s="90" t="s">
        <v>401</v>
      </c>
      <c r="C55" s="99" t="s">
        <v>432</v>
      </c>
      <c r="D55" s="72" t="s">
        <v>152</v>
      </c>
      <c r="E55" s="4">
        <v>24</v>
      </c>
      <c r="F55" s="9"/>
      <c r="G55" s="9"/>
      <c r="H55" s="9"/>
      <c r="I55" s="9"/>
      <c r="K55" s="9"/>
      <c r="L55" s="9"/>
      <c r="M55" s="9"/>
      <c r="N55" s="9"/>
      <c r="O55" s="4">
        <v>24</v>
      </c>
      <c r="Q55" s="177" t="str">
        <f>IF('INQ-A50.MELD'!F55&gt;SUM('INQ-A30.MELD:INQ-A35.MELD'!M55)*0.1,"Warnung","")</f>
        <v/>
      </c>
      <c r="R55" s="177" t="str">
        <f>IF('INQ-A50.MELD'!G55&gt;SUM('INQ-A30.MELD:INQ-A35.MELD'!N55)*0.1,"Warnung","")</f>
        <v/>
      </c>
      <c r="S55" s="177" t="str">
        <f>IF('INQ-A50.MELD'!H55&gt;SUM('INQ-A30.MELD:INQ-A35.MELD'!O55)*0.1,"Warnung","")</f>
        <v/>
      </c>
      <c r="T55" s="177" t="str">
        <f>IF('INQ-A50.MELD'!I55&gt;SUM('INQ-A30.MELD:INQ-A35.MELD'!P55:R55)*0.1,"Warnung","")</f>
        <v/>
      </c>
      <c r="U55" s="341"/>
      <c r="V55" s="177" t="str">
        <f>IF('INQ-A50.MELD'!K55&gt;SUM('INQ-A30.MELD:INQ-A35.MELD'!F55)*0.1,"Warnung","")</f>
        <v/>
      </c>
      <c r="W55" s="177" t="str">
        <f>IF('INQ-A50.MELD'!L55&gt;SUM('INQ-A30.MELD:INQ-A35.MELD'!G55)*0.1,"Warnung","")</f>
        <v/>
      </c>
      <c r="X55" s="177" t="str">
        <f>IF('INQ-A50.MELD'!M55&gt;SUM('INQ-A30.MELD:INQ-A35.MELD'!H55)*0.1,"Warnung","")</f>
        <v/>
      </c>
      <c r="Y55" s="177" t="str">
        <f>IF('INQ-A50.MELD'!N55&gt;SUM('INQ-A30.MELD:INQ-A35.MELD'!I55:K55)*0.1,"Warnung","")</f>
        <v/>
      </c>
    </row>
    <row r="56" spans="1:25" ht="15.95" customHeight="1" x14ac:dyDescent="0.2">
      <c r="A56" s="77"/>
      <c r="B56" s="90" t="s">
        <v>401</v>
      </c>
      <c r="C56" s="100" t="s">
        <v>59</v>
      </c>
      <c r="D56" s="72" t="s">
        <v>60</v>
      </c>
      <c r="E56" s="4">
        <v>25</v>
      </c>
      <c r="F56" s="9"/>
      <c r="G56" s="9"/>
      <c r="H56" s="9"/>
      <c r="I56" s="9"/>
      <c r="K56" s="9"/>
      <c r="L56" s="9"/>
      <c r="M56" s="9"/>
      <c r="N56" s="9"/>
      <c r="O56" s="4">
        <v>25</v>
      </c>
      <c r="Q56" s="177" t="str">
        <f>IF('INQ-A50.MELD'!F56&gt;SUM('INQ-A30.MELD:INQ-A35.MELD'!M56)*0.1,"Warnung","")</f>
        <v/>
      </c>
      <c r="R56" s="177" t="str">
        <f>IF('INQ-A50.MELD'!G56&gt;SUM('INQ-A30.MELD:INQ-A35.MELD'!N56)*0.1,"Warnung","")</f>
        <v/>
      </c>
      <c r="S56" s="177" t="str">
        <f>IF('INQ-A50.MELD'!H56&gt;SUM('INQ-A30.MELD:INQ-A35.MELD'!O56)*0.1,"Warnung","")</f>
        <v/>
      </c>
      <c r="T56" s="177" t="str">
        <f>IF('INQ-A50.MELD'!I56&gt;SUM('INQ-A30.MELD:INQ-A35.MELD'!P56:R56)*0.1,"Warnung","")</f>
        <v/>
      </c>
      <c r="U56" s="341"/>
      <c r="V56" s="177" t="str">
        <f>IF('INQ-A50.MELD'!K56&gt;SUM('INQ-A30.MELD:INQ-A35.MELD'!F56)*0.1,"Warnung","")</f>
        <v/>
      </c>
      <c r="W56" s="177" t="str">
        <f>IF('INQ-A50.MELD'!L56&gt;SUM('INQ-A30.MELD:INQ-A35.MELD'!G56)*0.1,"Warnung","")</f>
        <v/>
      </c>
      <c r="X56" s="177" t="str">
        <f>IF('INQ-A50.MELD'!M56&gt;SUM('INQ-A30.MELD:INQ-A35.MELD'!H56)*0.1,"Warnung","")</f>
        <v/>
      </c>
      <c r="Y56" s="177" t="str">
        <f>IF('INQ-A50.MELD'!N56&gt;SUM('INQ-A30.MELD:INQ-A35.MELD'!I56:K56)*0.1,"Warnung","")</f>
        <v/>
      </c>
    </row>
    <row r="57" spans="1:25" ht="15.95" customHeight="1" x14ac:dyDescent="0.2">
      <c r="A57" s="77"/>
      <c r="B57" s="90" t="s">
        <v>401</v>
      </c>
      <c r="C57" s="99" t="s">
        <v>431</v>
      </c>
      <c r="D57" s="72" t="s">
        <v>151</v>
      </c>
      <c r="E57" s="4">
        <v>48</v>
      </c>
      <c r="F57" s="9"/>
      <c r="G57" s="9"/>
      <c r="H57" s="9"/>
      <c r="I57" s="9"/>
      <c r="K57" s="9"/>
      <c r="L57" s="9"/>
      <c r="M57" s="9"/>
      <c r="N57" s="9"/>
      <c r="O57" s="4">
        <v>48</v>
      </c>
      <c r="Q57" s="177" t="str">
        <f>IF('INQ-A50.MELD'!F57&gt;SUM('INQ-A30.MELD:INQ-A35.MELD'!M57)*0.1,"Warnung","")</f>
        <v/>
      </c>
      <c r="R57" s="177" t="str">
        <f>IF('INQ-A50.MELD'!G57&gt;SUM('INQ-A30.MELD:INQ-A35.MELD'!N57)*0.1,"Warnung","")</f>
        <v/>
      </c>
      <c r="S57" s="177" t="str">
        <f>IF('INQ-A50.MELD'!H57&gt;SUM('INQ-A30.MELD:INQ-A35.MELD'!O57)*0.1,"Warnung","")</f>
        <v/>
      </c>
      <c r="T57" s="177" t="str">
        <f>IF('INQ-A50.MELD'!I57&gt;SUM('INQ-A30.MELD:INQ-A35.MELD'!P57:R57)*0.1,"Warnung","")</f>
        <v/>
      </c>
      <c r="U57" s="341"/>
      <c r="V57" s="177" t="str">
        <f>IF('INQ-A50.MELD'!K57&gt;SUM('INQ-A30.MELD:INQ-A35.MELD'!F57)*0.1,"Warnung","")</f>
        <v/>
      </c>
      <c r="W57" s="177" t="str">
        <f>IF('INQ-A50.MELD'!L57&gt;SUM('INQ-A30.MELD:INQ-A35.MELD'!G57)*0.1,"Warnung","")</f>
        <v/>
      </c>
      <c r="X57" s="177" t="str">
        <f>IF('INQ-A50.MELD'!M57&gt;SUM('INQ-A30.MELD:INQ-A35.MELD'!H57)*0.1,"Warnung","")</f>
        <v/>
      </c>
      <c r="Y57" s="177" t="str">
        <f>IF('INQ-A50.MELD'!N57&gt;SUM('INQ-A30.MELD:INQ-A35.MELD'!I57:K57)*0.1,"Warnung","")</f>
        <v/>
      </c>
    </row>
    <row r="58" spans="1:25" ht="15.95" customHeight="1" x14ac:dyDescent="0.2">
      <c r="A58" s="77"/>
      <c r="B58" s="90" t="s">
        <v>401</v>
      </c>
      <c r="C58" s="100" t="s">
        <v>916</v>
      </c>
      <c r="D58" s="72" t="s">
        <v>57</v>
      </c>
      <c r="E58" s="4">
        <v>49</v>
      </c>
      <c r="F58" s="9"/>
      <c r="G58" s="9"/>
      <c r="H58" s="9"/>
      <c r="I58" s="9"/>
      <c r="K58" s="9"/>
      <c r="L58" s="9"/>
      <c r="M58" s="9"/>
      <c r="N58" s="9"/>
      <c r="O58" s="4">
        <v>49</v>
      </c>
      <c r="Q58" s="177" t="str">
        <f>IF('INQ-A50.MELD'!F58&gt;SUM('INQ-A30.MELD:INQ-A35.MELD'!M58)*0.1,"Warnung","")</f>
        <v/>
      </c>
      <c r="R58" s="177" t="str">
        <f>IF('INQ-A50.MELD'!G58&gt;SUM('INQ-A30.MELD:INQ-A35.MELD'!N58)*0.1,"Warnung","")</f>
        <v/>
      </c>
      <c r="S58" s="177" t="str">
        <f>IF('INQ-A50.MELD'!H58&gt;SUM('INQ-A30.MELD:INQ-A35.MELD'!O58)*0.1,"Warnung","")</f>
        <v/>
      </c>
      <c r="T58" s="177" t="str">
        <f>IF('INQ-A50.MELD'!I58&gt;SUM('INQ-A30.MELD:INQ-A35.MELD'!P58:R58)*0.1,"Warnung","")</f>
        <v/>
      </c>
      <c r="U58" s="341"/>
      <c r="V58" s="177" t="str">
        <f>IF('INQ-A50.MELD'!K58&gt;SUM('INQ-A30.MELD:INQ-A35.MELD'!F58)*0.1,"Warnung","")</f>
        <v/>
      </c>
      <c r="W58" s="177" t="str">
        <f>IF('INQ-A50.MELD'!L58&gt;SUM('INQ-A30.MELD:INQ-A35.MELD'!G58)*0.1,"Warnung","")</f>
        <v/>
      </c>
      <c r="X58" s="177" t="str">
        <f>IF('INQ-A50.MELD'!M58&gt;SUM('INQ-A30.MELD:INQ-A35.MELD'!H58)*0.1,"Warnung","")</f>
        <v/>
      </c>
      <c r="Y58" s="177" t="str">
        <f>IF('INQ-A50.MELD'!N58&gt;SUM('INQ-A30.MELD:INQ-A35.MELD'!I58:K58)*0.1,"Warnung","")</f>
        <v/>
      </c>
    </row>
    <row r="59" spans="1:25" ht="15.95" customHeight="1" x14ac:dyDescent="0.2">
      <c r="A59" s="77"/>
      <c r="B59" s="90" t="s">
        <v>401</v>
      </c>
      <c r="C59" s="100" t="s">
        <v>391</v>
      </c>
      <c r="D59" s="72" t="s">
        <v>56</v>
      </c>
      <c r="E59" s="4">
        <v>46</v>
      </c>
      <c r="F59" s="9"/>
      <c r="G59" s="9"/>
      <c r="H59" s="9"/>
      <c r="I59" s="9"/>
      <c r="K59" s="9"/>
      <c r="L59" s="9"/>
      <c r="M59" s="9"/>
      <c r="N59" s="9"/>
      <c r="O59" s="4">
        <v>46</v>
      </c>
      <c r="Q59" s="177" t="str">
        <f>IF('INQ-A50.MELD'!F59&gt;SUM('INQ-A30.MELD:INQ-A35.MELD'!M59)*0.1,"Warnung","")</f>
        <v/>
      </c>
      <c r="R59" s="177" t="str">
        <f>IF('INQ-A50.MELD'!G59&gt;SUM('INQ-A30.MELD:INQ-A35.MELD'!N59)*0.1,"Warnung","")</f>
        <v/>
      </c>
      <c r="S59" s="177" t="str">
        <f>IF('INQ-A50.MELD'!H59&gt;SUM('INQ-A30.MELD:INQ-A35.MELD'!O59)*0.1,"Warnung","")</f>
        <v/>
      </c>
      <c r="T59" s="177" t="str">
        <f>IF('INQ-A50.MELD'!I59&gt;SUM('INQ-A30.MELD:INQ-A35.MELD'!P59:R59)*0.1,"Warnung","")</f>
        <v/>
      </c>
      <c r="U59" s="341"/>
      <c r="V59" s="177" t="str">
        <f>IF('INQ-A50.MELD'!K59&gt;SUM('INQ-A30.MELD:INQ-A35.MELD'!F59)*0.1,"Warnung","")</f>
        <v/>
      </c>
      <c r="W59" s="177" t="str">
        <f>IF('INQ-A50.MELD'!L59&gt;SUM('INQ-A30.MELD:INQ-A35.MELD'!G59)*0.1,"Warnung","")</f>
        <v/>
      </c>
      <c r="X59" s="177" t="str">
        <f>IF('INQ-A50.MELD'!M59&gt;SUM('INQ-A30.MELD:INQ-A35.MELD'!H59)*0.1,"Warnung","")</f>
        <v/>
      </c>
      <c r="Y59" s="177" t="str">
        <f>IF('INQ-A50.MELD'!N59&gt;SUM('INQ-A30.MELD:INQ-A35.MELD'!I59:K59)*0.1,"Warnung","")</f>
        <v/>
      </c>
    </row>
    <row r="60" spans="1:25" ht="15.95" customHeight="1" x14ac:dyDescent="0.2">
      <c r="A60" s="77"/>
      <c r="B60" s="90" t="s">
        <v>401</v>
      </c>
      <c r="C60" s="100" t="s">
        <v>358</v>
      </c>
      <c r="D60" s="95" t="s">
        <v>34</v>
      </c>
      <c r="E60" s="4">
        <v>30</v>
      </c>
      <c r="F60" s="9"/>
      <c r="G60" s="9"/>
      <c r="H60" s="9"/>
      <c r="I60" s="9"/>
      <c r="K60" s="9"/>
      <c r="L60" s="9"/>
      <c r="M60" s="9"/>
      <c r="N60" s="9"/>
      <c r="O60" s="4">
        <v>30</v>
      </c>
      <c r="Q60" s="177" t="str">
        <f>IF('INQ-A50.MELD'!F60&gt;SUM('INQ-A30.MELD:INQ-A35.MELD'!M60)*0.1,"Warnung","")</f>
        <v/>
      </c>
      <c r="R60" s="177" t="str">
        <f>IF('INQ-A50.MELD'!G60&gt;SUM('INQ-A30.MELD:INQ-A35.MELD'!N60)*0.1,"Warnung","")</f>
        <v/>
      </c>
      <c r="S60" s="177" t="str">
        <f>IF('INQ-A50.MELD'!H60&gt;SUM('INQ-A30.MELD:INQ-A35.MELD'!O60)*0.1,"Warnung","")</f>
        <v/>
      </c>
      <c r="T60" s="177" t="str">
        <f>IF('INQ-A50.MELD'!I60&gt;SUM('INQ-A30.MELD:INQ-A35.MELD'!P60:R60)*0.1,"Warnung","")</f>
        <v/>
      </c>
      <c r="U60" s="341"/>
      <c r="V60" s="177" t="str">
        <f>IF('INQ-A50.MELD'!K60&gt;SUM('INQ-A30.MELD:INQ-A35.MELD'!F60)*0.1,"Warnung","")</f>
        <v/>
      </c>
      <c r="W60" s="177" t="str">
        <f>IF('INQ-A50.MELD'!L60&gt;SUM('INQ-A30.MELD:INQ-A35.MELD'!G60)*0.1,"Warnung","")</f>
        <v/>
      </c>
      <c r="X60" s="177" t="str">
        <f>IF('INQ-A50.MELD'!M60&gt;SUM('INQ-A30.MELD:INQ-A35.MELD'!H60)*0.1,"Warnung","")</f>
        <v/>
      </c>
      <c r="Y60" s="177" t="str">
        <f>IF('INQ-A50.MELD'!N60&gt;SUM('INQ-A30.MELD:INQ-A35.MELD'!I60:K60)*0.1,"Warnung","")</f>
        <v/>
      </c>
    </row>
    <row r="61" spans="1:25" ht="15.95" customHeight="1" x14ac:dyDescent="0.2">
      <c r="A61" s="77"/>
      <c r="B61" s="90" t="s">
        <v>401</v>
      </c>
      <c r="C61" s="100" t="s">
        <v>1212</v>
      </c>
      <c r="D61" s="72" t="s">
        <v>24</v>
      </c>
      <c r="E61" s="4">
        <v>31</v>
      </c>
      <c r="F61" s="9"/>
      <c r="G61" s="9"/>
      <c r="H61" s="9"/>
      <c r="I61" s="9"/>
      <c r="K61" s="9"/>
      <c r="L61" s="9"/>
      <c r="M61" s="9"/>
      <c r="N61" s="9"/>
      <c r="O61" s="4">
        <v>31</v>
      </c>
      <c r="Q61" s="177" t="str">
        <f>IF('INQ-A50.MELD'!F61&gt;SUM('INQ-A30.MELD:INQ-A35.MELD'!M61)*0.1,"Warnung","")</f>
        <v/>
      </c>
      <c r="R61" s="177" t="str">
        <f>IF('INQ-A50.MELD'!G61&gt;SUM('INQ-A30.MELD:INQ-A35.MELD'!N61)*0.1,"Warnung","")</f>
        <v/>
      </c>
      <c r="S61" s="177" t="str">
        <f>IF('INQ-A50.MELD'!H61&gt;SUM('INQ-A30.MELD:INQ-A35.MELD'!O61)*0.1,"Warnung","")</f>
        <v/>
      </c>
      <c r="T61" s="177" t="str">
        <f>IF('INQ-A50.MELD'!I61&gt;SUM('INQ-A30.MELD:INQ-A35.MELD'!P61:R61)*0.1,"Warnung","")</f>
        <v/>
      </c>
      <c r="U61" s="341"/>
      <c r="V61" s="177" t="str">
        <f>IF('INQ-A50.MELD'!K61&gt;SUM('INQ-A30.MELD:INQ-A35.MELD'!F61)*0.1,"Warnung","")</f>
        <v/>
      </c>
      <c r="W61" s="177" t="str">
        <f>IF('INQ-A50.MELD'!L61&gt;SUM('INQ-A30.MELD:INQ-A35.MELD'!G61)*0.1,"Warnung","")</f>
        <v/>
      </c>
      <c r="X61" s="177" t="str">
        <f>IF('INQ-A50.MELD'!M61&gt;SUM('INQ-A30.MELD:INQ-A35.MELD'!H61)*0.1,"Warnung","")</f>
        <v/>
      </c>
      <c r="Y61" s="177" t="str">
        <f>IF('INQ-A50.MELD'!N61&gt;SUM('INQ-A30.MELD:INQ-A35.MELD'!I61:K61)*0.1,"Warnung","")</f>
        <v/>
      </c>
    </row>
    <row r="62" spans="1:25" ht="15.95" customHeight="1" x14ac:dyDescent="0.2">
      <c r="A62" s="77"/>
      <c r="B62" s="90" t="s">
        <v>401</v>
      </c>
      <c r="C62" s="100" t="s">
        <v>68</v>
      </c>
      <c r="D62" s="72" t="s">
        <v>69</v>
      </c>
      <c r="E62" s="4">
        <v>32</v>
      </c>
      <c r="F62" s="9"/>
      <c r="G62" s="9"/>
      <c r="H62" s="9"/>
      <c r="I62" s="9"/>
      <c r="K62" s="9"/>
      <c r="L62" s="9"/>
      <c r="M62" s="9"/>
      <c r="N62" s="9"/>
      <c r="O62" s="4">
        <v>32</v>
      </c>
      <c r="Q62" s="177" t="str">
        <f>IF('INQ-A50.MELD'!F62&gt;SUM('INQ-A30.MELD:INQ-A35.MELD'!M62)*0.1,"Warnung","")</f>
        <v/>
      </c>
      <c r="R62" s="177" t="str">
        <f>IF('INQ-A50.MELD'!G62&gt;SUM('INQ-A30.MELD:INQ-A35.MELD'!N62)*0.1,"Warnung","")</f>
        <v/>
      </c>
      <c r="S62" s="177" t="str">
        <f>IF('INQ-A50.MELD'!H62&gt;SUM('INQ-A30.MELD:INQ-A35.MELD'!O62)*0.1,"Warnung","")</f>
        <v/>
      </c>
      <c r="T62" s="177" t="str">
        <f>IF('INQ-A50.MELD'!I62&gt;SUM('INQ-A30.MELD:INQ-A35.MELD'!P62:R62)*0.1,"Warnung","")</f>
        <v/>
      </c>
      <c r="U62" s="341"/>
      <c r="V62" s="177" t="str">
        <f>IF('INQ-A50.MELD'!K62&gt;SUM('INQ-A30.MELD:INQ-A35.MELD'!F62)*0.1,"Warnung","")</f>
        <v/>
      </c>
      <c r="W62" s="177" t="str">
        <f>IF('INQ-A50.MELD'!L62&gt;SUM('INQ-A30.MELD:INQ-A35.MELD'!G62)*0.1,"Warnung","")</f>
        <v/>
      </c>
      <c r="X62" s="177" t="str">
        <f>IF('INQ-A50.MELD'!M62&gt;SUM('INQ-A30.MELD:INQ-A35.MELD'!H62)*0.1,"Warnung","")</f>
        <v/>
      </c>
      <c r="Y62" s="177" t="str">
        <f>IF('INQ-A50.MELD'!N62&gt;SUM('INQ-A30.MELD:INQ-A35.MELD'!I62:K62)*0.1,"Warnung","")</f>
        <v/>
      </c>
    </row>
    <row r="63" spans="1:25" ht="15.95" customHeight="1" x14ac:dyDescent="0.2">
      <c r="A63" s="77"/>
      <c r="B63" s="90" t="s">
        <v>401</v>
      </c>
      <c r="C63" s="99" t="s">
        <v>433</v>
      </c>
      <c r="D63" s="72" t="s">
        <v>153</v>
      </c>
      <c r="E63" s="4">
        <v>43</v>
      </c>
      <c r="F63" s="63"/>
      <c r="G63" s="63"/>
      <c r="H63" s="63"/>
      <c r="I63" s="63"/>
      <c r="K63" s="63"/>
      <c r="L63" s="63"/>
      <c r="M63" s="63"/>
      <c r="N63" s="63"/>
      <c r="O63" s="4">
        <v>43</v>
      </c>
      <c r="Q63" s="177" t="str">
        <f>IF('INQ-A50.MELD'!F63&gt;SUM('INQ-A30.MELD:INQ-A35.MELD'!M63)*0.1,"Warnung","")</f>
        <v/>
      </c>
      <c r="R63" s="177" t="str">
        <f>IF('INQ-A50.MELD'!G63&gt;SUM('INQ-A30.MELD:INQ-A35.MELD'!N63)*0.1,"Warnung","")</f>
        <v/>
      </c>
      <c r="S63" s="177" t="str">
        <f>IF('INQ-A50.MELD'!H63&gt;SUM('INQ-A30.MELD:INQ-A35.MELD'!O63)*0.1,"Warnung","")</f>
        <v/>
      </c>
      <c r="T63" s="177" t="str">
        <f>IF('INQ-A50.MELD'!I63&gt;SUM('INQ-A30.MELD:INQ-A35.MELD'!P63:R63)*0.1,"Warnung","")</f>
        <v/>
      </c>
      <c r="U63" s="341"/>
      <c r="V63" s="177" t="str">
        <f>IF('INQ-A50.MELD'!K63&gt;SUM('INQ-A30.MELD:INQ-A35.MELD'!F63)*0.1,"Warnung","")</f>
        <v/>
      </c>
      <c r="W63" s="177" t="str">
        <f>IF('INQ-A50.MELD'!L63&gt;SUM('INQ-A30.MELD:INQ-A35.MELD'!G63)*0.1,"Warnung","")</f>
        <v/>
      </c>
      <c r="X63" s="177" t="str">
        <f>IF('INQ-A50.MELD'!M63&gt;SUM('INQ-A30.MELD:INQ-A35.MELD'!H63)*0.1,"Warnung","")</f>
        <v/>
      </c>
      <c r="Y63" s="177" t="str">
        <f>IF('INQ-A50.MELD'!N63&gt;SUM('INQ-A30.MELD:INQ-A35.MELD'!I63:K63)*0.1,"Warnung","")</f>
        <v/>
      </c>
    </row>
    <row r="64" spans="1:25" ht="15.95" customHeight="1" x14ac:dyDescent="0.2">
      <c r="A64" s="77"/>
      <c r="B64" s="90" t="s">
        <v>401</v>
      </c>
      <c r="C64" s="100" t="s">
        <v>44</v>
      </c>
      <c r="D64" s="72" t="s">
        <v>45</v>
      </c>
      <c r="E64" s="4">
        <v>33</v>
      </c>
      <c r="F64" s="63"/>
      <c r="G64" s="63"/>
      <c r="H64" s="63"/>
      <c r="I64" s="63"/>
      <c r="K64" s="63"/>
      <c r="L64" s="63"/>
      <c r="M64" s="63"/>
      <c r="N64" s="63"/>
      <c r="O64" s="4">
        <v>33</v>
      </c>
      <c r="Q64" s="177" t="str">
        <f>IF('INQ-A50.MELD'!F64&gt;SUM('INQ-A30.MELD:INQ-A35.MELD'!M64)*0.1,"Warnung","")</f>
        <v/>
      </c>
      <c r="R64" s="177" t="str">
        <f>IF('INQ-A50.MELD'!G64&gt;SUM('INQ-A30.MELD:INQ-A35.MELD'!N64)*0.1,"Warnung","")</f>
        <v/>
      </c>
      <c r="S64" s="177" t="str">
        <f>IF('INQ-A50.MELD'!H64&gt;SUM('INQ-A30.MELD:INQ-A35.MELD'!O64)*0.1,"Warnung","")</f>
        <v/>
      </c>
      <c r="T64" s="177" t="str">
        <f>IF('INQ-A50.MELD'!I64&gt;SUM('INQ-A30.MELD:INQ-A35.MELD'!P64:R64)*0.1,"Warnung","")</f>
        <v/>
      </c>
      <c r="U64" s="341"/>
      <c r="V64" s="177" t="str">
        <f>IF('INQ-A50.MELD'!K64&gt;SUM('INQ-A30.MELD:INQ-A35.MELD'!F64)*0.1,"Warnung","")</f>
        <v/>
      </c>
      <c r="W64" s="177" t="str">
        <f>IF('INQ-A50.MELD'!L64&gt;SUM('INQ-A30.MELD:INQ-A35.MELD'!G64)*0.1,"Warnung","")</f>
        <v/>
      </c>
      <c r="X64" s="177" t="str">
        <f>IF('INQ-A50.MELD'!M64&gt;SUM('INQ-A30.MELD:INQ-A35.MELD'!H64)*0.1,"Warnung","")</f>
        <v/>
      </c>
      <c r="Y64" s="177" t="str">
        <f>IF('INQ-A50.MELD'!N64&gt;SUM('INQ-A30.MELD:INQ-A35.MELD'!I64:K64)*0.1,"Warnung","")</f>
        <v/>
      </c>
    </row>
    <row r="65" spans="1:25" ht="15.95" customHeight="1" x14ac:dyDescent="0.2">
      <c r="A65" s="77"/>
      <c r="B65" s="90" t="s">
        <v>401</v>
      </c>
      <c r="C65" s="100" t="s">
        <v>917</v>
      </c>
      <c r="D65" s="95" t="s">
        <v>61</v>
      </c>
      <c r="E65" s="4">
        <v>35</v>
      </c>
      <c r="F65" s="9"/>
      <c r="G65" s="9"/>
      <c r="H65" s="9"/>
      <c r="I65" s="9"/>
      <c r="K65" s="9"/>
      <c r="L65" s="9"/>
      <c r="M65" s="9"/>
      <c r="N65" s="9"/>
      <c r="O65" s="4">
        <v>35</v>
      </c>
      <c r="Q65" s="177" t="str">
        <f>IF('INQ-A50.MELD'!F65&gt;SUM('INQ-A30.MELD:INQ-A35.MELD'!M65)*0.1,"Warnung","")</f>
        <v/>
      </c>
      <c r="R65" s="177" t="str">
        <f>IF('INQ-A50.MELD'!G65&gt;SUM('INQ-A30.MELD:INQ-A35.MELD'!N65)*0.1,"Warnung","")</f>
        <v/>
      </c>
      <c r="S65" s="177" t="str">
        <f>IF('INQ-A50.MELD'!H65&gt;SUM('INQ-A30.MELD:INQ-A35.MELD'!O65)*0.1,"Warnung","")</f>
        <v/>
      </c>
      <c r="T65" s="177" t="str">
        <f>IF('INQ-A50.MELD'!I65&gt;SUM('INQ-A30.MELD:INQ-A35.MELD'!P65:R65)*0.1,"Warnung","")</f>
        <v/>
      </c>
      <c r="U65" s="341"/>
      <c r="V65" s="177" t="str">
        <f>IF('INQ-A50.MELD'!K65&gt;SUM('INQ-A30.MELD:INQ-A35.MELD'!F65)*0.1,"Warnung","")</f>
        <v/>
      </c>
      <c r="W65" s="177" t="str">
        <f>IF('INQ-A50.MELD'!L65&gt;SUM('INQ-A30.MELD:INQ-A35.MELD'!G65)*0.1,"Warnung","")</f>
        <v/>
      </c>
      <c r="X65" s="177" t="str">
        <f>IF('INQ-A50.MELD'!M65&gt;SUM('INQ-A30.MELD:INQ-A35.MELD'!H65)*0.1,"Warnung","")</f>
        <v/>
      </c>
      <c r="Y65" s="177" t="str">
        <f>IF('INQ-A50.MELD'!N65&gt;SUM('INQ-A30.MELD:INQ-A35.MELD'!I65:K65)*0.1,"Warnung","")</f>
        <v/>
      </c>
    </row>
    <row r="66" spans="1:25" ht="15.95" customHeight="1" x14ac:dyDescent="0.2">
      <c r="A66" s="77"/>
      <c r="B66" s="90" t="s">
        <v>401</v>
      </c>
      <c r="C66" s="100" t="s">
        <v>918</v>
      </c>
      <c r="D66" s="72" t="s">
        <v>37</v>
      </c>
      <c r="E66" s="4">
        <v>36</v>
      </c>
      <c r="F66" s="9"/>
      <c r="G66" s="9"/>
      <c r="H66" s="9"/>
      <c r="I66" s="9"/>
      <c r="K66" s="9"/>
      <c r="L66" s="9"/>
      <c r="M66" s="9"/>
      <c r="N66" s="9"/>
      <c r="O66" s="4">
        <v>36</v>
      </c>
      <c r="Q66" s="177" t="str">
        <f>IF('INQ-A50.MELD'!F66&gt;SUM('INQ-A30.MELD:INQ-A35.MELD'!M66)*0.1,"Warnung","")</f>
        <v/>
      </c>
      <c r="R66" s="177" t="str">
        <f>IF('INQ-A50.MELD'!G66&gt;SUM('INQ-A30.MELD:INQ-A35.MELD'!N66)*0.1,"Warnung","")</f>
        <v/>
      </c>
      <c r="S66" s="177" t="str">
        <f>IF('INQ-A50.MELD'!H66&gt;SUM('INQ-A30.MELD:INQ-A35.MELD'!O66)*0.1,"Warnung","")</f>
        <v/>
      </c>
      <c r="T66" s="177" t="str">
        <f>IF('INQ-A50.MELD'!I66&gt;SUM('INQ-A30.MELD:INQ-A35.MELD'!P66:R66)*0.1,"Warnung","")</f>
        <v/>
      </c>
      <c r="U66" s="341"/>
      <c r="V66" s="177" t="str">
        <f>IF('INQ-A50.MELD'!K66&gt;SUM('INQ-A30.MELD:INQ-A35.MELD'!F66)*0.1,"Warnung","")</f>
        <v/>
      </c>
      <c r="W66" s="177" t="str">
        <f>IF('INQ-A50.MELD'!L66&gt;SUM('INQ-A30.MELD:INQ-A35.MELD'!G66)*0.1,"Warnung","")</f>
        <v/>
      </c>
      <c r="X66" s="177" t="str">
        <f>IF('INQ-A50.MELD'!M66&gt;SUM('INQ-A30.MELD:INQ-A35.MELD'!H66)*0.1,"Warnung","")</f>
        <v/>
      </c>
      <c r="Y66" s="177" t="str">
        <f>IF('INQ-A50.MELD'!N66&gt;SUM('INQ-A30.MELD:INQ-A35.MELD'!I66:K66)*0.1,"Warnung","")</f>
        <v/>
      </c>
    </row>
    <row r="67" spans="1:25" ht="35.1" customHeight="1" thickBot="1" x14ac:dyDescent="0.25">
      <c r="A67" s="77"/>
      <c r="B67" s="107" t="s">
        <v>415</v>
      </c>
      <c r="C67" s="108"/>
      <c r="D67" s="109" t="s">
        <v>84</v>
      </c>
      <c r="E67" s="8"/>
      <c r="F67" s="315">
        <f>SUM(F68,F74)</f>
        <v>0</v>
      </c>
      <c r="G67" s="315">
        <f>SUM(G68,G74)</f>
        <v>0</v>
      </c>
      <c r="H67" s="315">
        <f>SUM(H68,H74)</f>
        <v>0</v>
      </c>
      <c r="I67" s="315">
        <f>SUM(I68,I74)</f>
        <v>0</v>
      </c>
      <c r="K67" s="315">
        <f>SUM(K68,K74)</f>
        <v>0</v>
      </c>
      <c r="L67" s="315">
        <f>SUM(L68,L74)</f>
        <v>0</v>
      </c>
      <c r="M67" s="315">
        <f>SUM(M68,M74)</f>
        <v>0</v>
      </c>
      <c r="N67" s="315">
        <f>SUM(N68,N74)</f>
        <v>0</v>
      </c>
      <c r="O67" s="8"/>
    </row>
    <row r="68" spans="1:25" ht="35.1" customHeight="1" thickTop="1" thickBot="1" x14ac:dyDescent="0.25">
      <c r="A68" s="77"/>
      <c r="B68" s="110" t="s">
        <v>395</v>
      </c>
      <c r="C68" s="111"/>
      <c r="D68" s="112" t="s">
        <v>1057</v>
      </c>
      <c r="E68" s="4"/>
      <c r="F68" s="315">
        <f>SUM(F69:F73)</f>
        <v>0</v>
      </c>
      <c r="G68" s="315">
        <f>SUM(G69:G73)</f>
        <v>0</v>
      </c>
      <c r="H68" s="315">
        <f>SUM(H69:H73)</f>
        <v>0</v>
      </c>
      <c r="I68" s="315">
        <f>SUM(I69:I73)</f>
        <v>0</v>
      </c>
      <c r="K68" s="315">
        <f>SUM(K69:K73)</f>
        <v>0</v>
      </c>
      <c r="L68" s="315">
        <f>SUM(L69:L73)</f>
        <v>0</v>
      </c>
      <c r="M68" s="315">
        <f>SUM(M69:M73)</f>
        <v>0</v>
      </c>
      <c r="N68" s="315">
        <f>SUM(N69:N73)</f>
        <v>0</v>
      </c>
      <c r="O68" s="4"/>
    </row>
    <row r="69" spans="1:25" ht="15.95" customHeight="1" thickTop="1" x14ac:dyDescent="0.2">
      <c r="A69" s="77"/>
      <c r="B69" s="90" t="s">
        <v>395</v>
      </c>
      <c r="C69" s="102" t="s">
        <v>70</v>
      </c>
      <c r="D69" s="72" t="s">
        <v>71</v>
      </c>
      <c r="E69" s="4">
        <v>103</v>
      </c>
      <c r="F69" s="9"/>
      <c r="G69" s="9"/>
      <c r="H69" s="9"/>
      <c r="I69" s="9"/>
      <c r="K69" s="9"/>
      <c r="L69" s="9"/>
      <c r="M69" s="9"/>
      <c r="N69" s="9"/>
      <c r="O69" s="4">
        <v>103</v>
      </c>
      <c r="Q69" s="177" t="str">
        <f>IF('INQ-A50.MELD'!F69&gt;SUM('INQ-A30.MELD:INQ-A35.MELD'!M69)*0.1,"Warnung","")</f>
        <v/>
      </c>
      <c r="R69" s="177" t="str">
        <f>IF('INQ-A50.MELD'!G69&gt;SUM('INQ-A30.MELD:INQ-A35.MELD'!N69)*0.1,"Warnung","")</f>
        <v/>
      </c>
      <c r="S69" s="177" t="str">
        <f>IF('INQ-A50.MELD'!H69&gt;SUM('INQ-A30.MELD:INQ-A35.MELD'!O69)*0.1,"Warnung","")</f>
        <v/>
      </c>
      <c r="T69" s="177" t="str">
        <f>IF('INQ-A50.MELD'!I69&gt;SUM('INQ-A30.MELD:INQ-A35.MELD'!P69:R69)*0.1,"Warnung","")</f>
        <v/>
      </c>
      <c r="U69" s="341"/>
      <c r="V69" s="177" t="str">
        <f>IF('INQ-A50.MELD'!K69&gt;SUM('INQ-A30.MELD:INQ-A35.MELD'!F69)*0.1,"Warnung","")</f>
        <v/>
      </c>
      <c r="W69" s="177" t="str">
        <f>IF('INQ-A50.MELD'!L69&gt;SUM('INQ-A30.MELD:INQ-A35.MELD'!G69)*0.1,"Warnung","")</f>
        <v/>
      </c>
      <c r="X69" s="177" t="str">
        <f>IF('INQ-A50.MELD'!M69&gt;SUM('INQ-A30.MELD:INQ-A35.MELD'!H69)*0.1,"Warnung","")</f>
        <v/>
      </c>
      <c r="Y69" s="177" t="str">
        <f>IF('INQ-A50.MELD'!N69&gt;SUM('INQ-A30.MELD:INQ-A35.MELD'!I69:K69)*0.1,"Warnung","")</f>
        <v/>
      </c>
    </row>
    <row r="70" spans="1:25" s="340" customFormat="1" ht="15.95" customHeight="1" x14ac:dyDescent="0.2">
      <c r="A70" s="77"/>
      <c r="B70" s="90" t="s">
        <v>395</v>
      </c>
      <c r="C70" s="102" t="s">
        <v>434</v>
      </c>
      <c r="D70" s="72" t="s">
        <v>154</v>
      </c>
      <c r="E70" s="4">
        <v>104</v>
      </c>
      <c r="F70" s="9"/>
      <c r="G70" s="9"/>
      <c r="H70" s="9"/>
      <c r="I70" s="9"/>
      <c r="K70" s="9"/>
      <c r="L70" s="9"/>
      <c r="M70" s="9"/>
      <c r="N70" s="9"/>
      <c r="O70" s="4">
        <v>104</v>
      </c>
      <c r="Q70" s="177" t="str">
        <f>IF('INQ-A50.MELD'!F70&gt;SUM('INQ-A30.MELD:INQ-A35.MELD'!M70)*0.1,"Warnung","")</f>
        <v/>
      </c>
      <c r="R70" s="177" t="str">
        <f>IF('INQ-A50.MELD'!G70&gt;SUM('INQ-A30.MELD:INQ-A35.MELD'!N70)*0.1,"Warnung","")</f>
        <v/>
      </c>
      <c r="S70" s="177" t="str">
        <f>IF('INQ-A50.MELD'!H70&gt;SUM('INQ-A30.MELD:INQ-A35.MELD'!O70)*0.1,"Warnung","")</f>
        <v/>
      </c>
      <c r="T70" s="177" t="str">
        <f>IF('INQ-A50.MELD'!I70&gt;SUM('INQ-A30.MELD:INQ-A35.MELD'!P70:R70)*0.1,"Warnung","")</f>
        <v/>
      </c>
      <c r="U70" s="341"/>
      <c r="V70" s="177" t="str">
        <f>IF('INQ-A50.MELD'!K70&gt;SUM('INQ-A30.MELD:INQ-A35.MELD'!F70)*0.1,"Warnung","")</f>
        <v/>
      </c>
      <c r="W70" s="177" t="str">
        <f>IF('INQ-A50.MELD'!L70&gt;SUM('INQ-A30.MELD:INQ-A35.MELD'!G70)*0.1,"Warnung","")</f>
        <v/>
      </c>
      <c r="X70" s="177" t="str">
        <f>IF('INQ-A50.MELD'!M70&gt;SUM('INQ-A30.MELD:INQ-A35.MELD'!H70)*0.1,"Warnung","")</f>
        <v/>
      </c>
      <c r="Y70" s="177" t="str">
        <f>IF('INQ-A50.MELD'!N70&gt;SUM('INQ-A30.MELD:INQ-A35.MELD'!I70:K70)*0.1,"Warnung","")</f>
        <v/>
      </c>
    </row>
    <row r="71" spans="1:25" s="340" customFormat="1" ht="15.95" customHeight="1" x14ac:dyDescent="0.2">
      <c r="A71" s="77"/>
      <c r="B71" s="90" t="s">
        <v>395</v>
      </c>
      <c r="C71" s="102" t="s">
        <v>813</v>
      </c>
      <c r="D71" s="72" t="s">
        <v>155</v>
      </c>
      <c r="E71" s="4">
        <v>126</v>
      </c>
      <c r="F71" s="9"/>
      <c r="G71" s="9"/>
      <c r="H71" s="9"/>
      <c r="I71" s="9"/>
      <c r="K71" s="9"/>
      <c r="L71" s="9"/>
      <c r="M71" s="9"/>
      <c r="N71" s="9"/>
      <c r="O71" s="4">
        <v>126</v>
      </c>
      <c r="Q71" s="177" t="str">
        <f>IF('INQ-A50.MELD'!F71&gt;SUM('INQ-A30.MELD:INQ-A35.MELD'!M71)*0.1,"Warnung","")</f>
        <v/>
      </c>
      <c r="R71" s="177" t="str">
        <f>IF('INQ-A50.MELD'!G71&gt;SUM('INQ-A30.MELD:INQ-A35.MELD'!N71)*0.1,"Warnung","")</f>
        <v/>
      </c>
      <c r="S71" s="177" t="str">
        <f>IF('INQ-A50.MELD'!H71&gt;SUM('INQ-A30.MELD:INQ-A35.MELD'!O71)*0.1,"Warnung","")</f>
        <v/>
      </c>
      <c r="T71" s="177" t="str">
        <f>IF('INQ-A50.MELD'!I71&gt;SUM('INQ-A30.MELD:INQ-A35.MELD'!P71:R71)*0.1,"Warnung","")</f>
        <v/>
      </c>
      <c r="U71" s="341"/>
      <c r="V71" s="177" t="str">
        <f>IF('INQ-A50.MELD'!K71&gt;SUM('INQ-A30.MELD:INQ-A35.MELD'!F71)*0.1,"Warnung","")</f>
        <v/>
      </c>
      <c r="W71" s="177" t="str">
        <f>IF('INQ-A50.MELD'!L71&gt;SUM('INQ-A30.MELD:INQ-A35.MELD'!G71)*0.1,"Warnung","")</f>
        <v/>
      </c>
      <c r="X71" s="177" t="str">
        <f>IF('INQ-A50.MELD'!M71&gt;SUM('INQ-A30.MELD:INQ-A35.MELD'!H71)*0.1,"Warnung","")</f>
        <v/>
      </c>
      <c r="Y71" s="177" t="str">
        <f>IF('INQ-A50.MELD'!N71&gt;SUM('INQ-A30.MELD:INQ-A35.MELD'!I71:K71)*0.1,"Warnung","")</f>
        <v/>
      </c>
    </row>
    <row r="72" spans="1:25" s="340" customFormat="1" ht="15.95" customHeight="1" x14ac:dyDescent="0.2">
      <c r="A72" s="77"/>
      <c r="B72" s="90" t="s">
        <v>395</v>
      </c>
      <c r="C72" s="102" t="s">
        <v>392</v>
      </c>
      <c r="D72" s="95" t="s">
        <v>73</v>
      </c>
      <c r="E72" s="4">
        <v>130</v>
      </c>
      <c r="F72" s="9"/>
      <c r="G72" s="9"/>
      <c r="H72" s="9"/>
      <c r="I72" s="9"/>
      <c r="K72" s="9"/>
      <c r="L72" s="9"/>
      <c r="M72" s="9"/>
      <c r="N72" s="9"/>
      <c r="O72" s="4">
        <v>130</v>
      </c>
      <c r="Q72" s="177" t="str">
        <f>IF('INQ-A50.MELD'!F72&gt;SUM('INQ-A30.MELD:INQ-A35.MELD'!M72)*0.1,"Warnung","")</f>
        <v/>
      </c>
      <c r="R72" s="177" t="str">
        <f>IF('INQ-A50.MELD'!G72&gt;SUM('INQ-A30.MELD:INQ-A35.MELD'!N72)*0.1,"Warnung","")</f>
        <v/>
      </c>
      <c r="S72" s="177" t="str">
        <f>IF('INQ-A50.MELD'!H72&gt;SUM('INQ-A30.MELD:INQ-A35.MELD'!O72)*0.1,"Warnung","")</f>
        <v/>
      </c>
      <c r="T72" s="177" t="str">
        <f>IF('INQ-A50.MELD'!I72&gt;SUM('INQ-A30.MELD:INQ-A35.MELD'!P72:R72)*0.1,"Warnung","")</f>
        <v/>
      </c>
      <c r="U72" s="341"/>
      <c r="V72" s="177" t="str">
        <f>IF('INQ-A50.MELD'!K72&gt;SUM('INQ-A30.MELD:INQ-A35.MELD'!F72)*0.1,"Warnung","")</f>
        <v/>
      </c>
      <c r="W72" s="177" t="str">
        <f>IF('INQ-A50.MELD'!L72&gt;SUM('INQ-A30.MELD:INQ-A35.MELD'!G72)*0.1,"Warnung","")</f>
        <v/>
      </c>
      <c r="X72" s="177" t="str">
        <f>IF('INQ-A50.MELD'!M72&gt;SUM('INQ-A30.MELD:INQ-A35.MELD'!H72)*0.1,"Warnung","")</f>
        <v/>
      </c>
      <c r="Y72" s="177" t="str">
        <f>IF('INQ-A50.MELD'!N72&gt;SUM('INQ-A30.MELD:INQ-A35.MELD'!I72:K72)*0.1,"Warnung","")</f>
        <v/>
      </c>
    </row>
    <row r="73" spans="1:25" ht="15.95" customHeight="1" x14ac:dyDescent="0.2">
      <c r="A73" s="77"/>
      <c r="B73" s="90" t="s">
        <v>395</v>
      </c>
      <c r="C73" s="99" t="s">
        <v>156</v>
      </c>
      <c r="D73" s="72" t="s">
        <v>157</v>
      </c>
      <c r="E73" s="4">
        <v>153</v>
      </c>
      <c r="F73" s="9"/>
      <c r="G73" s="9"/>
      <c r="H73" s="9"/>
      <c r="I73" s="9"/>
      <c r="K73" s="9"/>
      <c r="L73" s="9"/>
      <c r="M73" s="9"/>
      <c r="N73" s="9"/>
      <c r="O73" s="4">
        <v>153</v>
      </c>
      <c r="Q73" s="177" t="str">
        <f>IF('INQ-A50.MELD'!F73&gt;SUM('INQ-A30.MELD:INQ-A35.MELD'!M73)*0.1,"Warnung","")</f>
        <v/>
      </c>
      <c r="R73" s="177" t="str">
        <f>IF('INQ-A50.MELD'!G73&gt;SUM('INQ-A30.MELD:INQ-A35.MELD'!N73)*0.1,"Warnung","")</f>
        <v/>
      </c>
      <c r="S73" s="177" t="str">
        <f>IF('INQ-A50.MELD'!H73&gt;SUM('INQ-A30.MELD:INQ-A35.MELD'!O73)*0.1,"Warnung","")</f>
        <v/>
      </c>
      <c r="T73" s="177" t="str">
        <f>IF('INQ-A50.MELD'!I73&gt;SUM('INQ-A30.MELD:INQ-A35.MELD'!P73:R73)*0.1,"Warnung","")</f>
        <v/>
      </c>
      <c r="U73" s="341"/>
      <c r="V73" s="177" t="str">
        <f>IF('INQ-A50.MELD'!K73&gt;SUM('INQ-A30.MELD:INQ-A35.MELD'!F73)*0.1,"Warnung","")</f>
        <v/>
      </c>
      <c r="W73" s="177" t="str">
        <f>IF('INQ-A50.MELD'!L73&gt;SUM('INQ-A30.MELD:INQ-A35.MELD'!G73)*0.1,"Warnung","")</f>
        <v/>
      </c>
      <c r="X73" s="177" t="str">
        <f>IF('INQ-A50.MELD'!M73&gt;SUM('INQ-A30.MELD:INQ-A35.MELD'!H73)*0.1,"Warnung","")</f>
        <v/>
      </c>
      <c r="Y73" s="177" t="str">
        <f>IF('INQ-A50.MELD'!N73&gt;SUM('INQ-A30.MELD:INQ-A35.MELD'!I73:K73)*0.1,"Warnung","")</f>
        <v/>
      </c>
    </row>
    <row r="74" spans="1:25" ht="35.1" customHeight="1" thickBot="1" x14ac:dyDescent="0.25">
      <c r="A74" s="77"/>
      <c r="B74" s="118" t="s">
        <v>396</v>
      </c>
      <c r="C74" s="98"/>
      <c r="D74" s="169" t="s">
        <v>95</v>
      </c>
      <c r="E74" s="73"/>
      <c r="F74" s="315">
        <f>SUM(F75:F125)</f>
        <v>0</v>
      </c>
      <c r="G74" s="315">
        <f>SUM(G75:G125)</f>
        <v>0</v>
      </c>
      <c r="H74" s="315">
        <f>SUM(H75:H125)</f>
        <v>0</v>
      </c>
      <c r="I74" s="315">
        <f>SUM(I75:I125)</f>
        <v>0</v>
      </c>
      <c r="K74" s="315">
        <f>SUM(K75:K125)</f>
        <v>0</v>
      </c>
      <c r="L74" s="315">
        <f>SUM(L75:L125)</f>
        <v>0</v>
      </c>
      <c r="M74" s="315">
        <f>SUM(M75:M125)</f>
        <v>0</v>
      </c>
      <c r="N74" s="315">
        <f>SUM(N75:N125)</f>
        <v>0</v>
      </c>
      <c r="O74" s="73"/>
    </row>
    <row r="75" spans="1:25" ht="15.95" customHeight="1" thickTop="1" x14ac:dyDescent="0.2">
      <c r="A75" s="77"/>
      <c r="B75" s="90" t="s">
        <v>396</v>
      </c>
      <c r="C75" s="99" t="s">
        <v>814</v>
      </c>
      <c r="D75" s="95" t="s">
        <v>158</v>
      </c>
      <c r="E75" s="4">
        <v>105</v>
      </c>
      <c r="F75" s="63"/>
      <c r="G75" s="63"/>
      <c r="H75" s="63"/>
      <c r="I75" s="63"/>
      <c r="K75" s="63"/>
      <c r="L75" s="63"/>
      <c r="M75" s="63"/>
      <c r="N75" s="63"/>
      <c r="O75" s="4">
        <v>105</v>
      </c>
      <c r="Q75" s="177" t="str">
        <f>IF('INQ-A50.MELD'!F75&gt;SUM('INQ-A30.MELD:INQ-A35.MELD'!M75)*0.1,"Warnung","")</f>
        <v/>
      </c>
      <c r="R75" s="177" t="str">
        <f>IF('INQ-A50.MELD'!G75&gt;SUM('INQ-A30.MELD:INQ-A35.MELD'!N75)*0.1,"Warnung","")</f>
        <v/>
      </c>
      <c r="S75" s="177" t="str">
        <f>IF('INQ-A50.MELD'!H75&gt;SUM('INQ-A30.MELD:INQ-A35.MELD'!O75)*0.1,"Warnung","")</f>
        <v/>
      </c>
      <c r="T75" s="177" t="str">
        <f>IF('INQ-A50.MELD'!I75&gt;SUM('INQ-A30.MELD:INQ-A35.MELD'!P75:R75)*0.1,"Warnung","")</f>
        <v/>
      </c>
      <c r="U75" s="341"/>
      <c r="V75" s="177" t="str">
        <f>IF('INQ-A50.MELD'!K75&gt;SUM('INQ-A30.MELD:INQ-A35.MELD'!F75)*0.1,"Warnung","")</f>
        <v/>
      </c>
      <c r="W75" s="177" t="str">
        <f>IF('INQ-A50.MELD'!L75&gt;SUM('INQ-A30.MELD:INQ-A35.MELD'!G75)*0.1,"Warnung","")</f>
        <v/>
      </c>
      <c r="X75" s="177" t="str">
        <f>IF('INQ-A50.MELD'!M75&gt;SUM('INQ-A30.MELD:INQ-A35.MELD'!H75)*0.1,"Warnung","")</f>
        <v/>
      </c>
      <c r="Y75" s="177" t="str">
        <f>IF('INQ-A50.MELD'!N75&gt;SUM('INQ-A30.MELD:INQ-A35.MELD'!I75:K75)*0.1,"Warnung","")</f>
        <v/>
      </c>
    </row>
    <row r="76" spans="1:25" s="340" customFormat="1" ht="15.95" customHeight="1" x14ac:dyDescent="0.2">
      <c r="A76" s="77"/>
      <c r="B76" s="90" t="s">
        <v>396</v>
      </c>
      <c r="C76" s="99" t="s">
        <v>444</v>
      </c>
      <c r="D76" s="72" t="s">
        <v>173</v>
      </c>
      <c r="E76" s="4">
        <v>106</v>
      </c>
      <c r="F76" s="63"/>
      <c r="G76" s="63"/>
      <c r="H76" s="63"/>
      <c r="I76" s="63"/>
      <c r="K76" s="63"/>
      <c r="L76" s="63"/>
      <c r="M76" s="63"/>
      <c r="N76" s="63"/>
      <c r="O76" s="4">
        <v>106</v>
      </c>
      <c r="Q76" s="177" t="str">
        <f>IF('INQ-A50.MELD'!F76&gt;SUM('INQ-A30.MELD:INQ-A35.MELD'!M76)*0.1,"Warnung","")</f>
        <v/>
      </c>
      <c r="R76" s="177" t="str">
        <f>IF('INQ-A50.MELD'!G76&gt;SUM('INQ-A30.MELD:INQ-A35.MELD'!N76)*0.1,"Warnung","")</f>
        <v/>
      </c>
      <c r="S76" s="177" t="str">
        <f>IF('INQ-A50.MELD'!H76&gt;SUM('INQ-A30.MELD:INQ-A35.MELD'!O76)*0.1,"Warnung","")</f>
        <v/>
      </c>
      <c r="T76" s="177" t="str">
        <f>IF('INQ-A50.MELD'!I76&gt;SUM('INQ-A30.MELD:INQ-A35.MELD'!P76:R76)*0.1,"Warnung","")</f>
        <v/>
      </c>
      <c r="U76" s="341"/>
      <c r="V76" s="177" t="str">
        <f>IF('INQ-A50.MELD'!K76&gt;SUM('INQ-A30.MELD:INQ-A35.MELD'!F76)*0.1,"Warnung","")</f>
        <v/>
      </c>
      <c r="W76" s="177" t="str">
        <f>IF('INQ-A50.MELD'!L76&gt;SUM('INQ-A30.MELD:INQ-A35.MELD'!G76)*0.1,"Warnung","")</f>
        <v/>
      </c>
      <c r="X76" s="177" t="str">
        <f>IF('INQ-A50.MELD'!M76&gt;SUM('INQ-A30.MELD:INQ-A35.MELD'!H76)*0.1,"Warnung","")</f>
        <v/>
      </c>
      <c r="Y76" s="177" t="str">
        <f>IF('INQ-A50.MELD'!N76&gt;SUM('INQ-A30.MELD:INQ-A35.MELD'!I76:K76)*0.1,"Warnung","")</f>
        <v/>
      </c>
    </row>
    <row r="77" spans="1:25" s="340" customFormat="1" ht="15.95" customHeight="1" x14ac:dyDescent="0.2">
      <c r="A77" s="77"/>
      <c r="B77" s="90" t="s">
        <v>396</v>
      </c>
      <c r="C77" s="99" t="s">
        <v>446</v>
      </c>
      <c r="D77" s="72" t="s">
        <v>175</v>
      </c>
      <c r="E77" s="4">
        <v>107</v>
      </c>
      <c r="F77" s="63"/>
      <c r="G77" s="63"/>
      <c r="H77" s="63"/>
      <c r="I77" s="63"/>
      <c r="K77" s="63"/>
      <c r="L77" s="63"/>
      <c r="M77" s="63"/>
      <c r="N77" s="63"/>
      <c r="O77" s="4">
        <v>107</v>
      </c>
      <c r="Q77" s="177" t="str">
        <f>IF('INQ-A50.MELD'!F77&gt;SUM('INQ-A30.MELD:INQ-A35.MELD'!M77)*0.1,"Warnung","")</f>
        <v/>
      </c>
      <c r="R77" s="177" t="str">
        <f>IF('INQ-A50.MELD'!G77&gt;SUM('INQ-A30.MELD:INQ-A35.MELD'!N77)*0.1,"Warnung","")</f>
        <v/>
      </c>
      <c r="S77" s="177" t="str">
        <f>IF('INQ-A50.MELD'!H77&gt;SUM('INQ-A30.MELD:INQ-A35.MELD'!O77)*0.1,"Warnung","")</f>
        <v/>
      </c>
      <c r="T77" s="177" t="str">
        <f>IF('INQ-A50.MELD'!I77&gt;SUM('INQ-A30.MELD:INQ-A35.MELD'!P77:R77)*0.1,"Warnung","")</f>
        <v/>
      </c>
      <c r="U77" s="341"/>
      <c r="V77" s="177" t="str">
        <f>IF('INQ-A50.MELD'!K77&gt;SUM('INQ-A30.MELD:INQ-A35.MELD'!F77)*0.1,"Warnung","")</f>
        <v/>
      </c>
      <c r="W77" s="177" t="str">
        <f>IF('INQ-A50.MELD'!L77&gt;SUM('INQ-A30.MELD:INQ-A35.MELD'!G77)*0.1,"Warnung","")</f>
        <v/>
      </c>
      <c r="X77" s="177" t="str">
        <f>IF('INQ-A50.MELD'!M77&gt;SUM('INQ-A30.MELD:INQ-A35.MELD'!H77)*0.1,"Warnung","")</f>
        <v/>
      </c>
      <c r="Y77" s="177" t="str">
        <f>IF('INQ-A50.MELD'!N77&gt;SUM('INQ-A30.MELD:INQ-A35.MELD'!I77:K77)*0.1,"Warnung","")</f>
        <v/>
      </c>
    </row>
    <row r="78" spans="1:25" s="340" customFormat="1" ht="15.95" customHeight="1" x14ac:dyDescent="0.2">
      <c r="A78" s="77"/>
      <c r="B78" s="90" t="s">
        <v>396</v>
      </c>
      <c r="C78" s="99" t="s">
        <v>435</v>
      </c>
      <c r="D78" s="72" t="s">
        <v>159</v>
      </c>
      <c r="E78" s="4">
        <v>108</v>
      </c>
      <c r="F78" s="63"/>
      <c r="G78" s="63"/>
      <c r="H78" s="63"/>
      <c r="I78" s="63"/>
      <c r="K78" s="63"/>
      <c r="L78" s="63"/>
      <c r="M78" s="63"/>
      <c r="N78" s="63"/>
      <c r="O78" s="4">
        <v>108</v>
      </c>
      <c r="Q78" s="177" t="str">
        <f>IF('INQ-A50.MELD'!F78&gt;SUM('INQ-A30.MELD:INQ-A35.MELD'!M78)*0.1,"Warnung","")</f>
        <v/>
      </c>
      <c r="R78" s="177" t="str">
        <f>IF('INQ-A50.MELD'!G78&gt;SUM('INQ-A30.MELD:INQ-A35.MELD'!N78)*0.1,"Warnung","")</f>
        <v/>
      </c>
      <c r="S78" s="177" t="str">
        <f>IF('INQ-A50.MELD'!H78&gt;SUM('INQ-A30.MELD:INQ-A35.MELD'!O78)*0.1,"Warnung","")</f>
        <v/>
      </c>
      <c r="T78" s="177" t="str">
        <f>IF('INQ-A50.MELD'!I78&gt;SUM('INQ-A30.MELD:INQ-A35.MELD'!P78:R78)*0.1,"Warnung","")</f>
        <v/>
      </c>
      <c r="U78" s="341"/>
      <c r="V78" s="177" t="str">
        <f>IF('INQ-A50.MELD'!K78&gt;SUM('INQ-A30.MELD:INQ-A35.MELD'!F78)*0.1,"Warnung","")</f>
        <v/>
      </c>
      <c r="W78" s="177" t="str">
        <f>IF('INQ-A50.MELD'!L78&gt;SUM('INQ-A30.MELD:INQ-A35.MELD'!G78)*0.1,"Warnung","")</f>
        <v/>
      </c>
      <c r="X78" s="177" t="str">
        <f>IF('INQ-A50.MELD'!M78&gt;SUM('INQ-A30.MELD:INQ-A35.MELD'!H78)*0.1,"Warnung","")</f>
        <v/>
      </c>
      <c r="Y78" s="177" t="str">
        <f>IF('INQ-A50.MELD'!N78&gt;SUM('INQ-A30.MELD:INQ-A35.MELD'!I78:K78)*0.1,"Warnung","")</f>
        <v/>
      </c>
    </row>
    <row r="79" spans="1:25" s="340" customFormat="1" ht="15.95" customHeight="1" x14ac:dyDescent="0.2">
      <c r="A79" s="77"/>
      <c r="B79" s="90" t="s">
        <v>396</v>
      </c>
      <c r="C79" s="99" t="s">
        <v>919</v>
      </c>
      <c r="D79" s="72" t="s">
        <v>160</v>
      </c>
      <c r="E79" s="4">
        <v>109</v>
      </c>
      <c r="F79" s="63"/>
      <c r="G79" s="63"/>
      <c r="H79" s="63"/>
      <c r="I79" s="63"/>
      <c r="K79" s="63"/>
      <c r="L79" s="63"/>
      <c r="M79" s="63"/>
      <c r="N79" s="63"/>
      <c r="O79" s="4">
        <v>109</v>
      </c>
      <c r="Q79" s="177" t="str">
        <f>IF('INQ-A50.MELD'!F79&gt;SUM('INQ-A30.MELD:INQ-A35.MELD'!M79)*0.1,"Warnung","")</f>
        <v/>
      </c>
      <c r="R79" s="177" t="str">
        <f>IF('INQ-A50.MELD'!G79&gt;SUM('INQ-A30.MELD:INQ-A35.MELD'!N79)*0.1,"Warnung","")</f>
        <v/>
      </c>
      <c r="S79" s="177" t="str">
        <f>IF('INQ-A50.MELD'!H79&gt;SUM('INQ-A30.MELD:INQ-A35.MELD'!O79)*0.1,"Warnung","")</f>
        <v/>
      </c>
      <c r="T79" s="177" t="str">
        <f>IF('INQ-A50.MELD'!I79&gt;SUM('INQ-A30.MELD:INQ-A35.MELD'!P79:R79)*0.1,"Warnung","")</f>
        <v/>
      </c>
      <c r="U79" s="341"/>
      <c r="V79" s="177" t="str">
        <f>IF('INQ-A50.MELD'!K79&gt;SUM('INQ-A30.MELD:INQ-A35.MELD'!F79)*0.1,"Warnung","")</f>
        <v/>
      </c>
      <c r="W79" s="177" t="str">
        <f>IF('INQ-A50.MELD'!L79&gt;SUM('INQ-A30.MELD:INQ-A35.MELD'!G79)*0.1,"Warnung","")</f>
        <v/>
      </c>
      <c r="X79" s="177" t="str">
        <f>IF('INQ-A50.MELD'!M79&gt;SUM('INQ-A30.MELD:INQ-A35.MELD'!H79)*0.1,"Warnung","")</f>
        <v/>
      </c>
      <c r="Y79" s="177" t="str">
        <f>IF('INQ-A50.MELD'!N79&gt;SUM('INQ-A30.MELD:INQ-A35.MELD'!I79:K79)*0.1,"Warnung","")</f>
        <v/>
      </c>
    </row>
    <row r="80" spans="1:25" s="340" customFormat="1" ht="15.95" customHeight="1" x14ac:dyDescent="0.2">
      <c r="A80" s="77"/>
      <c r="B80" s="90" t="s">
        <v>396</v>
      </c>
      <c r="C80" s="99" t="s">
        <v>815</v>
      </c>
      <c r="D80" s="95" t="s">
        <v>161</v>
      </c>
      <c r="E80" s="4">
        <v>175</v>
      </c>
      <c r="F80" s="63"/>
      <c r="G80" s="63"/>
      <c r="H80" s="63"/>
      <c r="I80" s="63"/>
      <c r="K80" s="63"/>
      <c r="L80" s="63"/>
      <c r="M80" s="63"/>
      <c r="N80" s="63"/>
      <c r="O80" s="4">
        <v>175</v>
      </c>
      <c r="Q80" s="177" t="str">
        <f>IF('INQ-A50.MELD'!F80&gt;SUM('INQ-A30.MELD:INQ-A35.MELD'!M80)*0.1,"Warnung","")</f>
        <v/>
      </c>
      <c r="R80" s="177" t="str">
        <f>IF('INQ-A50.MELD'!G80&gt;SUM('INQ-A30.MELD:INQ-A35.MELD'!N80)*0.1,"Warnung","")</f>
        <v/>
      </c>
      <c r="S80" s="177" t="str">
        <f>IF('INQ-A50.MELD'!H80&gt;SUM('INQ-A30.MELD:INQ-A35.MELD'!O80)*0.1,"Warnung","")</f>
        <v/>
      </c>
      <c r="T80" s="177" t="str">
        <f>IF('INQ-A50.MELD'!I80&gt;SUM('INQ-A30.MELD:INQ-A35.MELD'!P80:R80)*0.1,"Warnung","")</f>
        <v/>
      </c>
      <c r="U80" s="341"/>
      <c r="V80" s="177" t="str">
        <f>IF('INQ-A50.MELD'!K80&gt;SUM('INQ-A30.MELD:INQ-A35.MELD'!F80)*0.1,"Warnung","")</f>
        <v/>
      </c>
      <c r="W80" s="177" t="str">
        <f>IF('INQ-A50.MELD'!L80&gt;SUM('INQ-A30.MELD:INQ-A35.MELD'!G80)*0.1,"Warnung","")</f>
        <v/>
      </c>
      <c r="X80" s="177" t="str">
        <f>IF('INQ-A50.MELD'!M80&gt;SUM('INQ-A30.MELD:INQ-A35.MELD'!H80)*0.1,"Warnung","")</f>
        <v/>
      </c>
      <c r="Y80" s="177" t="str">
        <f>IF('INQ-A50.MELD'!N80&gt;SUM('INQ-A30.MELD:INQ-A35.MELD'!I80:K80)*0.1,"Warnung","")</f>
        <v/>
      </c>
    </row>
    <row r="81" spans="1:25" s="340" customFormat="1" ht="15.95" customHeight="1" x14ac:dyDescent="0.2">
      <c r="A81" s="77"/>
      <c r="B81" s="90" t="s">
        <v>396</v>
      </c>
      <c r="C81" s="99" t="s">
        <v>436</v>
      </c>
      <c r="D81" s="72" t="s">
        <v>162</v>
      </c>
      <c r="E81" s="4">
        <v>110</v>
      </c>
      <c r="F81" s="63"/>
      <c r="G81" s="63"/>
      <c r="H81" s="63"/>
      <c r="I81" s="63"/>
      <c r="K81" s="63"/>
      <c r="L81" s="63"/>
      <c r="M81" s="63"/>
      <c r="N81" s="63"/>
      <c r="O81" s="4">
        <v>110</v>
      </c>
      <c r="Q81" s="177" t="str">
        <f>IF('INQ-A50.MELD'!F81&gt;SUM('INQ-A30.MELD:INQ-A35.MELD'!M81)*0.1,"Warnung","")</f>
        <v/>
      </c>
      <c r="R81" s="177" t="str">
        <f>IF('INQ-A50.MELD'!G81&gt;SUM('INQ-A30.MELD:INQ-A35.MELD'!N81)*0.1,"Warnung","")</f>
        <v/>
      </c>
      <c r="S81" s="177" t="str">
        <f>IF('INQ-A50.MELD'!H81&gt;SUM('INQ-A30.MELD:INQ-A35.MELD'!O81)*0.1,"Warnung","")</f>
        <v/>
      </c>
      <c r="T81" s="177" t="str">
        <f>IF('INQ-A50.MELD'!I81&gt;SUM('INQ-A30.MELD:INQ-A35.MELD'!P81:R81)*0.1,"Warnung","")</f>
        <v/>
      </c>
      <c r="U81" s="341"/>
      <c r="V81" s="177" t="str">
        <f>IF('INQ-A50.MELD'!K81&gt;SUM('INQ-A30.MELD:INQ-A35.MELD'!F81)*0.1,"Warnung","")</f>
        <v/>
      </c>
      <c r="W81" s="177" t="str">
        <f>IF('INQ-A50.MELD'!L81&gt;SUM('INQ-A30.MELD:INQ-A35.MELD'!G81)*0.1,"Warnung","")</f>
        <v/>
      </c>
      <c r="X81" s="177" t="str">
        <f>IF('INQ-A50.MELD'!M81&gt;SUM('INQ-A30.MELD:INQ-A35.MELD'!H81)*0.1,"Warnung","")</f>
        <v/>
      </c>
      <c r="Y81" s="177" t="str">
        <f>IF('INQ-A50.MELD'!N81&gt;SUM('INQ-A30.MELD:INQ-A35.MELD'!I81:K81)*0.1,"Warnung","")</f>
        <v/>
      </c>
    </row>
    <row r="82" spans="1:25" s="340" customFormat="1" ht="15.95" customHeight="1" x14ac:dyDescent="0.2">
      <c r="A82" s="77"/>
      <c r="B82" s="90" t="s">
        <v>396</v>
      </c>
      <c r="C82" s="99" t="s">
        <v>437</v>
      </c>
      <c r="D82" s="72" t="s">
        <v>163</v>
      </c>
      <c r="E82" s="4">
        <v>111</v>
      </c>
      <c r="F82" s="63"/>
      <c r="G82" s="63"/>
      <c r="H82" s="63"/>
      <c r="I82" s="63"/>
      <c r="K82" s="63"/>
      <c r="L82" s="63"/>
      <c r="M82" s="63"/>
      <c r="N82" s="63"/>
      <c r="O82" s="4">
        <v>111</v>
      </c>
      <c r="Q82" s="177" t="str">
        <f>IF('INQ-A50.MELD'!F82&gt;SUM('INQ-A30.MELD:INQ-A35.MELD'!M82)*0.1,"Warnung","")</f>
        <v/>
      </c>
      <c r="R82" s="177" t="str">
        <f>IF('INQ-A50.MELD'!G82&gt;SUM('INQ-A30.MELD:INQ-A35.MELD'!N82)*0.1,"Warnung","")</f>
        <v/>
      </c>
      <c r="S82" s="177" t="str">
        <f>IF('INQ-A50.MELD'!H82&gt;SUM('INQ-A30.MELD:INQ-A35.MELD'!O82)*0.1,"Warnung","")</f>
        <v/>
      </c>
      <c r="T82" s="177" t="str">
        <f>IF('INQ-A50.MELD'!I82&gt;SUM('INQ-A30.MELD:INQ-A35.MELD'!P82:R82)*0.1,"Warnung","")</f>
        <v/>
      </c>
      <c r="U82" s="341"/>
      <c r="V82" s="177" t="str">
        <f>IF('INQ-A50.MELD'!K82&gt;SUM('INQ-A30.MELD:INQ-A35.MELD'!F82)*0.1,"Warnung","")</f>
        <v/>
      </c>
      <c r="W82" s="177" t="str">
        <f>IF('INQ-A50.MELD'!L82&gt;SUM('INQ-A30.MELD:INQ-A35.MELD'!G82)*0.1,"Warnung","")</f>
        <v/>
      </c>
      <c r="X82" s="177" t="str">
        <f>IF('INQ-A50.MELD'!M82&gt;SUM('INQ-A30.MELD:INQ-A35.MELD'!H82)*0.1,"Warnung","")</f>
        <v/>
      </c>
      <c r="Y82" s="177" t="str">
        <f>IF('INQ-A50.MELD'!N82&gt;SUM('INQ-A30.MELD:INQ-A35.MELD'!I82:K82)*0.1,"Warnung","")</f>
        <v/>
      </c>
    </row>
    <row r="83" spans="1:25" s="340" customFormat="1" ht="15.95" customHeight="1" x14ac:dyDescent="0.2">
      <c r="A83" s="77"/>
      <c r="B83" s="90" t="s">
        <v>396</v>
      </c>
      <c r="C83" s="99" t="s">
        <v>920</v>
      </c>
      <c r="D83" s="72" t="s">
        <v>170</v>
      </c>
      <c r="E83" s="4">
        <v>113</v>
      </c>
      <c r="F83" s="63"/>
      <c r="G83" s="63"/>
      <c r="H83" s="63"/>
      <c r="I83" s="63"/>
      <c r="K83" s="63"/>
      <c r="L83" s="63"/>
      <c r="M83" s="63"/>
      <c r="N83" s="63"/>
      <c r="O83" s="4">
        <v>113</v>
      </c>
      <c r="Q83" s="177" t="str">
        <f>IF('INQ-A50.MELD'!F83&gt;SUM('INQ-A30.MELD:INQ-A35.MELD'!M83)*0.1,"Warnung","")</f>
        <v/>
      </c>
      <c r="R83" s="177" t="str">
        <f>IF('INQ-A50.MELD'!G83&gt;SUM('INQ-A30.MELD:INQ-A35.MELD'!N83)*0.1,"Warnung","")</f>
        <v/>
      </c>
      <c r="S83" s="177" t="str">
        <f>IF('INQ-A50.MELD'!H83&gt;SUM('INQ-A30.MELD:INQ-A35.MELD'!O83)*0.1,"Warnung","")</f>
        <v/>
      </c>
      <c r="T83" s="177" t="str">
        <f>IF('INQ-A50.MELD'!I83&gt;SUM('INQ-A30.MELD:INQ-A35.MELD'!P83:R83)*0.1,"Warnung","")</f>
        <v/>
      </c>
      <c r="U83" s="341"/>
      <c r="V83" s="177" t="str">
        <f>IF('INQ-A50.MELD'!K83&gt;SUM('INQ-A30.MELD:INQ-A35.MELD'!F83)*0.1,"Warnung","")</f>
        <v/>
      </c>
      <c r="W83" s="177" t="str">
        <f>IF('INQ-A50.MELD'!L83&gt;SUM('INQ-A30.MELD:INQ-A35.MELD'!G83)*0.1,"Warnung","")</f>
        <v/>
      </c>
      <c r="X83" s="177" t="str">
        <f>IF('INQ-A50.MELD'!M83&gt;SUM('INQ-A30.MELD:INQ-A35.MELD'!H83)*0.1,"Warnung","")</f>
        <v/>
      </c>
      <c r="Y83" s="177" t="str">
        <f>IF('INQ-A50.MELD'!N83&gt;SUM('INQ-A30.MELD:INQ-A35.MELD'!I83:K83)*0.1,"Warnung","")</f>
        <v/>
      </c>
    </row>
    <row r="84" spans="1:25" s="340" customFormat="1" ht="15.95" customHeight="1" x14ac:dyDescent="0.2">
      <c r="A84" s="77"/>
      <c r="B84" s="90" t="s">
        <v>396</v>
      </c>
      <c r="C84" s="99" t="s">
        <v>443</v>
      </c>
      <c r="D84" s="72" t="s">
        <v>172</v>
      </c>
      <c r="E84" s="4">
        <v>112</v>
      </c>
      <c r="F84" s="63"/>
      <c r="G84" s="63"/>
      <c r="H84" s="63"/>
      <c r="I84" s="63"/>
      <c r="K84" s="63"/>
      <c r="L84" s="63"/>
      <c r="M84" s="63"/>
      <c r="N84" s="63"/>
      <c r="O84" s="4">
        <v>112</v>
      </c>
      <c r="Q84" s="177" t="str">
        <f>IF('INQ-A50.MELD'!F84&gt;SUM('INQ-A30.MELD:INQ-A35.MELD'!M84)*0.1,"Warnung","")</f>
        <v/>
      </c>
      <c r="R84" s="177" t="str">
        <f>IF('INQ-A50.MELD'!G84&gt;SUM('INQ-A30.MELD:INQ-A35.MELD'!N84)*0.1,"Warnung","")</f>
        <v/>
      </c>
      <c r="S84" s="177" t="str">
        <f>IF('INQ-A50.MELD'!H84&gt;SUM('INQ-A30.MELD:INQ-A35.MELD'!O84)*0.1,"Warnung","")</f>
        <v/>
      </c>
      <c r="T84" s="177" t="str">
        <f>IF('INQ-A50.MELD'!I84&gt;SUM('INQ-A30.MELD:INQ-A35.MELD'!P84:R84)*0.1,"Warnung","")</f>
        <v/>
      </c>
      <c r="U84" s="341"/>
      <c r="V84" s="177" t="str">
        <f>IF('INQ-A50.MELD'!K84&gt;SUM('INQ-A30.MELD:INQ-A35.MELD'!F84)*0.1,"Warnung","")</f>
        <v/>
      </c>
      <c r="W84" s="177" t="str">
        <f>IF('INQ-A50.MELD'!L84&gt;SUM('INQ-A30.MELD:INQ-A35.MELD'!G84)*0.1,"Warnung","")</f>
        <v/>
      </c>
      <c r="X84" s="177" t="str">
        <f>IF('INQ-A50.MELD'!M84&gt;SUM('INQ-A30.MELD:INQ-A35.MELD'!H84)*0.1,"Warnung","")</f>
        <v/>
      </c>
      <c r="Y84" s="177" t="str">
        <f>IF('INQ-A50.MELD'!N84&gt;SUM('INQ-A30.MELD:INQ-A35.MELD'!I84:K84)*0.1,"Warnung","")</f>
        <v/>
      </c>
    </row>
    <row r="85" spans="1:25" s="340" customFormat="1" ht="15.95" customHeight="1" x14ac:dyDescent="0.2">
      <c r="A85" s="77"/>
      <c r="B85" s="90" t="s">
        <v>396</v>
      </c>
      <c r="C85" s="99" t="s">
        <v>445</v>
      </c>
      <c r="D85" s="72" t="s">
        <v>174</v>
      </c>
      <c r="E85" s="4">
        <v>102</v>
      </c>
      <c r="F85" s="63"/>
      <c r="G85" s="63"/>
      <c r="H85" s="63"/>
      <c r="I85" s="63"/>
      <c r="K85" s="63"/>
      <c r="L85" s="63"/>
      <c r="M85" s="63"/>
      <c r="N85" s="63"/>
      <c r="O85" s="4">
        <v>102</v>
      </c>
      <c r="Q85" s="177" t="str">
        <f>IF('INQ-A50.MELD'!F85&gt;SUM('INQ-A30.MELD:INQ-A35.MELD'!M85)*0.1,"Warnung","")</f>
        <v/>
      </c>
      <c r="R85" s="177" t="str">
        <f>IF('INQ-A50.MELD'!G85&gt;SUM('INQ-A30.MELD:INQ-A35.MELD'!N85)*0.1,"Warnung","")</f>
        <v/>
      </c>
      <c r="S85" s="177" t="str">
        <f>IF('INQ-A50.MELD'!H85&gt;SUM('INQ-A30.MELD:INQ-A35.MELD'!O85)*0.1,"Warnung","")</f>
        <v/>
      </c>
      <c r="T85" s="177" t="str">
        <f>IF('INQ-A50.MELD'!I85&gt;SUM('INQ-A30.MELD:INQ-A35.MELD'!P85:R85)*0.1,"Warnung","")</f>
        <v/>
      </c>
      <c r="U85" s="341"/>
      <c r="V85" s="177" t="str">
        <f>IF('INQ-A50.MELD'!K85&gt;SUM('INQ-A30.MELD:INQ-A35.MELD'!F85)*0.1,"Warnung","")</f>
        <v/>
      </c>
      <c r="W85" s="177" t="str">
        <f>IF('INQ-A50.MELD'!L85&gt;SUM('INQ-A30.MELD:INQ-A35.MELD'!G85)*0.1,"Warnung","")</f>
        <v/>
      </c>
      <c r="X85" s="177" t="str">
        <f>IF('INQ-A50.MELD'!M85&gt;SUM('INQ-A30.MELD:INQ-A35.MELD'!H85)*0.1,"Warnung","")</f>
        <v/>
      </c>
      <c r="Y85" s="177" t="str">
        <f>IF('INQ-A50.MELD'!N85&gt;SUM('INQ-A30.MELD:INQ-A35.MELD'!I85:K85)*0.1,"Warnung","")</f>
        <v/>
      </c>
    </row>
    <row r="86" spans="1:25" s="340" customFormat="1" ht="15.95" customHeight="1" x14ac:dyDescent="0.2">
      <c r="A86" s="77"/>
      <c r="B86" s="90" t="s">
        <v>396</v>
      </c>
      <c r="C86" s="99" t="s">
        <v>447</v>
      </c>
      <c r="D86" s="72" t="s">
        <v>176</v>
      </c>
      <c r="E86" s="4">
        <v>114</v>
      </c>
      <c r="F86" s="63"/>
      <c r="G86" s="63"/>
      <c r="H86" s="63"/>
      <c r="I86" s="63"/>
      <c r="K86" s="63"/>
      <c r="L86" s="63"/>
      <c r="M86" s="63"/>
      <c r="N86" s="63"/>
      <c r="O86" s="4">
        <v>114</v>
      </c>
      <c r="Q86" s="177" t="str">
        <f>IF('INQ-A50.MELD'!F86&gt;SUM('INQ-A30.MELD:INQ-A35.MELD'!M86)*0.1,"Warnung","")</f>
        <v/>
      </c>
      <c r="R86" s="177" t="str">
        <f>IF('INQ-A50.MELD'!G86&gt;SUM('INQ-A30.MELD:INQ-A35.MELD'!N86)*0.1,"Warnung","")</f>
        <v/>
      </c>
      <c r="S86" s="177" t="str">
        <f>IF('INQ-A50.MELD'!H86&gt;SUM('INQ-A30.MELD:INQ-A35.MELD'!O86)*0.1,"Warnung","")</f>
        <v/>
      </c>
      <c r="T86" s="177" t="str">
        <f>IF('INQ-A50.MELD'!I86&gt;SUM('INQ-A30.MELD:INQ-A35.MELD'!P86:R86)*0.1,"Warnung","")</f>
        <v/>
      </c>
      <c r="U86" s="341"/>
      <c r="V86" s="177" t="str">
        <f>IF('INQ-A50.MELD'!K86&gt;SUM('INQ-A30.MELD:INQ-A35.MELD'!F86)*0.1,"Warnung","")</f>
        <v/>
      </c>
      <c r="W86" s="177" t="str">
        <f>IF('INQ-A50.MELD'!L86&gt;SUM('INQ-A30.MELD:INQ-A35.MELD'!G86)*0.1,"Warnung","")</f>
        <v/>
      </c>
      <c r="X86" s="177" t="str">
        <f>IF('INQ-A50.MELD'!M86&gt;SUM('INQ-A30.MELD:INQ-A35.MELD'!H86)*0.1,"Warnung","")</f>
        <v/>
      </c>
      <c r="Y86" s="177" t="str">
        <f>IF('INQ-A50.MELD'!N86&gt;SUM('INQ-A30.MELD:INQ-A35.MELD'!I86:K86)*0.1,"Warnung","")</f>
        <v/>
      </c>
    </row>
    <row r="87" spans="1:25" s="340" customFormat="1" ht="15.95" customHeight="1" x14ac:dyDescent="0.2">
      <c r="A87" s="77"/>
      <c r="B87" s="90" t="s">
        <v>396</v>
      </c>
      <c r="C87" s="99" t="s">
        <v>448</v>
      </c>
      <c r="D87" s="72" t="s">
        <v>177</v>
      </c>
      <c r="E87" s="4">
        <v>115</v>
      </c>
      <c r="F87" s="63"/>
      <c r="G87" s="63"/>
      <c r="H87" s="63"/>
      <c r="I87" s="63"/>
      <c r="K87" s="63"/>
      <c r="L87" s="63"/>
      <c r="M87" s="63"/>
      <c r="N87" s="63"/>
      <c r="O87" s="4">
        <v>115</v>
      </c>
      <c r="Q87" s="177" t="str">
        <f>IF('INQ-A50.MELD'!F87&gt;SUM('INQ-A30.MELD:INQ-A35.MELD'!M87)*0.1,"Warnung","")</f>
        <v/>
      </c>
      <c r="R87" s="177" t="str">
        <f>IF('INQ-A50.MELD'!G87&gt;SUM('INQ-A30.MELD:INQ-A35.MELD'!N87)*0.1,"Warnung","")</f>
        <v/>
      </c>
      <c r="S87" s="177" t="str">
        <f>IF('INQ-A50.MELD'!H87&gt;SUM('INQ-A30.MELD:INQ-A35.MELD'!O87)*0.1,"Warnung","")</f>
        <v/>
      </c>
      <c r="T87" s="177" t="str">
        <f>IF('INQ-A50.MELD'!I87&gt;SUM('INQ-A30.MELD:INQ-A35.MELD'!P87:R87)*0.1,"Warnung","")</f>
        <v/>
      </c>
      <c r="U87" s="341"/>
      <c r="V87" s="177" t="str">
        <f>IF('INQ-A50.MELD'!K87&gt;SUM('INQ-A30.MELD:INQ-A35.MELD'!F87)*0.1,"Warnung","")</f>
        <v/>
      </c>
      <c r="W87" s="177" t="str">
        <f>IF('INQ-A50.MELD'!L87&gt;SUM('INQ-A30.MELD:INQ-A35.MELD'!G87)*0.1,"Warnung","")</f>
        <v/>
      </c>
      <c r="X87" s="177" t="str">
        <f>IF('INQ-A50.MELD'!M87&gt;SUM('INQ-A30.MELD:INQ-A35.MELD'!H87)*0.1,"Warnung","")</f>
        <v/>
      </c>
      <c r="Y87" s="177" t="str">
        <f>IF('INQ-A50.MELD'!N87&gt;SUM('INQ-A30.MELD:INQ-A35.MELD'!I87:K87)*0.1,"Warnung","")</f>
        <v/>
      </c>
    </row>
    <row r="88" spans="1:25" s="340" customFormat="1" ht="15.95" customHeight="1" x14ac:dyDescent="0.2">
      <c r="A88" s="77"/>
      <c r="B88" s="90" t="s">
        <v>396</v>
      </c>
      <c r="C88" s="99" t="s">
        <v>449</v>
      </c>
      <c r="D88" s="72" t="s">
        <v>178</v>
      </c>
      <c r="E88" s="4">
        <v>116</v>
      </c>
      <c r="F88" s="63"/>
      <c r="G88" s="63"/>
      <c r="H88" s="63"/>
      <c r="I88" s="63"/>
      <c r="K88" s="63"/>
      <c r="L88" s="63"/>
      <c r="M88" s="63"/>
      <c r="N88" s="63"/>
      <c r="O88" s="4">
        <v>116</v>
      </c>
      <c r="Q88" s="177" t="str">
        <f>IF('INQ-A50.MELD'!F88&gt;SUM('INQ-A30.MELD:INQ-A35.MELD'!M88)*0.1,"Warnung","")</f>
        <v/>
      </c>
      <c r="R88" s="177" t="str">
        <f>IF('INQ-A50.MELD'!G88&gt;SUM('INQ-A30.MELD:INQ-A35.MELD'!N88)*0.1,"Warnung","")</f>
        <v/>
      </c>
      <c r="S88" s="177" t="str">
        <f>IF('INQ-A50.MELD'!H88&gt;SUM('INQ-A30.MELD:INQ-A35.MELD'!O88)*0.1,"Warnung","")</f>
        <v/>
      </c>
      <c r="T88" s="177" t="str">
        <f>IF('INQ-A50.MELD'!I88&gt;SUM('INQ-A30.MELD:INQ-A35.MELD'!P88:R88)*0.1,"Warnung","")</f>
        <v/>
      </c>
      <c r="U88" s="341"/>
      <c r="V88" s="177" t="str">
        <f>IF('INQ-A50.MELD'!K88&gt;SUM('INQ-A30.MELD:INQ-A35.MELD'!F88)*0.1,"Warnung","")</f>
        <v/>
      </c>
      <c r="W88" s="177" t="str">
        <f>IF('INQ-A50.MELD'!L88&gt;SUM('INQ-A30.MELD:INQ-A35.MELD'!G88)*0.1,"Warnung","")</f>
        <v/>
      </c>
      <c r="X88" s="177" t="str">
        <f>IF('INQ-A50.MELD'!M88&gt;SUM('INQ-A30.MELD:INQ-A35.MELD'!H88)*0.1,"Warnung","")</f>
        <v/>
      </c>
      <c r="Y88" s="177" t="str">
        <f>IF('INQ-A50.MELD'!N88&gt;SUM('INQ-A30.MELD:INQ-A35.MELD'!I88:K88)*0.1,"Warnung","")</f>
        <v/>
      </c>
    </row>
    <row r="89" spans="1:25" s="340" customFormat="1" ht="15.95" customHeight="1" x14ac:dyDescent="0.2">
      <c r="A89" s="77"/>
      <c r="B89" s="90" t="s">
        <v>396</v>
      </c>
      <c r="C89" s="99" t="s">
        <v>450</v>
      </c>
      <c r="D89" s="72" t="s">
        <v>179</v>
      </c>
      <c r="E89" s="4">
        <v>117</v>
      </c>
      <c r="F89" s="63"/>
      <c r="G89" s="63"/>
      <c r="H89" s="63"/>
      <c r="I89" s="63"/>
      <c r="K89" s="63"/>
      <c r="L89" s="63"/>
      <c r="M89" s="63"/>
      <c r="N89" s="63"/>
      <c r="O89" s="4">
        <v>117</v>
      </c>
      <c r="Q89" s="177" t="str">
        <f>IF('INQ-A50.MELD'!F89&gt;SUM('INQ-A30.MELD:INQ-A35.MELD'!M89)*0.1,"Warnung","")</f>
        <v/>
      </c>
      <c r="R89" s="177" t="str">
        <f>IF('INQ-A50.MELD'!G89&gt;SUM('INQ-A30.MELD:INQ-A35.MELD'!N89)*0.1,"Warnung","")</f>
        <v/>
      </c>
      <c r="S89" s="177" t="str">
        <f>IF('INQ-A50.MELD'!H89&gt;SUM('INQ-A30.MELD:INQ-A35.MELD'!O89)*0.1,"Warnung","")</f>
        <v/>
      </c>
      <c r="T89" s="177" t="str">
        <f>IF('INQ-A50.MELD'!I89&gt;SUM('INQ-A30.MELD:INQ-A35.MELD'!P89:R89)*0.1,"Warnung","")</f>
        <v/>
      </c>
      <c r="U89" s="341"/>
      <c r="V89" s="177" t="str">
        <f>IF('INQ-A50.MELD'!K89&gt;SUM('INQ-A30.MELD:INQ-A35.MELD'!F89)*0.1,"Warnung","")</f>
        <v/>
      </c>
      <c r="W89" s="177" t="str">
        <f>IF('INQ-A50.MELD'!L89&gt;SUM('INQ-A30.MELD:INQ-A35.MELD'!G89)*0.1,"Warnung","")</f>
        <v/>
      </c>
      <c r="X89" s="177" t="str">
        <f>IF('INQ-A50.MELD'!M89&gt;SUM('INQ-A30.MELD:INQ-A35.MELD'!H89)*0.1,"Warnung","")</f>
        <v/>
      </c>
      <c r="Y89" s="177" t="str">
        <f>IF('INQ-A50.MELD'!N89&gt;SUM('INQ-A30.MELD:INQ-A35.MELD'!I89:K89)*0.1,"Warnung","")</f>
        <v/>
      </c>
    </row>
    <row r="90" spans="1:25" s="340" customFormat="1" ht="15.95" customHeight="1" x14ac:dyDescent="0.2">
      <c r="A90" s="77"/>
      <c r="B90" s="90" t="s">
        <v>396</v>
      </c>
      <c r="C90" s="99" t="s">
        <v>451</v>
      </c>
      <c r="D90" s="72" t="s">
        <v>180</v>
      </c>
      <c r="E90" s="4">
        <v>118</v>
      </c>
      <c r="F90" s="63"/>
      <c r="G90" s="63"/>
      <c r="H90" s="63"/>
      <c r="I90" s="63"/>
      <c r="K90" s="63"/>
      <c r="L90" s="63"/>
      <c r="M90" s="63"/>
      <c r="N90" s="63"/>
      <c r="O90" s="4">
        <v>118</v>
      </c>
      <c r="Q90" s="177" t="str">
        <f>IF('INQ-A50.MELD'!F90&gt;SUM('INQ-A30.MELD:INQ-A35.MELD'!M90)*0.1,"Warnung","")</f>
        <v/>
      </c>
      <c r="R90" s="177" t="str">
        <f>IF('INQ-A50.MELD'!G90&gt;SUM('INQ-A30.MELD:INQ-A35.MELD'!N90)*0.1,"Warnung","")</f>
        <v/>
      </c>
      <c r="S90" s="177" t="str">
        <f>IF('INQ-A50.MELD'!H90&gt;SUM('INQ-A30.MELD:INQ-A35.MELD'!O90)*0.1,"Warnung","")</f>
        <v/>
      </c>
      <c r="T90" s="177" t="str">
        <f>IF('INQ-A50.MELD'!I90&gt;SUM('INQ-A30.MELD:INQ-A35.MELD'!P90:R90)*0.1,"Warnung","")</f>
        <v/>
      </c>
      <c r="U90" s="341"/>
      <c r="V90" s="177" t="str">
        <f>IF('INQ-A50.MELD'!K90&gt;SUM('INQ-A30.MELD:INQ-A35.MELD'!F90)*0.1,"Warnung","")</f>
        <v/>
      </c>
      <c r="W90" s="177" t="str">
        <f>IF('INQ-A50.MELD'!L90&gt;SUM('INQ-A30.MELD:INQ-A35.MELD'!G90)*0.1,"Warnung","")</f>
        <v/>
      </c>
      <c r="X90" s="177" t="str">
        <f>IF('INQ-A50.MELD'!M90&gt;SUM('INQ-A30.MELD:INQ-A35.MELD'!H90)*0.1,"Warnung","")</f>
        <v/>
      </c>
      <c r="Y90" s="177" t="str">
        <f>IF('INQ-A50.MELD'!N90&gt;SUM('INQ-A30.MELD:INQ-A35.MELD'!I90:K90)*0.1,"Warnung","")</f>
        <v/>
      </c>
    </row>
    <row r="91" spans="1:25" s="340" customFormat="1" ht="15.95" customHeight="1" x14ac:dyDescent="0.2">
      <c r="A91" s="77"/>
      <c r="B91" s="90" t="s">
        <v>396</v>
      </c>
      <c r="C91" s="99" t="s">
        <v>438</v>
      </c>
      <c r="D91" s="72" t="s">
        <v>164</v>
      </c>
      <c r="E91" s="4">
        <v>119</v>
      </c>
      <c r="F91" s="63"/>
      <c r="G91" s="63"/>
      <c r="H91" s="63"/>
      <c r="I91" s="63"/>
      <c r="K91" s="63"/>
      <c r="L91" s="63"/>
      <c r="M91" s="63"/>
      <c r="N91" s="63"/>
      <c r="O91" s="4">
        <v>119</v>
      </c>
      <c r="Q91" s="177" t="str">
        <f>IF('INQ-A50.MELD'!F91&gt;SUM('INQ-A30.MELD:INQ-A35.MELD'!M91)*0.1,"Warnung","")</f>
        <v/>
      </c>
      <c r="R91" s="177" t="str">
        <f>IF('INQ-A50.MELD'!G91&gt;SUM('INQ-A30.MELD:INQ-A35.MELD'!N91)*0.1,"Warnung","")</f>
        <v/>
      </c>
      <c r="S91" s="177" t="str">
        <f>IF('INQ-A50.MELD'!H91&gt;SUM('INQ-A30.MELD:INQ-A35.MELD'!O91)*0.1,"Warnung","")</f>
        <v/>
      </c>
      <c r="T91" s="177" t="str">
        <f>IF('INQ-A50.MELD'!I91&gt;SUM('INQ-A30.MELD:INQ-A35.MELD'!P91:R91)*0.1,"Warnung","")</f>
        <v/>
      </c>
      <c r="U91" s="341"/>
      <c r="V91" s="177" t="str">
        <f>IF('INQ-A50.MELD'!K91&gt;SUM('INQ-A30.MELD:INQ-A35.MELD'!F91)*0.1,"Warnung","")</f>
        <v/>
      </c>
      <c r="W91" s="177" t="str">
        <f>IF('INQ-A50.MELD'!L91&gt;SUM('INQ-A30.MELD:INQ-A35.MELD'!G91)*0.1,"Warnung","")</f>
        <v/>
      </c>
      <c r="X91" s="177" t="str">
        <f>IF('INQ-A50.MELD'!M91&gt;SUM('INQ-A30.MELD:INQ-A35.MELD'!H91)*0.1,"Warnung","")</f>
        <v/>
      </c>
      <c r="Y91" s="177" t="str">
        <f>IF('INQ-A50.MELD'!N91&gt;SUM('INQ-A30.MELD:INQ-A35.MELD'!I91:K91)*0.1,"Warnung","")</f>
        <v/>
      </c>
    </row>
    <row r="92" spans="1:25" s="340" customFormat="1" ht="15.95" customHeight="1" x14ac:dyDescent="0.2">
      <c r="A92" s="77"/>
      <c r="B92" s="90" t="s">
        <v>396</v>
      </c>
      <c r="C92" s="99" t="s">
        <v>439</v>
      </c>
      <c r="D92" s="72" t="s">
        <v>165</v>
      </c>
      <c r="E92" s="4">
        <v>120</v>
      </c>
      <c r="F92" s="63"/>
      <c r="G92" s="63"/>
      <c r="H92" s="63"/>
      <c r="I92" s="63"/>
      <c r="K92" s="63"/>
      <c r="L92" s="63"/>
      <c r="M92" s="63"/>
      <c r="N92" s="63"/>
      <c r="O92" s="4">
        <v>120</v>
      </c>
      <c r="Q92" s="177" t="str">
        <f>IF('INQ-A50.MELD'!F92&gt;SUM('INQ-A30.MELD:INQ-A35.MELD'!M92)*0.1,"Warnung","")</f>
        <v/>
      </c>
      <c r="R92" s="177" t="str">
        <f>IF('INQ-A50.MELD'!G92&gt;SUM('INQ-A30.MELD:INQ-A35.MELD'!N92)*0.1,"Warnung","")</f>
        <v/>
      </c>
      <c r="S92" s="177" t="str">
        <f>IF('INQ-A50.MELD'!H92&gt;SUM('INQ-A30.MELD:INQ-A35.MELD'!O92)*0.1,"Warnung","")</f>
        <v/>
      </c>
      <c r="T92" s="177" t="str">
        <f>IF('INQ-A50.MELD'!I92&gt;SUM('INQ-A30.MELD:INQ-A35.MELD'!P92:R92)*0.1,"Warnung","")</f>
        <v/>
      </c>
      <c r="U92" s="341"/>
      <c r="V92" s="177" t="str">
        <f>IF('INQ-A50.MELD'!K92&gt;SUM('INQ-A30.MELD:INQ-A35.MELD'!F92)*0.1,"Warnung","")</f>
        <v/>
      </c>
      <c r="W92" s="177" t="str">
        <f>IF('INQ-A50.MELD'!L92&gt;SUM('INQ-A30.MELD:INQ-A35.MELD'!G92)*0.1,"Warnung","")</f>
        <v/>
      </c>
      <c r="X92" s="177" t="str">
        <f>IF('INQ-A50.MELD'!M92&gt;SUM('INQ-A30.MELD:INQ-A35.MELD'!H92)*0.1,"Warnung","")</f>
        <v/>
      </c>
      <c r="Y92" s="177" t="str">
        <f>IF('INQ-A50.MELD'!N92&gt;SUM('INQ-A30.MELD:INQ-A35.MELD'!I92:K92)*0.1,"Warnung","")</f>
        <v/>
      </c>
    </row>
    <row r="93" spans="1:25" s="340" customFormat="1" ht="15.95" customHeight="1" x14ac:dyDescent="0.2">
      <c r="A93" s="77"/>
      <c r="B93" s="90" t="s">
        <v>396</v>
      </c>
      <c r="C93" s="99" t="s">
        <v>452</v>
      </c>
      <c r="D93" s="72" t="s">
        <v>181</v>
      </c>
      <c r="E93" s="4">
        <v>121</v>
      </c>
      <c r="F93" s="63"/>
      <c r="G93" s="63"/>
      <c r="H93" s="63"/>
      <c r="I93" s="63"/>
      <c r="K93" s="63"/>
      <c r="L93" s="63"/>
      <c r="M93" s="63"/>
      <c r="N93" s="63"/>
      <c r="O93" s="4">
        <v>121</v>
      </c>
      <c r="Q93" s="177" t="str">
        <f>IF('INQ-A50.MELD'!F93&gt;SUM('INQ-A30.MELD:INQ-A35.MELD'!M93)*0.1,"Warnung","")</f>
        <v/>
      </c>
      <c r="R93" s="177" t="str">
        <f>IF('INQ-A50.MELD'!G93&gt;SUM('INQ-A30.MELD:INQ-A35.MELD'!N93)*0.1,"Warnung","")</f>
        <v/>
      </c>
      <c r="S93" s="177" t="str">
        <f>IF('INQ-A50.MELD'!H93&gt;SUM('INQ-A30.MELD:INQ-A35.MELD'!O93)*0.1,"Warnung","")</f>
        <v/>
      </c>
      <c r="T93" s="177" t="str">
        <f>IF('INQ-A50.MELD'!I93&gt;SUM('INQ-A30.MELD:INQ-A35.MELD'!P93:R93)*0.1,"Warnung","")</f>
        <v/>
      </c>
      <c r="U93" s="341"/>
      <c r="V93" s="177" t="str">
        <f>IF('INQ-A50.MELD'!K93&gt;SUM('INQ-A30.MELD:INQ-A35.MELD'!F93)*0.1,"Warnung","")</f>
        <v/>
      </c>
      <c r="W93" s="177" t="str">
        <f>IF('INQ-A50.MELD'!L93&gt;SUM('INQ-A30.MELD:INQ-A35.MELD'!G93)*0.1,"Warnung","")</f>
        <v/>
      </c>
      <c r="X93" s="177" t="str">
        <f>IF('INQ-A50.MELD'!M93&gt;SUM('INQ-A30.MELD:INQ-A35.MELD'!H93)*0.1,"Warnung","")</f>
        <v/>
      </c>
      <c r="Y93" s="177" t="str">
        <f>IF('INQ-A50.MELD'!N93&gt;SUM('INQ-A30.MELD:INQ-A35.MELD'!I93:K93)*0.1,"Warnung","")</f>
        <v/>
      </c>
    </row>
    <row r="94" spans="1:25" s="340" customFormat="1" ht="15.95" customHeight="1" x14ac:dyDescent="0.2">
      <c r="A94" s="77"/>
      <c r="B94" s="90" t="s">
        <v>396</v>
      </c>
      <c r="C94" s="99" t="s">
        <v>816</v>
      </c>
      <c r="D94" s="95" t="s">
        <v>168</v>
      </c>
      <c r="E94" s="4">
        <v>122</v>
      </c>
      <c r="F94" s="63"/>
      <c r="G94" s="63"/>
      <c r="H94" s="63"/>
      <c r="I94" s="63"/>
      <c r="K94" s="63"/>
      <c r="L94" s="63"/>
      <c r="M94" s="63"/>
      <c r="N94" s="63"/>
      <c r="O94" s="4">
        <v>122</v>
      </c>
      <c r="Q94" s="177" t="str">
        <f>IF('INQ-A50.MELD'!F94&gt;SUM('INQ-A30.MELD:INQ-A35.MELD'!M94)*0.1,"Warnung","")</f>
        <v/>
      </c>
      <c r="R94" s="177" t="str">
        <f>IF('INQ-A50.MELD'!G94&gt;SUM('INQ-A30.MELD:INQ-A35.MELD'!N94)*0.1,"Warnung","")</f>
        <v/>
      </c>
      <c r="S94" s="177" t="str">
        <f>IF('INQ-A50.MELD'!H94&gt;SUM('INQ-A30.MELD:INQ-A35.MELD'!O94)*0.1,"Warnung","")</f>
        <v/>
      </c>
      <c r="T94" s="177" t="str">
        <f>IF('INQ-A50.MELD'!I94&gt;SUM('INQ-A30.MELD:INQ-A35.MELD'!P94:R94)*0.1,"Warnung","")</f>
        <v/>
      </c>
      <c r="U94" s="341"/>
      <c r="V94" s="177" t="str">
        <f>IF('INQ-A50.MELD'!K94&gt;SUM('INQ-A30.MELD:INQ-A35.MELD'!F94)*0.1,"Warnung","")</f>
        <v/>
      </c>
      <c r="W94" s="177" t="str">
        <f>IF('INQ-A50.MELD'!L94&gt;SUM('INQ-A30.MELD:INQ-A35.MELD'!G94)*0.1,"Warnung","")</f>
        <v/>
      </c>
      <c r="X94" s="177" t="str">
        <f>IF('INQ-A50.MELD'!M94&gt;SUM('INQ-A30.MELD:INQ-A35.MELD'!H94)*0.1,"Warnung","")</f>
        <v/>
      </c>
      <c r="Y94" s="177" t="str">
        <f>IF('INQ-A50.MELD'!N94&gt;SUM('INQ-A30.MELD:INQ-A35.MELD'!I94:K94)*0.1,"Warnung","")</f>
        <v/>
      </c>
    </row>
    <row r="95" spans="1:25" s="340" customFormat="1" ht="15.95" customHeight="1" x14ac:dyDescent="0.2">
      <c r="A95" s="77"/>
      <c r="B95" s="90" t="s">
        <v>396</v>
      </c>
      <c r="C95" s="99" t="s">
        <v>442</v>
      </c>
      <c r="D95" s="72" t="s">
        <v>169</v>
      </c>
      <c r="E95" s="4">
        <v>123</v>
      </c>
      <c r="F95" s="63"/>
      <c r="G95" s="63"/>
      <c r="H95" s="63"/>
      <c r="I95" s="63"/>
      <c r="K95" s="63"/>
      <c r="L95" s="63"/>
      <c r="M95" s="63"/>
      <c r="N95" s="63"/>
      <c r="O95" s="4">
        <v>123</v>
      </c>
      <c r="Q95" s="177" t="str">
        <f>IF('INQ-A50.MELD'!F95&gt;SUM('INQ-A30.MELD:INQ-A35.MELD'!M95)*0.1,"Warnung","")</f>
        <v/>
      </c>
      <c r="R95" s="177" t="str">
        <f>IF('INQ-A50.MELD'!G95&gt;SUM('INQ-A30.MELD:INQ-A35.MELD'!N95)*0.1,"Warnung","")</f>
        <v/>
      </c>
      <c r="S95" s="177" t="str">
        <f>IF('INQ-A50.MELD'!H95&gt;SUM('INQ-A30.MELD:INQ-A35.MELD'!O95)*0.1,"Warnung","")</f>
        <v/>
      </c>
      <c r="T95" s="177" t="str">
        <f>IF('INQ-A50.MELD'!I95&gt;SUM('INQ-A30.MELD:INQ-A35.MELD'!P95:R95)*0.1,"Warnung","")</f>
        <v/>
      </c>
      <c r="U95" s="341"/>
      <c r="V95" s="177" t="str">
        <f>IF('INQ-A50.MELD'!K95&gt;SUM('INQ-A30.MELD:INQ-A35.MELD'!F95)*0.1,"Warnung","")</f>
        <v/>
      </c>
      <c r="W95" s="177" t="str">
        <f>IF('INQ-A50.MELD'!L95&gt;SUM('INQ-A30.MELD:INQ-A35.MELD'!G95)*0.1,"Warnung","")</f>
        <v/>
      </c>
      <c r="X95" s="177" t="str">
        <f>IF('INQ-A50.MELD'!M95&gt;SUM('INQ-A30.MELD:INQ-A35.MELD'!H95)*0.1,"Warnung","")</f>
        <v/>
      </c>
      <c r="Y95" s="177" t="str">
        <f>IF('INQ-A50.MELD'!N95&gt;SUM('INQ-A30.MELD:INQ-A35.MELD'!I95:K95)*0.1,"Warnung","")</f>
        <v/>
      </c>
    </row>
    <row r="96" spans="1:25" s="340" customFormat="1" ht="15.95" customHeight="1" x14ac:dyDescent="0.2">
      <c r="A96" s="77"/>
      <c r="B96" s="90" t="s">
        <v>396</v>
      </c>
      <c r="C96" s="99" t="s">
        <v>817</v>
      </c>
      <c r="D96" s="95" t="s">
        <v>171</v>
      </c>
      <c r="E96" s="4">
        <v>155</v>
      </c>
      <c r="F96" s="63"/>
      <c r="G96" s="63"/>
      <c r="H96" s="63"/>
      <c r="I96" s="63"/>
      <c r="K96" s="63"/>
      <c r="L96" s="63"/>
      <c r="M96" s="63"/>
      <c r="N96" s="63"/>
      <c r="O96" s="4">
        <v>155</v>
      </c>
      <c r="Q96" s="177" t="str">
        <f>IF('INQ-A50.MELD'!F96&gt;SUM('INQ-A30.MELD:INQ-A35.MELD'!M96)*0.1,"Warnung","")</f>
        <v/>
      </c>
      <c r="R96" s="177" t="str">
        <f>IF('INQ-A50.MELD'!G96&gt;SUM('INQ-A30.MELD:INQ-A35.MELD'!N96)*0.1,"Warnung","")</f>
        <v/>
      </c>
      <c r="S96" s="177" t="str">
        <f>IF('INQ-A50.MELD'!H96&gt;SUM('INQ-A30.MELD:INQ-A35.MELD'!O96)*0.1,"Warnung","")</f>
        <v/>
      </c>
      <c r="T96" s="177" t="str">
        <f>IF('INQ-A50.MELD'!I96&gt;SUM('INQ-A30.MELD:INQ-A35.MELD'!P96:R96)*0.1,"Warnung","")</f>
        <v/>
      </c>
      <c r="U96" s="341"/>
      <c r="V96" s="177" t="str">
        <f>IF('INQ-A50.MELD'!K96&gt;SUM('INQ-A30.MELD:INQ-A35.MELD'!F96)*0.1,"Warnung","")</f>
        <v/>
      </c>
      <c r="W96" s="177" t="str">
        <f>IF('INQ-A50.MELD'!L96&gt;SUM('INQ-A30.MELD:INQ-A35.MELD'!G96)*0.1,"Warnung","")</f>
        <v/>
      </c>
      <c r="X96" s="177" t="str">
        <f>IF('INQ-A50.MELD'!M96&gt;SUM('INQ-A30.MELD:INQ-A35.MELD'!H96)*0.1,"Warnung","")</f>
        <v/>
      </c>
      <c r="Y96" s="177" t="str">
        <f>IF('INQ-A50.MELD'!N96&gt;SUM('INQ-A30.MELD:INQ-A35.MELD'!I96:K96)*0.1,"Warnung","")</f>
        <v/>
      </c>
    </row>
    <row r="97" spans="1:25" s="340" customFormat="1" ht="15.95" customHeight="1" x14ac:dyDescent="0.2">
      <c r="A97" s="77"/>
      <c r="B97" s="90" t="s">
        <v>396</v>
      </c>
      <c r="C97" s="99" t="s">
        <v>453</v>
      </c>
      <c r="D97" s="72" t="s">
        <v>182</v>
      </c>
      <c r="E97" s="4">
        <v>124</v>
      </c>
      <c r="F97" s="63"/>
      <c r="G97" s="63"/>
      <c r="H97" s="63"/>
      <c r="I97" s="63"/>
      <c r="K97" s="63"/>
      <c r="L97" s="63"/>
      <c r="M97" s="63"/>
      <c r="N97" s="63"/>
      <c r="O97" s="4">
        <v>124</v>
      </c>
      <c r="Q97" s="177" t="str">
        <f>IF('INQ-A50.MELD'!F97&gt;SUM('INQ-A30.MELD:INQ-A35.MELD'!M97)*0.1,"Warnung","")</f>
        <v/>
      </c>
      <c r="R97" s="177" t="str">
        <f>IF('INQ-A50.MELD'!G97&gt;SUM('INQ-A30.MELD:INQ-A35.MELD'!N97)*0.1,"Warnung","")</f>
        <v/>
      </c>
      <c r="S97" s="177" t="str">
        <f>IF('INQ-A50.MELD'!H97&gt;SUM('INQ-A30.MELD:INQ-A35.MELD'!O97)*0.1,"Warnung","")</f>
        <v/>
      </c>
      <c r="T97" s="177" t="str">
        <f>IF('INQ-A50.MELD'!I97&gt;SUM('INQ-A30.MELD:INQ-A35.MELD'!P97:R97)*0.1,"Warnung","")</f>
        <v/>
      </c>
      <c r="U97" s="341"/>
      <c r="V97" s="177" t="str">
        <f>IF('INQ-A50.MELD'!K97&gt;SUM('INQ-A30.MELD:INQ-A35.MELD'!F97)*0.1,"Warnung","")</f>
        <v/>
      </c>
      <c r="W97" s="177" t="str">
        <f>IF('INQ-A50.MELD'!L97&gt;SUM('INQ-A30.MELD:INQ-A35.MELD'!G97)*0.1,"Warnung","")</f>
        <v/>
      </c>
      <c r="X97" s="177" t="str">
        <f>IF('INQ-A50.MELD'!M97&gt;SUM('INQ-A30.MELD:INQ-A35.MELD'!H97)*0.1,"Warnung","")</f>
        <v/>
      </c>
      <c r="Y97" s="177" t="str">
        <f>IF('INQ-A50.MELD'!N97&gt;SUM('INQ-A30.MELD:INQ-A35.MELD'!I97:K97)*0.1,"Warnung","")</f>
        <v/>
      </c>
    </row>
    <row r="98" spans="1:25" s="340" customFormat="1" ht="15.95" customHeight="1" x14ac:dyDescent="0.2">
      <c r="A98" s="77"/>
      <c r="B98" s="90" t="s">
        <v>396</v>
      </c>
      <c r="C98" s="99" t="s">
        <v>345</v>
      </c>
      <c r="D98" s="72" t="s">
        <v>183</v>
      </c>
      <c r="E98" s="4">
        <v>125</v>
      </c>
      <c r="F98" s="63"/>
      <c r="G98" s="63"/>
      <c r="H98" s="63"/>
      <c r="I98" s="63"/>
      <c r="K98" s="63"/>
      <c r="L98" s="63"/>
      <c r="M98" s="63"/>
      <c r="N98" s="63"/>
      <c r="O98" s="4">
        <v>125</v>
      </c>
      <c r="Q98" s="177" t="str">
        <f>IF('INQ-A50.MELD'!F98&gt;SUM('INQ-A30.MELD:INQ-A35.MELD'!M98)*0.1,"Warnung","")</f>
        <v/>
      </c>
      <c r="R98" s="177" t="str">
        <f>IF('INQ-A50.MELD'!G98&gt;SUM('INQ-A30.MELD:INQ-A35.MELD'!N98)*0.1,"Warnung","")</f>
        <v/>
      </c>
      <c r="S98" s="177" t="str">
        <f>IF('INQ-A50.MELD'!H98&gt;SUM('INQ-A30.MELD:INQ-A35.MELD'!O98)*0.1,"Warnung","")</f>
        <v/>
      </c>
      <c r="T98" s="177" t="str">
        <f>IF('INQ-A50.MELD'!I98&gt;SUM('INQ-A30.MELD:INQ-A35.MELD'!P98:R98)*0.1,"Warnung","")</f>
        <v/>
      </c>
      <c r="U98" s="341"/>
      <c r="V98" s="177" t="str">
        <f>IF('INQ-A50.MELD'!K98&gt;SUM('INQ-A30.MELD:INQ-A35.MELD'!F98)*0.1,"Warnung","")</f>
        <v/>
      </c>
      <c r="W98" s="177" t="str">
        <f>IF('INQ-A50.MELD'!L98&gt;SUM('INQ-A30.MELD:INQ-A35.MELD'!G98)*0.1,"Warnung","")</f>
        <v/>
      </c>
      <c r="X98" s="177" t="str">
        <f>IF('INQ-A50.MELD'!M98&gt;SUM('INQ-A30.MELD:INQ-A35.MELD'!H98)*0.1,"Warnung","")</f>
        <v/>
      </c>
      <c r="Y98" s="177" t="str">
        <f>IF('INQ-A50.MELD'!N98&gt;SUM('INQ-A30.MELD:INQ-A35.MELD'!I98:K98)*0.1,"Warnung","")</f>
        <v/>
      </c>
    </row>
    <row r="99" spans="1:25" s="340" customFormat="1" ht="15.95" customHeight="1" x14ac:dyDescent="0.2">
      <c r="A99" s="77"/>
      <c r="B99" s="90" t="s">
        <v>396</v>
      </c>
      <c r="C99" s="99" t="s">
        <v>454</v>
      </c>
      <c r="D99" s="72" t="s">
        <v>184</v>
      </c>
      <c r="E99" s="4">
        <v>127</v>
      </c>
      <c r="F99" s="63"/>
      <c r="G99" s="63"/>
      <c r="H99" s="63"/>
      <c r="I99" s="63"/>
      <c r="K99" s="63"/>
      <c r="L99" s="63"/>
      <c r="M99" s="63"/>
      <c r="N99" s="63"/>
      <c r="O99" s="4">
        <v>127</v>
      </c>
      <c r="Q99" s="177" t="str">
        <f>IF('INQ-A50.MELD'!F99&gt;SUM('INQ-A30.MELD:INQ-A35.MELD'!M99)*0.1,"Warnung","")</f>
        <v/>
      </c>
      <c r="R99" s="177" t="str">
        <f>IF('INQ-A50.MELD'!G99&gt;SUM('INQ-A30.MELD:INQ-A35.MELD'!N99)*0.1,"Warnung","")</f>
        <v/>
      </c>
      <c r="S99" s="177" t="str">
        <f>IF('INQ-A50.MELD'!H99&gt;SUM('INQ-A30.MELD:INQ-A35.MELD'!O99)*0.1,"Warnung","")</f>
        <v/>
      </c>
      <c r="T99" s="177" t="str">
        <f>IF('INQ-A50.MELD'!I99&gt;SUM('INQ-A30.MELD:INQ-A35.MELD'!P99:R99)*0.1,"Warnung","")</f>
        <v/>
      </c>
      <c r="U99" s="341"/>
      <c r="V99" s="177" t="str">
        <f>IF('INQ-A50.MELD'!K99&gt;SUM('INQ-A30.MELD:INQ-A35.MELD'!F99)*0.1,"Warnung","")</f>
        <v/>
      </c>
      <c r="W99" s="177" t="str">
        <f>IF('INQ-A50.MELD'!L99&gt;SUM('INQ-A30.MELD:INQ-A35.MELD'!G99)*0.1,"Warnung","")</f>
        <v/>
      </c>
      <c r="X99" s="177" t="str">
        <f>IF('INQ-A50.MELD'!M99&gt;SUM('INQ-A30.MELD:INQ-A35.MELD'!H99)*0.1,"Warnung","")</f>
        <v/>
      </c>
      <c r="Y99" s="177" t="str">
        <f>IF('INQ-A50.MELD'!N99&gt;SUM('INQ-A30.MELD:INQ-A35.MELD'!I99:K99)*0.1,"Warnung","")</f>
        <v/>
      </c>
    </row>
    <row r="100" spans="1:25" s="340" customFormat="1" ht="15.95" customHeight="1" x14ac:dyDescent="0.2">
      <c r="A100" s="77"/>
      <c r="B100" s="90" t="s">
        <v>396</v>
      </c>
      <c r="C100" s="99" t="s">
        <v>455</v>
      </c>
      <c r="D100" s="72" t="s">
        <v>185</v>
      </c>
      <c r="E100" s="4">
        <v>128</v>
      </c>
      <c r="F100" s="63"/>
      <c r="G100" s="63"/>
      <c r="H100" s="63"/>
      <c r="I100" s="63"/>
      <c r="K100" s="63"/>
      <c r="L100" s="63"/>
      <c r="M100" s="63"/>
      <c r="N100" s="63"/>
      <c r="O100" s="4">
        <v>128</v>
      </c>
      <c r="Q100" s="177" t="str">
        <f>IF('INQ-A50.MELD'!F100&gt;SUM('INQ-A30.MELD:INQ-A35.MELD'!M100)*0.1,"Warnung","")</f>
        <v/>
      </c>
      <c r="R100" s="177" t="str">
        <f>IF('INQ-A50.MELD'!G100&gt;SUM('INQ-A30.MELD:INQ-A35.MELD'!N100)*0.1,"Warnung","")</f>
        <v/>
      </c>
      <c r="S100" s="177" t="str">
        <f>IF('INQ-A50.MELD'!H100&gt;SUM('INQ-A30.MELD:INQ-A35.MELD'!O100)*0.1,"Warnung","")</f>
        <v/>
      </c>
      <c r="T100" s="177" t="str">
        <f>IF('INQ-A50.MELD'!I100&gt;SUM('INQ-A30.MELD:INQ-A35.MELD'!P100:R100)*0.1,"Warnung","")</f>
        <v/>
      </c>
      <c r="U100" s="341"/>
      <c r="V100" s="177" t="str">
        <f>IF('INQ-A50.MELD'!K100&gt;SUM('INQ-A30.MELD:INQ-A35.MELD'!F100)*0.1,"Warnung","")</f>
        <v/>
      </c>
      <c r="W100" s="177" t="str">
        <f>IF('INQ-A50.MELD'!L100&gt;SUM('INQ-A30.MELD:INQ-A35.MELD'!G100)*0.1,"Warnung","")</f>
        <v/>
      </c>
      <c r="X100" s="177" t="str">
        <f>IF('INQ-A50.MELD'!M100&gt;SUM('INQ-A30.MELD:INQ-A35.MELD'!H100)*0.1,"Warnung","")</f>
        <v/>
      </c>
      <c r="Y100" s="177" t="str">
        <f>IF('INQ-A50.MELD'!N100&gt;SUM('INQ-A30.MELD:INQ-A35.MELD'!I100:K100)*0.1,"Warnung","")</f>
        <v/>
      </c>
    </row>
    <row r="101" spans="1:25" s="340" customFormat="1" ht="15.95" customHeight="1" x14ac:dyDescent="0.2">
      <c r="A101" s="77"/>
      <c r="B101" s="90" t="s">
        <v>396</v>
      </c>
      <c r="C101" s="99" t="s">
        <v>456</v>
      </c>
      <c r="D101" s="72" t="s">
        <v>186</v>
      </c>
      <c r="E101" s="4">
        <v>129</v>
      </c>
      <c r="F101" s="63"/>
      <c r="G101" s="63"/>
      <c r="H101" s="63"/>
      <c r="I101" s="63"/>
      <c r="K101" s="63"/>
      <c r="L101" s="63"/>
      <c r="M101" s="63"/>
      <c r="N101" s="63"/>
      <c r="O101" s="4">
        <v>129</v>
      </c>
      <c r="Q101" s="177" t="str">
        <f>IF('INQ-A50.MELD'!F101&gt;SUM('INQ-A30.MELD:INQ-A35.MELD'!M101)*0.1,"Warnung","")</f>
        <v/>
      </c>
      <c r="R101" s="177" t="str">
        <f>IF('INQ-A50.MELD'!G101&gt;SUM('INQ-A30.MELD:INQ-A35.MELD'!N101)*0.1,"Warnung","")</f>
        <v/>
      </c>
      <c r="S101" s="177" t="str">
        <f>IF('INQ-A50.MELD'!H101&gt;SUM('INQ-A30.MELD:INQ-A35.MELD'!O101)*0.1,"Warnung","")</f>
        <v/>
      </c>
      <c r="T101" s="177" t="str">
        <f>IF('INQ-A50.MELD'!I101&gt;SUM('INQ-A30.MELD:INQ-A35.MELD'!P101:R101)*0.1,"Warnung","")</f>
        <v/>
      </c>
      <c r="U101" s="341"/>
      <c r="V101" s="177" t="str">
        <f>IF('INQ-A50.MELD'!K101&gt;SUM('INQ-A30.MELD:INQ-A35.MELD'!F101)*0.1,"Warnung","")</f>
        <v/>
      </c>
      <c r="W101" s="177" t="str">
        <f>IF('INQ-A50.MELD'!L101&gt;SUM('INQ-A30.MELD:INQ-A35.MELD'!G101)*0.1,"Warnung","")</f>
        <v/>
      </c>
      <c r="X101" s="177" t="str">
        <f>IF('INQ-A50.MELD'!M101&gt;SUM('INQ-A30.MELD:INQ-A35.MELD'!H101)*0.1,"Warnung","")</f>
        <v/>
      </c>
      <c r="Y101" s="177" t="str">
        <f>IF('INQ-A50.MELD'!N101&gt;SUM('INQ-A30.MELD:INQ-A35.MELD'!I101:K101)*0.1,"Warnung","")</f>
        <v/>
      </c>
    </row>
    <row r="102" spans="1:25" s="340" customFormat="1" ht="15.95" customHeight="1" x14ac:dyDescent="0.2">
      <c r="A102" s="77"/>
      <c r="B102" s="90" t="s">
        <v>396</v>
      </c>
      <c r="C102" s="99" t="s">
        <v>457</v>
      </c>
      <c r="D102" s="72" t="s">
        <v>187</v>
      </c>
      <c r="E102" s="4">
        <v>131</v>
      </c>
      <c r="F102" s="63"/>
      <c r="G102" s="63"/>
      <c r="H102" s="63"/>
      <c r="I102" s="63"/>
      <c r="K102" s="63"/>
      <c r="L102" s="63"/>
      <c r="M102" s="63"/>
      <c r="N102" s="63"/>
      <c r="O102" s="4">
        <v>131</v>
      </c>
      <c r="Q102" s="177" t="str">
        <f>IF('INQ-A50.MELD'!F102&gt;SUM('INQ-A30.MELD:INQ-A35.MELD'!M102)*0.1,"Warnung","")</f>
        <v/>
      </c>
      <c r="R102" s="177" t="str">
        <f>IF('INQ-A50.MELD'!G102&gt;SUM('INQ-A30.MELD:INQ-A35.MELD'!N102)*0.1,"Warnung","")</f>
        <v/>
      </c>
      <c r="S102" s="177" t="str">
        <f>IF('INQ-A50.MELD'!H102&gt;SUM('INQ-A30.MELD:INQ-A35.MELD'!O102)*0.1,"Warnung","")</f>
        <v/>
      </c>
      <c r="T102" s="177" t="str">
        <f>IF('INQ-A50.MELD'!I102&gt;SUM('INQ-A30.MELD:INQ-A35.MELD'!P102:R102)*0.1,"Warnung","")</f>
        <v/>
      </c>
      <c r="U102" s="341"/>
      <c r="V102" s="177" t="str">
        <f>IF('INQ-A50.MELD'!K102&gt;SUM('INQ-A30.MELD:INQ-A35.MELD'!F102)*0.1,"Warnung","")</f>
        <v/>
      </c>
      <c r="W102" s="177" t="str">
        <f>IF('INQ-A50.MELD'!L102&gt;SUM('INQ-A30.MELD:INQ-A35.MELD'!G102)*0.1,"Warnung","")</f>
        <v/>
      </c>
      <c r="X102" s="177" t="str">
        <f>IF('INQ-A50.MELD'!M102&gt;SUM('INQ-A30.MELD:INQ-A35.MELD'!H102)*0.1,"Warnung","")</f>
        <v/>
      </c>
      <c r="Y102" s="177" t="str">
        <f>IF('INQ-A50.MELD'!N102&gt;SUM('INQ-A30.MELD:INQ-A35.MELD'!I102:K102)*0.1,"Warnung","")</f>
        <v/>
      </c>
    </row>
    <row r="103" spans="1:25" s="340" customFormat="1" ht="15.95" customHeight="1" x14ac:dyDescent="0.2">
      <c r="A103" s="77"/>
      <c r="B103" s="90" t="s">
        <v>396</v>
      </c>
      <c r="C103" s="99" t="s">
        <v>818</v>
      </c>
      <c r="D103" s="95" t="s">
        <v>188</v>
      </c>
      <c r="E103" s="4">
        <v>132</v>
      </c>
      <c r="F103" s="63"/>
      <c r="G103" s="63"/>
      <c r="H103" s="63"/>
      <c r="I103" s="63"/>
      <c r="K103" s="63"/>
      <c r="L103" s="63"/>
      <c r="M103" s="63"/>
      <c r="N103" s="63"/>
      <c r="O103" s="4">
        <v>132</v>
      </c>
      <c r="Q103" s="177" t="str">
        <f>IF('INQ-A50.MELD'!F103&gt;SUM('INQ-A30.MELD:INQ-A35.MELD'!M103)*0.1,"Warnung","")</f>
        <v/>
      </c>
      <c r="R103" s="177" t="str">
        <f>IF('INQ-A50.MELD'!G103&gt;SUM('INQ-A30.MELD:INQ-A35.MELD'!N103)*0.1,"Warnung","")</f>
        <v/>
      </c>
      <c r="S103" s="177" t="str">
        <f>IF('INQ-A50.MELD'!H103&gt;SUM('INQ-A30.MELD:INQ-A35.MELD'!O103)*0.1,"Warnung","")</f>
        <v/>
      </c>
      <c r="T103" s="177" t="str">
        <f>IF('INQ-A50.MELD'!I103&gt;SUM('INQ-A30.MELD:INQ-A35.MELD'!P103:R103)*0.1,"Warnung","")</f>
        <v/>
      </c>
      <c r="U103" s="341"/>
      <c r="V103" s="177" t="str">
        <f>IF('INQ-A50.MELD'!K103&gt;SUM('INQ-A30.MELD:INQ-A35.MELD'!F103)*0.1,"Warnung","")</f>
        <v/>
      </c>
      <c r="W103" s="177" t="str">
        <f>IF('INQ-A50.MELD'!L103&gt;SUM('INQ-A30.MELD:INQ-A35.MELD'!G103)*0.1,"Warnung","")</f>
        <v/>
      </c>
      <c r="X103" s="177" t="str">
        <f>IF('INQ-A50.MELD'!M103&gt;SUM('INQ-A30.MELD:INQ-A35.MELD'!H103)*0.1,"Warnung","")</f>
        <v/>
      </c>
      <c r="Y103" s="177" t="str">
        <f>IF('INQ-A50.MELD'!N103&gt;SUM('INQ-A30.MELD:INQ-A35.MELD'!I103:K103)*0.1,"Warnung","")</f>
        <v/>
      </c>
    </row>
    <row r="104" spans="1:25" s="340" customFormat="1" ht="15.95" customHeight="1" x14ac:dyDescent="0.2">
      <c r="A104" s="77"/>
      <c r="B104" s="90" t="s">
        <v>396</v>
      </c>
      <c r="C104" s="99" t="s">
        <v>458</v>
      </c>
      <c r="D104" s="72" t="s">
        <v>189</v>
      </c>
      <c r="E104" s="4">
        <v>133</v>
      </c>
      <c r="F104" s="63"/>
      <c r="G104" s="63"/>
      <c r="H104" s="63"/>
      <c r="I104" s="63"/>
      <c r="K104" s="63"/>
      <c r="L104" s="63"/>
      <c r="M104" s="63"/>
      <c r="N104" s="63"/>
      <c r="O104" s="4">
        <v>133</v>
      </c>
      <c r="Q104" s="177" t="str">
        <f>IF('INQ-A50.MELD'!F104&gt;SUM('INQ-A30.MELD:INQ-A35.MELD'!M104)*0.1,"Warnung","")</f>
        <v/>
      </c>
      <c r="R104" s="177" t="str">
        <f>IF('INQ-A50.MELD'!G104&gt;SUM('INQ-A30.MELD:INQ-A35.MELD'!N104)*0.1,"Warnung","")</f>
        <v/>
      </c>
      <c r="S104" s="177" t="str">
        <f>IF('INQ-A50.MELD'!H104&gt;SUM('INQ-A30.MELD:INQ-A35.MELD'!O104)*0.1,"Warnung","")</f>
        <v/>
      </c>
      <c r="T104" s="177" t="str">
        <f>IF('INQ-A50.MELD'!I104&gt;SUM('INQ-A30.MELD:INQ-A35.MELD'!P104:R104)*0.1,"Warnung","")</f>
        <v/>
      </c>
      <c r="U104" s="341"/>
      <c r="V104" s="177" t="str">
        <f>IF('INQ-A50.MELD'!K104&gt;SUM('INQ-A30.MELD:INQ-A35.MELD'!F104)*0.1,"Warnung","")</f>
        <v/>
      </c>
      <c r="W104" s="177" t="str">
        <f>IF('INQ-A50.MELD'!L104&gt;SUM('INQ-A30.MELD:INQ-A35.MELD'!G104)*0.1,"Warnung","")</f>
        <v/>
      </c>
      <c r="X104" s="177" t="str">
        <f>IF('INQ-A50.MELD'!M104&gt;SUM('INQ-A30.MELD:INQ-A35.MELD'!H104)*0.1,"Warnung","")</f>
        <v/>
      </c>
      <c r="Y104" s="177" t="str">
        <f>IF('INQ-A50.MELD'!N104&gt;SUM('INQ-A30.MELD:INQ-A35.MELD'!I104:K104)*0.1,"Warnung","")</f>
        <v/>
      </c>
    </row>
    <row r="105" spans="1:25" s="340" customFormat="1" ht="15.95" customHeight="1" x14ac:dyDescent="0.2">
      <c r="A105" s="77"/>
      <c r="B105" s="90" t="s">
        <v>396</v>
      </c>
      <c r="C105" s="99" t="s">
        <v>459</v>
      </c>
      <c r="D105" s="72" t="s">
        <v>190</v>
      </c>
      <c r="E105" s="4">
        <v>134</v>
      </c>
      <c r="F105" s="63"/>
      <c r="G105" s="63"/>
      <c r="H105" s="63"/>
      <c r="I105" s="63"/>
      <c r="K105" s="63"/>
      <c r="L105" s="63"/>
      <c r="M105" s="63"/>
      <c r="N105" s="63"/>
      <c r="O105" s="4">
        <v>134</v>
      </c>
      <c r="Q105" s="177" t="str">
        <f>IF('INQ-A50.MELD'!F105&gt;SUM('INQ-A30.MELD:INQ-A35.MELD'!M105)*0.1,"Warnung","")</f>
        <v/>
      </c>
      <c r="R105" s="177" t="str">
        <f>IF('INQ-A50.MELD'!G105&gt;SUM('INQ-A30.MELD:INQ-A35.MELD'!N105)*0.1,"Warnung","")</f>
        <v/>
      </c>
      <c r="S105" s="177" t="str">
        <f>IF('INQ-A50.MELD'!H105&gt;SUM('INQ-A30.MELD:INQ-A35.MELD'!O105)*0.1,"Warnung","")</f>
        <v/>
      </c>
      <c r="T105" s="177" t="str">
        <f>IF('INQ-A50.MELD'!I105&gt;SUM('INQ-A30.MELD:INQ-A35.MELD'!P105:R105)*0.1,"Warnung","")</f>
        <v/>
      </c>
      <c r="U105" s="341"/>
      <c r="V105" s="177" t="str">
        <f>IF('INQ-A50.MELD'!K105&gt;SUM('INQ-A30.MELD:INQ-A35.MELD'!F105)*0.1,"Warnung","")</f>
        <v/>
      </c>
      <c r="W105" s="177" t="str">
        <f>IF('INQ-A50.MELD'!L105&gt;SUM('INQ-A30.MELD:INQ-A35.MELD'!G105)*0.1,"Warnung","")</f>
        <v/>
      </c>
      <c r="X105" s="177" t="str">
        <f>IF('INQ-A50.MELD'!M105&gt;SUM('INQ-A30.MELD:INQ-A35.MELD'!H105)*0.1,"Warnung","")</f>
        <v/>
      </c>
      <c r="Y105" s="177" t="str">
        <f>IF('INQ-A50.MELD'!N105&gt;SUM('INQ-A30.MELD:INQ-A35.MELD'!I105:K105)*0.1,"Warnung","")</f>
        <v/>
      </c>
    </row>
    <row r="106" spans="1:25" s="340" customFormat="1" ht="15.95" customHeight="1" x14ac:dyDescent="0.2">
      <c r="A106" s="77"/>
      <c r="B106" s="90" t="s">
        <v>396</v>
      </c>
      <c r="C106" s="99" t="s">
        <v>460</v>
      </c>
      <c r="D106" s="72" t="s">
        <v>191</v>
      </c>
      <c r="E106" s="4">
        <v>135</v>
      </c>
      <c r="F106" s="63"/>
      <c r="G106" s="63"/>
      <c r="H106" s="63"/>
      <c r="I106" s="63"/>
      <c r="K106" s="63"/>
      <c r="L106" s="63"/>
      <c r="M106" s="63"/>
      <c r="N106" s="63"/>
      <c r="O106" s="4">
        <v>135</v>
      </c>
      <c r="Q106" s="177" t="str">
        <f>IF('INQ-A50.MELD'!F106&gt;SUM('INQ-A30.MELD:INQ-A35.MELD'!M106)*0.1,"Warnung","")</f>
        <v/>
      </c>
      <c r="R106" s="177" t="str">
        <f>IF('INQ-A50.MELD'!G106&gt;SUM('INQ-A30.MELD:INQ-A35.MELD'!N106)*0.1,"Warnung","")</f>
        <v/>
      </c>
      <c r="S106" s="177" t="str">
        <f>IF('INQ-A50.MELD'!H106&gt;SUM('INQ-A30.MELD:INQ-A35.MELD'!O106)*0.1,"Warnung","")</f>
        <v/>
      </c>
      <c r="T106" s="177" t="str">
        <f>IF('INQ-A50.MELD'!I106&gt;SUM('INQ-A30.MELD:INQ-A35.MELD'!P106:R106)*0.1,"Warnung","")</f>
        <v/>
      </c>
      <c r="U106" s="341"/>
      <c r="V106" s="177" t="str">
        <f>IF('INQ-A50.MELD'!K106&gt;SUM('INQ-A30.MELD:INQ-A35.MELD'!F106)*0.1,"Warnung","")</f>
        <v/>
      </c>
      <c r="W106" s="177" t="str">
        <f>IF('INQ-A50.MELD'!L106&gt;SUM('INQ-A30.MELD:INQ-A35.MELD'!G106)*0.1,"Warnung","")</f>
        <v/>
      </c>
      <c r="X106" s="177" t="str">
        <f>IF('INQ-A50.MELD'!M106&gt;SUM('INQ-A30.MELD:INQ-A35.MELD'!H106)*0.1,"Warnung","")</f>
        <v/>
      </c>
      <c r="Y106" s="177" t="str">
        <f>IF('INQ-A50.MELD'!N106&gt;SUM('INQ-A30.MELD:INQ-A35.MELD'!I106:K106)*0.1,"Warnung","")</f>
        <v/>
      </c>
    </row>
    <row r="107" spans="1:25" s="340" customFormat="1" ht="15.95" customHeight="1" x14ac:dyDescent="0.2">
      <c r="A107" s="77"/>
      <c r="B107" s="90" t="s">
        <v>396</v>
      </c>
      <c r="C107" s="99" t="s">
        <v>74</v>
      </c>
      <c r="D107" s="72" t="s">
        <v>75</v>
      </c>
      <c r="E107" s="4">
        <v>136</v>
      </c>
      <c r="F107" s="63"/>
      <c r="G107" s="63"/>
      <c r="H107" s="63"/>
      <c r="I107" s="63"/>
      <c r="K107" s="63"/>
      <c r="L107" s="63"/>
      <c r="M107" s="63"/>
      <c r="N107" s="63"/>
      <c r="O107" s="4">
        <v>136</v>
      </c>
      <c r="Q107" s="177" t="str">
        <f>IF('INQ-A50.MELD'!F107&gt;SUM('INQ-A30.MELD:INQ-A35.MELD'!M107)*0.1,"Warnung","")</f>
        <v/>
      </c>
      <c r="R107" s="177" t="str">
        <f>IF('INQ-A50.MELD'!G107&gt;SUM('INQ-A30.MELD:INQ-A35.MELD'!N107)*0.1,"Warnung","")</f>
        <v/>
      </c>
      <c r="S107" s="177" t="str">
        <f>IF('INQ-A50.MELD'!H107&gt;SUM('INQ-A30.MELD:INQ-A35.MELD'!O107)*0.1,"Warnung","")</f>
        <v/>
      </c>
      <c r="T107" s="177" t="str">
        <f>IF('INQ-A50.MELD'!I107&gt;SUM('INQ-A30.MELD:INQ-A35.MELD'!P107:R107)*0.1,"Warnung","")</f>
        <v/>
      </c>
      <c r="U107" s="341"/>
      <c r="V107" s="177" t="str">
        <f>IF('INQ-A50.MELD'!K107&gt;SUM('INQ-A30.MELD:INQ-A35.MELD'!F107)*0.1,"Warnung","")</f>
        <v/>
      </c>
      <c r="W107" s="177" t="str">
        <f>IF('INQ-A50.MELD'!L107&gt;SUM('INQ-A30.MELD:INQ-A35.MELD'!G107)*0.1,"Warnung","")</f>
        <v/>
      </c>
      <c r="X107" s="177" t="str">
        <f>IF('INQ-A50.MELD'!M107&gt;SUM('INQ-A30.MELD:INQ-A35.MELD'!H107)*0.1,"Warnung","")</f>
        <v/>
      </c>
      <c r="Y107" s="177" t="str">
        <f>IF('INQ-A50.MELD'!N107&gt;SUM('INQ-A30.MELD:INQ-A35.MELD'!I107:K107)*0.1,"Warnung","")</f>
        <v/>
      </c>
    </row>
    <row r="108" spans="1:25" s="340" customFormat="1" ht="15.95" customHeight="1" x14ac:dyDescent="0.2">
      <c r="A108" s="77"/>
      <c r="B108" s="90" t="s">
        <v>396</v>
      </c>
      <c r="C108" s="99" t="s">
        <v>461</v>
      </c>
      <c r="D108" s="72" t="s">
        <v>192</v>
      </c>
      <c r="E108" s="4">
        <v>138</v>
      </c>
      <c r="F108" s="63"/>
      <c r="G108" s="63"/>
      <c r="H108" s="63"/>
      <c r="I108" s="63"/>
      <c r="K108" s="63"/>
      <c r="L108" s="63"/>
      <c r="M108" s="63"/>
      <c r="N108" s="63"/>
      <c r="O108" s="4">
        <v>138</v>
      </c>
      <c r="Q108" s="177" t="str">
        <f>IF('INQ-A50.MELD'!F108&gt;SUM('INQ-A30.MELD:INQ-A35.MELD'!M108)*0.1,"Warnung","")</f>
        <v/>
      </c>
      <c r="R108" s="177" t="str">
        <f>IF('INQ-A50.MELD'!G108&gt;SUM('INQ-A30.MELD:INQ-A35.MELD'!N108)*0.1,"Warnung","")</f>
        <v/>
      </c>
      <c r="S108" s="177" t="str">
        <f>IF('INQ-A50.MELD'!H108&gt;SUM('INQ-A30.MELD:INQ-A35.MELD'!O108)*0.1,"Warnung","")</f>
        <v/>
      </c>
      <c r="T108" s="177" t="str">
        <f>IF('INQ-A50.MELD'!I108&gt;SUM('INQ-A30.MELD:INQ-A35.MELD'!P108:R108)*0.1,"Warnung","")</f>
        <v/>
      </c>
      <c r="U108" s="341"/>
      <c r="V108" s="177" t="str">
        <f>IF('INQ-A50.MELD'!K108&gt;SUM('INQ-A30.MELD:INQ-A35.MELD'!F108)*0.1,"Warnung","")</f>
        <v/>
      </c>
      <c r="W108" s="177" t="str">
        <f>IF('INQ-A50.MELD'!L108&gt;SUM('INQ-A30.MELD:INQ-A35.MELD'!G108)*0.1,"Warnung","")</f>
        <v/>
      </c>
      <c r="X108" s="177" t="str">
        <f>IF('INQ-A50.MELD'!M108&gt;SUM('INQ-A30.MELD:INQ-A35.MELD'!H108)*0.1,"Warnung","")</f>
        <v/>
      </c>
      <c r="Y108" s="177" t="str">
        <f>IF('INQ-A50.MELD'!N108&gt;SUM('INQ-A30.MELD:INQ-A35.MELD'!I108:K108)*0.1,"Warnung","")</f>
        <v/>
      </c>
    </row>
    <row r="109" spans="1:25" s="340" customFormat="1" ht="15.95" customHeight="1" x14ac:dyDescent="0.2">
      <c r="A109" s="77"/>
      <c r="B109" s="90" t="s">
        <v>396</v>
      </c>
      <c r="C109" s="99" t="s">
        <v>462</v>
      </c>
      <c r="D109" s="72" t="s">
        <v>193</v>
      </c>
      <c r="E109" s="4">
        <v>139</v>
      </c>
      <c r="F109" s="63"/>
      <c r="G109" s="63"/>
      <c r="H109" s="63"/>
      <c r="I109" s="63"/>
      <c r="K109" s="63"/>
      <c r="L109" s="63"/>
      <c r="M109" s="63"/>
      <c r="N109" s="63"/>
      <c r="O109" s="4">
        <v>139</v>
      </c>
      <c r="Q109" s="177" t="str">
        <f>IF('INQ-A50.MELD'!F109&gt;SUM('INQ-A30.MELD:INQ-A35.MELD'!M109)*0.1,"Warnung","")</f>
        <v/>
      </c>
      <c r="R109" s="177" t="str">
        <f>IF('INQ-A50.MELD'!G109&gt;SUM('INQ-A30.MELD:INQ-A35.MELD'!N109)*0.1,"Warnung","")</f>
        <v/>
      </c>
      <c r="S109" s="177" t="str">
        <f>IF('INQ-A50.MELD'!H109&gt;SUM('INQ-A30.MELD:INQ-A35.MELD'!O109)*0.1,"Warnung","")</f>
        <v/>
      </c>
      <c r="T109" s="177" t="str">
        <f>IF('INQ-A50.MELD'!I109&gt;SUM('INQ-A30.MELD:INQ-A35.MELD'!P109:R109)*0.1,"Warnung","")</f>
        <v/>
      </c>
      <c r="U109" s="341"/>
      <c r="V109" s="177" t="str">
        <f>IF('INQ-A50.MELD'!K109&gt;SUM('INQ-A30.MELD:INQ-A35.MELD'!F109)*0.1,"Warnung","")</f>
        <v/>
      </c>
      <c r="W109" s="177" t="str">
        <f>IF('INQ-A50.MELD'!L109&gt;SUM('INQ-A30.MELD:INQ-A35.MELD'!G109)*0.1,"Warnung","")</f>
        <v/>
      </c>
      <c r="X109" s="177" t="str">
        <f>IF('INQ-A50.MELD'!M109&gt;SUM('INQ-A30.MELD:INQ-A35.MELD'!H109)*0.1,"Warnung","")</f>
        <v/>
      </c>
      <c r="Y109" s="177" t="str">
        <f>IF('INQ-A50.MELD'!N109&gt;SUM('INQ-A30.MELD:INQ-A35.MELD'!I109:K109)*0.1,"Warnung","")</f>
        <v/>
      </c>
    </row>
    <row r="110" spans="1:25" s="340" customFormat="1" ht="15.95" customHeight="1" x14ac:dyDescent="0.2">
      <c r="A110" s="77"/>
      <c r="B110" s="90" t="s">
        <v>396</v>
      </c>
      <c r="C110" s="99" t="s">
        <v>463</v>
      </c>
      <c r="D110" s="72" t="s">
        <v>194</v>
      </c>
      <c r="E110" s="4">
        <v>141</v>
      </c>
      <c r="F110" s="63"/>
      <c r="G110" s="63"/>
      <c r="H110" s="63"/>
      <c r="I110" s="63"/>
      <c r="K110" s="63"/>
      <c r="L110" s="63"/>
      <c r="M110" s="63"/>
      <c r="N110" s="63"/>
      <c r="O110" s="4">
        <v>141</v>
      </c>
      <c r="Q110" s="177" t="str">
        <f>IF('INQ-A50.MELD'!F110&gt;SUM('INQ-A30.MELD:INQ-A35.MELD'!M110)*0.1,"Warnung","")</f>
        <v/>
      </c>
      <c r="R110" s="177" t="str">
        <f>IF('INQ-A50.MELD'!G110&gt;SUM('INQ-A30.MELD:INQ-A35.MELD'!N110)*0.1,"Warnung","")</f>
        <v/>
      </c>
      <c r="S110" s="177" t="str">
        <f>IF('INQ-A50.MELD'!H110&gt;SUM('INQ-A30.MELD:INQ-A35.MELD'!O110)*0.1,"Warnung","")</f>
        <v/>
      </c>
      <c r="T110" s="177" t="str">
        <f>IF('INQ-A50.MELD'!I110&gt;SUM('INQ-A30.MELD:INQ-A35.MELD'!P110:R110)*0.1,"Warnung","")</f>
        <v/>
      </c>
      <c r="U110" s="341"/>
      <c r="V110" s="177" t="str">
        <f>IF('INQ-A50.MELD'!K110&gt;SUM('INQ-A30.MELD:INQ-A35.MELD'!F110)*0.1,"Warnung","")</f>
        <v/>
      </c>
      <c r="W110" s="177" t="str">
        <f>IF('INQ-A50.MELD'!L110&gt;SUM('INQ-A30.MELD:INQ-A35.MELD'!G110)*0.1,"Warnung","")</f>
        <v/>
      </c>
      <c r="X110" s="177" t="str">
        <f>IF('INQ-A50.MELD'!M110&gt;SUM('INQ-A30.MELD:INQ-A35.MELD'!H110)*0.1,"Warnung","")</f>
        <v/>
      </c>
      <c r="Y110" s="177" t="str">
        <f>IF('INQ-A50.MELD'!N110&gt;SUM('INQ-A30.MELD:INQ-A35.MELD'!I110:K110)*0.1,"Warnung","")</f>
        <v/>
      </c>
    </row>
    <row r="111" spans="1:25" s="340" customFormat="1" ht="15.95" customHeight="1" x14ac:dyDescent="0.2">
      <c r="A111" s="77"/>
      <c r="B111" s="90" t="s">
        <v>396</v>
      </c>
      <c r="C111" s="99" t="s">
        <v>464</v>
      </c>
      <c r="D111" s="72" t="s">
        <v>195</v>
      </c>
      <c r="E111" s="4">
        <v>142</v>
      </c>
      <c r="F111" s="63"/>
      <c r="G111" s="63"/>
      <c r="H111" s="63"/>
      <c r="I111" s="63"/>
      <c r="K111" s="63"/>
      <c r="L111" s="63"/>
      <c r="M111" s="63"/>
      <c r="N111" s="63"/>
      <c r="O111" s="4">
        <v>142</v>
      </c>
      <c r="Q111" s="177" t="str">
        <f>IF('INQ-A50.MELD'!F111&gt;SUM('INQ-A30.MELD:INQ-A35.MELD'!M111)*0.1,"Warnung","")</f>
        <v/>
      </c>
      <c r="R111" s="177" t="str">
        <f>IF('INQ-A50.MELD'!G111&gt;SUM('INQ-A30.MELD:INQ-A35.MELD'!N111)*0.1,"Warnung","")</f>
        <v/>
      </c>
      <c r="S111" s="177" t="str">
        <f>IF('INQ-A50.MELD'!H111&gt;SUM('INQ-A30.MELD:INQ-A35.MELD'!O111)*0.1,"Warnung","")</f>
        <v/>
      </c>
      <c r="T111" s="177" t="str">
        <f>IF('INQ-A50.MELD'!I111&gt;SUM('INQ-A30.MELD:INQ-A35.MELD'!P111:R111)*0.1,"Warnung","")</f>
        <v/>
      </c>
      <c r="U111" s="341"/>
      <c r="V111" s="177" t="str">
        <f>IF('INQ-A50.MELD'!K111&gt;SUM('INQ-A30.MELD:INQ-A35.MELD'!F111)*0.1,"Warnung","")</f>
        <v/>
      </c>
      <c r="W111" s="177" t="str">
        <f>IF('INQ-A50.MELD'!L111&gt;SUM('INQ-A30.MELD:INQ-A35.MELD'!G111)*0.1,"Warnung","")</f>
        <v/>
      </c>
      <c r="X111" s="177" t="str">
        <f>IF('INQ-A50.MELD'!M111&gt;SUM('INQ-A30.MELD:INQ-A35.MELD'!H111)*0.1,"Warnung","")</f>
        <v/>
      </c>
      <c r="Y111" s="177" t="str">
        <f>IF('INQ-A50.MELD'!N111&gt;SUM('INQ-A30.MELD:INQ-A35.MELD'!I111:K111)*0.1,"Warnung","")</f>
        <v/>
      </c>
    </row>
    <row r="112" spans="1:25" s="340" customFormat="1" ht="15.95" customHeight="1" x14ac:dyDescent="0.2">
      <c r="A112" s="77"/>
      <c r="B112" s="90" t="s">
        <v>396</v>
      </c>
      <c r="C112" s="99" t="s">
        <v>819</v>
      </c>
      <c r="D112" s="95" t="s">
        <v>196</v>
      </c>
      <c r="E112" s="4">
        <v>143</v>
      </c>
      <c r="F112" s="63"/>
      <c r="G112" s="63"/>
      <c r="H112" s="63"/>
      <c r="I112" s="63"/>
      <c r="K112" s="63"/>
      <c r="L112" s="63"/>
      <c r="M112" s="63"/>
      <c r="N112" s="63"/>
      <c r="O112" s="4">
        <v>143</v>
      </c>
      <c r="Q112" s="177" t="str">
        <f>IF('INQ-A50.MELD'!F112&gt;SUM('INQ-A30.MELD:INQ-A35.MELD'!M112)*0.1,"Warnung","")</f>
        <v/>
      </c>
      <c r="R112" s="177" t="str">
        <f>IF('INQ-A50.MELD'!G112&gt;SUM('INQ-A30.MELD:INQ-A35.MELD'!N112)*0.1,"Warnung","")</f>
        <v/>
      </c>
      <c r="S112" s="177" t="str">
        <f>IF('INQ-A50.MELD'!H112&gt;SUM('INQ-A30.MELD:INQ-A35.MELD'!O112)*0.1,"Warnung","")</f>
        <v/>
      </c>
      <c r="T112" s="177" t="str">
        <f>IF('INQ-A50.MELD'!I112&gt;SUM('INQ-A30.MELD:INQ-A35.MELD'!P112:R112)*0.1,"Warnung","")</f>
        <v/>
      </c>
      <c r="U112" s="341"/>
      <c r="V112" s="177" t="str">
        <f>IF('INQ-A50.MELD'!K112&gt;SUM('INQ-A30.MELD:INQ-A35.MELD'!F112)*0.1,"Warnung","")</f>
        <v/>
      </c>
      <c r="W112" s="177" t="str">
        <f>IF('INQ-A50.MELD'!L112&gt;SUM('INQ-A30.MELD:INQ-A35.MELD'!G112)*0.1,"Warnung","")</f>
        <v/>
      </c>
      <c r="X112" s="177" t="str">
        <f>IF('INQ-A50.MELD'!M112&gt;SUM('INQ-A30.MELD:INQ-A35.MELD'!H112)*0.1,"Warnung","")</f>
        <v/>
      </c>
      <c r="Y112" s="177" t="str">
        <f>IF('INQ-A50.MELD'!N112&gt;SUM('INQ-A30.MELD:INQ-A35.MELD'!I112:K112)*0.1,"Warnung","")</f>
        <v/>
      </c>
    </row>
    <row r="113" spans="1:25" s="340" customFormat="1" ht="15.95" customHeight="1" x14ac:dyDescent="0.2">
      <c r="A113" s="77"/>
      <c r="B113" s="90" t="s">
        <v>396</v>
      </c>
      <c r="C113" s="99" t="s">
        <v>465</v>
      </c>
      <c r="D113" s="72" t="s">
        <v>197</v>
      </c>
      <c r="E113" s="4">
        <v>144</v>
      </c>
      <c r="F113" s="63"/>
      <c r="G113" s="63"/>
      <c r="H113" s="63"/>
      <c r="I113" s="63"/>
      <c r="K113" s="63"/>
      <c r="L113" s="63"/>
      <c r="M113" s="63"/>
      <c r="N113" s="63"/>
      <c r="O113" s="4">
        <v>144</v>
      </c>
      <c r="Q113" s="177" t="str">
        <f>IF('INQ-A50.MELD'!F113&gt;SUM('INQ-A30.MELD:INQ-A35.MELD'!M113)*0.1,"Warnung","")</f>
        <v/>
      </c>
      <c r="R113" s="177" t="str">
        <f>IF('INQ-A50.MELD'!G113&gt;SUM('INQ-A30.MELD:INQ-A35.MELD'!N113)*0.1,"Warnung","")</f>
        <v/>
      </c>
      <c r="S113" s="177" t="str">
        <f>IF('INQ-A50.MELD'!H113&gt;SUM('INQ-A30.MELD:INQ-A35.MELD'!O113)*0.1,"Warnung","")</f>
        <v/>
      </c>
      <c r="T113" s="177" t="str">
        <f>IF('INQ-A50.MELD'!I113&gt;SUM('INQ-A30.MELD:INQ-A35.MELD'!P113:R113)*0.1,"Warnung","")</f>
        <v/>
      </c>
      <c r="U113" s="341"/>
      <c r="V113" s="177" t="str">
        <f>IF('INQ-A50.MELD'!K113&gt;SUM('INQ-A30.MELD:INQ-A35.MELD'!F113)*0.1,"Warnung","")</f>
        <v/>
      </c>
      <c r="W113" s="177" t="str">
        <f>IF('INQ-A50.MELD'!L113&gt;SUM('INQ-A30.MELD:INQ-A35.MELD'!G113)*0.1,"Warnung","")</f>
        <v/>
      </c>
      <c r="X113" s="177" t="str">
        <f>IF('INQ-A50.MELD'!M113&gt;SUM('INQ-A30.MELD:INQ-A35.MELD'!H113)*0.1,"Warnung","")</f>
        <v/>
      </c>
      <c r="Y113" s="177" t="str">
        <f>IF('INQ-A50.MELD'!N113&gt;SUM('INQ-A30.MELD:INQ-A35.MELD'!I113:K113)*0.1,"Warnung","")</f>
        <v/>
      </c>
    </row>
    <row r="114" spans="1:25" s="340" customFormat="1" ht="15.95" customHeight="1" x14ac:dyDescent="0.2">
      <c r="A114" s="77"/>
      <c r="B114" s="90" t="s">
        <v>396</v>
      </c>
      <c r="C114" s="99" t="s">
        <v>466</v>
      </c>
      <c r="D114" s="72" t="s">
        <v>198</v>
      </c>
      <c r="E114" s="4">
        <v>145</v>
      </c>
      <c r="F114" s="63"/>
      <c r="G114" s="63"/>
      <c r="H114" s="63"/>
      <c r="I114" s="63"/>
      <c r="K114" s="63"/>
      <c r="L114" s="63"/>
      <c r="M114" s="63"/>
      <c r="N114" s="63"/>
      <c r="O114" s="4">
        <v>145</v>
      </c>
      <c r="Q114" s="177" t="str">
        <f>IF('INQ-A50.MELD'!F114&gt;SUM('INQ-A30.MELD:INQ-A35.MELD'!M114)*0.1,"Warnung","")</f>
        <v/>
      </c>
      <c r="R114" s="177" t="str">
        <f>IF('INQ-A50.MELD'!G114&gt;SUM('INQ-A30.MELD:INQ-A35.MELD'!N114)*0.1,"Warnung","")</f>
        <v/>
      </c>
      <c r="S114" s="177" t="str">
        <f>IF('INQ-A50.MELD'!H114&gt;SUM('INQ-A30.MELD:INQ-A35.MELD'!O114)*0.1,"Warnung","")</f>
        <v/>
      </c>
      <c r="T114" s="177" t="str">
        <f>IF('INQ-A50.MELD'!I114&gt;SUM('INQ-A30.MELD:INQ-A35.MELD'!P114:R114)*0.1,"Warnung","")</f>
        <v/>
      </c>
      <c r="U114" s="341"/>
      <c r="V114" s="177" t="str">
        <f>IF('INQ-A50.MELD'!K114&gt;SUM('INQ-A30.MELD:INQ-A35.MELD'!F114)*0.1,"Warnung","")</f>
        <v/>
      </c>
      <c r="W114" s="177" t="str">
        <f>IF('INQ-A50.MELD'!L114&gt;SUM('INQ-A30.MELD:INQ-A35.MELD'!G114)*0.1,"Warnung","")</f>
        <v/>
      </c>
      <c r="X114" s="177" t="str">
        <f>IF('INQ-A50.MELD'!M114&gt;SUM('INQ-A30.MELD:INQ-A35.MELD'!H114)*0.1,"Warnung","")</f>
        <v/>
      </c>
      <c r="Y114" s="177" t="str">
        <f>IF('INQ-A50.MELD'!N114&gt;SUM('INQ-A30.MELD:INQ-A35.MELD'!I114:K114)*0.1,"Warnung","")</f>
        <v/>
      </c>
    </row>
    <row r="115" spans="1:25" s="340" customFormat="1" ht="15.95" customHeight="1" x14ac:dyDescent="0.2">
      <c r="A115" s="77"/>
      <c r="B115" s="90" t="s">
        <v>396</v>
      </c>
      <c r="C115" s="99" t="s">
        <v>467</v>
      </c>
      <c r="D115" s="72" t="s">
        <v>199</v>
      </c>
      <c r="E115" s="4">
        <v>146</v>
      </c>
      <c r="F115" s="63"/>
      <c r="G115" s="63"/>
      <c r="H115" s="63"/>
      <c r="I115" s="63"/>
      <c r="K115" s="63"/>
      <c r="L115" s="63"/>
      <c r="M115" s="63"/>
      <c r="N115" s="63"/>
      <c r="O115" s="4">
        <v>146</v>
      </c>
      <c r="Q115" s="177" t="str">
        <f>IF('INQ-A50.MELD'!F115&gt;SUM('INQ-A30.MELD:INQ-A35.MELD'!M115)*0.1,"Warnung","")</f>
        <v/>
      </c>
      <c r="R115" s="177" t="str">
        <f>IF('INQ-A50.MELD'!G115&gt;SUM('INQ-A30.MELD:INQ-A35.MELD'!N115)*0.1,"Warnung","")</f>
        <v/>
      </c>
      <c r="S115" s="177" t="str">
        <f>IF('INQ-A50.MELD'!H115&gt;SUM('INQ-A30.MELD:INQ-A35.MELD'!O115)*0.1,"Warnung","")</f>
        <v/>
      </c>
      <c r="T115" s="177" t="str">
        <f>IF('INQ-A50.MELD'!I115&gt;SUM('INQ-A30.MELD:INQ-A35.MELD'!P115:R115)*0.1,"Warnung","")</f>
        <v/>
      </c>
      <c r="U115" s="341"/>
      <c r="V115" s="177" t="str">
        <f>IF('INQ-A50.MELD'!K115&gt;SUM('INQ-A30.MELD:INQ-A35.MELD'!F115)*0.1,"Warnung","")</f>
        <v/>
      </c>
      <c r="W115" s="177" t="str">
        <f>IF('INQ-A50.MELD'!L115&gt;SUM('INQ-A30.MELD:INQ-A35.MELD'!G115)*0.1,"Warnung","")</f>
        <v/>
      </c>
      <c r="X115" s="177" t="str">
        <f>IF('INQ-A50.MELD'!M115&gt;SUM('INQ-A30.MELD:INQ-A35.MELD'!H115)*0.1,"Warnung","")</f>
        <v/>
      </c>
      <c r="Y115" s="177" t="str">
        <f>IF('INQ-A50.MELD'!N115&gt;SUM('INQ-A30.MELD:INQ-A35.MELD'!I115:K115)*0.1,"Warnung","")</f>
        <v/>
      </c>
    </row>
    <row r="116" spans="1:25" s="340" customFormat="1" ht="15.95" customHeight="1" x14ac:dyDescent="0.2">
      <c r="A116" s="77"/>
      <c r="B116" s="90" t="s">
        <v>396</v>
      </c>
      <c r="C116" s="99" t="s">
        <v>820</v>
      </c>
      <c r="D116" s="95" t="s">
        <v>200</v>
      </c>
      <c r="E116" s="4">
        <v>140</v>
      </c>
      <c r="F116" s="63"/>
      <c r="G116" s="63"/>
      <c r="H116" s="63"/>
      <c r="I116" s="63"/>
      <c r="K116" s="63"/>
      <c r="L116" s="63"/>
      <c r="M116" s="63"/>
      <c r="N116" s="63"/>
      <c r="O116" s="4">
        <v>140</v>
      </c>
      <c r="Q116" s="177" t="str">
        <f>IF('INQ-A50.MELD'!F116&gt;SUM('INQ-A30.MELD:INQ-A35.MELD'!M116)*0.1,"Warnung","")</f>
        <v/>
      </c>
      <c r="R116" s="177" t="str">
        <f>IF('INQ-A50.MELD'!G116&gt;SUM('INQ-A30.MELD:INQ-A35.MELD'!N116)*0.1,"Warnung","")</f>
        <v/>
      </c>
      <c r="S116" s="177" t="str">
        <f>IF('INQ-A50.MELD'!H116&gt;SUM('INQ-A30.MELD:INQ-A35.MELD'!O116)*0.1,"Warnung","")</f>
        <v/>
      </c>
      <c r="T116" s="177" t="str">
        <f>IF('INQ-A50.MELD'!I116&gt;SUM('INQ-A30.MELD:INQ-A35.MELD'!P116:R116)*0.1,"Warnung","")</f>
        <v/>
      </c>
      <c r="U116" s="341"/>
      <c r="V116" s="177" t="str">
        <f>IF('INQ-A50.MELD'!K116&gt;SUM('INQ-A30.MELD:INQ-A35.MELD'!F116)*0.1,"Warnung","")</f>
        <v/>
      </c>
      <c r="W116" s="177" t="str">
        <f>IF('INQ-A50.MELD'!L116&gt;SUM('INQ-A30.MELD:INQ-A35.MELD'!G116)*0.1,"Warnung","")</f>
        <v/>
      </c>
      <c r="X116" s="177" t="str">
        <f>IF('INQ-A50.MELD'!M116&gt;SUM('INQ-A30.MELD:INQ-A35.MELD'!H116)*0.1,"Warnung","")</f>
        <v/>
      </c>
      <c r="Y116" s="177" t="str">
        <f>IF('INQ-A50.MELD'!N116&gt;SUM('INQ-A30.MELD:INQ-A35.MELD'!I116:K116)*0.1,"Warnung","")</f>
        <v/>
      </c>
    </row>
    <row r="117" spans="1:25" s="340" customFormat="1" ht="15.95" customHeight="1" x14ac:dyDescent="0.2">
      <c r="A117" s="77"/>
      <c r="B117" s="90" t="s">
        <v>396</v>
      </c>
      <c r="C117" s="99" t="s">
        <v>921</v>
      </c>
      <c r="D117" s="76" t="s">
        <v>76</v>
      </c>
      <c r="E117" s="4">
        <v>148</v>
      </c>
      <c r="F117" s="63"/>
      <c r="G117" s="63"/>
      <c r="H117" s="63"/>
      <c r="I117" s="63"/>
      <c r="K117" s="63"/>
      <c r="L117" s="63"/>
      <c r="M117" s="63"/>
      <c r="N117" s="63"/>
      <c r="O117" s="4">
        <v>148</v>
      </c>
      <c r="Q117" s="177" t="str">
        <f>IF('INQ-A50.MELD'!F117&gt;SUM('INQ-A30.MELD:INQ-A35.MELD'!M117)*0.1,"Warnung","")</f>
        <v/>
      </c>
      <c r="R117" s="177" t="str">
        <f>IF('INQ-A50.MELD'!G117&gt;SUM('INQ-A30.MELD:INQ-A35.MELD'!N117)*0.1,"Warnung","")</f>
        <v/>
      </c>
      <c r="S117" s="177" t="str">
        <f>IF('INQ-A50.MELD'!H117&gt;SUM('INQ-A30.MELD:INQ-A35.MELD'!O117)*0.1,"Warnung","")</f>
        <v/>
      </c>
      <c r="T117" s="177" t="str">
        <f>IF('INQ-A50.MELD'!I117&gt;SUM('INQ-A30.MELD:INQ-A35.MELD'!P117:R117)*0.1,"Warnung","")</f>
        <v/>
      </c>
      <c r="U117" s="341"/>
      <c r="V117" s="177" t="str">
        <f>IF('INQ-A50.MELD'!K117&gt;SUM('INQ-A30.MELD:INQ-A35.MELD'!F117)*0.1,"Warnung","")</f>
        <v/>
      </c>
      <c r="W117" s="177" t="str">
        <f>IF('INQ-A50.MELD'!L117&gt;SUM('INQ-A30.MELD:INQ-A35.MELD'!G117)*0.1,"Warnung","")</f>
        <v/>
      </c>
      <c r="X117" s="177" t="str">
        <f>IF('INQ-A50.MELD'!M117&gt;SUM('INQ-A30.MELD:INQ-A35.MELD'!H117)*0.1,"Warnung","")</f>
        <v/>
      </c>
      <c r="Y117" s="177" t="str">
        <f>IF('INQ-A50.MELD'!N117&gt;SUM('INQ-A30.MELD:INQ-A35.MELD'!I117:K117)*0.1,"Warnung","")</f>
        <v/>
      </c>
    </row>
    <row r="118" spans="1:25" s="340" customFormat="1" ht="15.95" customHeight="1" x14ac:dyDescent="0.2">
      <c r="A118" s="77"/>
      <c r="B118" s="90" t="s">
        <v>396</v>
      </c>
      <c r="C118" s="99" t="s">
        <v>468</v>
      </c>
      <c r="D118" s="72" t="s">
        <v>201</v>
      </c>
      <c r="E118" s="4">
        <v>147</v>
      </c>
      <c r="F118" s="63"/>
      <c r="G118" s="63"/>
      <c r="H118" s="63"/>
      <c r="I118" s="63"/>
      <c r="K118" s="63"/>
      <c r="L118" s="63"/>
      <c r="M118" s="63"/>
      <c r="N118" s="63"/>
      <c r="O118" s="4">
        <v>147</v>
      </c>
      <c r="Q118" s="177" t="str">
        <f>IF('INQ-A50.MELD'!F118&gt;SUM('INQ-A30.MELD:INQ-A35.MELD'!M118)*0.1,"Warnung","")</f>
        <v/>
      </c>
      <c r="R118" s="177" t="str">
        <f>IF('INQ-A50.MELD'!G118&gt;SUM('INQ-A30.MELD:INQ-A35.MELD'!N118)*0.1,"Warnung","")</f>
        <v/>
      </c>
      <c r="S118" s="177" t="str">
        <f>IF('INQ-A50.MELD'!H118&gt;SUM('INQ-A30.MELD:INQ-A35.MELD'!O118)*0.1,"Warnung","")</f>
        <v/>
      </c>
      <c r="T118" s="177" t="str">
        <f>IF('INQ-A50.MELD'!I118&gt;SUM('INQ-A30.MELD:INQ-A35.MELD'!P118:R118)*0.1,"Warnung","")</f>
        <v/>
      </c>
      <c r="U118" s="341"/>
      <c r="V118" s="177" t="str">
        <f>IF('INQ-A50.MELD'!K118&gt;SUM('INQ-A30.MELD:INQ-A35.MELD'!F118)*0.1,"Warnung","")</f>
        <v/>
      </c>
      <c r="W118" s="177" t="str">
        <f>IF('INQ-A50.MELD'!L118&gt;SUM('INQ-A30.MELD:INQ-A35.MELD'!G118)*0.1,"Warnung","")</f>
        <v/>
      </c>
      <c r="X118" s="177" t="str">
        <f>IF('INQ-A50.MELD'!M118&gt;SUM('INQ-A30.MELD:INQ-A35.MELD'!H118)*0.1,"Warnung","")</f>
        <v/>
      </c>
      <c r="Y118" s="177" t="str">
        <f>IF('INQ-A50.MELD'!N118&gt;SUM('INQ-A30.MELD:INQ-A35.MELD'!I118:K118)*0.1,"Warnung","")</f>
        <v/>
      </c>
    </row>
    <row r="119" spans="1:25" s="340" customFormat="1" ht="15.95" customHeight="1" x14ac:dyDescent="0.2">
      <c r="A119" s="77"/>
      <c r="B119" s="90" t="s">
        <v>396</v>
      </c>
      <c r="C119" s="99" t="s">
        <v>531</v>
      </c>
      <c r="D119" s="72" t="s">
        <v>530</v>
      </c>
      <c r="E119" s="4">
        <v>157</v>
      </c>
      <c r="F119" s="63"/>
      <c r="G119" s="63"/>
      <c r="H119" s="63"/>
      <c r="I119" s="63"/>
      <c r="K119" s="63"/>
      <c r="L119" s="63"/>
      <c r="M119" s="63"/>
      <c r="N119" s="63"/>
      <c r="O119" s="4">
        <v>157</v>
      </c>
      <c r="Q119" s="177" t="str">
        <f>IF('INQ-A50.MELD'!F119&gt;SUM('INQ-A30.MELD:INQ-A35.MELD'!M119)*0.1,"Warnung","")</f>
        <v/>
      </c>
      <c r="R119" s="177" t="str">
        <f>IF('INQ-A50.MELD'!G119&gt;SUM('INQ-A30.MELD:INQ-A35.MELD'!N119)*0.1,"Warnung","")</f>
        <v/>
      </c>
      <c r="S119" s="177" t="str">
        <f>IF('INQ-A50.MELD'!H119&gt;SUM('INQ-A30.MELD:INQ-A35.MELD'!O119)*0.1,"Warnung","")</f>
        <v/>
      </c>
      <c r="T119" s="177" t="str">
        <f>IF('INQ-A50.MELD'!I119&gt;SUM('INQ-A30.MELD:INQ-A35.MELD'!P119:R119)*0.1,"Warnung","")</f>
        <v/>
      </c>
      <c r="U119" s="341"/>
      <c r="V119" s="177" t="str">
        <f>IF('INQ-A50.MELD'!K119&gt;SUM('INQ-A30.MELD:INQ-A35.MELD'!F119)*0.1,"Warnung","")</f>
        <v/>
      </c>
      <c r="W119" s="177" t="str">
        <f>IF('INQ-A50.MELD'!L119&gt;SUM('INQ-A30.MELD:INQ-A35.MELD'!G119)*0.1,"Warnung","")</f>
        <v/>
      </c>
      <c r="X119" s="177" t="str">
        <f>IF('INQ-A50.MELD'!M119&gt;SUM('INQ-A30.MELD:INQ-A35.MELD'!H119)*0.1,"Warnung","")</f>
        <v/>
      </c>
      <c r="Y119" s="177" t="str">
        <f>IF('INQ-A50.MELD'!N119&gt;SUM('INQ-A30.MELD:INQ-A35.MELD'!I119:K119)*0.1,"Warnung","")</f>
        <v/>
      </c>
    </row>
    <row r="120" spans="1:25" s="340" customFormat="1" ht="15.95" customHeight="1" x14ac:dyDescent="0.2">
      <c r="A120" s="77"/>
      <c r="B120" s="90" t="s">
        <v>396</v>
      </c>
      <c r="C120" s="99" t="s">
        <v>1213</v>
      </c>
      <c r="D120" s="72" t="s">
        <v>202</v>
      </c>
      <c r="E120" s="4">
        <v>149</v>
      </c>
      <c r="F120" s="63"/>
      <c r="G120" s="63"/>
      <c r="H120" s="63"/>
      <c r="I120" s="63"/>
      <c r="K120" s="63"/>
      <c r="L120" s="63"/>
      <c r="M120" s="63"/>
      <c r="N120" s="63"/>
      <c r="O120" s="4">
        <v>149</v>
      </c>
      <c r="Q120" s="177" t="str">
        <f>IF('INQ-A50.MELD'!F120&gt;SUM('INQ-A30.MELD:INQ-A35.MELD'!M120)*0.1,"Warnung","")</f>
        <v/>
      </c>
      <c r="R120" s="177" t="str">
        <f>IF('INQ-A50.MELD'!G120&gt;SUM('INQ-A30.MELD:INQ-A35.MELD'!N120)*0.1,"Warnung","")</f>
        <v/>
      </c>
      <c r="S120" s="177" t="str">
        <f>IF('INQ-A50.MELD'!H120&gt;SUM('INQ-A30.MELD:INQ-A35.MELD'!O120)*0.1,"Warnung","")</f>
        <v/>
      </c>
      <c r="T120" s="177" t="str">
        <f>IF('INQ-A50.MELD'!I120&gt;SUM('INQ-A30.MELD:INQ-A35.MELD'!P120:R120)*0.1,"Warnung","")</f>
        <v/>
      </c>
      <c r="U120" s="341"/>
      <c r="V120" s="177" t="str">
        <f>IF('INQ-A50.MELD'!K120&gt;SUM('INQ-A30.MELD:INQ-A35.MELD'!F120)*0.1,"Warnung","")</f>
        <v/>
      </c>
      <c r="W120" s="177" t="str">
        <f>IF('INQ-A50.MELD'!L120&gt;SUM('INQ-A30.MELD:INQ-A35.MELD'!G120)*0.1,"Warnung","")</f>
        <v/>
      </c>
      <c r="X120" s="177" t="str">
        <f>IF('INQ-A50.MELD'!M120&gt;SUM('INQ-A30.MELD:INQ-A35.MELD'!H120)*0.1,"Warnung","")</f>
        <v/>
      </c>
      <c r="Y120" s="177" t="str">
        <f>IF('INQ-A50.MELD'!N120&gt;SUM('INQ-A30.MELD:INQ-A35.MELD'!I120:K120)*0.1,"Warnung","")</f>
        <v/>
      </c>
    </row>
    <row r="121" spans="1:25" s="340" customFormat="1" ht="15.95" customHeight="1" x14ac:dyDescent="0.2">
      <c r="A121" s="77"/>
      <c r="B121" s="90" t="s">
        <v>396</v>
      </c>
      <c r="C121" s="99" t="s">
        <v>821</v>
      </c>
      <c r="D121" s="95" t="s">
        <v>203</v>
      </c>
      <c r="E121" s="4">
        <v>150</v>
      </c>
      <c r="F121" s="63"/>
      <c r="G121" s="63"/>
      <c r="H121" s="63"/>
      <c r="I121" s="63"/>
      <c r="K121" s="63"/>
      <c r="L121" s="63"/>
      <c r="M121" s="63"/>
      <c r="N121" s="63"/>
      <c r="O121" s="4">
        <v>150</v>
      </c>
      <c r="Q121" s="177" t="str">
        <f>IF('INQ-A50.MELD'!F121&gt;SUM('INQ-A30.MELD:INQ-A35.MELD'!M121)*0.1,"Warnung","")</f>
        <v/>
      </c>
      <c r="R121" s="177" t="str">
        <f>IF('INQ-A50.MELD'!G121&gt;SUM('INQ-A30.MELD:INQ-A35.MELD'!N121)*0.1,"Warnung","")</f>
        <v/>
      </c>
      <c r="S121" s="177" t="str">
        <f>IF('INQ-A50.MELD'!H121&gt;SUM('INQ-A30.MELD:INQ-A35.MELD'!O121)*0.1,"Warnung","")</f>
        <v/>
      </c>
      <c r="T121" s="177" t="str">
        <f>IF('INQ-A50.MELD'!I121&gt;SUM('INQ-A30.MELD:INQ-A35.MELD'!P121:R121)*0.1,"Warnung","")</f>
        <v/>
      </c>
      <c r="U121" s="341"/>
      <c r="V121" s="177" t="str">
        <f>IF('INQ-A50.MELD'!K121&gt;SUM('INQ-A30.MELD:INQ-A35.MELD'!F121)*0.1,"Warnung","")</f>
        <v/>
      </c>
      <c r="W121" s="177" t="str">
        <f>IF('INQ-A50.MELD'!L121&gt;SUM('INQ-A30.MELD:INQ-A35.MELD'!G121)*0.1,"Warnung","")</f>
        <v/>
      </c>
      <c r="X121" s="177" t="str">
        <f>IF('INQ-A50.MELD'!M121&gt;SUM('INQ-A30.MELD:INQ-A35.MELD'!H121)*0.1,"Warnung","")</f>
        <v/>
      </c>
      <c r="Y121" s="177" t="str">
        <f>IF('INQ-A50.MELD'!N121&gt;SUM('INQ-A30.MELD:INQ-A35.MELD'!I121:K121)*0.1,"Warnung","")</f>
        <v/>
      </c>
    </row>
    <row r="122" spans="1:25" s="340" customFormat="1" ht="15.95" customHeight="1" x14ac:dyDescent="0.2">
      <c r="A122" s="77"/>
      <c r="B122" s="90" t="s">
        <v>396</v>
      </c>
      <c r="C122" s="99" t="s">
        <v>469</v>
      </c>
      <c r="D122" s="72" t="s">
        <v>204</v>
      </c>
      <c r="E122" s="4">
        <v>151</v>
      </c>
      <c r="F122" s="63"/>
      <c r="G122" s="63"/>
      <c r="H122" s="63"/>
      <c r="I122" s="63"/>
      <c r="K122" s="63"/>
      <c r="L122" s="63"/>
      <c r="M122" s="63"/>
      <c r="N122" s="63"/>
      <c r="O122" s="4">
        <v>151</v>
      </c>
      <c r="Q122" s="177" t="str">
        <f>IF('INQ-A50.MELD'!F122&gt;SUM('INQ-A30.MELD:INQ-A35.MELD'!M122)*0.1,"Warnung","")</f>
        <v/>
      </c>
      <c r="R122" s="177" t="str">
        <f>IF('INQ-A50.MELD'!G122&gt;SUM('INQ-A30.MELD:INQ-A35.MELD'!N122)*0.1,"Warnung","")</f>
        <v/>
      </c>
      <c r="S122" s="177" t="str">
        <f>IF('INQ-A50.MELD'!H122&gt;SUM('INQ-A30.MELD:INQ-A35.MELD'!O122)*0.1,"Warnung","")</f>
        <v/>
      </c>
      <c r="T122" s="177" t="str">
        <f>IF('INQ-A50.MELD'!I122&gt;SUM('INQ-A30.MELD:INQ-A35.MELD'!P122:R122)*0.1,"Warnung","")</f>
        <v/>
      </c>
      <c r="U122" s="341"/>
      <c r="V122" s="177" t="str">
        <f>IF('INQ-A50.MELD'!K122&gt;SUM('INQ-A30.MELD:INQ-A35.MELD'!F122)*0.1,"Warnung","")</f>
        <v/>
      </c>
      <c r="W122" s="177" t="str">
        <f>IF('INQ-A50.MELD'!L122&gt;SUM('INQ-A30.MELD:INQ-A35.MELD'!G122)*0.1,"Warnung","")</f>
        <v/>
      </c>
      <c r="X122" s="177" t="str">
        <f>IF('INQ-A50.MELD'!M122&gt;SUM('INQ-A30.MELD:INQ-A35.MELD'!H122)*0.1,"Warnung","")</f>
        <v/>
      </c>
      <c r="Y122" s="177" t="str">
        <f>IF('INQ-A50.MELD'!N122&gt;SUM('INQ-A30.MELD:INQ-A35.MELD'!I122:K122)*0.1,"Warnung","")</f>
        <v/>
      </c>
    </row>
    <row r="123" spans="1:25" s="340" customFormat="1" ht="15.95" customHeight="1" x14ac:dyDescent="0.2">
      <c r="A123" s="77"/>
      <c r="B123" s="90" t="s">
        <v>396</v>
      </c>
      <c r="C123" s="99" t="s">
        <v>441</v>
      </c>
      <c r="D123" s="72" t="s">
        <v>167</v>
      </c>
      <c r="E123" s="4">
        <v>152</v>
      </c>
      <c r="F123" s="63"/>
      <c r="G123" s="63"/>
      <c r="H123" s="63"/>
      <c r="I123" s="63"/>
      <c r="K123" s="63"/>
      <c r="L123" s="63"/>
      <c r="M123" s="63"/>
      <c r="N123" s="63"/>
      <c r="O123" s="4">
        <v>152</v>
      </c>
      <c r="Q123" s="177" t="str">
        <f>IF('INQ-A50.MELD'!F123&gt;SUM('INQ-A30.MELD:INQ-A35.MELD'!M123)*0.1,"Warnung","")</f>
        <v/>
      </c>
      <c r="R123" s="177" t="str">
        <f>IF('INQ-A50.MELD'!G123&gt;SUM('INQ-A30.MELD:INQ-A35.MELD'!N123)*0.1,"Warnung","")</f>
        <v/>
      </c>
      <c r="S123" s="177" t="str">
        <f>IF('INQ-A50.MELD'!H123&gt;SUM('INQ-A30.MELD:INQ-A35.MELD'!O123)*0.1,"Warnung","")</f>
        <v/>
      </c>
      <c r="T123" s="177" t="str">
        <f>IF('INQ-A50.MELD'!I123&gt;SUM('INQ-A30.MELD:INQ-A35.MELD'!P123:R123)*0.1,"Warnung","")</f>
        <v/>
      </c>
      <c r="U123" s="341"/>
      <c r="V123" s="177" t="str">
        <f>IF('INQ-A50.MELD'!K123&gt;SUM('INQ-A30.MELD:INQ-A35.MELD'!F123)*0.1,"Warnung","")</f>
        <v/>
      </c>
      <c r="W123" s="177" t="str">
        <f>IF('INQ-A50.MELD'!L123&gt;SUM('INQ-A30.MELD:INQ-A35.MELD'!G123)*0.1,"Warnung","")</f>
        <v/>
      </c>
      <c r="X123" s="177" t="str">
        <f>IF('INQ-A50.MELD'!M123&gt;SUM('INQ-A30.MELD:INQ-A35.MELD'!H123)*0.1,"Warnung","")</f>
        <v/>
      </c>
      <c r="Y123" s="177" t="str">
        <f>IF('INQ-A50.MELD'!N123&gt;SUM('INQ-A30.MELD:INQ-A35.MELD'!I123:K123)*0.1,"Warnung","")</f>
        <v/>
      </c>
    </row>
    <row r="124" spans="1:25" s="340" customFormat="1" ht="15.95" customHeight="1" x14ac:dyDescent="0.2">
      <c r="A124" s="77"/>
      <c r="B124" s="90" t="s">
        <v>396</v>
      </c>
      <c r="C124" s="99" t="s">
        <v>470</v>
      </c>
      <c r="D124" s="72" t="s">
        <v>205</v>
      </c>
      <c r="E124" s="4">
        <v>154</v>
      </c>
      <c r="F124" s="63"/>
      <c r="G124" s="63"/>
      <c r="H124" s="63"/>
      <c r="I124" s="63"/>
      <c r="K124" s="63"/>
      <c r="L124" s="63"/>
      <c r="M124" s="63"/>
      <c r="N124" s="63"/>
      <c r="O124" s="4">
        <v>154</v>
      </c>
      <c r="Q124" s="177" t="str">
        <f>IF('INQ-A50.MELD'!F124&gt;SUM('INQ-A30.MELD:INQ-A35.MELD'!M124)*0.1,"Warnung","")</f>
        <v/>
      </c>
      <c r="R124" s="177" t="str">
        <f>IF('INQ-A50.MELD'!G124&gt;SUM('INQ-A30.MELD:INQ-A35.MELD'!N124)*0.1,"Warnung","")</f>
        <v/>
      </c>
      <c r="S124" s="177" t="str">
        <f>IF('INQ-A50.MELD'!H124&gt;SUM('INQ-A30.MELD:INQ-A35.MELD'!O124)*0.1,"Warnung","")</f>
        <v/>
      </c>
      <c r="T124" s="177" t="str">
        <f>IF('INQ-A50.MELD'!I124&gt;SUM('INQ-A30.MELD:INQ-A35.MELD'!P124:R124)*0.1,"Warnung","")</f>
        <v/>
      </c>
      <c r="U124" s="341"/>
      <c r="V124" s="177" t="str">
        <f>IF('INQ-A50.MELD'!K124&gt;SUM('INQ-A30.MELD:INQ-A35.MELD'!F124)*0.1,"Warnung","")</f>
        <v/>
      </c>
      <c r="W124" s="177" t="str">
        <f>IF('INQ-A50.MELD'!L124&gt;SUM('INQ-A30.MELD:INQ-A35.MELD'!G124)*0.1,"Warnung","")</f>
        <v/>
      </c>
      <c r="X124" s="177" t="str">
        <f>IF('INQ-A50.MELD'!M124&gt;SUM('INQ-A30.MELD:INQ-A35.MELD'!H124)*0.1,"Warnung","")</f>
        <v/>
      </c>
      <c r="Y124" s="177" t="str">
        <f>IF('INQ-A50.MELD'!N124&gt;SUM('INQ-A30.MELD:INQ-A35.MELD'!I124:K124)*0.1,"Warnung","")</f>
        <v/>
      </c>
    </row>
    <row r="125" spans="1:25" ht="15.95" customHeight="1" x14ac:dyDescent="0.2">
      <c r="A125" s="77"/>
      <c r="B125" s="90" t="s">
        <v>396</v>
      </c>
      <c r="C125" s="99" t="s">
        <v>440</v>
      </c>
      <c r="D125" s="72" t="s">
        <v>166</v>
      </c>
      <c r="E125" s="4">
        <v>156</v>
      </c>
      <c r="F125" s="63"/>
      <c r="G125" s="63"/>
      <c r="H125" s="63"/>
      <c r="I125" s="63"/>
      <c r="K125" s="63"/>
      <c r="L125" s="63"/>
      <c r="M125" s="63"/>
      <c r="N125" s="63"/>
      <c r="O125" s="4">
        <v>156</v>
      </c>
      <c r="Q125" s="177" t="str">
        <f>IF('INQ-A50.MELD'!F125&gt;SUM('INQ-A30.MELD:INQ-A35.MELD'!M125)*0.1,"Warnung","")</f>
        <v/>
      </c>
      <c r="R125" s="177" t="str">
        <f>IF('INQ-A50.MELD'!G125&gt;SUM('INQ-A30.MELD:INQ-A35.MELD'!N125)*0.1,"Warnung","")</f>
        <v/>
      </c>
      <c r="S125" s="177" t="str">
        <f>IF('INQ-A50.MELD'!H125&gt;SUM('INQ-A30.MELD:INQ-A35.MELD'!O125)*0.1,"Warnung","")</f>
        <v/>
      </c>
      <c r="T125" s="177" t="str">
        <f>IF('INQ-A50.MELD'!I125&gt;SUM('INQ-A30.MELD:INQ-A35.MELD'!P125:R125)*0.1,"Warnung","")</f>
        <v/>
      </c>
      <c r="U125" s="341"/>
      <c r="V125" s="177" t="str">
        <f>IF('INQ-A50.MELD'!K125&gt;SUM('INQ-A30.MELD:INQ-A35.MELD'!F125)*0.1,"Warnung","")</f>
        <v/>
      </c>
      <c r="W125" s="177" t="str">
        <f>IF('INQ-A50.MELD'!L125&gt;SUM('INQ-A30.MELD:INQ-A35.MELD'!G125)*0.1,"Warnung","")</f>
        <v/>
      </c>
      <c r="X125" s="177" t="str">
        <f>IF('INQ-A50.MELD'!M125&gt;SUM('INQ-A30.MELD:INQ-A35.MELD'!H125)*0.1,"Warnung","")</f>
        <v/>
      </c>
      <c r="Y125" s="177" t="str">
        <f>IF('INQ-A50.MELD'!N125&gt;SUM('INQ-A30.MELD:INQ-A35.MELD'!I125:K125)*0.1,"Warnung","")</f>
        <v/>
      </c>
    </row>
    <row r="126" spans="1:25" ht="35.1" customHeight="1" thickBot="1" x14ac:dyDescent="0.25">
      <c r="A126" s="77"/>
      <c r="B126" s="113" t="s">
        <v>402</v>
      </c>
      <c r="C126" s="108"/>
      <c r="D126" s="109" t="s">
        <v>119</v>
      </c>
      <c r="E126" s="8"/>
      <c r="F126" s="315">
        <f>SUM(F127,F131,F164)</f>
        <v>0</v>
      </c>
      <c r="G126" s="315">
        <f>SUM(G127,G131,G164)</f>
        <v>0</v>
      </c>
      <c r="H126" s="315">
        <f>SUM(H127,H131,H164)</f>
        <v>0</v>
      </c>
      <c r="I126" s="315">
        <f>SUM(I127,I131,I164)</f>
        <v>0</v>
      </c>
      <c r="K126" s="315">
        <f>SUM(K127,K131,K164)</f>
        <v>0</v>
      </c>
      <c r="L126" s="315">
        <f>SUM(L127,L131,L164)</f>
        <v>0</v>
      </c>
      <c r="M126" s="315">
        <f>SUM(M127,M131,M164)</f>
        <v>0</v>
      </c>
      <c r="N126" s="315">
        <f>SUM(N127,N131,N164)</f>
        <v>0</v>
      </c>
      <c r="O126" s="8"/>
    </row>
    <row r="127" spans="1:25" ht="35.1" customHeight="1" thickTop="1" thickBot="1" x14ac:dyDescent="0.25">
      <c r="A127" s="77"/>
      <c r="B127" s="110" t="s">
        <v>397</v>
      </c>
      <c r="C127" s="115"/>
      <c r="D127" s="116" t="s">
        <v>780</v>
      </c>
      <c r="E127" s="4"/>
      <c r="F127" s="315">
        <f>SUM(F128:F130)</f>
        <v>0</v>
      </c>
      <c r="G127" s="315">
        <f>SUM(G128:G130)</f>
        <v>0</v>
      </c>
      <c r="H127" s="315">
        <f>SUM(H128:H130)</f>
        <v>0</v>
      </c>
      <c r="I127" s="315">
        <f>SUM(I128:I130)</f>
        <v>0</v>
      </c>
      <c r="K127" s="315">
        <f>SUM(K128:K130)</f>
        <v>0</v>
      </c>
      <c r="L127" s="315">
        <f>SUM(L128:L130)</f>
        <v>0</v>
      </c>
      <c r="M127" s="315">
        <f>SUM(M128:M130)</f>
        <v>0</v>
      </c>
      <c r="N127" s="315">
        <f>SUM(N128:N130)</f>
        <v>0</v>
      </c>
      <c r="O127" s="4"/>
    </row>
    <row r="128" spans="1:25" ht="15.95" customHeight="1" thickTop="1" x14ac:dyDescent="0.2">
      <c r="A128" s="77"/>
      <c r="B128" s="90" t="s">
        <v>397</v>
      </c>
      <c r="C128" s="102" t="s">
        <v>80</v>
      </c>
      <c r="D128" s="75" t="s">
        <v>81</v>
      </c>
      <c r="E128" s="4">
        <v>51</v>
      </c>
      <c r="F128" s="9"/>
      <c r="G128" s="9"/>
      <c r="H128" s="9"/>
      <c r="I128" s="9"/>
      <c r="K128" s="9"/>
      <c r="L128" s="9"/>
      <c r="M128" s="9"/>
      <c r="N128" s="9"/>
      <c r="O128" s="4">
        <v>51</v>
      </c>
      <c r="Q128" s="177" t="str">
        <f>IF('INQ-A50.MELD'!F128&gt;SUM('INQ-A30.MELD:INQ-A35.MELD'!M128)*0.1,"Warnung","")</f>
        <v/>
      </c>
      <c r="R128" s="177" t="str">
        <f>IF('INQ-A50.MELD'!G128&gt;SUM('INQ-A30.MELD:INQ-A35.MELD'!N128)*0.1,"Warnung","")</f>
        <v/>
      </c>
      <c r="S128" s="177" t="str">
        <f>IF('INQ-A50.MELD'!H128&gt;SUM('INQ-A30.MELD:INQ-A35.MELD'!O128)*0.1,"Warnung","")</f>
        <v/>
      </c>
      <c r="T128" s="177" t="str">
        <f>IF('INQ-A50.MELD'!I128&gt;SUM('INQ-A30.MELD:INQ-A35.MELD'!P128:R128)*0.1,"Warnung","")</f>
        <v/>
      </c>
      <c r="U128" s="341"/>
      <c r="V128" s="177" t="str">
        <f>IF('INQ-A50.MELD'!K128&gt;SUM('INQ-A30.MELD:INQ-A35.MELD'!F128)*0.1,"Warnung","")</f>
        <v/>
      </c>
      <c r="W128" s="177" t="str">
        <f>IF('INQ-A50.MELD'!L128&gt;SUM('INQ-A30.MELD:INQ-A35.MELD'!G128)*0.1,"Warnung","")</f>
        <v/>
      </c>
      <c r="X128" s="177" t="str">
        <f>IF('INQ-A50.MELD'!M128&gt;SUM('INQ-A30.MELD:INQ-A35.MELD'!H128)*0.1,"Warnung","")</f>
        <v/>
      </c>
      <c r="Y128" s="177" t="str">
        <f>IF('INQ-A50.MELD'!N128&gt;SUM('INQ-A30.MELD:INQ-A35.MELD'!I128:K128)*0.1,"Warnung","")</f>
        <v/>
      </c>
    </row>
    <row r="129" spans="1:25" ht="15.95" customHeight="1" x14ac:dyDescent="0.2">
      <c r="A129" s="77"/>
      <c r="B129" s="90" t="s">
        <v>397</v>
      </c>
      <c r="C129" s="99" t="s">
        <v>77</v>
      </c>
      <c r="D129" s="75" t="s">
        <v>78</v>
      </c>
      <c r="E129" s="4">
        <v>52</v>
      </c>
      <c r="F129" s="63"/>
      <c r="G129" s="63"/>
      <c r="H129" s="63"/>
      <c r="I129" s="63"/>
      <c r="K129" s="63"/>
      <c r="L129" s="63"/>
      <c r="M129" s="63"/>
      <c r="N129" s="63"/>
      <c r="O129" s="4">
        <v>52</v>
      </c>
      <c r="Q129" s="177" t="str">
        <f>IF('INQ-A50.MELD'!F129&gt;SUM('INQ-A30.MELD:INQ-A35.MELD'!M129)*0.1,"Warnung","")</f>
        <v/>
      </c>
      <c r="R129" s="177" t="str">
        <f>IF('INQ-A50.MELD'!G129&gt;SUM('INQ-A30.MELD:INQ-A35.MELD'!N129)*0.1,"Warnung","")</f>
        <v/>
      </c>
      <c r="S129" s="177" t="str">
        <f>IF('INQ-A50.MELD'!H129&gt;SUM('INQ-A30.MELD:INQ-A35.MELD'!O129)*0.1,"Warnung","")</f>
        <v/>
      </c>
      <c r="T129" s="177" t="str">
        <f>IF('INQ-A50.MELD'!I129&gt;SUM('INQ-A30.MELD:INQ-A35.MELD'!P129:R129)*0.1,"Warnung","")</f>
        <v/>
      </c>
      <c r="U129" s="341"/>
      <c r="V129" s="177" t="str">
        <f>IF('INQ-A50.MELD'!K129&gt;SUM('INQ-A30.MELD:INQ-A35.MELD'!F129)*0.1,"Warnung","")</f>
        <v/>
      </c>
      <c r="W129" s="177" t="str">
        <f>IF('INQ-A50.MELD'!L129&gt;SUM('INQ-A30.MELD:INQ-A35.MELD'!G129)*0.1,"Warnung","")</f>
        <v/>
      </c>
      <c r="X129" s="177" t="str">
        <f>IF('INQ-A50.MELD'!M129&gt;SUM('INQ-A30.MELD:INQ-A35.MELD'!H129)*0.1,"Warnung","")</f>
        <v/>
      </c>
      <c r="Y129" s="177" t="str">
        <f>IF('INQ-A50.MELD'!N129&gt;SUM('INQ-A30.MELD:INQ-A35.MELD'!I129:K129)*0.1,"Warnung","")</f>
        <v/>
      </c>
    </row>
    <row r="130" spans="1:25" ht="15.95" customHeight="1" x14ac:dyDescent="0.2">
      <c r="A130" s="77"/>
      <c r="B130" s="90" t="s">
        <v>397</v>
      </c>
      <c r="C130" s="99" t="s">
        <v>393</v>
      </c>
      <c r="D130" s="342" t="s">
        <v>79</v>
      </c>
      <c r="E130" s="4">
        <v>53</v>
      </c>
      <c r="F130" s="63"/>
      <c r="G130" s="63"/>
      <c r="H130" s="63"/>
      <c r="I130" s="63"/>
      <c r="K130" s="63"/>
      <c r="L130" s="63"/>
      <c r="M130" s="63"/>
      <c r="N130" s="63"/>
      <c r="O130" s="4">
        <v>53</v>
      </c>
      <c r="Q130" s="177" t="str">
        <f>IF('INQ-A50.MELD'!F130&gt;SUM('INQ-A30.MELD:INQ-A35.MELD'!M130)*0.1,"Warnung","")</f>
        <v/>
      </c>
      <c r="R130" s="177" t="str">
        <f>IF('INQ-A50.MELD'!G130&gt;SUM('INQ-A30.MELD:INQ-A35.MELD'!N130)*0.1,"Warnung","")</f>
        <v/>
      </c>
      <c r="S130" s="177" t="str">
        <f>IF('INQ-A50.MELD'!H130&gt;SUM('INQ-A30.MELD:INQ-A35.MELD'!O130)*0.1,"Warnung","")</f>
        <v/>
      </c>
      <c r="T130" s="177" t="str">
        <f>IF('INQ-A50.MELD'!I130&gt;SUM('INQ-A30.MELD:INQ-A35.MELD'!P130:R130)*0.1,"Warnung","")</f>
        <v/>
      </c>
      <c r="U130" s="341"/>
      <c r="V130" s="177" t="str">
        <f>IF('INQ-A50.MELD'!K130&gt;SUM('INQ-A30.MELD:INQ-A35.MELD'!F130)*0.1,"Warnung","")</f>
        <v/>
      </c>
      <c r="W130" s="177" t="str">
        <f>IF('INQ-A50.MELD'!L130&gt;SUM('INQ-A30.MELD:INQ-A35.MELD'!G130)*0.1,"Warnung","")</f>
        <v/>
      </c>
      <c r="X130" s="177" t="str">
        <f>IF('INQ-A50.MELD'!M130&gt;SUM('INQ-A30.MELD:INQ-A35.MELD'!H130)*0.1,"Warnung","")</f>
        <v/>
      </c>
      <c r="Y130" s="177" t="str">
        <f>IF('INQ-A50.MELD'!N130&gt;SUM('INQ-A30.MELD:INQ-A35.MELD'!I130:K130)*0.1,"Warnung","")</f>
        <v/>
      </c>
    </row>
    <row r="131" spans="1:25" ht="35.1" customHeight="1" thickBot="1" x14ac:dyDescent="0.25">
      <c r="A131" s="77"/>
      <c r="B131" s="118" t="s">
        <v>398</v>
      </c>
      <c r="C131" s="106"/>
      <c r="D131" s="117" t="s">
        <v>1058</v>
      </c>
      <c r="E131" s="4"/>
      <c r="F131" s="315">
        <f>SUM(F132:F163)</f>
        <v>0</v>
      </c>
      <c r="G131" s="315">
        <f>SUM(G132:G163)</f>
        <v>0</v>
      </c>
      <c r="H131" s="315">
        <f>SUM(H132:H163)</f>
        <v>0</v>
      </c>
      <c r="I131" s="315">
        <f>SUM(I132:I163)</f>
        <v>0</v>
      </c>
      <c r="K131" s="315">
        <f>SUM(K132:K163)</f>
        <v>0</v>
      </c>
      <c r="L131" s="315">
        <f>SUM(L132:L163)</f>
        <v>0</v>
      </c>
      <c r="M131" s="315">
        <f>SUM(M132:M163)</f>
        <v>0</v>
      </c>
      <c r="N131" s="315">
        <f>SUM(N132:N163)</f>
        <v>0</v>
      </c>
      <c r="O131" s="4"/>
    </row>
    <row r="132" spans="1:25" ht="15.95" customHeight="1" thickTop="1" x14ac:dyDescent="0.2">
      <c r="A132" s="77"/>
      <c r="B132" s="90" t="s">
        <v>398</v>
      </c>
      <c r="C132" s="99" t="s">
        <v>349</v>
      </c>
      <c r="D132" s="75" t="s">
        <v>235</v>
      </c>
      <c r="E132" s="4">
        <v>101</v>
      </c>
      <c r="F132" s="63"/>
      <c r="G132" s="63"/>
      <c r="H132" s="63"/>
      <c r="I132" s="63"/>
      <c r="K132" s="63"/>
      <c r="L132" s="63"/>
      <c r="M132" s="63"/>
      <c r="N132" s="63"/>
      <c r="O132" s="4">
        <v>101</v>
      </c>
      <c r="Q132" s="177" t="str">
        <f>IF('INQ-A50.MELD'!F132&gt;SUM('INQ-A30.MELD:INQ-A35.MELD'!M132)*0.1,"Warnung","")</f>
        <v/>
      </c>
      <c r="R132" s="177" t="str">
        <f>IF('INQ-A50.MELD'!G132&gt;SUM('INQ-A30.MELD:INQ-A35.MELD'!N132)*0.1,"Warnung","")</f>
        <v/>
      </c>
      <c r="S132" s="177" t="str">
        <f>IF('INQ-A50.MELD'!H132&gt;SUM('INQ-A30.MELD:INQ-A35.MELD'!O132)*0.1,"Warnung","")</f>
        <v/>
      </c>
      <c r="T132" s="177" t="str">
        <f>IF('INQ-A50.MELD'!I132&gt;SUM('INQ-A30.MELD:INQ-A35.MELD'!P132:R132)*0.1,"Warnung","")</f>
        <v/>
      </c>
      <c r="U132" s="341"/>
      <c r="V132" s="177" t="str">
        <f>IF('INQ-A50.MELD'!K132&gt;SUM('INQ-A30.MELD:INQ-A35.MELD'!F132)*0.1,"Warnung","")</f>
        <v/>
      </c>
      <c r="W132" s="177" t="str">
        <f>IF('INQ-A50.MELD'!L132&gt;SUM('INQ-A30.MELD:INQ-A35.MELD'!G132)*0.1,"Warnung","")</f>
        <v/>
      </c>
      <c r="X132" s="177" t="str">
        <f>IF('INQ-A50.MELD'!M132&gt;SUM('INQ-A30.MELD:INQ-A35.MELD'!H132)*0.1,"Warnung","")</f>
        <v/>
      </c>
      <c r="Y132" s="177" t="str">
        <f>IF('INQ-A50.MELD'!N132&gt;SUM('INQ-A30.MELD:INQ-A35.MELD'!I132:K132)*0.1,"Warnung","")</f>
        <v/>
      </c>
    </row>
    <row r="133" spans="1:25" s="340" customFormat="1" ht="15.95" customHeight="1" x14ac:dyDescent="0.2">
      <c r="A133" s="77"/>
      <c r="B133" s="90" t="s">
        <v>398</v>
      </c>
      <c r="C133" s="102" t="s">
        <v>333</v>
      </c>
      <c r="D133" s="75" t="s">
        <v>208</v>
      </c>
      <c r="E133" s="4">
        <v>232</v>
      </c>
      <c r="F133" s="63"/>
      <c r="G133" s="63"/>
      <c r="H133" s="63"/>
      <c r="I133" s="63"/>
      <c r="K133" s="63"/>
      <c r="L133" s="63"/>
      <c r="M133" s="63"/>
      <c r="N133" s="63"/>
      <c r="O133" s="4">
        <v>232</v>
      </c>
      <c r="Q133" s="177" t="str">
        <f>IF('INQ-A50.MELD'!F133&gt;SUM('INQ-A30.MELD:INQ-A35.MELD'!M133)*0.1,"Warnung","")</f>
        <v/>
      </c>
      <c r="R133" s="177" t="str">
        <f>IF('INQ-A50.MELD'!G133&gt;SUM('INQ-A30.MELD:INQ-A35.MELD'!N133)*0.1,"Warnung","")</f>
        <v/>
      </c>
      <c r="S133" s="177" t="str">
        <f>IF('INQ-A50.MELD'!H133&gt;SUM('INQ-A30.MELD:INQ-A35.MELD'!O133)*0.1,"Warnung","")</f>
        <v/>
      </c>
      <c r="T133" s="177" t="str">
        <f>IF('INQ-A50.MELD'!I133&gt;SUM('INQ-A30.MELD:INQ-A35.MELD'!P133:R133)*0.1,"Warnung","")</f>
        <v/>
      </c>
      <c r="U133" s="341"/>
      <c r="V133" s="177" t="str">
        <f>IF('INQ-A50.MELD'!K133&gt;SUM('INQ-A30.MELD:INQ-A35.MELD'!F133)*0.1,"Warnung","")</f>
        <v/>
      </c>
      <c r="W133" s="177" t="str">
        <f>IF('INQ-A50.MELD'!L133&gt;SUM('INQ-A30.MELD:INQ-A35.MELD'!G133)*0.1,"Warnung","")</f>
        <v/>
      </c>
      <c r="X133" s="177" t="str">
        <f>IF('INQ-A50.MELD'!M133&gt;SUM('INQ-A30.MELD:INQ-A35.MELD'!H133)*0.1,"Warnung","")</f>
        <v/>
      </c>
      <c r="Y133" s="177" t="str">
        <f>IF('INQ-A50.MELD'!N133&gt;SUM('INQ-A30.MELD:INQ-A35.MELD'!I133:K133)*0.1,"Warnung","")</f>
        <v/>
      </c>
    </row>
    <row r="134" spans="1:25" s="340" customFormat="1" ht="15.95" customHeight="1" x14ac:dyDescent="0.2">
      <c r="A134" s="77"/>
      <c r="B134" s="90" t="s">
        <v>398</v>
      </c>
      <c r="C134" s="102" t="s">
        <v>332</v>
      </c>
      <c r="D134" s="75" t="s">
        <v>209</v>
      </c>
      <c r="E134" s="4">
        <v>81</v>
      </c>
      <c r="F134" s="63"/>
      <c r="G134" s="63"/>
      <c r="H134" s="63"/>
      <c r="I134" s="63"/>
      <c r="K134" s="63"/>
      <c r="L134" s="63"/>
      <c r="M134" s="63"/>
      <c r="N134" s="63"/>
      <c r="O134" s="4">
        <v>81</v>
      </c>
      <c r="Q134" s="177" t="str">
        <f>IF('INQ-A50.MELD'!F134&gt;SUM('INQ-A30.MELD:INQ-A35.MELD'!M134)*0.1,"Warnung","")</f>
        <v/>
      </c>
      <c r="R134" s="177" t="str">
        <f>IF('INQ-A50.MELD'!G134&gt;SUM('INQ-A30.MELD:INQ-A35.MELD'!N134)*0.1,"Warnung","")</f>
        <v/>
      </c>
      <c r="S134" s="177" t="str">
        <f>IF('INQ-A50.MELD'!H134&gt;SUM('INQ-A30.MELD:INQ-A35.MELD'!O134)*0.1,"Warnung","")</f>
        <v/>
      </c>
      <c r="T134" s="177" t="str">
        <f>IF('INQ-A50.MELD'!I134&gt;SUM('INQ-A30.MELD:INQ-A35.MELD'!P134:R134)*0.1,"Warnung","")</f>
        <v/>
      </c>
      <c r="U134" s="341"/>
      <c r="V134" s="177" t="str">
        <f>IF('INQ-A50.MELD'!K134&gt;SUM('INQ-A30.MELD:INQ-A35.MELD'!F134)*0.1,"Warnung","")</f>
        <v/>
      </c>
      <c r="W134" s="177" t="str">
        <f>IF('INQ-A50.MELD'!L134&gt;SUM('INQ-A30.MELD:INQ-A35.MELD'!G134)*0.1,"Warnung","")</f>
        <v/>
      </c>
      <c r="X134" s="177" t="str">
        <f>IF('INQ-A50.MELD'!M134&gt;SUM('INQ-A30.MELD:INQ-A35.MELD'!H134)*0.1,"Warnung","")</f>
        <v/>
      </c>
      <c r="Y134" s="177" t="str">
        <f>IF('INQ-A50.MELD'!N134&gt;SUM('INQ-A30.MELD:INQ-A35.MELD'!I134:K134)*0.1,"Warnung","")</f>
        <v/>
      </c>
    </row>
    <row r="135" spans="1:25" s="340" customFormat="1" ht="15.95" customHeight="1" x14ac:dyDescent="0.2">
      <c r="A135" s="77"/>
      <c r="B135" s="90" t="s">
        <v>398</v>
      </c>
      <c r="C135" s="102" t="s">
        <v>471</v>
      </c>
      <c r="D135" s="75" t="s">
        <v>210</v>
      </c>
      <c r="E135" s="4">
        <v>82</v>
      </c>
      <c r="F135" s="63"/>
      <c r="G135" s="63"/>
      <c r="H135" s="63"/>
      <c r="I135" s="63"/>
      <c r="K135" s="63"/>
      <c r="L135" s="63"/>
      <c r="M135" s="63"/>
      <c r="N135" s="63"/>
      <c r="O135" s="4">
        <v>82</v>
      </c>
      <c r="Q135" s="177" t="str">
        <f>IF('INQ-A50.MELD'!F135&gt;SUM('INQ-A30.MELD:INQ-A35.MELD'!M135)*0.1,"Warnung","")</f>
        <v/>
      </c>
      <c r="R135" s="177" t="str">
        <f>IF('INQ-A50.MELD'!G135&gt;SUM('INQ-A30.MELD:INQ-A35.MELD'!N135)*0.1,"Warnung","")</f>
        <v/>
      </c>
      <c r="S135" s="177" t="str">
        <f>IF('INQ-A50.MELD'!H135&gt;SUM('INQ-A30.MELD:INQ-A35.MELD'!O135)*0.1,"Warnung","")</f>
        <v/>
      </c>
      <c r="T135" s="177" t="str">
        <f>IF('INQ-A50.MELD'!I135&gt;SUM('INQ-A30.MELD:INQ-A35.MELD'!P135:R135)*0.1,"Warnung","")</f>
        <v/>
      </c>
      <c r="U135" s="341"/>
      <c r="V135" s="177" t="str">
        <f>IF('INQ-A50.MELD'!K135&gt;SUM('INQ-A30.MELD:INQ-A35.MELD'!F135)*0.1,"Warnung","")</f>
        <v/>
      </c>
      <c r="W135" s="177" t="str">
        <f>IF('INQ-A50.MELD'!L135&gt;SUM('INQ-A30.MELD:INQ-A35.MELD'!G135)*0.1,"Warnung","")</f>
        <v/>
      </c>
      <c r="X135" s="177" t="str">
        <f>IF('INQ-A50.MELD'!M135&gt;SUM('INQ-A30.MELD:INQ-A35.MELD'!H135)*0.1,"Warnung","")</f>
        <v/>
      </c>
      <c r="Y135" s="177" t="str">
        <f>IF('INQ-A50.MELD'!N135&gt;SUM('INQ-A30.MELD:INQ-A35.MELD'!I135:K135)*0.1,"Warnung","")</f>
        <v/>
      </c>
    </row>
    <row r="136" spans="1:25" s="340" customFormat="1" ht="15.95" customHeight="1" x14ac:dyDescent="0.2">
      <c r="A136" s="77"/>
      <c r="B136" s="90" t="s">
        <v>398</v>
      </c>
      <c r="C136" s="102" t="s">
        <v>337</v>
      </c>
      <c r="D136" s="75" t="s">
        <v>211</v>
      </c>
      <c r="E136" s="4">
        <v>83</v>
      </c>
      <c r="F136" s="63"/>
      <c r="G136" s="63"/>
      <c r="H136" s="63"/>
      <c r="I136" s="63"/>
      <c r="K136" s="63"/>
      <c r="L136" s="63"/>
      <c r="M136" s="63"/>
      <c r="N136" s="63"/>
      <c r="O136" s="4">
        <v>83</v>
      </c>
      <c r="Q136" s="177" t="str">
        <f>IF('INQ-A50.MELD'!F136&gt;SUM('INQ-A30.MELD:INQ-A35.MELD'!M136)*0.1,"Warnung","")</f>
        <v/>
      </c>
      <c r="R136" s="177" t="str">
        <f>IF('INQ-A50.MELD'!G136&gt;SUM('INQ-A30.MELD:INQ-A35.MELD'!N136)*0.1,"Warnung","")</f>
        <v/>
      </c>
      <c r="S136" s="177" t="str">
        <f>IF('INQ-A50.MELD'!H136&gt;SUM('INQ-A30.MELD:INQ-A35.MELD'!O136)*0.1,"Warnung","")</f>
        <v/>
      </c>
      <c r="T136" s="177" t="str">
        <f>IF('INQ-A50.MELD'!I136&gt;SUM('INQ-A30.MELD:INQ-A35.MELD'!P136:R136)*0.1,"Warnung","")</f>
        <v/>
      </c>
      <c r="U136" s="341"/>
      <c r="V136" s="177" t="str">
        <f>IF('INQ-A50.MELD'!K136&gt;SUM('INQ-A30.MELD:INQ-A35.MELD'!F136)*0.1,"Warnung","")</f>
        <v/>
      </c>
      <c r="W136" s="177" t="str">
        <f>IF('INQ-A50.MELD'!L136&gt;SUM('INQ-A30.MELD:INQ-A35.MELD'!G136)*0.1,"Warnung","")</f>
        <v/>
      </c>
      <c r="X136" s="177" t="str">
        <f>IF('INQ-A50.MELD'!M136&gt;SUM('INQ-A30.MELD:INQ-A35.MELD'!H136)*0.1,"Warnung","")</f>
        <v/>
      </c>
      <c r="Y136" s="177" t="str">
        <f>IF('INQ-A50.MELD'!N136&gt;SUM('INQ-A30.MELD:INQ-A35.MELD'!I136:K136)*0.1,"Warnung","")</f>
        <v/>
      </c>
    </row>
    <row r="137" spans="1:25" s="340" customFormat="1" ht="15.95" customHeight="1" x14ac:dyDescent="0.2">
      <c r="A137" s="77"/>
      <c r="B137" s="90" t="s">
        <v>398</v>
      </c>
      <c r="C137" s="102" t="s">
        <v>334</v>
      </c>
      <c r="D137" s="75" t="s">
        <v>212</v>
      </c>
      <c r="E137" s="4">
        <v>84</v>
      </c>
      <c r="F137" s="63"/>
      <c r="G137" s="63"/>
      <c r="H137" s="63"/>
      <c r="I137" s="63"/>
      <c r="K137" s="63"/>
      <c r="L137" s="63"/>
      <c r="M137" s="63"/>
      <c r="N137" s="63"/>
      <c r="O137" s="4">
        <v>84</v>
      </c>
      <c r="Q137" s="177" t="str">
        <f>IF('INQ-A50.MELD'!F137&gt;SUM('INQ-A30.MELD:INQ-A35.MELD'!M137)*0.1,"Warnung","")</f>
        <v/>
      </c>
      <c r="R137" s="177" t="str">
        <f>IF('INQ-A50.MELD'!G137&gt;SUM('INQ-A30.MELD:INQ-A35.MELD'!N137)*0.1,"Warnung","")</f>
        <v/>
      </c>
      <c r="S137" s="177" t="str">
        <f>IF('INQ-A50.MELD'!H137&gt;SUM('INQ-A30.MELD:INQ-A35.MELD'!O137)*0.1,"Warnung","")</f>
        <v/>
      </c>
      <c r="T137" s="177" t="str">
        <f>IF('INQ-A50.MELD'!I137&gt;SUM('INQ-A30.MELD:INQ-A35.MELD'!P137:R137)*0.1,"Warnung","")</f>
        <v/>
      </c>
      <c r="U137" s="341"/>
      <c r="V137" s="177" t="str">
        <f>IF('INQ-A50.MELD'!K137&gt;SUM('INQ-A30.MELD:INQ-A35.MELD'!F137)*0.1,"Warnung","")</f>
        <v/>
      </c>
      <c r="W137" s="177" t="str">
        <f>IF('INQ-A50.MELD'!L137&gt;SUM('INQ-A30.MELD:INQ-A35.MELD'!G137)*0.1,"Warnung","")</f>
        <v/>
      </c>
      <c r="X137" s="177" t="str">
        <f>IF('INQ-A50.MELD'!M137&gt;SUM('INQ-A30.MELD:INQ-A35.MELD'!H137)*0.1,"Warnung","")</f>
        <v/>
      </c>
      <c r="Y137" s="177" t="str">
        <f>IF('INQ-A50.MELD'!N137&gt;SUM('INQ-A30.MELD:INQ-A35.MELD'!I137:K137)*0.1,"Warnung","")</f>
        <v/>
      </c>
    </row>
    <row r="138" spans="1:25" s="340" customFormat="1" ht="15.95" customHeight="1" x14ac:dyDescent="0.2">
      <c r="A138" s="77"/>
      <c r="B138" s="90" t="s">
        <v>398</v>
      </c>
      <c r="C138" s="102" t="s">
        <v>338</v>
      </c>
      <c r="D138" s="75" t="s">
        <v>213</v>
      </c>
      <c r="E138" s="4">
        <v>56</v>
      </c>
      <c r="F138" s="63"/>
      <c r="G138" s="63"/>
      <c r="H138" s="63"/>
      <c r="I138" s="63"/>
      <c r="K138" s="63"/>
      <c r="L138" s="63"/>
      <c r="M138" s="63"/>
      <c r="N138" s="63"/>
      <c r="O138" s="4">
        <v>56</v>
      </c>
      <c r="Q138" s="177" t="str">
        <f>IF('INQ-A50.MELD'!F138&gt;SUM('INQ-A30.MELD:INQ-A35.MELD'!M138)*0.1,"Warnung","")</f>
        <v/>
      </c>
      <c r="R138" s="177" t="str">
        <f>IF('INQ-A50.MELD'!G138&gt;SUM('INQ-A30.MELD:INQ-A35.MELD'!N138)*0.1,"Warnung","")</f>
        <v/>
      </c>
      <c r="S138" s="177" t="str">
        <f>IF('INQ-A50.MELD'!H138&gt;SUM('INQ-A30.MELD:INQ-A35.MELD'!O138)*0.1,"Warnung","")</f>
        <v/>
      </c>
      <c r="T138" s="177" t="str">
        <f>IF('INQ-A50.MELD'!I138&gt;SUM('INQ-A30.MELD:INQ-A35.MELD'!P138:R138)*0.1,"Warnung","")</f>
        <v/>
      </c>
      <c r="U138" s="341"/>
      <c r="V138" s="177" t="str">
        <f>IF('INQ-A50.MELD'!K138&gt;SUM('INQ-A30.MELD:INQ-A35.MELD'!F138)*0.1,"Warnung","")</f>
        <v/>
      </c>
      <c r="W138" s="177" t="str">
        <f>IF('INQ-A50.MELD'!L138&gt;SUM('INQ-A30.MELD:INQ-A35.MELD'!G138)*0.1,"Warnung","")</f>
        <v/>
      </c>
      <c r="X138" s="177" t="str">
        <f>IF('INQ-A50.MELD'!M138&gt;SUM('INQ-A30.MELD:INQ-A35.MELD'!H138)*0.1,"Warnung","")</f>
        <v/>
      </c>
      <c r="Y138" s="177" t="str">
        <f>IF('INQ-A50.MELD'!N138&gt;SUM('INQ-A30.MELD:INQ-A35.MELD'!I138:K138)*0.1,"Warnung","")</f>
        <v/>
      </c>
    </row>
    <row r="139" spans="1:25" s="340" customFormat="1" ht="15.95" customHeight="1" x14ac:dyDescent="0.2">
      <c r="A139" s="77"/>
      <c r="B139" s="90" t="s">
        <v>398</v>
      </c>
      <c r="C139" s="102" t="s">
        <v>336</v>
      </c>
      <c r="D139" s="75" t="s">
        <v>214</v>
      </c>
      <c r="E139" s="4">
        <v>85</v>
      </c>
      <c r="F139" s="63"/>
      <c r="G139" s="63"/>
      <c r="H139" s="63"/>
      <c r="I139" s="63"/>
      <c r="K139" s="63"/>
      <c r="L139" s="63"/>
      <c r="M139" s="63"/>
      <c r="N139" s="63"/>
      <c r="O139" s="4">
        <v>85</v>
      </c>
      <c r="Q139" s="177" t="str">
        <f>IF('INQ-A50.MELD'!F139&gt;SUM('INQ-A30.MELD:INQ-A35.MELD'!M139)*0.1,"Warnung","")</f>
        <v/>
      </c>
      <c r="R139" s="177" t="str">
        <f>IF('INQ-A50.MELD'!G139&gt;SUM('INQ-A30.MELD:INQ-A35.MELD'!N139)*0.1,"Warnung","")</f>
        <v/>
      </c>
      <c r="S139" s="177" t="str">
        <f>IF('INQ-A50.MELD'!H139&gt;SUM('INQ-A30.MELD:INQ-A35.MELD'!O139)*0.1,"Warnung","")</f>
        <v/>
      </c>
      <c r="T139" s="177" t="str">
        <f>IF('INQ-A50.MELD'!I139&gt;SUM('INQ-A30.MELD:INQ-A35.MELD'!P139:R139)*0.1,"Warnung","")</f>
        <v/>
      </c>
      <c r="U139" s="341"/>
      <c r="V139" s="177" t="str">
        <f>IF('INQ-A50.MELD'!K139&gt;SUM('INQ-A30.MELD:INQ-A35.MELD'!F139)*0.1,"Warnung","")</f>
        <v/>
      </c>
      <c r="W139" s="177" t="str">
        <f>IF('INQ-A50.MELD'!L139&gt;SUM('INQ-A30.MELD:INQ-A35.MELD'!G139)*0.1,"Warnung","")</f>
        <v/>
      </c>
      <c r="X139" s="177" t="str">
        <f>IF('INQ-A50.MELD'!M139&gt;SUM('INQ-A30.MELD:INQ-A35.MELD'!H139)*0.1,"Warnung","")</f>
        <v/>
      </c>
      <c r="Y139" s="177" t="str">
        <f>IF('INQ-A50.MELD'!N139&gt;SUM('INQ-A30.MELD:INQ-A35.MELD'!I139:K139)*0.1,"Warnung","")</f>
        <v/>
      </c>
    </row>
    <row r="140" spans="1:25" s="340" customFormat="1" ht="15.95" customHeight="1" x14ac:dyDescent="0.2">
      <c r="A140" s="77"/>
      <c r="B140" s="90" t="s">
        <v>398</v>
      </c>
      <c r="C140" s="102" t="s">
        <v>533</v>
      </c>
      <c r="D140" s="75" t="s">
        <v>532</v>
      </c>
      <c r="E140" s="4">
        <v>77</v>
      </c>
      <c r="F140" s="63"/>
      <c r="G140" s="63"/>
      <c r="H140" s="63"/>
      <c r="I140" s="63"/>
      <c r="K140" s="63"/>
      <c r="L140" s="63"/>
      <c r="M140" s="63"/>
      <c r="N140" s="63"/>
      <c r="O140" s="4">
        <v>77</v>
      </c>
      <c r="Q140" s="177" t="str">
        <f>IF('INQ-A50.MELD'!F140&gt;SUM('INQ-A30.MELD:INQ-A35.MELD'!M140)*0.1,"Warnung","")</f>
        <v/>
      </c>
      <c r="R140" s="177" t="str">
        <f>IF('INQ-A50.MELD'!G140&gt;SUM('INQ-A30.MELD:INQ-A35.MELD'!N140)*0.1,"Warnung","")</f>
        <v/>
      </c>
      <c r="S140" s="177" t="str">
        <f>IF('INQ-A50.MELD'!H140&gt;SUM('INQ-A30.MELD:INQ-A35.MELD'!O140)*0.1,"Warnung","")</f>
        <v/>
      </c>
      <c r="T140" s="177" t="str">
        <f>IF('INQ-A50.MELD'!I140&gt;SUM('INQ-A30.MELD:INQ-A35.MELD'!P140:R140)*0.1,"Warnung","")</f>
        <v/>
      </c>
      <c r="U140" s="341"/>
      <c r="V140" s="177" t="str">
        <f>IF('INQ-A50.MELD'!K140&gt;SUM('INQ-A30.MELD:INQ-A35.MELD'!F140)*0.1,"Warnung","")</f>
        <v/>
      </c>
      <c r="W140" s="177" t="str">
        <f>IF('INQ-A50.MELD'!L140&gt;SUM('INQ-A30.MELD:INQ-A35.MELD'!G140)*0.1,"Warnung","")</f>
        <v/>
      </c>
      <c r="X140" s="177" t="str">
        <f>IF('INQ-A50.MELD'!M140&gt;SUM('INQ-A30.MELD:INQ-A35.MELD'!H140)*0.1,"Warnung","")</f>
        <v/>
      </c>
      <c r="Y140" s="177" t="str">
        <f>IF('INQ-A50.MELD'!N140&gt;SUM('INQ-A30.MELD:INQ-A35.MELD'!I140:K140)*0.1,"Warnung","")</f>
        <v/>
      </c>
    </row>
    <row r="141" spans="1:25" s="340" customFormat="1" ht="15.95" customHeight="1" x14ac:dyDescent="0.2">
      <c r="A141" s="77"/>
      <c r="B141" s="90" t="s">
        <v>398</v>
      </c>
      <c r="C141" s="102" t="s">
        <v>348</v>
      </c>
      <c r="D141" s="75" t="s">
        <v>215</v>
      </c>
      <c r="E141" s="4">
        <v>234</v>
      </c>
      <c r="F141" s="63"/>
      <c r="G141" s="63"/>
      <c r="H141" s="63"/>
      <c r="I141" s="63"/>
      <c r="K141" s="63"/>
      <c r="L141" s="63"/>
      <c r="M141" s="63"/>
      <c r="N141" s="63"/>
      <c r="O141" s="4">
        <v>234</v>
      </c>
      <c r="Q141" s="177" t="str">
        <f>IF('INQ-A50.MELD'!F141&gt;SUM('INQ-A30.MELD:INQ-A35.MELD'!M141)*0.1,"Warnung","")</f>
        <v/>
      </c>
      <c r="R141" s="177" t="str">
        <f>IF('INQ-A50.MELD'!G141&gt;SUM('INQ-A30.MELD:INQ-A35.MELD'!N141)*0.1,"Warnung","")</f>
        <v/>
      </c>
      <c r="S141" s="177" t="str">
        <f>IF('INQ-A50.MELD'!H141&gt;SUM('INQ-A30.MELD:INQ-A35.MELD'!O141)*0.1,"Warnung","")</f>
        <v/>
      </c>
      <c r="T141" s="177" t="str">
        <f>IF('INQ-A50.MELD'!I141&gt;SUM('INQ-A30.MELD:INQ-A35.MELD'!P141:R141)*0.1,"Warnung","")</f>
        <v/>
      </c>
      <c r="U141" s="341"/>
      <c r="V141" s="177" t="str">
        <f>IF('INQ-A50.MELD'!K141&gt;SUM('INQ-A30.MELD:INQ-A35.MELD'!F141)*0.1,"Warnung","")</f>
        <v/>
      </c>
      <c r="W141" s="177" t="str">
        <f>IF('INQ-A50.MELD'!L141&gt;SUM('INQ-A30.MELD:INQ-A35.MELD'!G141)*0.1,"Warnung","")</f>
        <v/>
      </c>
      <c r="X141" s="177" t="str">
        <f>IF('INQ-A50.MELD'!M141&gt;SUM('INQ-A30.MELD:INQ-A35.MELD'!H141)*0.1,"Warnung","")</f>
        <v/>
      </c>
      <c r="Y141" s="177" t="str">
        <f>IF('INQ-A50.MELD'!N141&gt;SUM('INQ-A30.MELD:INQ-A35.MELD'!I141:K141)*0.1,"Warnung","")</f>
        <v/>
      </c>
    </row>
    <row r="142" spans="1:25" s="340" customFormat="1" ht="15.95" customHeight="1" x14ac:dyDescent="0.2">
      <c r="A142" s="77"/>
      <c r="B142" s="90" t="s">
        <v>398</v>
      </c>
      <c r="C142" s="102" t="s">
        <v>473</v>
      </c>
      <c r="D142" s="75" t="s">
        <v>217</v>
      </c>
      <c r="E142" s="4">
        <v>60</v>
      </c>
      <c r="F142" s="63"/>
      <c r="G142" s="63"/>
      <c r="H142" s="63"/>
      <c r="I142" s="63"/>
      <c r="K142" s="63"/>
      <c r="L142" s="63"/>
      <c r="M142" s="63"/>
      <c r="N142" s="63"/>
      <c r="O142" s="4">
        <v>60</v>
      </c>
      <c r="Q142" s="177" t="str">
        <f>IF('INQ-A50.MELD'!F142&gt;SUM('INQ-A30.MELD:INQ-A35.MELD'!M142)*0.1,"Warnung","")</f>
        <v/>
      </c>
      <c r="R142" s="177" t="str">
        <f>IF('INQ-A50.MELD'!G142&gt;SUM('INQ-A30.MELD:INQ-A35.MELD'!N142)*0.1,"Warnung","")</f>
        <v/>
      </c>
      <c r="S142" s="177" t="str">
        <f>IF('INQ-A50.MELD'!H142&gt;SUM('INQ-A30.MELD:INQ-A35.MELD'!O142)*0.1,"Warnung","")</f>
        <v/>
      </c>
      <c r="T142" s="177" t="str">
        <f>IF('INQ-A50.MELD'!I142&gt;SUM('INQ-A30.MELD:INQ-A35.MELD'!P142:R142)*0.1,"Warnung","")</f>
        <v/>
      </c>
      <c r="U142" s="341"/>
      <c r="V142" s="177" t="str">
        <f>IF('INQ-A50.MELD'!K142&gt;SUM('INQ-A30.MELD:INQ-A35.MELD'!F142)*0.1,"Warnung","")</f>
        <v/>
      </c>
      <c r="W142" s="177" t="str">
        <f>IF('INQ-A50.MELD'!L142&gt;SUM('INQ-A30.MELD:INQ-A35.MELD'!G142)*0.1,"Warnung","")</f>
        <v/>
      </c>
      <c r="X142" s="177" t="str">
        <f>IF('INQ-A50.MELD'!M142&gt;SUM('INQ-A30.MELD:INQ-A35.MELD'!H142)*0.1,"Warnung","")</f>
        <v/>
      </c>
      <c r="Y142" s="177" t="str">
        <f>IF('INQ-A50.MELD'!N142&gt;SUM('INQ-A30.MELD:INQ-A35.MELD'!I142:K142)*0.1,"Warnung","")</f>
        <v/>
      </c>
    </row>
    <row r="143" spans="1:25" s="340" customFormat="1" ht="15.95" customHeight="1" x14ac:dyDescent="0.2">
      <c r="A143" s="77"/>
      <c r="B143" s="90" t="s">
        <v>398</v>
      </c>
      <c r="C143" s="102" t="s">
        <v>535</v>
      </c>
      <c r="D143" s="75" t="s">
        <v>534</v>
      </c>
      <c r="E143" s="4">
        <v>79</v>
      </c>
      <c r="F143" s="63"/>
      <c r="G143" s="63"/>
      <c r="H143" s="63"/>
      <c r="I143" s="63"/>
      <c r="K143" s="63"/>
      <c r="L143" s="63"/>
      <c r="M143" s="63"/>
      <c r="N143" s="63"/>
      <c r="O143" s="4">
        <v>79</v>
      </c>
      <c r="Q143" s="177" t="str">
        <f>IF('INQ-A50.MELD'!F143&gt;SUM('INQ-A30.MELD:INQ-A35.MELD'!M143)*0.1,"Warnung","")</f>
        <v/>
      </c>
      <c r="R143" s="177" t="str">
        <f>IF('INQ-A50.MELD'!G143&gt;SUM('INQ-A30.MELD:INQ-A35.MELD'!N143)*0.1,"Warnung","")</f>
        <v/>
      </c>
      <c r="S143" s="177" t="str">
        <f>IF('INQ-A50.MELD'!H143&gt;SUM('INQ-A30.MELD:INQ-A35.MELD'!O143)*0.1,"Warnung","")</f>
        <v/>
      </c>
      <c r="T143" s="177" t="str">
        <f>IF('INQ-A50.MELD'!I143&gt;SUM('INQ-A30.MELD:INQ-A35.MELD'!P143:R143)*0.1,"Warnung","")</f>
        <v/>
      </c>
      <c r="U143" s="341"/>
      <c r="V143" s="177" t="str">
        <f>IF('INQ-A50.MELD'!K143&gt;SUM('INQ-A30.MELD:INQ-A35.MELD'!F143)*0.1,"Warnung","")</f>
        <v/>
      </c>
      <c r="W143" s="177" t="str">
        <f>IF('INQ-A50.MELD'!L143&gt;SUM('INQ-A30.MELD:INQ-A35.MELD'!G143)*0.1,"Warnung","")</f>
        <v/>
      </c>
      <c r="X143" s="177" t="str">
        <f>IF('INQ-A50.MELD'!M143&gt;SUM('INQ-A30.MELD:INQ-A35.MELD'!H143)*0.1,"Warnung","")</f>
        <v/>
      </c>
      <c r="Y143" s="177" t="str">
        <f>IF('INQ-A50.MELD'!N143&gt;SUM('INQ-A30.MELD:INQ-A35.MELD'!I143:K143)*0.1,"Warnung","")</f>
        <v/>
      </c>
    </row>
    <row r="144" spans="1:25" s="340" customFormat="1" ht="15.95" customHeight="1" x14ac:dyDescent="0.2">
      <c r="A144" s="77"/>
      <c r="B144" s="90" t="s">
        <v>398</v>
      </c>
      <c r="C144" s="102" t="s">
        <v>339</v>
      </c>
      <c r="D144" s="75" t="s">
        <v>219</v>
      </c>
      <c r="E144" s="4">
        <v>87</v>
      </c>
      <c r="F144" s="63"/>
      <c r="G144" s="63"/>
      <c r="H144" s="63"/>
      <c r="I144" s="63"/>
      <c r="K144" s="63"/>
      <c r="L144" s="63"/>
      <c r="M144" s="63"/>
      <c r="N144" s="63"/>
      <c r="O144" s="4">
        <v>87</v>
      </c>
      <c r="Q144" s="177" t="str">
        <f>IF('INQ-A50.MELD'!F144&gt;SUM('INQ-A30.MELD:INQ-A35.MELD'!M144)*0.1,"Warnung","")</f>
        <v/>
      </c>
      <c r="R144" s="177" t="str">
        <f>IF('INQ-A50.MELD'!G144&gt;SUM('INQ-A30.MELD:INQ-A35.MELD'!N144)*0.1,"Warnung","")</f>
        <v/>
      </c>
      <c r="S144" s="177" t="str">
        <f>IF('INQ-A50.MELD'!H144&gt;SUM('INQ-A30.MELD:INQ-A35.MELD'!O144)*0.1,"Warnung","")</f>
        <v/>
      </c>
      <c r="T144" s="177" t="str">
        <f>IF('INQ-A50.MELD'!I144&gt;SUM('INQ-A30.MELD:INQ-A35.MELD'!P144:R144)*0.1,"Warnung","")</f>
        <v/>
      </c>
      <c r="U144" s="341"/>
      <c r="V144" s="177" t="str">
        <f>IF('INQ-A50.MELD'!K144&gt;SUM('INQ-A30.MELD:INQ-A35.MELD'!F144)*0.1,"Warnung","")</f>
        <v/>
      </c>
      <c r="W144" s="177" t="str">
        <f>IF('INQ-A50.MELD'!L144&gt;SUM('INQ-A30.MELD:INQ-A35.MELD'!G144)*0.1,"Warnung","")</f>
        <v/>
      </c>
      <c r="X144" s="177" t="str">
        <f>IF('INQ-A50.MELD'!M144&gt;SUM('INQ-A30.MELD:INQ-A35.MELD'!H144)*0.1,"Warnung","")</f>
        <v/>
      </c>
      <c r="Y144" s="177" t="str">
        <f>IF('INQ-A50.MELD'!N144&gt;SUM('INQ-A30.MELD:INQ-A35.MELD'!I144:K144)*0.1,"Warnung","")</f>
        <v/>
      </c>
    </row>
    <row r="145" spans="1:25" s="340" customFormat="1" ht="15.95" customHeight="1" x14ac:dyDescent="0.2">
      <c r="A145" s="77"/>
      <c r="B145" s="90" t="s">
        <v>398</v>
      </c>
      <c r="C145" s="102" t="s">
        <v>475</v>
      </c>
      <c r="D145" s="75" t="s">
        <v>220</v>
      </c>
      <c r="E145" s="4">
        <v>88</v>
      </c>
      <c r="F145" s="63"/>
      <c r="G145" s="63"/>
      <c r="H145" s="63"/>
      <c r="I145" s="63"/>
      <c r="K145" s="63"/>
      <c r="L145" s="63"/>
      <c r="M145" s="63"/>
      <c r="N145" s="63"/>
      <c r="O145" s="4">
        <v>88</v>
      </c>
      <c r="Q145" s="177" t="str">
        <f>IF('INQ-A50.MELD'!F145&gt;SUM('INQ-A30.MELD:INQ-A35.MELD'!M145)*0.1,"Warnung","")</f>
        <v/>
      </c>
      <c r="R145" s="177" t="str">
        <f>IF('INQ-A50.MELD'!G145&gt;SUM('INQ-A30.MELD:INQ-A35.MELD'!N145)*0.1,"Warnung","")</f>
        <v/>
      </c>
      <c r="S145" s="177" t="str">
        <f>IF('INQ-A50.MELD'!H145&gt;SUM('INQ-A30.MELD:INQ-A35.MELD'!O145)*0.1,"Warnung","")</f>
        <v/>
      </c>
      <c r="T145" s="177" t="str">
        <f>IF('INQ-A50.MELD'!I145&gt;SUM('INQ-A30.MELD:INQ-A35.MELD'!P145:R145)*0.1,"Warnung","")</f>
        <v/>
      </c>
      <c r="U145" s="341"/>
      <c r="V145" s="177" t="str">
        <f>IF('INQ-A50.MELD'!K145&gt;SUM('INQ-A30.MELD:INQ-A35.MELD'!F145)*0.1,"Warnung","")</f>
        <v/>
      </c>
      <c r="W145" s="177" t="str">
        <f>IF('INQ-A50.MELD'!L145&gt;SUM('INQ-A30.MELD:INQ-A35.MELD'!G145)*0.1,"Warnung","")</f>
        <v/>
      </c>
      <c r="X145" s="177" t="str">
        <f>IF('INQ-A50.MELD'!M145&gt;SUM('INQ-A30.MELD:INQ-A35.MELD'!H145)*0.1,"Warnung","")</f>
        <v/>
      </c>
      <c r="Y145" s="177" t="str">
        <f>IF('INQ-A50.MELD'!N145&gt;SUM('INQ-A30.MELD:INQ-A35.MELD'!I145:K145)*0.1,"Warnung","")</f>
        <v/>
      </c>
    </row>
    <row r="146" spans="1:25" s="340" customFormat="1" ht="15.95" customHeight="1" x14ac:dyDescent="0.2">
      <c r="A146" s="77"/>
      <c r="B146" s="90" t="s">
        <v>398</v>
      </c>
      <c r="C146" s="102" t="s">
        <v>476</v>
      </c>
      <c r="D146" s="75" t="s">
        <v>221</v>
      </c>
      <c r="E146" s="4">
        <v>62</v>
      </c>
      <c r="F146" s="63"/>
      <c r="G146" s="63"/>
      <c r="H146" s="63"/>
      <c r="I146" s="63"/>
      <c r="K146" s="63"/>
      <c r="L146" s="63"/>
      <c r="M146" s="63"/>
      <c r="N146" s="63"/>
      <c r="O146" s="4">
        <v>62</v>
      </c>
      <c r="Q146" s="177" t="str">
        <f>IF('INQ-A50.MELD'!F146&gt;SUM('INQ-A30.MELD:INQ-A35.MELD'!M146)*0.1,"Warnung","")</f>
        <v/>
      </c>
      <c r="R146" s="177" t="str">
        <f>IF('INQ-A50.MELD'!G146&gt;SUM('INQ-A30.MELD:INQ-A35.MELD'!N146)*0.1,"Warnung","")</f>
        <v/>
      </c>
      <c r="S146" s="177" t="str">
        <f>IF('INQ-A50.MELD'!H146&gt;SUM('INQ-A30.MELD:INQ-A35.MELD'!O146)*0.1,"Warnung","")</f>
        <v/>
      </c>
      <c r="T146" s="177" t="str">
        <f>IF('INQ-A50.MELD'!I146&gt;SUM('INQ-A30.MELD:INQ-A35.MELD'!P146:R146)*0.1,"Warnung","")</f>
        <v/>
      </c>
      <c r="U146" s="341"/>
      <c r="V146" s="177" t="str">
        <f>IF('INQ-A50.MELD'!K146&gt;SUM('INQ-A30.MELD:INQ-A35.MELD'!F146)*0.1,"Warnung","")</f>
        <v/>
      </c>
      <c r="W146" s="177" t="str">
        <f>IF('INQ-A50.MELD'!L146&gt;SUM('INQ-A30.MELD:INQ-A35.MELD'!G146)*0.1,"Warnung","")</f>
        <v/>
      </c>
      <c r="X146" s="177" t="str">
        <f>IF('INQ-A50.MELD'!M146&gt;SUM('INQ-A30.MELD:INQ-A35.MELD'!H146)*0.1,"Warnung","")</f>
        <v/>
      </c>
      <c r="Y146" s="177" t="str">
        <f>IF('INQ-A50.MELD'!N146&gt;SUM('INQ-A30.MELD:INQ-A35.MELD'!I146:K146)*0.1,"Warnung","")</f>
        <v/>
      </c>
    </row>
    <row r="147" spans="1:25" s="340" customFormat="1" ht="15.95" customHeight="1" x14ac:dyDescent="0.2">
      <c r="A147" s="77"/>
      <c r="B147" s="90" t="s">
        <v>398</v>
      </c>
      <c r="C147" s="102" t="s">
        <v>825</v>
      </c>
      <c r="D147" s="97" t="s">
        <v>222</v>
      </c>
      <c r="E147" s="4">
        <v>89</v>
      </c>
      <c r="F147" s="63"/>
      <c r="G147" s="63"/>
      <c r="H147" s="63"/>
      <c r="I147" s="63"/>
      <c r="K147" s="63"/>
      <c r="L147" s="63"/>
      <c r="M147" s="63"/>
      <c r="N147" s="63"/>
      <c r="O147" s="4">
        <v>89</v>
      </c>
      <c r="Q147" s="177" t="str">
        <f>IF('INQ-A50.MELD'!F147&gt;SUM('INQ-A30.MELD:INQ-A35.MELD'!M147)*0.1,"Warnung","")</f>
        <v/>
      </c>
      <c r="R147" s="177" t="str">
        <f>IF('INQ-A50.MELD'!G147&gt;SUM('INQ-A30.MELD:INQ-A35.MELD'!N147)*0.1,"Warnung","")</f>
        <v/>
      </c>
      <c r="S147" s="177" t="str">
        <f>IF('INQ-A50.MELD'!H147&gt;SUM('INQ-A30.MELD:INQ-A35.MELD'!O147)*0.1,"Warnung","")</f>
        <v/>
      </c>
      <c r="T147" s="177" t="str">
        <f>IF('INQ-A50.MELD'!I147&gt;SUM('INQ-A30.MELD:INQ-A35.MELD'!P147:R147)*0.1,"Warnung","")</f>
        <v/>
      </c>
      <c r="U147" s="341"/>
      <c r="V147" s="177" t="str">
        <f>IF('INQ-A50.MELD'!K147&gt;SUM('INQ-A30.MELD:INQ-A35.MELD'!F147)*0.1,"Warnung","")</f>
        <v/>
      </c>
      <c r="W147" s="177" t="str">
        <f>IF('INQ-A50.MELD'!L147&gt;SUM('INQ-A30.MELD:INQ-A35.MELD'!G147)*0.1,"Warnung","")</f>
        <v/>
      </c>
      <c r="X147" s="177" t="str">
        <f>IF('INQ-A50.MELD'!M147&gt;SUM('INQ-A30.MELD:INQ-A35.MELD'!H147)*0.1,"Warnung","")</f>
        <v/>
      </c>
      <c r="Y147" s="177" t="str">
        <f>IF('INQ-A50.MELD'!N147&gt;SUM('INQ-A30.MELD:INQ-A35.MELD'!I147:K147)*0.1,"Warnung","")</f>
        <v/>
      </c>
    </row>
    <row r="148" spans="1:25" s="340" customFormat="1" ht="15.95" customHeight="1" x14ac:dyDescent="0.2">
      <c r="A148" s="77"/>
      <c r="B148" s="90" t="s">
        <v>398</v>
      </c>
      <c r="C148" s="102" t="s">
        <v>477</v>
      </c>
      <c r="D148" s="75" t="s">
        <v>223</v>
      </c>
      <c r="E148" s="4">
        <v>64</v>
      </c>
      <c r="F148" s="63"/>
      <c r="G148" s="63"/>
      <c r="H148" s="63"/>
      <c r="I148" s="63"/>
      <c r="K148" s="63"/>
      <c r="L148" s="63"/>
      <c r="M148" s="63"/>
      <c r="N148" s="63"/>
      <c r="O148" s="4">
        <v>64</v>
      </c>
      <c r="Q148" s="177" t="str">
        <f>IF('INQ-A50.MELD'!F148&gt;SUM('INQ-A30.MELD:INQ-A35.MELD'!M148)*0.1,"Warnung","")</f>
        <v/>
      </c>
      <c r="R148" s="177" t="str">
        <f>IF('INQ-A50.MELD'!G148&gt;SUM('INQ-A30.MELD:INQ-A35.MELD'!N148)*0.1,"Warnung","")</f>
        <v/>
      </c>
      <c r="S148" s="177" t="str">
        <f>IF('INQ-A50.MELD'!H148&gt;SUM('INQ-A30.MELD:INQ-A35.MELD'!O148)*0.1,"Warnung","")</f>
        <v/>
      </c>
      <c r="T148" s="177" t="str">
        <f>IF('INQ-A50.MELD'!I148&gt;SUM('INQ-A30.MELD:INQ-A35.MELD'!P148:R148)*0.1,"Warnung","")</f>
        <v/>
      </c>
      <c r="U148" s="341"/>
      <c r="V148" s="177" t="str">
        <f>IF('INQ-A50.MELD'!K148&gt;SUM('INQ-A30.MELD:INQ-A35.MELD'!F148)*0.1,"Warnung","")</f>
        <v/>
      </c>
      <c r="W148" s="177" t="str">
        <f>IF('INQ-A50.MELD'!L148&gt;SUM('INQ-A30.MELD:INQ-A35.MELD'!G148)*0.1,"Warnung","")</f>
        <v/>
      </c>
      <c r="X148" s="177" t="str">
        <f>IF('INQ-A50.MELD'!M148&gt;SUM('INQ-A30.MELD:INQ-A35.MELD'!H148)*0.1,"Warnung","")</f>
        <v/>
      </c>
      <c r="Y148" s="177" t="str">
        <f>IF('INQ-A50.MELD'!N148&gt;SUM('INQ-A30.MELD:INQ-A35.MELD'!I148:K148)*0.1,"Warnung","")</f>
        <v/>
      </c>
    </row>
    <row r="149" spans="1:25" s="340" customFormat="1" ht="15.95" customHeight="1" x14ac:dyDescent="0.2">
      <c r="A149" s="77"/>
      <c r="B149" s="90" t="s">
        <v>398</v>
      </c>
      <c r="C149" s="102" t="s">
        <v>478</v>
      </c>
      <c r="D149" s="75" t="s">
        <v>224</v>
      </c>
      <c r="E149" s="4">
        <v>90</v>
      </c>
      <c r="F149" s="63"/>
      <c r="G149" s="63"/>
      <c r="H149" s="63"/>
      <c r="I149" s="63"/>
      <c r="K149" s="63"/>
      <c r="L149" s="63"/>
      <c r="M149" s="63"/>
      <c r="N149" s="63"/>
      <c r="O149" s="4">
        <v>90</v>
      </c>
      <c r="Q149" s="177" t="str">
        <f>IF('INQ-A50.MELD'!F149&gt;SUM('INQ-A30.MELD:INQ-A35.MELD'!M149)*0.1,"Warnung","")</f>
        <v/>
      </c>
      <c r="R149" s="177" t="str">
        <f>IF('INQ-A50.MELD'!G149&gt;SUM('INQ-A30.MELD:INQ-A35.MELD'!N149)*0.1,"Warnung","")</f>
        <v/>
      </c>
      <c r="S149" s="177" t="str">
        <f>IF('INQ-A50.MELD'!H149&gt;SUM('INQ-A30.MELD:INQ-A35.MELD'!O149)*0.1,"Warnung","")</f>
        <v/>
      </c>
      <c r="T149" s="177" t="str">
        <f>IF('INQ-A50.MELD'!I149&gt;SUM('INQ-A30.MELD:INQ-A35.MELD'!P149:R149)*0.1,"Warnung","")</f>
        <v/>
      </c>
      <c r="U149" s="341"/>
      <c r="V149" s="177" t="str">
        <f>IF('INQ-A50.MELD'!K149&gt;SUM('INQ-A30.MELD:INQ-A35.MELD'!F149)*0.1,"Warnung","")</f>
        <v/>
      </c>
      <c r="W149" s="177" t="str">
        <f>IF('INQ-A50.MELD'!L149&gt;SUM('INQ-A30.MELD:INQ-A35.MELD'!G149)*0.1,"Warnung","")</f>
        <v/>
      </c>
      <c r="X149" s="177" t="str">
        <f>IF('INQ-A50.MELD'!M149&gt;SUM('INQ-A30.MELD:INQ-A35.MELD'!H149)*0.1,"Warnung","")</f>
        <v/>
      </c>
      <c r="Y149" s="177" t="str">
        <f>IF('INQ-A50.MELD'!N149&gt;SUM('INQ-A30.MELD:INQ-A35.MELD'!I149:K149)*0.1,"Warnung","")</f>
        <v/>
      </c>
    </row>
    <row r="150" spans="1:25" s="340" customFormat="1" ht="15.95" customHeight="1" x14ac:dyDescent="0.2">
      <c r="A150" s="77"/>
      <c r="B150" s="90" t="s">
        <v>398</v>
      </c>
      <c r="C150" s="102" t="s">
        <v>822</v>
      </c>
      <c r="D150" s="97" t="s">
        <v>225</v>
      </c>
      <c r="E150" s="4">
        <v>67</v>
      </c>
      <c r="F150" s="63"/>
      <c r="G150" s="63"/>
      <c r="H150" s="63"/>
      <c r="I150" s="63"/>
      <c r="K150" s="63"/>
      <c r="L150" s="63"/>
      <c r="M150" s="63"/>
      <c r="N150" s="63"/>
      <c r="O150" s="4">
        <v>67</v>
      </c>
      <c r="Q150" s="177" t="str">
        <f>IF('INQ-A50.MELD'!F150&gt;SUM('INQ-A30.MELD:INQ-A35.MELD'!M150)*0.1,"Warnung","")</f>
        <v/>
      </c>
      <c r="R150" s="177" t="str">
        <f>IF('INQ-A50.MELD'!G150&gt;SUM('INQ-A30.MELD:INQ-A35.MELD'!N150)*0.1,"Warnung","")</f>
        <v/>
      </c>
      <c r="S150" s="177" t="str">
        <f>IF('INQ-A50.MELD'!H150&gt;SUM('INQ-A30.MELD:INQ-A35.MELD'!O150)*0.1,"Warnung","")</f>
        <v/>
      </c>
      <c r="T150" s="177" t="str">
        <f>IF('INQ-A50.MELD'!I150&gt;SUM('INQ-A30.MELD:INQ-A35.MELD'!P150:R150)*0.1,"Warnung","")</f>
        <v/>
      </c>
      <c r="U150" s="341"/>
      <c r="V150" s="177" t="str">
        <f>IF('INQ-A50.MELD'!K150&gt;SUM('INQ-A30.MELD:INQ-A35.MELD'!F150)*0.1,"Warnung","")</f>
        <v/>
      </c>
      <c r="W150" s="177" t="str">
        <f>IF('INQ-A50.MELD'!L150&gt;SUM('INQ-A30.MELD:INQ-A35.MELD'!G150)*0.1,"Warnung","")</f>
        <v/>
      </c>
      <c r="X150" s="177" t="str">
        <f>IF('INQ-A50.MELD'!M150&gt;SUM('INQ-A30.MELD:INQ-A35.MELD'!H150)*0.1,"Warnung","")</f>
        <v/>
      </c>
      <c r="Y150" s="177" t="str">
        <f>IF('INQ-A50.MELD'!N150&gt;SUM('INQ-A30.MELD:INQ-A35.MELD'!I150:K150)*0.1,"Warnung","")</f>
        <v/>
      </c>
    </row>
    <row r="151" spans="1:25" s="340" customFormat="1" ht="15.95" customHeight="1" x14ac:dyDescent="0.2">
      <c r="A151" s="77"/>
      <c r="B151" s="90" t="s">
        <v>398</v>
      </c>
      <c r="C151" s="102" t="s">
        <v>479</v>
      </c>
      <c r="D151" s="75" t="s">
        <v>226</v>
      </c>
      <c r="E151" s="4">
        <v>91</v>
      </c>
      <c r="F151" s="63"/>
      <c r="G151" s="63"/>
      <c r="H151" s="63"/>
      <c r="I151" s="63"/>
      <c r="K151" s="63"/>
      <c r="L151" s="63"/>
      <c r="M151" s="63"/>
      <c r="N151" s="63"/>
      <c r="O151" s="4">
        <v>91</v>
      </c>
      <c r="Q151" s="177" t="str">
        <f>IF('INQ-A50.MELD'!F151&gt;SUM('INQ-A30.MELD:INQ-A35.MELD'!M151)*0.1,"Warnung","")</f>
        <v/>
      </c>
      <c r="R151" s="177" t="str">
        <f>IF('INQ-A50.MELD'!G151&gt;SUM('INQ-A30.MELD:INQ-A35.MELD'!N151)*0.1,"Warnung","")</f>
        <v/>
      </c>
      <c r="S151" s="177" t="str">
        <f>IF('INQ-A50.MELD'!H151&gt;SUM('INQ-A30.MELD:INQ-A35.MELD'!O151)*0.1,"Warnung","")</f>
        <v/>
      </c>
      <c r="T151" s="177" t="str">
        <f>IF('INQ-A50.MELD'!I151&gt;SUM('INQ-A30.MELD:INQ-A35.MELD'!P151:R151)*0.1,"Warnung","")</f>
        <v/>
      </c>
      <c r="U151" s="341"/>
      <c r="V151" s="177" t="str">
        <f>IF('INQ-A50.MELD'!K151&gt;SUM('INQ-A30.MELD:INQ-A35.MELD'!F151)*0.1,"Warnung","")</f>
        <v/>
      </c>
      <c r="W151" s="177" t="str">
        <f>IF('INQ-A50.MELD'!L151&gt;SUM('INQ-A30.MELD:INQ-A35.MELD'!G151)*0.1,"Warnung","")</f>
        <v/>
      </c>
      <c r="X151" s="177" t="str">
        <f>IF('INQ-A50.MELD'!M151&gt;SUM('INQ-A30.MELD:INQ-A35.MELD'!H151)*0.1,"Warnung","")</f>
        <v/>
      </c>
      <c r="Y151" s="177" t="str">
        <f>IF('INQ-A50.MELD'!N151&gt;SUM('INQ-A30.MELD:INQ-A35.MELD'!I151:K151)*0.1,"Warnung","")</f>
        <v/>
      </c>
    </row>
    <row r="152" spans="1:25" s="340" customFormat="1" ht="15.95" customHeight="1" x14ac:dyDescent="0.2">
      <c r="A152" s="77"/>
      <c r="B152" s="90" t="s">
        <v>398</v>
      </c>
      <c r="C152" s="102" t="s">
        <v>472</v>
      </c>
      <c r="D152" s="75" t="s">
        <v>216</v>
      </c>
      <c r="E152" s="4">
        <v>86</v>
      </c>
      <c r="F152" s="63"/>
      <c r="G152" s="63"/>
      <c r="H152" s="63"/>
      <c r="I152" s="63"/>
      <c r="K152" s="63"/>
      <c r="L152" s="63"/>
      <c r="M152" s="63"/>
      <c r="N152" s="63"/>
      <c r="O152" s="4">
        <v>86</v>
      </c>
      <c r="Q152" s="177" t="str">
        <f>IF('INQ-A50.MELD'!F152&gt;SUM('INQ-A30.MELD:INQ-A35.MELD'!M152)*0.1,"Warnung","")</f>
        <v/>
      </c>
      <c r="R152" s="177" t="str">
        <f>IF('INQ-A50.MELD'!G152&gt;SUM('INQ-A30.MELD:INQ-A35.MELD'!N152)*0.1,"Warnung","")</f>
        <v/>
      </c>
      <c r="S152" s="177" t="str">
        <f>IF('INQ-A50.MELD'!H152&gt;SUM('INQ-A30.MELD:INQ-A35.MELD'!O152)*0.1,"Warnung","")</f>
        <v/>
      </c>
      <c r="T152" s="177" t="str">
        <f>IF('INQ-A50.MELD'!I152&gt;SUM('INQ-A30.MELD:INQ-A35.MELD'!P152:R152)*0.1,"Warnung","")</f>
        <v/>
      </c>
      <c r="U152" s="341"/>
      <c r="V152" s="177" t="str">
        <f>IF('INQ-A50.MELD'!K152&gt;SUM('INQ-A30.MELD:INQ-A35.MELD'!F152)*0.1,"Warnung","")</f>
        <v/>
      </c>
      <c r="W152" s="177" t="str">
        <f>IF('INQ-A50.MELD'!L152&gt;SUM('INQ-A30.MELD:INQ-A35.MELD'!G152)*0.1,"Warnung","")</f>
        <v/>
      </c>
      <c r="X152" s="177" t="str">
        <f>IF('INQ-A50.MELD'!M152&gt;SUM('INQ-A30.MELD:INQ-A35.MELD'!H152)*0.1,"Warnung","")</f>
        <v/>
      </c>
      <c r="Y152" s="177" t="str">
        <f>IF('INQ-A50.MELD'!N152&gt;SUM('INQ-A30.MELD:INQ-A35.MELD'!I152:K152)*0.1,"Warnung","")</f>
        <v/>
      </c>
    </row>
    <row r="153" spans="1:25" s="340" customFormat="1" ht="15.95" customHeight="1" x14ac:dyDescent="0.2">
      <c r="A153" s="77"/>
      <c r="B153" s="90" t="s">
        <v>398</v>
      </c>
      <c r="C153" s="102" t="s">
        <v>474</v>
      </c>
      <c r="D153" s="75" t="s">
        <v>218</v>
      </c>
      <c r="E153" s="4">
        <v>92</v>
      </c>
      <c r="F153" s="63"/>
      <c r="G153" s="63"/>
      <c r="H153" s="63"/>
      <c r="I153" s="63"/>
      <c r="K153" s="63"/>
      <c r="L153" s="63"/>
      <c r="M153" s="63"/>
      <c r="N153" s="63"/>
      <c r="O153" s="4">
        <v>92</v>
      </c>
      <c r="Q153" s="177" t="str">
        <f>IF('INQ-A50.MELD'!F153&gt;SUM('INQ-A30.MELD:INQ-A35.MELD'!M153)*0.1,"Warnung","")</f>
        <v/>
      </c>
      <c r="R153" s="177" t="str">
        <f>IF('INQ-A50.MELD'!G153&gt;SUM('INQ-A30.MELD:INQ-A35.MELD'!N153)*0.1,"Warnung","")</f>
        <v/>
      </c>
      <c r="S153" s="177" t="str">
        <f>IF('INQ-A50.MELD'!H153&gt;SUM('INQ-A30.MELD:INQ-A35.MELD'!O153)*0.1,"Warnung","")</f>
        <v/>
      </c>
      <c r="T153" s="177" t="str">
        <f>IF('INQ-A50.MELD'!I153&gt;SUM('INQ-A30.MELD:INQ-A35.MELD'!P153:R153)*0.1,"Warnung","")</f>
        <v/>
      </c>
      <c r="U153" s="341"/>
      <c r="V153" s="177" t="str">
        <f>IF('INQ-A50.MELD'!K153&gt;SUM('INQ-A30.MELD:INQ-A35.MELD'!F153)*0.1,"Warnung","")</f>
        <v/>
      </c>
      <c r="W153" s="177" t="str">
        <f>IF('INQ-A50.MELD'!L153&gt;SUM('INQ-A30.MELD:INQ-A35.MELD'!G153)*0.1,"Warnung","")</f>
        <v/>
      </c>
      <c r="X153" s="177" t="str">
        <f>IF('INQ-A50.MELD'!M153&gt;SUM('INQ-A30.MELD:INQ-A35.MELD'!H153)*0.1,"Warnung","")</f>
        <v/>
      </c>
      <c r="Y153" s="177" t="str">
        <f>IF('INQ-A50.MELD'!N153&gt;SUM('INQ-A30.MELD:INQ-A35.MELD'!I153:K153)*0.1,"Warnung","")</f>
        <v/>
      </c>
    </row>
    <row r="154" spans="1:25" s="340" customFormat="1" ht="15.95" customHeight="1" x14ac:dyDescent="0.2">
      <c r="A154" s="77"/>
      <c r="B154" s="90" t="s">
        <v>398</v>
      </c>
      <c r="C154" s="102" t="s">
        <v>82</v>
      </c>
      <c r="D154" s="75" t="s">
        <v>83</v>
      </c>
      <c r="E154" s="4">
        <v>69</v>
      </c>
      <c r="F154" s="63"/>
      <c r="G154" s="63"/>
      <c r="H154" s="63"/>
      <c r="I154" s="63"/>
      <c r="K154" s="63"/>
      <c r="L154" s="63"/>
      <c r="M154" s="63"/>
      <c r="N154" s="63"/>
      <c r="O154" s="4">
        <v>69</v>
      </c>
      <c r="Q154" s="177" t="str">
        <f>IF('INQ-A50.MELD'!F154&gt;SUM('INQ-A30.MELD:INQ-A35.MELD'!M154)*0.1,"Warnung","")</f>
        <v/>
      </c>
      <c r="R154" s="177" t="str">
        <f>IF('INQ-A50.MELD'!G154&gt;SUM('INQ-A30.MELD:INQ-A35.MELD'!N154)*0.1,"Warnung","")</f>
        <v/>
      </c>
      <c r="S154" s="177" t="str">
        <f>IF('INQ-A50.MELD'!H154&gt;SUM('INQ-A30.MELD:INQ-A35.MELD'!O154)*0.1,"Warnung","")</f>
        <v/>
      </c>
      <c r="T154" s="177" t="str">
        <f>IF('INQ-A50.MELD'!I154&gt;SUM('INQ-A30.MELD:INQ-A35.MELD'!P154:R154)*0.1,"Warnung","")</f>
        <v/>
      </c>
      <c r="U154" s="341"/>
      <c r="V154" s="177" t="str">
        <f>IF('INQ-A50.MELD'!K154&gt;SUM('INQ-A30.MELD:INQ-A35.MELD'!F154)*0.1,"Warnung","")</f>
        <v/>
      </c>
      <c r="W154" s="177" t="str">
        <f>IF('INQ-A50.MELD'!L154&gt;SUM('INQ-A30.MELD:INQ-A35.MELD'!G154)*0.1,"Warnung","")</f>
        <v/>
      </c>
      <c r="X154" s="177" t="str">
        <f>IF('INQ-A50.MELD'!M154&gt;SUM('INQ-A30.MELD:INQ-A35.MELD'!H154)*0.1,"Warnung","")</f>
        <v/>
      </c>
      <c r="Y154" s="177" t="str">
        <f>IF('INQ-A50.MELD'!N154&gt;SUM('INQ-A30.MELD:INQ-A35.MELD'!I154:K154)*0.1,"Warnung","")</f>
        <v/>
      </c>
    </row>
    <row r="155" spans="1:25" s="340" customFormat="1" ht="15.95" customHeight="1" x14ac:dyDescent="0.2">
      <c r="A155" s="77"/>
      <c r="B155" s="90" t="s">
        <v>398</v>
      </c>
      <c r="C155" s="102" t="s">
        <v>346</v>
      </c>
      <c r="D155" s="75" t="s">
        <v>227</v>
      </c>
      <c r="E155" s="4">
        <v>233</v>
      </c>
      <c r="F155" s="63"/>
      <c r="G155" s="63"/>
      <c r="H155" s="63"/>
      <c r="I155" s="63"/>
      <c r="K155" s="63"/>
      <c r="L155" s="63"/>
      <c r="M155" s="63"/>
      <c r="N155" s="63"/>
      <c r="O155" s="4">
        <v>233</v>
      </c>
      <c r="Q155" s="177" t="str">
        <f>IF('INQ-A50.MELD'!F155&gt;SUM('INQ-A30.MELD:INQ-A35.MELD'!M155)*0.1,"Warnung","")</f>
        <v/>
      </c>
      <c r="R155" s="177" t="str">
        <f>IF('INQ-A50.MELD'!G155&gt;SUM('INQ-A30.MELD:INQ-A35.MELD'!N155)*0.1,"Warnung","")</f>
        <v/>
      </c>
      <c r="S155" s="177" t="str">
        <f>IF('INQ-A50.MELD'!H155&gt;SUM('INQ-A30.MELD:INQ-A35.MELD'!O155)*0.1,"Warnung","")</f>
        <v/>
      </c>
      <c r="T155" s="177" t="str">
        <f>IF('INQ-A50.MELD'!I155&gt;SUM('INQ-A30.MELD:INQ-A35.MELD'!P155:R155)*0.1,"Warnung","")</f>
        <v/>
      </c>
      <c r="U155" s="341"/>
      <c r="V155" s="177" t="str">
        <f>IF('INQ-A50.MELD'!K155&gt;SUM('INQ-A30.MELD:INQ-A35.MELD'!F155)*0.1,"Warnung","")</f>
        <v/>
      </c>
      <c r="W155" s="177" t="str">
        <f>IF('INQ-A50.MELD'!L155&gt;SUM('INQ-A30.MELD:INQ-A35.MELD'!G155)*0.1,"Warnung","")</f>
        <v/>
      </c>
      <c r="X155" s="177" t="str">
        <f>IF('INQ-A50.MELD'!M155&gt;SUM('INQ-A30.MELD:INQ-A35.MELD'!H155)*0.1,"Warnung","")</f>
        <v/>
      </c>
      <c r="Y155" s="177" t="str">
        <f>IF('INQ-A50.MELD'!N155&gt;SUM('INQ-A30.MELD:INQ-A35.MELD'!I155:K155)*0.1,"Warnung","")</f>
        <v/>
      </c>
    </row>
    <row r="156" spans="1:25" s="340" customFormat="1" ht="15.95" customHeight="1" x14ac:dyDescent="0.2">
      <c r="A156" s="77"/>
      <c r="B156" s="90" t="s">
        <v>398</v>
      </c>
      <c r="C156" s="102" t="s">
        <v>823</v>
      </c>
      <c r="D156" s="97" t="s">
        <v>228</v>
      </c>
      <c r="E156" s="4">
        <v>70</v>
      </c>
      <c r="F156" s="63"/>
      <c r="G156" s="63"/>
      <c r="H156" s="63"/>
      <c r="I156" s="63"/>
      <c r="K156" s="63"/>
      <c r="L156" s="63"/>
      <c r="M156" s="63"/>
      <c r="N156" s="63"/>
      <c r="O156" s="4">
        <v>70</v>
      </c>
      <c r="Q156" s="177" t="str">
        <f>IF('INQ-A50.MELD'!F156&gt;SUM('INQ-A30.MELD:INQ-A35.MELD'!M156)*0.1,"Warnung","")</f>
        <v/>
      </c>
      <c r="R156" s="177" t="str">
        <f>IF('INQ-A50.MELD'!G156&gt;SUM('INQ-A30.MELD:INQ-A35.MELD'!N156)*0.1,"Warnung","")</f>
        <v/>
      </c>
      <c r="S156" s="177" t="str">
        <f>IF('INQ-A50.MELD'!H156&gt;SUM('INQ-A30.MELD:INQ-A35.MELD'!O156)*0.1,"Warnung","")</f>
        <v/>
      </c>
      <c r="T156" s="177" t="str">
        <f>IF('INQ-A50.MELD'!I156&gt;SUM('INQ-A30.MELD:INQ-A35.MELD'!P156:R156)*0.1,"Warnung","")</f>
        <v/>
      </c>
      <c r="U156" s="341"/>
      <c r="V156" s="177" t="str">
        <f>IF('INQ-A50.MELD'!K156&gt;SUM('INQ-A30.MELD:INQ-A35.MELD'!F156)*0.1,"Warnung","")</f>
        <v/>
      </c>
      <c r="W156" s="177" t="str">
        <f>IF('INQ-A50.MELD'!L156&gt;SUM('INQ-A30.MELD:INQ-A35.MELD'!G156)*0.1,"Warnung","")</f>
        <v/>
      </c>
      <c r="X156" s="177" t="str">
        <f>IF('INQ-A50.MELD'!M156&gt;SUM('INQ-A30.MELD:INQ-A35.MELD'!H156)*0.1,"Warnung","")</f>
        <v/>
      </c>
      <c r="Y156" s="177" t="str">
        <f>IF('INQ-A50.MELD'!N156&gt;SUM('INQ-A30.MELD:INQ-A35.MELD'!I156:K156)*0.1,"Warnung","")</f>
        <v/>
      </c>
    </row>
    <row r="157" spans="1:25" s="340" customFormat="1" ht="15.95" customHeight="1" x14ac:dyDescent="0.2">
      <c r="A157" s="77"/>
      <c r="B157" s="90" t="s">
        <v>398</v>
      </c>
      <c r="C157" s="102" t="s">
        <v>824</v>
      </c>
      <c r="D157" s="97" t="s">
        <v>229</v>
      </c>
      <c r="E157" s="4">
        <v>71</v>
      </c>
      <c r="F157" s="63"/>
      <c r="G157" s="63"/>
      <c r="H157" s="63"/>
      <c r="I157" s="63"/>
      <c r="K157" s="63"/>
      <c r="L157" s="63"/>
      <c r="M157" s="63"/>
      <c r="N157" s="63"/>
      <c r="O157" s="4">
        <v>71</v>
      </c>
      <c r="Q157" s="177" t="str">
        <f>IF('INQ-A50.MELD'!F157&gt;SUM('INQ-A30.MELD:INQ-A35.MELD'!M157)*0.1,"Warnung","")</f>
        <v/>
      </c>
      <c r="R157" s="177" t="str">
        <f>IF('INQ-A50.MELD'!G157&gt;SUM('INQ-A30.MELD:INQ-A35.MELD'!N157)*0.1,"Warnung","")</f>
        <v/>
      </c>
      <c r="S157" s="177" t="str">
        <f>IF('INQ-A50.MELD'!H157&gt;SUM('INQ-A30.MELD:INQ-A35.MELD'!O157)*0.1,"Warnung","")</f>
        <v/>
      </c>
      <c r="T157" s="177" t="str">
        <f>IF('INQ-A50.MELD'!I157&gt;SUM('INQ-A30.MELD:INQ-A35.MELD'!P157:R157)*0.1,"Warnung","")</f>
        <v/>
      </c>
      <c r="U157" s="341"/>
      <c r="V157" s="177" t="str">
        <f>IF('INQ-A50.MELD'!K157&gt;SUM('INQ-A30.MELD:INQ-A35.MELD'!F157)*0.1,"Warnung","")</f>
        <v/>
      </c>
      <c r="W157" s="177" t="str">
        <f>IF('INQ-A50.MELD'!L157&gt;SUM('INQ-A30.MELD:INQ-A35.MELD'!G157)*0.1,"Warnung","")</f>
        <v/>
      </c>
      <c r="X157" s="177" t="str">
        <f>IF('INQ-A50.MELD'!M157&gt;SUM('INQ-A30.MELD:INQ-A35.MELD'!H157)*0.1,"Warnung","")</f>
        <v/>
      </c>
      <c r="Y157" s="177" t="str">
        <f>IF('INQ-A50.MELD'!N157&gt;SUM('INQ-A30.MELD:INQ-A35.MELD'!I157:K157)*0.1,"Warnung","")</f>
        <v/>
      </c>
    </row>
    <row r="158" spans="1:25" s="340" customFormat="1" ht="15.95" customHeight="1" x14ac:dyDescent="0.2">
      <c r="A158" s="77"/>
      <c r="B158" s="90" t="s">
        <v>398</v>
      </c>
      <c r="C158" s="102" t="s">
        <v>480</v>
      </c>
      <c r="D158" s="75" t="s">
        <v>230</v>
      </c>
      <c r="E158" s="4">
        <v>94</v>
      </c>
      <c r="F158" s="63"/>
      <c r="G158" s="63"/>
      <c r="H158" s="63"/>
      <c r="I158" s="63"/>
      <c r="K158" s="63"/>
      <c r="L158" s="63"/>
      <c r="M158" s="63"/>
      <c r="N158" s="63"/>
      <c r="O158" s="4">
        <v>94</v>
      </c>
      <c r="Q158" s="177" t="str">
        <f>IF('INQ-A50.MELD'!F158&gt;SUM('INQ-A30.MELD:INQ-A35.MELD'!M158)*0.1,"Warnung","")</f>
        <v/>
      </c>
      <c r="R158" s="177" t="str">
        <f>IF('INQ-A50.MELD'!G158&gt;SUM('INQ-A30.MELD:INQ-A35.MELD'!N158)*0.1,"Warnung","")</f>
        <v/>
      </c>
      <c r="S158" s="177" t="str">
        <f>IF('INQ-A50.MELD'!H158&gt;SUM('INQ-A30.MELD:INQ-A35.MELD'!O158)*0.1,"Warnung","")</f>
        <v/>
      </c>
      <c r="T158" s="177" t="str">
        <f>IF('INQ-A50.MELD'!I158&gt;SUM('INQ-A30.MELD:INQ-A35.MELD'!P158:R158)*0.1,"Warnung","")</f>
        <v/>
      </c>
      <c r="U158" s="341"/>
      <c r="V158" s="177" t="str">
        <f>IF('INQ-A50.MELD'!K158&gt;SUM('INQ-A30.MELD:INQ-A35.MELD'!F158)*0.1,"Warnung","")</f>
        <v/>
      </c>
      <c r="W158" s="177" t="str">
        <f>IF('INQ-A50.MELD'!L158&gt;SUM('INQ-A30.MELD:INQ-A35.MELD'!G158)*0.1,"Warnung","")</f>
        <v/>
      </c>
      <c r="X158" s="177" t="str">
        <f>IF('INQ-A50.MELD'!M158&gt;SUM('INQ-A30.MELD:INQ-A35.MELD'!H158)*0.1,"Warnung","")</f>
        <v/>
      </c>
      <c r="Y158" s="177" t="str">
        <f>IF('INQ-A50.MELD'!N158&gt;SUM('INQ-A30.MELD:INQ-A35.MELD'!I158:K158)*0.1,"Warnung","")</f>
        <v/>
      </c>
    </row>
    <row r="159" spans="1:25" s="340" customFormat="1" ht="15.95" customHeight="1" x14ac:dyDescent="0.2">
      <c r="A159" s="77"/>
      <c r="B159" s="90" t="s">
        <v>398</v>
      </c>
      <c r="C159" s="102" t="s">
        <v>826</v>
      </c>
      <c r="D159" s="75" t="s">
        <v>231</v>
      </c>
      <c r="E159" s="4">
        <v>95</v>
      </c>
      <c r="F159" s="63"/>
      <c r="G159" s="63"/>
      <c r="H159" s="63"/>
      <c r="I159" s="63"/>
      <c r="K159" s="63"/>
      <c r="L159" s="63"/>
      <c r="M159" s="63"/>
      <c r="N159" s="63"/>
      <c r="O159" s="4">
        <v>95</v>
      </c>
      <c r="Q159" s="177" t="str">
        <f>IF('INQ-A50.MELD'!F159&gt;SUM('INQ-A30.MELD:INQ-A35.MELD'!M159)*0.1,"Warnung","")</f>
        <v/>
      </c>
      <c r="R159" s="177" t="str">
        <f>IF('INQ-A50.MELD'!G159&gt;SUM('INQ-A30.MELD:INQ-A35.MELD'!N159)*0.1,"Warnung","")</f>
        <v/>
      </c>
      <c r="S159" s="177" t="str">
        <f>IF('INQ-A50.MELD'!H159&gt;SUM('INQ-A30.MELD:INQ-A35.MELD'!O159)*0.1,"Warnung","")</f>
        <v/>
      </c>
      <c r="T159" s="177" t="str">
        <f>IF('INQ-A50.MELD'!I159&gt;SUM('INQ-A30.MELD:INQ-A35.MELD'!P159:R159)*0.1,"Warnung","")</f>
        <v/>
      </c>
      <c r="U159" s="341"/>
      <c r="V159" s="177" t="str">
        <f>IF('INQ-A50.MELD'!K159&gt;SUM('INQ-A30.MELD:INQ-A35.MELD'!F159)*0.1,"Warnung","")</f>
        <v/>
      </c>
      <c r="W159" s="177" t="str">
        <f>IF('INQ-A50.MELD'!L159&gt;SUM('INQ-A30.MELD:INQ-A35.MELD'!G159)*0.1,"Warnung","")</f>
        <v/>
      </c>
      <c r="X159" s="177" t="str">
        <f>IF('INQ-A50.MELD'!M159&gt;SUM('INQ-A30.MELD:INQ-A35.MELD'!H159)*0.1,"Warnung","")</f>
        <v/>
      </c>
      <c r="Y159" s="177" t="str">
        <f>IF('INQ-A50.MELD'!N159&gt;SUM('INQ-A30.MELD:INQ-A35.MELD'!I159:K159)*0.1,"Warnung","")</f>
        <v/>
      </c>
    </row>
    <row r="160" spans="1:25" s="340" customFormat="1" ht="15.95" customHeight="1" x14ac:dyDescent="0.2">
      <c r="A160" s="77"/>
      <c r="B160" s="90" t="s">
        <v>398</v>
      </c>
      <c r="C160" s="102" t="s">
        <v>827</v>
      </c>
      <c r="D160" s="376" t="s">
        <v>536</v>
      </c>
      <c r="E160" s="4">
        <v>78</v>
      </c>
      <c r="F160" s="63"/>
      <c r="G160" s="63"/>
      <c r="H160" s="63"/>
      <c r="I160" s="63"/>
      <c r="K160" s="63"/>
      <c r="L160" s="63"/>
      <c r="M160" s="63"/>
      <c r="N160" s="63"/>
      <c r="O160" s="4">
        <v>78</v>
      </c>
      <c r="Q160" s="177" t="str">
        <f>IF('INQ-A50.MELD'!F160&gt;SUM('INQ-A30.MELD:INQ-A35.MELD'!M160)*0.1,"Warnung","")</f>
        <v/>
      </c>
      <c r="R160" s="177" t="str">
        <f>IF('INQ-A50.MELD'!G160&gt;SUM('INQ-A30.MELD:INQ-A35.MELD'!N160)*0.1,"Warnung","")</f>
        <v/>
      </c>
      <c r="S160" s="177" t="str">
        <f>IF('INQ-A50.MELD'!H160&gt;SUM('INQ-A30.MELD:INQ-A35.MELD'!O160)*0.1,"Warnung","")</f>
        <v/>
      </c>
      <c r="T160" s="177" t="str">
        <f>IF('INQ-A50.MELD'!I160&gt;SUM('INQ-A30.MELD:INQ-A35.MELD'!P160:R160)*0.1,"Warnung","")</f>
        <v/>
      </c>
      <c r="U160" s="341"/>
      <c r="V160" s="177" t="str">
        <f>IF('INQ-A50.MELD'!K160&gt;SUM('INQ-A30.MELD:INQ-A35.MELD'!F160)*0.1,"Warnung","")</f>
        <v/>
      </c>
      <c r="W160" s="177" t="str">
        <f>IF('INQ-A50.MELD'!L160&gt;SUM('INQ-A30.MELD:INQ-A35.MELD'!G160)*0.1,"Warnung","")</f>
        <v/>
      </c>
      <c r="X160" s="177" t="str">
        <f>IF('INQ-A50.MELD'!M160&gt;SUM('INQ-A30.MELD:INQ-A35.MELD'!H160)*0.1,"Warnung","")</f>
        <v/>
      </c>
      <c r="Y160" s="177" t="str">
        <f>IF('INQ-A50.MELD'!N160&gt;SUM('INQ-A30.MELD:INQ-A35.MELD'!I160:K160)*0.1,"Warnung","")</f>
        <v/>
      </c>
    </row>
    <row r="161" spans="1:25" s="340" customFormat="1" ht="15.95" customHeight="1" x14ac:dyDescent="0.2">
      <c r="A161" s="77"/>
      <c r="B161" s="90" t="s">
        <v>398</v>
      </c>
      <c r="C161" s="102" t="s">
        <v>828</v>
      </c>
      <c r="D161" s="97" t="s">
        <v>232</v>
      </c>
      <c r="E161" s="4">
        <v>96</v>
      </c>
      <c r="F161" s="63"/>
      <c r="G161" s="63"/>
      <c r="H161" s="63"/>
      <c r="I161" s="63"/>
      <c r="K161" s="63"/>
      <c r="L161" s="63"/>
      <c r="M161" s="63"/>
      <c r="N161" s="63"/>
      <c r="O161" s="4">
        <v>96</v>
      </c>
      <c r="Q161" s="177" t="str">
        <f>IF('INQ-A50.MELD'!F161&gt;SUM('INQ-A30.MELD:INQ-A35.MELD'!M161)*0.1,"Warnung","")</f>
        <v/>
      </c>
      <c r="R161" s="177" t="str">
        <f>IF('INQ-A50.MELD'!G161&gt;SUM('INQ-A30.MELD:INQ-A35.MELD'!N161)*0.1,"Warnung","")</f>
        <v/>
      </c>
      <c r="S161" s="177" t="str">
        <f>IF('INQ-A50.MELD'!H161&gt;SUM('INQ-A30.MELD:INQ-A35.MELD'!O161)*0.1,"Warnung","")</f>
        <v/>
      </c>
      <c r="T161" s="177" t="str">
        <f>IF('INQ-A50.MELD'!I161&gt;SUM('INQ-A30.MELD:INQ-A35.MELD'!P161:R161)*0.1,"Warnung","")</f>
        <v/>
      </c>
      <c r="U161" s="341"/>
      <c r="V161" s="177" t="str">
        <f>IF('INQ-A50.MELD'!K161&gt;SUM('INQ-A30.MELD:INQ-A35.MELD'!F161)*0.1,"Warnung","")</f>
        <v/>
      </c>
      <c r="W161" s="177" t="str">
        <f>IF('INQ-A50.MELD'!L161&gt;SUM('INQ-A30.MELD:INQ-A35.MELD'!G161)*0.1,"Warnung","")</f>
        <v/>
      </c>
      <c r="X161" s="177" t="str">
        <f>IF('INQ-A50.MELD'!M161&gt;SUM('INQ-A30.MELD:INQ-A35.MELD'!H161)*0.1,"Warnung","")</f>
        <v/>
      </c>
      <c r="Y161" s="177" t="str">
        <f>IF('INQ-A50.MELD'!N161&gt;SUM('INQ-A30.MELD:INQ-A35.MELD'!I161:K161)*0.1,"Warnung","")</f>
        <v/>
      </c>
    </row>
    <row r="162" spans="1:25" s="340" customFormat="1" ht="15.95" customHeight="1" x14ac:dyDescent="0.2">
      <c r="A162" s="77"/>
      <c r="B162" s="90" t="s">
        <v>398</v>
      </c>
      <c r="C162" s="102" t="s">
        <v>481</v>
      </c>
      <c r="D162" s="75" t="s">
        <v>233</v>
      </c>
      <c r="E162" s="4">
        <v>97</v>
      </c>
      <c r="F162" s="63"/>
      <c r="G162" s="63"/>
      <c r="H162" s="63"/>
      <c r="I162" s="63"/>
      <c r="K162" s="63"/>
      <c r="L162" s="63"/>
      <c r="M162" s="63"/>
      <c r="N162" s="63"/>
      <c r="O162" s="4">
        <v>97</v>
      </c>
      <c r="Q162" s="177" t="str">
        <f>IF('INQ-A50.MELD'!F162&gt;SUM('INQ-A30.MELD:INQ-A35.MELD'!M162)*0.1,"Warnung","")</f>
        <v/>
      </c>
      <c r="R162" s="177" t="str">
        <f>IF('INQ-A50.MELD'!G162&gt;SUM('INQ-A30.MELD:INQ-A35.MELD'!N162)*0.1,"Warnung","")</f>
        <v/>
      </c>
      <c r="S162" s="177" t="str">
        <f>IF('INQ-A50.MELD'!H162&gt;SUM('INQ-A30.MELD:INQ-A35.MELD'!O162)*0.1,"Warnung","")</f>
        <v/>
      </c>
      <c r="T162" s="177" t="str">
        <f>IF('INQ-A50.MELD'!I162&gt;SUM('INQ-A30.MELD:INQ-A35.MELD'!P162:R162)*0.1,"Warnung","")</f>
        <v/>
      </c>
      <c r="U162" s="341"/>
      <c r="V162" s="177" t="str">
        <f>IF('INQ-A50.MELD'!K162&gt;SUM('INQ-A30.MELD:INQ-A35.MELD'!F162)*0.1,"Warnung","")</f>
        <v/>
      </c>
      <c r="W162" s="177" t="str">
        <f>IF('INQ-A50.MELD'!L162&gt;SUM('INQ-A30.MELD:INQ-A35.MELD'!G162)*0.1,"Warnung","")</f>
        <v/>
      </c>
      <c r="X162" s="177" t="str">
        <f>IF('INQ-A50.MELD'!M162&gt;SUM('INQ-A30.MELD:INQ-A35.MELD'!H162)*0.1,"Warnung","")</f>
        <v/>
      </c>
      <c r="Y162" s="177" t="str">
        <f>IF('INQ-A50.MELD'!N162&gt;SUM('INQ-A30.MELD:INQ-A35.MELD'!I162:K162)*0.1,"Warnung","")</f>
        <v/>
      </c>
    </row>
    <row r="163" spans="1:25" s="340" customFormat="1" ht="15.95" customHeight="1" x14ac:dyDescent="0.2">
      <c r="A163" s="77"/>
      <c r="B163" s="90" t="s">
        <v>398</v>
      </c>
      <c r="C163" s="102" t="s">
        <v>922</v>
      </c>
      <c r="D163" s="75" t="s">
        <v>234</v>
      </c>
      <c r="E163" s="4">
        <v>98</v>
      </c>
      <c r="F163" s="63"/>
      <c r="G163" s="63"/>
      <c r="H163" s="63"/>
      <c r="I163" s="63"/>
      <c r="K163" s="63"/>
      <c r="L163" s="63"/>
      <c r="M163" s="63"/>
      <c r="N163" s="63"/>
      <c r="O163" s="4">
        <v>98</v>
      </c>
      <c r="Q163" s="177" t="str">
        <f>IF('INQ-A50.MELD'!F163&gt;SUM('INQ-A30.MELD:INQ-A35.MELD'!M163)*0.1,"Warnung","")</f>
        <v/>
      </c>
      <c r="R163" s="177" t="str">
        <f>IF('INQ-A50.MELD'!G163&gt;SUM('INQ-A30.MELD:INQ-A35.MELD'!N163)*0.1,"Warnung","")</f>
        <v/>
      </c>
      <c r="S163" s="177" t="str">
        <f>IF('INQ-A50.MELD'!H163&gt;SUM('INQ-A30.MELD:INQ-A35.MELD'!O163)*0.1,"Warnung","")</f>
        <v/>
      </c>
      <c r="T163" s="177" t="str">
        <f>IF('INQ-A50.MELD'!I163&gt;SUM('INQ-A30.MELD:INQ-A35.MELD'!P163:R163)*0.1,"Warnung","")</f>
        <v/>
      </c>
      <c r="U163" s="341"/>
      <c r="V163" s="177" t="str">
        <f>IF('INQ-A50.MELD'!K163&gt;SUM('INQ-A30.MELD:INQ-A35.MELD'!F163)*0.1,"Warnung","")</f>
        <v/>
      </c>
      <c r="W163" s="177" t="str">
        <f>IF('INQ-A50.MELD'!L163&gt;SUM('INQ-A30.MELD:INQ-A35.MELD'!G163)*0.1,"Warnung","")</f>
        <v/>
      </c>
      <c r="X163" s="177" t="str">
        <f>IF('INQ-A50.MELD'!M163&gt;SUM('INQ-A30.MELD:INQ-A35.MELD'!H163)*0.1,"Warnung","")</f>
        <v/>
      </c>
      <c r="Y163" s="177" t="str">
        <f>IF('INQ-A50.MELD'!N163&gt;SUM('INQ-A30.MELD:INQ-A35.MELD'!I163:K163)*0.1,"Warnung","")</f>
        <v/>
      </c>
    </row>
    <row r="164" spans="1:25" ht="35.1" customHeight="1" thickBot="1" x14ac:dyDescent="0.25">
      <c r="A164" s="77"/>
      <c r="B164" s="118" t="s">
        <v>399</v>
      </c>
      <c r="C164" s="106"/>
      <c r="D164" s="117" t="s">
        <v>1059</v>
      </c>
      <c r="E164" s="4"/>
      <c r="F164" s="315">
        <f>SUM(F165:F177)</f>
        <v>0</v>
      </c>
      <c r="G164" s="315">
        <f>SUM(G165:G177)</f>
        <v>0</v>
      </c>
      <c r="H164" s="315">
        <f>SUM(H165:H177)</f>
        <v>0</v>
      </c>
      <c r="I164" s="315">
        <f>SUM(I165:I177)</f>
        <v>0</v>
      </c>
      <c r="K164" s="315">
        <f>SUM(K165:K177)</f>
        <v>0</v>
      </c>
      <c r="L164" s="315">
        <f>SUM(L165:L177)</f>
        <v>0</v>
      </c>
      <c r="M164" s="315">
        <f>SUM(M165:M177)</f>
        <v>0</v>
      </c>
      <c r="N164" s="315">
        <f>SUM(N165:N177)</f>
        <v>0</v>
      </c>
      <c r="O164" s="4"/>
    </row>
    <row r="165" spans="1:25" ht="15.95" customHeight="1" thickTop="1" x14ac:dyDescent="0.2">
      <c r="A165" s="77"/>
      <c r="B165" s="90" t="s">
        <v>399</v>
      </c>
      <c r="C165" s="102" t="s">
        <v>85</v>
      </c>
      <c r="D165" s="64" t="s">
        <v>86</v>
      </c>
      <c r="E165" s="4">
        <v>55</v>
      </c>
      <c r="F165" s="63"/>
      <c r="G165" s="63"/>
      <c r="H165" s="63"/>
      <c r="I165" s="63"/>
      <c r="K165" s="63"/>
      <c r="L165" s="63"/>
      <c r="M165" s="63"/>
      <c r="N165" s="63"/>
      <c r="O165" s="4">
        <v>55</v>
      </c>
      <c r="Q165" s="177" t="str">
        <f>IF('INQ-A50.MELD'!F165&gt;SUM('INQ-A30.MELD:INQ-A35.MELD'!M165)*0.1,"Warnung","")</f>
        <v/>
      </c>
      <c r="R165" s="177" t="str">
        <f>IF('INQ-A50.MELD'!G165&gt;SUM('INQ-A30.MELD:INQ-A35.MELD'!N165)*0.1,"Warnung","")</f>
        <v/>
      </c>
      <c r="S165" s="177" t="str">
        <f>IF('INQ-A50.MELD'!H165&gt;SUM('INQ-A30.MELD:INQ-A35.MELD'!O165)*0.1,"Warnung","")</f>
        <v/>
      </c>
      <c r="T165" s="177" t="str">
        <f>IF('INQ-A50.MELD'!I165&gt;SUM('INQ-A30.MELD:INQ-A35.MELD'!P165:R165)*0.1,"Warnung","")</f>
        <v/>
      </c>
      <c r="U165" s="341"/>
      <c r="V165" s="177" t="str">
        <f>IF('INQ-A50.MELD'!K165&gt;SUM('INQ-A30.MELD:INQ-A35.MELD'!F165)*0.1,"Warnung","")</f>
        <v/>
      </c>
      <c r="W165" s="177" t="str">
        <f>IF('INQ-A50.MELD'!L165&gt;SUM('INQ-A30.MELD:INQ-A35.MELD'!G165)*0.1,"Warnung","")</f>
        <v/>
      </c>
      <c r="X165" s="177" t="str">
        <f>IF('INQ-A50.MELD'!M165&gt;SUM('INQ-A30.MELD:INQ-A35.MELD'!H165)*0.1,"Warnung","")</f>
        <v/>
      </c>
      <c r="Y165" s="177" t="str">
        <f>IF('INQ-A50.MELD'!N165&gt;SUM('INQ-A30.MELD:INQ-A35.MELD'!I165:K165)*0.1,"Warnung","")</f>
        <v/>
      </c>
    </row>
    <row r="166" spans="1:25" s="340" customFormat="1" ht="15.95" customHeight="1" x14ac:dyDescent="0.2">
      <c r="A166" s="77"/>
      <c r="B166" s="90" t="s">
        <v>399</v>
      </c>
      <c r="C166" s="102" t="s">
        <v>482</v>
      </c>
      <c r="D166" s="64" t="s">
        <v>236</v>
      </c>
      <c r="E166" s="4">
        <v>57</v>
      </c>
      <c r="F166" s="63"/>
      <c r="G166" s="63"/>
      <c r="H166" s="63"/>
      <c r="I166" s="63"/>
      <c r="K166" s="63"/>
      <c r="L166" s="63"/>
      <c r="M166" s="63"/>
      <c r="N166" s="63"/>
      <c r="O166" s="4">
        <v>57</v>
      </c>
      <c r="Q166" s="177" t="str">
        <f>IF('INQ-A50.MELD'!F166&gt;SUM('INQ-A30.MELD:INQ-A35.MELD'!M166)*0.1,"Warnung","")</f>
        <v/>
      </c>
      <c r="R166" s="177" t="str">
        <f>IF('INQ-A50.MELD'!G166&gt;SUM('INQ-A30.MELD:INQ-A35.MELD'!N166)*0.1,"Warnung","")</f>
        <v/>
      </c>
      <c r="S166" s="177" t="str">
        <f>IF('INQ-A50.MELD'!H166&gt;SUM('INQ-A30.MELD:INQ-A35.MELD'!O166)*0.1,"Warnung","")</f>
        <v/>
      </c>
      <c r="T166" s="177" t="str">
        <f>IF('INQ-A50.MELD'!I166&gt;SUM('INQ-A30.MELD:INQ-A35.MELD'!P166:R166)*0.1,"Warnung","")</f>
        <v/>
      </c>
      <c r="U166" s="341"/>
      <c r="V166" s="177" t="str">
        <f>IF('INQ-A50.MELD'!K166&gt;SUM('INQ-A30.MELD:INQ-A35.MELD'!F166)*0.1,"Warnung","")</f>
        <v/>
      </c>
      <c r="W166" s="177" t="str">
        <f>IF('INQ-A50.MELD'!L166&gt;SUM('INQ-A30.MELD:INQ-A35.MELD'!G166)*0.1,"Warnung","")</f>
        <v/>
      </c>
      <c r="X166" s="177" t="str">
        <f>IF('INQ-A50.MELD'!M166&gt;SUM('INQ-A30.MELD:INQ-A35.MELD'!H166)*0.1,"Warnung","")</f>
        <v/>
      </c>
      <c r="Y166" s="177" t="str">
        <f>IF('INQ-A50.MELD'!N166&gt;SUM('INQ-A30.MELD:INQ-A35.MELD'!I166:K166)*0.1,"Warnung","")</f>
        <v/>
      </c>
    </row>
    <row r="167" spans="1:25" s="340" customFormat="1" ht="15.95" customHeight="1" x14ac:dyDescent="0.2">
      <c r="A167" s="77"/>
      <c r="B167" s="90" t="s">
        <v>399</v>
      </c>
      <c r="C167" s="102" t="s">
        <v>87</v>
      </c>
      <c r="D167" s="64" t="s">
        <v>88</v>
      </c>
      <c r="E167" s="4">
        <v>58</v>
      </c>
      <c r="F167" s="63"/>
      <c r="G167" s="63"/>
      <c r="H167" s="63"/>
      <c r="I167" s="63"/>
      <c r="K167" s="63"/>
      <c r="L167" s="63"/>
      <c r="M167" s="63"/>
      <c r="N167" s="63"/>
      <c r="O167" s="4">
        <v>58</v>
      </c>
      <c r="Q167" s="177" t="str">
        <f>IF('INQ-A50.MELD'!F167&gt;SUM('INQ-A30.MELD:INQ-A35.MELD'!M167)*0.1,"Warnung","")</f>
        <v/>
      </c>
      <c r="R167" s="177" t="str">
        <f>IF('INQ-A50.MELD'!G167&gt;SUM('INQ-A30.MELD:INQ-A35.MELD'!N167)*0.1,"Warnung","")</f>
        <v/>
      </c>
      <c r="S167" s="177" t="str">
        <f>IF('INQ-A50.MELD'!H167&gt;SUM('INQ-A30.MELD:INQ-A35.MELD'!O167)*0.1,"Warnung","")</f>
        <v/>
      </c>
      <c r="T167" s="177" t="str">
        <f>IF('INQ-A50.MELD'!I167&gt;SUM('INQ-A30.MELD:INQ-A35.MELD'!P167:R167)*0.1,"Warnung","")</f>
        <v/>
      </c>
      <c r="U167" s="341"/>
      <c r="V167" s="177" t="str">
        <f>IF('INQ-A50.MELD'!K167&gt;SUM('INQ-A30.MELD:INQ-A35.MELD'!F167)*0.1,"Warnung","")</f>
        <v/>
      </c>
      <c r="W167" s="177" t="str">
        <f>IF('INQ-A50.MELD'!L167&gt;SUM('INQ-A30.MELD:INQ-A35.MELD'!G167)*0.1,"Warnung","")</f>
        <v/>
      </c>
      <c r="X167" s="177" t="str">
        <f>IF('INQ-A50.MELD'!M167&gt;SUM('INQ-A30.MELD:INQ-A35.MELD'!H167)*0.1,"Warnung","")</f>
        <v/>
      </c>
      <c r="Y167" s="177" t="str">
        <f>IF('INQ-A50.MELD'!N167&gt;SUM('INQ-A30.MELD:INQ-A35.MELD'!I167:K167)*0.1,"Warnung","")</f>
        <v/>
      </c>
    </row>
    <row r="168" spans="1:25" s="340" customFormat="1" ht="15.95" customHeight="1" x14ac:dyDescent="0.2">
      <c r="A168" s="77"/>
      <c r="B168" s="90" t="s">
        <v>399</v>
      </c>
      <c r="C168" s="102" t="s">
        <v>89</v>
      </c>
      <c r="D168" s="64" t="s">
        <v>90</v>
      </c>
      <c r="E168" s="4">
        <v>59</v>
      </c>
      <c r="F168" s="63"/>
      <c r="G168" s="63"/>
      <c r="H168" s="63"/>
      <c r="I168" s="63"/>
      <c r="K168" s="63"/>
      <c r="L168" s="63"/>
      <c r="M168" s="63"/>
      <c r="N168" s="63"/>
      <c r="O168" s="4">
        <v>59</v>
      </c>
      <c r="Q168" s="177" t="str">
        <f>IF('INQ-A50.MELD'!F168&gt;SUM('INQ-A30.MELD:INQ-A35.MELD'!M168)*0.1,"Warnung","")</f>
        <v/>
      </c>
      <c r="R168" s="177" t="str">
        <f>IF('INQ-A50.MELD'!G168&gt;SUM('INQ-A30.MELD:INQ-A35.MELD'!N168)*0.1,"Warnung","")</f>
        <v/>
      </c>
      <c r="S168" s="177" t="str">
        <f>IF('INQ-A50.MELD'!H168&gt;SUM('INQ-A30.MELD:INQ-A35.MELD'!O168)*0.1,"Warnung","")</f>
        <v/>
      </c>
      <c r="T168" s="177" t="str">
        <f>IF('INQ-A50.MELD'!I168&gt;SUM('INQ-A30.MELD:INQ-A35.MELD'!P168:R168)*0.1,"Warnung","")</f>
        <v/>
      </c>
      <c r="U168" s="341"/>
      <c r="V168" s="177" t="str">
        <f>IF('INQ-A50.MELD'!K168&gt;SUM('INQ-A30.MELD:INQ-A35.MELD'!F168)*0.1,"Warnung","")</f>
        <v/>
      </c>
      <c r="W168" s="177" t="str">
        <f>IF('INQ-A50.MELD'!L168&gt;SUM('INQ-A30.MELD:INQ-A35.MELD'!G168)*0.1,"Warnung","")</f>
        <v/>
      </c>
      <c r="X168" s="177" t="str">
        <f>IF('INQ-A50.MELD'!M168&gt;SUM('INQ-A30.MELD:INQ-A35.MELD'!H168)*0.1,"Warnung","")</f>
        <v/>
      </c>
      <c r="Y168" s="177" t="str">
        <f>IF('INQ-A50.MELD'!N168&gt;SUM('INQ-A30.MELD:INQ-A35.MELD'!I168:K168)*0.1,"Warnung","")</f>
        <v/>
      </c>
    </row>
    <row r="169" spans="1:25" s="340" customFormat="1" ht="15.95" customHeight="1" x14ac:dyDescent="0.2">
      <c r="A169" s="77"/>
      <c r="B169" s="90" t="s">
        <v>399</v>
      </c>
      <c r="C169" s="102" t="s">
        <v>829</v>
      </c>
      <c r="D169" s="96" t="s">
        <v>238</v>
      </c>
      <c r="E169" s="4">
        <v>61</v>
      </c>
      <c r="F169" s="63"/>
      <c r="G169" s="63"/>
      <c r="H169" s="63"/>
      <c r="I169" s="63"/>
      <c r="K169" s="63"/>
      <c r="L169" s="63"/>
      <c r="M169" s="63"/>
      <c r="N169" s="63"/>
      <c r="O169" s="4">
        <v>61</v>
      </c>
      <c r="Q169" s="177" t="str">
        <f>IF('INQ-A50.MELD'!F169&gt;SUM('INQ-A30.MELD:INQ-A35.MELD'!M169)*0.1,"Warnung","")</f>
        <v/>
      </c>
      <c r="R169" s="177" t="str">
        <f>IF('INQ-A50.MELD'!G169&gt;SUM('INQ-A30.MELD:INQ-A35.MELD'!N169)*0.1,"Warnung","")</f>
        <v/>
      </c>
      <c r="S169" s="177" t="str">
        <f>IF('INQ-A50.MELD'!H169&gt;SUM('INQ-A30.MELD:INQ-A35.MELD'!O169)*0.1,"Warnung","")</f>
        <v/>
      </c>
      <c r="T169" s="177" t="str">
        <f>IF('INQ-A50.MELD'!I169&gt;SUM('INQ-A30.MELD:INQ-A35.MELD'!P169:R169)*0.1,"Warnung","")</f>
        <v/>
      </c>
      <c r="U169" s="341"/>
      <c r="V169" s="177" t="str">
        <f>IF('INQ-A50.MELD'!K169&gt;SUM('INQ-A30.MELD:INQ-A35.MELD'!F169)*0.1,"Warnung","")</f>
        <v/>
      </c>
      <c r="W169" s="177" t="str">
        <f>IF('INQ-A50.MELD'!L169&gt;SUM('INQ-A30.MELD:INQ-A35.MELD'!G169)*0.1,"Warnung","")</f>
        <v/>
      </c>
      <c r="X169" s="177" t="str">
        <f>IF('INQ-A50.MELD'!M169&gt;SUM('INQ-A30.MELD:INQ-A35.MELD'!H169)*0.1,"Warnung","")</f>
        <v/>
      </c>
      <c r="Y169" s="177" t="str">
        <f>IF('INQ-A50.MELD'!N169&gt;SUM('INQ-A30.MELD:INQ-A35.MELD'!I169:K169)*0.1,"Warnung","")</f>
        <v/>
      </c>
    </row>
    <row r="170" spans="1:25" s="340" customFormat="1" ht="15.95" customHeight="1" x14ac:dyDescent="0.2">
      <c r="A170" s="77"/>
      <c r="B170" s="90" t="s">
        <v>399</v>
      </c>
      <c r="C170" s="102" t="s">
        <v>915</v>
      </c>
      <c r="D170" s="64" t="s">
        <v>239</v>
      </c>
      <c r="E170" s="4">
        <v>63</v>
      </c>
      <c r="F170" s="63"/>
      <c r="G170" s="63"/>
      <c r="H170" s="63"/>
      <c r="I170" s="63"/>
      <c r="K170" s="63"/>
      <c r="L170" s="63"/>
      <c r="M170" s="63"/>
      <c r="N170" s="63"/>
      <c r="O170" s="4">
        <v>63</v>
      </c>
      <c r="Q170" s="177" t="str">
        <f>IF('INQ-A50.MELD'!F170&gt;SUM('INQ-A30.MELD:INQ-A35.MELD'!M170)*0.1,"Warnung","")</f>
        <v/>
      </c>
      <c r="R170" s="177" t="str">
        <f>IF('INQ-A50.MELD'!G170&gt;SUM('INQ-A30.MELD:INQ-A35.MELD'!N170)*0.1,"Warnung","")</f>
        <v/>
      </c>
      <c r="S170" s="177" t="str">
        <f>IF('INQ-A50.MELD'!H170&gt;SUM('INQ-A30.MELD:INQ-A35.MELD'!O170)*0.1,"Warnung","")</f>
        <v/>
      </c>
      <c r="T170" s="177" t="str">
        <f>IF('INQ-A50.MELD'!I170&gt;SUM('INQ-A30.MELD:INQ-A35.MELD'!P170:R170)*0.1,"Warnung","")</f>
        <v/>
      </c>
      <c r="U170" s="341"/>
      <c r="V170" s="177" t="str">
        <f>IF('INQ-A50.MELD'!K170&gt;SUM('INQ-A30.MELD:INQ-A35.MELD'!F170)*0.1,"Warnung","")</f>
        <v/>
      </c>
      <c r="W170" s="177" t="str">
        <f>IF('INQ-A50.MELD'!L170&gt;SUM('INQ-A30.MELD:INQ-A35.MELD'!G170)*0.1,"Warnung","")</f>
        <v/>
      </c>
      <c r="X170" s="177" t="str">
        <f>IF('INQ-A50.MELD'!M170&gt;SUM('INQ-A30.MELD:INQ-A35.MELD'!H170)*0.1,"Warnung","")</f>
        <v/>
      </c>
      <c r="Y170" s="177" t="str">
        <f>IF('INQ-A50.MELD'!N170&gt;SUM('INQ-A30.MELD:INQ-A35.MELD'!I170:K170)*0.1,"Warnung","")</f>
        <v/>
      </c>
    </row>
    <row r="171" spans="1:25" s="340" customFormat="1" ht="15.95" customHeight="1" x14ac:dyDescent="0.2">
      <c r="A171" s="77"/>
      <c r="B171" s="90" t="s">
        <v>399</v>
      </c>
      <c r="C171" s="102" t="s">
        <v>484</v>
      </c>
      <c r="D171" s="64" t="s">
        <v>240</v>
      </c>
      <c r="E171" s="4">
        <v>65</v>
      </c>
      <c r="F171" s="63"/>
      <c r="G171" s="63"/>
      <c r="H171" s="63"/>
      <c r="I171" s="63"/>
      <c r="K171" s="63"/>
      <c r="L171" s="63"/>
      <c r="M171" s="63"/>
      <c r="N171" s="63"/>
      <c r="O171" s="4">
        <v>65</v>
      </c>
      <c r="Q171" s="177" t="str">
        <f>IF('INQ-A50.MELD'!F171&gt;SUM('INQ-A30.MELD:INQ-A35.MELD'!M171)*0.1,"Warnung","")</f>
        <v/>
      </c>
      <c r="R171" s="177" t="str">
        <f>IF('INQ-A50.MELD'!G171&gt;SUM('INQ-A30.MELD:INQ-A35.MELD'!N171)*0.1,"Warnung","")</f>
        <v/>
      </c>
      <c r="S171" s="177" t="str">
        <f>IF('INQ-A50.MELD'!H171&gt;SUM('INQ-A30.MELD:INQ-A35.MELD'!O171)*0.1,"Warnung","")</f>
        <v/>
      </c>
      <c r="T171" s="177" t="str">
        <f>IF('INQ-A50.MELD'!I171&gt;SUM('INQ-A30.MELD:INQ-A35.MELD'!P171:R171)*0.1,"Warnung","")</f>
        <v/>
      </c>
      <c r="U171" s="341"/>
      <c r="V171" s="177" t="str">
        <f>IF('INQ-A50.MELD'!K171&gt;SUM('INQ-A30.MELD:INQ-A35.MELD'!F171)*0.1,"Warnung","")</f>
        <v/>
      </c>
      <c r="W171" s="177" t="str">
        <f>IF('INQ-A50.MELD'!L171&gt;SUM('INQ-A30.MELD:INQ-A35.MELD'!G171)*0.1,"Warnung","")</f>
        <v/>
      </c>
      <c r="X171" s="177" t="str">
        <f>IF('INQ-A50.MELD'!M171&gt;SUM('INQ-A30.MELD:INQ-A35.MELD'!H171)*0.1,"Warnung","")</f>
        <v/>
      </c>
      <c r="Y171" s="177" t="str">
        <f>IF('INQ-A50.MELD'!N171&gt;SUM('INQ-A30.MELD:INQ-A35.MELD'!I171:K171)*0.1,"Warnung","")</f>
        <v/>
      </c>
    </row>
    <row r="172" spans="1:25" s="340" customFormat="1" ht="15.95" customHeight="1" x14ac:dyDescent="0.2">
      <c r="A172" s="77"/>
      <c r="B172" s="90" t="s">
        <v>399</v>
      </c>
      <c r="C172" s="102" t="s">
        <v>483</v>
      </c>
      <c r="D172" s="64" t="s">
        <v>237</v>
      </c>
      <c r="E172" s="4">
        <v>68</v>
      </c>
      <c r="F172" s="63"/>
      <c r="G172" s="63"/>
      <c r="H172" s="63"/>
      <c r="I172" s="63"/>
      <c r="K172" s="63"/>
      <c r="L172" s="63"/>
      <c r="M172" s="63"/>
      <c r="N172" s="63"/>
      <c r="O172" s="4">
        <v>68</v>
      </c>
      <c r="Q172" s="177" t="str">
        <f>IF('INQ-A50.MELD'!F172&gt;SUM('INQ-A30.MELD:INQ-A35.MELD'!M172)*0.1,"Warnung","")</f>
        <v/>
      </c>
      <c r="R172" s="177" t="str">
        <f>IF('INQ-A50.MELD'!G172&gt;SUM('INQ-A30.MELD:INQ-A35.MELD'!N172)*0.1,"Warnung","")</f>
        <v/>
      </c>
      <c r="S172" s="177" t="str">
        <f>IF('INQ-A50.MELD'!H172&gt;SUM('INQ-A30.MELD:INQ-A35.MELD'!O172)*0.1,"Warnung","")</f>
        <v/>
      </c>
      <c r="T172" s="177" t="str">
        <f>IF('INQ-A50.MELD'!I172&gt;SUM('INQ-A30.MELD:INQ-A35.MELD'!P172:R172)*0.1,"Warnung","")</f>
        <v/>
      </c>
      <c r="U172" s="341"/>
      <c r="V172" s="177" t="str">
        <f>IF('INQ-A50.MELD'!K172&gt;SUM('INQ-A30.MELD:INQ-A35.MELD'!F172)*0.1,"Warnung","")</f>
        <v/>
      </c>
      <c r="W172" s="177" t="str">
        <f>IF('INQ-A50.MELD'!L172&gt;SUM('INQ-A30.MELD:INQ-A35.MELD'!G172)*0.1,"Warnung","")</f>
        <v/>
      </c>
      <c r="X172" s="177" t="str">
        <f>IF('INQ-A50.MELD'!M172&gt;SUM('INQ-A30.MELD:INQ-A35.MELD'!H172)*0.1,"Warnung","")</f>
        <v/>
      </c>
      <c r="Y172" s="177" t="str">
        <f>IF('INQ-A50.MELD'!N172&gt;SUM('INQ-A30.MELD:INQ-A35.MELD'!I172:K172)*0.1,"Warnung","")</f>
        <v/>
      </c>
    </row>
    <row r="173" spans="1:25" s="340" customFormat="1" ht="15.95" customHeight="1" x14ac:dyDescent="0.2">
      <c r="A173" s="77"/>
      <c r="B173" s="90" t="s">
        <v>399</v>
      </c>
      <c r="C173" s="102" t="s">
        <v>485</v>
      </c>
      <c r="D173" s="64" t="s">
        <v>241</v>
      </c>
      <c r="E173" s="4">
        <v>72</v>
      </c>
      <c r="F173" s="63"/>
      <c r="G173" s="63"/>
      <c r="H173" s="63"/>
      <c r="I173" s="63"/>
      <c r="K173" s="63"/>
      <c r="L173" s="63"/>
      <c r="M173" s="63"/>
      <c r="N173" s="63"/>
      <c r="O173" s="4">
        <v>72</v>
      </c>
      <c r="Q173" s="177" t="str">
        <f>IF('INQ-A50.MELD'!F173&gt;SUM('INQ-A30.MELD:INQ-A35.MELD'!M173)*0.1,"Warnung","")</f>
        <v/>
      </c>
      <c r="R173" s="177" t="str">
        <f>IF('INQ-A50.MELD'!G173&gt;SUM('INQ-A30.MELD:INQ-A35.MELD'!N173)*0.1,"Warnung","")</f>
        <v/>
      </c>
      <c r="S173" s="177" t="str">
        <f>IF('INQ-A50.MELD'!H173&gt;SUM('INQ-A30.MELD:INQ-A35.MELD'!O173)*0.1,"Warnung","")</f>
        <v/>
      </c>
      <c r="T173" s="177" t="str">
        <f>IF('INQ-A50.MELD'!I173&gt;SUM('INQ-A30.MELD:INQ-A35.MELD'!P173:R173)*0.1,"Warnung","")</f>
        <v/>
      </c>
      <c r="U173" s="341"/>
      <c r="V173" s="177" t="str">
        <f>IF('INQ-A50.MELD'!K173&gt;SUM('INQ-A30.MELD:INQ-A35.MELD'!F173)*0.1,"Warnung","")</f>
        <v/>
      </c>
      <c r="W173" s="177" t="str">
        <f>IF('INQ-A50.MELD'!L173&gt;SUM('INQ-A30.MELD:INQ-A35.MELD'!G173)*0.1,"Warnung","")</f>
        <v/>
      </c>
      <c r="X173" s="177" t="str">
        <f>IF('INQ-A50.MELD'!M173&gt;SUM('INQ-A30.MELD:INQ-A35.MELD'!H173)*0.1,"Warnung","")</f>
        <v/>
      </c>
      <c r="Y173" s="177" t="str">
        <f>IF('INQ-A50.MELD'!N173&gt;SUM('INQ-A30.MELD:INQ-A35.MELD'!I173:K173)*0.1,"Warnung","")</f>
        <v/>
      </c>
    </row>
    <row r="174" spans="1:25" ht="15.95" customHeight="1" x14ac:dyDescent="0.2">
      <c r="A174" s="77"/>
      <c r="B174" s="90" t="s">
        <v>399</v>
      </c>
      <c r="C174" s="99" t="s">
        <v>486</v>
      </c>
      <c r="D174" s="64" t="s">
        <v>242</v>
      </c>
      <c r="E174" s="4">
        <v>73</v>
      </c>
      <c r="F174" s="63"/>
      <c r="G174" s="63"/>
      <c r="H174" s="63"/>
      <c r="I174" s="63"/>
      <c r="K174" s="63"/>
      <c r="L174" s="63"/>
      <c r="M174" s="63"/>
      <c r="N174" s="63"/>
      <c r="O174" s="4">
        <v>73</v>
      </c>
      <c r="Q174" s="177" t="str">
        <f>IF('INQ-A50.MELD'!F174&gt;SUM('INQ-A30.MELD:INQ-A35.MELD'!M174)*0.1,"Warnung","")</f>
        <v/>
      </c>
      <c r="R174" s="177" t="str">
        <f>IF('INQ-A50.MELD'!G174&gt;SUM('INQ-A30.MELD:INQ-A35.MELD'!N174)*0.1,"Warnung","")</f>
        <v/>
      </c>
      <c r="S174" s="177" t="str">
        <f>IF('INQ-A50.MELD'!H174&gt;SUM('INQ-A30.MELD:INQ-A35.MELD'!O174)*0.1,"Warnung","")</f>
        <v/>
      </c>
      <c r="T174" s="177" t="str">
        <f>IF('INQ-A50.MELD'!I174&gt;SUM('INQ-A30.MELD:INQ-A35.MELD'!P174:R174)*0.1,"Warnung","")</f>
        <v/>
      </c>
      <c r="U174" s="341"/>
      <c r="V174" s="177" t="str">
        <f>IF('INQ-A50.MELD'!K174&gt;SUM('INQ-A30.MELD:INQ-A35.MELD'!F174)*0.1,"Warnung","")</f>
        <v/>
      </c>
      <c r="W174" s="177" t="str">
        <f>IF('INQ-A50.MELD'!L174&gt;SUM('INQ-A30.MELD:INQ-A35.MELD'!G174)*0.1,"Warnung","")</f>
        <v/>
      </c>
      <c r="X174" s="177" t="str">
        <f>IF('INQ-A50.MELD'!M174&gt;SUM('INQ-A30.MELD:INQ-A35.MELD'!H174)*0.1,"Warnung","")</f>
        <v/>
      </c>
      <c r="Y174" s="177" t="str">
        <f>IF('INQ-A50.MELD'!N174&gt;SUM('INQ-A30.MELD:INQ-A35.MELD'!I174:K174)*0.1,"Warnung","")</f>
        <v/>
      </c>
    </row>
    <row r="175" spans="1:25" ht="15.95" customHeight="1" x14ac:dyDescent="0.2">
      <c r="A175" s="77"/>
      <c r="B175" s="90" t="s">
        <v>399</v>
      </c>
      <c r="C175" s="99" t="s">
        <v>487</v>
      </c>
      <c r="D175" s="64" t="s">
        <v>243</v>
      </c>
      <c r="E175" s="4">
        <v>74</v>
      </c>
      <c r="F175" s="9"/>
      <c r="G175" s="9"/>
      <c r="H175" s="9"/>
      <c r="I175" s="9"/>
      <c r="K175" s="9"/>
      <c r="L175" s="9"/>
      <c r="M175" s="9"/>
      <c r="N175" s="9"/>
      <c r="O175" s="4">
        <v>74</v>
      </c>
      <c r="Q175" s="177" t="str">
        <f>IF('INQ-A50.MELD'!F175&gt;SUM('INQ-A30.MELD:INQ-A35.MELD'!M175)*0.1,"Warnung","")</f>
        <v/>
      </c>
      <c r="R175" s="177" t="str">
        <f>IF('INQ-A50.MELD'!G175&gt;SUM('INQ-A30.MELD:INQ-A35.MELD'!N175)*0.1,"Warnung","")</f>
        <v/>
      </c>
      <c r="S175" s="177" t="str">
        <f>IF('INQ-A50.MELD'!H175&gt;SUM('INQ-A30.MELD:INQ-A35.MELD'!O175)*0.1,"Warnung","")</f>
        <v/>
      </c>
      <c r="T175" s="177" t="str">
        <f>IF('INQ-A50.MELD'!I175&gt;SUM('INQ-A30.MELD:INQ-A35.MELD'!P175:R175)*0.1,"Warnung","")</f>
        <v/>
      </c>
      <c r="U175" s="341"/>
      <c r="V175" s="177" t="str">
        <f>IF('INQ-A50.MELD'!K175&gt;SUM('INQ-A30.MELD:INQ-A35.MELD'!F175)*0.1,"Warnung","")</f>
        <v/>
      </c>
      <c r="W175" s="177" t="str">
        <f>IF('INQ-A50.MELD'!L175&gt;SUM('INQ-A30.MELD:INQ-A35.MELD'!G175)*0.1,"Warnung","")</f>
        <v/>
      </c>
      <c r="X175" s="177" t="str">
        <f>IF('INQ-A50.MELD'!M175&gt;SUM('INQ-A30.MELD:INQ-A35.MELD'!H175)*0.1,"Warnung","")</f>
        <v/>
      </c>
      <c r="Y175" s="177" t="str">
        <f>IF('INQ-A50.MELD'!N175&gt;SUM('INQ-A30.MELD:INQ-A35.MELD'!I175:K175)*0.1,"Warnung","")</f>
        <v/>
      </c>
    </row>
    <row r="176" spans="1:25" ht="15.95" customHeight="1" x14ac:dyDescent="0.2">
      <c r="A176" s="77"/>
      <c r="B176" s="90" t="s">
        <v>399</v>
      </c>
      <c r="C176" s="99" t="s">
        <v>91</v>
      </c>
      <c r="D176" s="64" t="s">
        <v>92</v>
      </c>
      <c r="E176" s="4">
        <v>75</v>
      </c>
      <c r="F176" s="9"/>
      <c r="G176" s="9"/>
      <c r="H176" s="9"/>
      <c r="I176" s="9"/>
      <c r="K176" s="9"/>
      <c r="L176" s="9"/>
      <c r="M176" s="9"/>
      <c r="N176" s="9"/>
      <c r="O176" s="4">
        <v>75</v>
      </c>
      <c r="Q176" s="177" t="str">
        <f>IF('INQ-A50.MELD'!F176&gt;SUM('INQ-A30.MELD:INQ-A35.MELD'!M176)*0.1,"Warnung","")</f>
        <v/>
      </c>
      <c r="R176" s="177" t="str">
        <f>IF('INQ-A50.MELD'!G176&gt;SUM('INQ-A30.MELD:INQ-A35.MELD'!N176)*0.1,"Warnung","")</f>
        <v/>
      </c>
      <c r="S176" s="177" t="str">
        <f>IF('INQ-A50.MELD'!H176&gt;SUM('INQ-A30.MELD:INQ-A35.MELD'!O176)*0.1,"Warnung","")</f>
        <v/>
      </c>
      <c r="T176" s="177" t="str">
        <f>IF('INQ-A50.MELD'!I176&gt;SUM('INQ-A30.MELD:INQ-A35.MELD'!P176:R176)*0.1,"Warnung","")</f>
        <v/>
      </c>
      <c r="U176" s="341"/>
      <c r="V176" s="177" t="str">
        <f>IF('INQ-A50.MELD'!K176&gt;SUM('INQ-A30.MELD:INQ-A35.MELD'!F176)*0.1,"Warnung","")</f>
        <v/>
      </c>
      <c r="W176" s="177" t="str">
        <f>IF('INQ-A50.MELD'!L176&gt;SUM('INQ-A30.MELD:INQ-A35.MELD'!G176)*0.1,"Warnung","")</f>
        <v/>
      </c>
      <c r="X176" s="177" t="str">
        <f>IF('INQ-A50.MELD'!M176&gt;SUM('INQ-A30.MELD:INQ-A35.MELD'!H176)*0.1,"Warnung","")</f>
        <v/>
      </c>
      <c r="Y176" s="177" t="str">
        <f>IF('INQ-A50.MELD'!N176&gt;SUM('INQ-A30.MELD:INQ-A35.MELD'!I176:K176)*0.1,"Warnung","")</f>
        <v/>
      </c>
    </row>
    <row r="177" spans="1:25" ht="15.95" customHeight="1" x14ac:dyDescent="0.2">
      <c r="A177" s="77"/>
      <c r="B177" s="90" t="s">
        <v>399</v>
      </c>
      <c r="C177" s="99" t="s">
        <v>93</v>
      </c>
      <c r="D177" s="64" t="s">
        <v>94</v>
      </c>
      <c r="E177" s="4">
        <v>76</v>
      </c>
      <c r="F177" s="9"/>
      <c r="G177" s="9"/>
      <c r="H177" s="9"/>
      <c r="I177" s="9"/>
      <c r="K177" s="9"/>
      <c r="L177" s="9"/>
      <c r="M177" s="9"/>
      <c r="N177" s="9"/>
      <c r="O177" s="4">
        <v>76</v>
      </c>
      <c r="Q177" s="177" t="str">
        <f>IF('INQ-A50.MELD'!F177&gt;SUM('INQ-A30.MELD:INQ-A35.MELD'!M177)*0.1,"Warnung","")</f>
        <v/>
      </c>
      <c r="R177" s="177" t="str">
        <f>IF('INQ-A50.MELD'!G177&gt;SUM('INQ-A30.MELD:INQ-A35.MELD'!N177)*0.1,"Warnung","")</f>
        <v/>
      </c>
      <c r="S177" s="177" t="str">
        <f>IF('INQ-A50.MELD'!H177&gt;SUM('INQ-A30.MELD:INQ-A35.MELD'!O177)*0.1,"Warnung","")</f>
        <v/>
      </c>
      <c r="T177" s="177" t="str">
        <f>IF('INQ-A50.MELD'!I177&gt;SUM('INQ-A30.MELD:INQ-A35.MELD'!P177:R177)*0.1,"Warnung","")</f>
        <v/>
      </c>
      <c r="U177" s="341"/>
      <c r="V177" s="177" t="str">
        <f>IF('INQ-A50.MELD'!K177&gt;SUM('INQ-A30.MELD:INQ-A35.MELD'!F177)*0.1,"Warnung","")</f>
        <v/>
      </c>
      <c r="W177" s="177" t="str">
        <f>IF('INQ-A50.MELD'!L177&gt;SUM('INQ-A30.MELD:INQ-A35.MELD'!G177)*0.1,"Warnung","")</f>
        <v/>
      </c>
      <c r="X177" s="177" t="str">
        <f>IF('INQ-A50.MELD'!M177&gt;SUM('INQ-A30.MELD:INQ-A35.MELD'!H177)*0.1,"Warnung","")</f>
        <v/>
      </c>
      <c r="Y177" s="177" t="str">
        <f>IF('INQ-A50.MELD'!N177&gt;SUM('INQ-A30.MELD:INQ-A35.MELD'!I177:K177)*0.1,"Warnung","")</f>
        <v/>
      </c>
    </row>
    <row r="178" spans="1:25" ht="35.1" customHeight="1" thickBot="1" x14ac:dyDescent="0.25">
      <c r="A178" s="77"/>
      <c r="B178" s="113" t="s">
        <v>403</v>
      </c>
      <c r="C178" s="108"/>
      <c r="D178" s="109" t="s">
        <v>1021</v>
      </c>
      <c r="E178" s="8"/>
      <c r="F178" s="315">
        <f>SUM(F179,F196)</f>
        <v>0</v>
      </c>
      <c r="G178" s="315">
        <f>SUM(G179,G196)</f>
        <v>0</v>
      </c>
      <c r="H178" s="315">
        <f>SUM(H179,H196)</f>
        <v>0</v>
      </c>
      <c r="I178" s="315">
        <f>SUM(I179,I196)</f>
        <v>0</v>
      </c>
      <c r="K178" s="315">
        <f>SUM(K179,K196)</f>
        <v>0</v>
      </c>
      <c r="L178" s="315">
        <f>SUM(L179,L196)</f>
        <v>0</v>
      </c>
      <c r="M178" s="315">
        <f>SUM(M179,M196)</f>
        <v>0</v>
      </c>
      <c r="N178" s="315">
        <f>SUM(N179,N196)</f>
        <v>0</v>
      </c>
      <c r="O178" s="8"/>
    </row>
    <row r="179" spans="1:25" ht="35.1" customHeight="1" thickTop="1" thickBot="1" x14ac:dyDescent="0.25">
      <c r="A179" s="77"/>
      <c r="B179" s="110" t="s">
        <v>400</v>
      </c>
      <c r="C179" s="115"/>
      <c r="D179" s="116" t="s">
        <v>1060</v>
      </c>
      <c r="E179" s="4"/>
      <c r="F179" s="315">
        <f>SUM(F180:F195)</f>
        <v>0</v>
      </c>
      <c r="G179" s="315">
        <f>SUM(G180:G195)</f>
        <v>0</v>
      </c>
      <c r="H179" s="315">
        <f>SUM(H180:H195)</f>
        <v>0</v>
      </c>
      <c r="I179" s="315">
        <f>SUM(I180:I195)</f>
        <v>0</v>
      </c>
      <c r="K179" s="315">
        <f>SUM(K180:K195)</f>
        <v>0</v>
      </c>
      <c r="L179" s="315">
        <f>SUM(L180:L195)</f>
        <v>0</v>
      </c>
      <c r="M179" s="315">
        <f>SUM(M180:M195)</f>
        <v>0</v>
      </c>
      <c r="N179" s="315">
        <f>SUM(N180:N195)</f>
        <v>0</v>
      </c>
      <c r="O179" s="4"/>
    </row>
    <row r="180" spans="1:25" ht="15.95" customHeight="1" thickTop="1" x14ac:dyDescent="0.2">
      <c r="A180" s="77"/>
      <c r="B180" s="90" t="s">
        <v>400</v>
      </c>
      <c r="C180" s="168" t="s">
        <v>492</v>
      </c>
      <c r="D180" s="64" t="s">
        <v>252</v>
      </c>
      <c r="E180" s="4">
        <v>37</v>
      </c>
      <c r="F180" s="63"/>
      <c r="G180" s="63"/>
      <c r="H180" s="63"/>
      <c r="I180" s="63"/>
      <c r="K180" s="63"/>
      <c r="L180" s="63"/>
      <c r="M180" s="63"/>
      <c r="N180" s="63"/>
      <c r="O180" s="4">
        <v>37</v>
      </c>
      <c r="Q180" s="177" t="str">
        <f>IF('INQ-A50.MELD'!F180&gt;SUM('INQ-A30.MELD:INQ-A35.MELD'!M180)*0.1,"Warnung","")</f>
        <v/>
      </c>
      <c r="R180" s="177" t="str">
        <f>IF('INQ-A50.MELD'!G180&gt;SUM('INQ-A30.MELD:INQ-A35.MELD'!N180)*0.1,"Warnung","")</f>
        <v/>
      </c>
      <c r="S180" s="177" t="str">
        <f>IF('INQ-A50.MELD'!H180&gt;SUM('INQ-A30.MELD:INQ-A35.MELD'!O180)*0.1,"Warnung","")</f>
        <v/>
      </c>
      <c r="T180" s="177" t="str">
        <f>IF('INQ-A50.MELD'!I180&gt;SUM('INQ-A30.MELD:INQ-A35.MELD'!P180:R180)*0.1,"Warnung","")</f>
        <v/>
      </c>
      <c r="U180" s="341"/>
      <c r="V180" s="177" t="str">
        <f>IF('INQ-A50.MELD'!K180&gt;SUM('INQ-A30.MELD:INQ-A35.MELD'!F180)*0.1,"Warnung","")</f>
        <v/>
      </c>
      <c r="W180" s="177" t="str">
        <f>IF('INQ-A50.MELD'!L180&gt;SUM('INQ-A30.MELD:INQ-A35.MELD'!G180)*0.1,"Warnung","")</f>
        <v/>
      </c>
      <c r="X180" s="177" t="str">
        <f>IF('INQ-A50.MELD'!M180&gt;SUM('INQ-A30.MELD:INQ-A35.MELD'!H180)*0.1,"Warnung","")</f>
        <v/>
      </c>
      <c r="Y180" s="177" t="str">
        <f>IF('INQ-A50.MELD'!N180&gt;SUM('INQ-A30.MELD:INQ-A35.MELD'!I180:K180)*0.1,"Warnung","")</f>
        <v/>
      </c>
    </row>
    <row r="181" spans="1:25" ht="15.95" customHeight="1" x14ac:dyDescent="0.2">
      <c r="A181" s="77"/>
      <c r="B181" s="90" t="s">
        <v>400</v>
      </c>
      <c r="C181" s="101" t="s">
        <v>493</v>
      </c>
      <c r="D181" s="64" t="s">
        <v>253</v>
      </c>
      <c r="E181" s="4">
        <v>38</v>
      </c>
      <c r="F181" s="63"/>
      <c r="G181" s="63"/>
      <c r="H181" s="63"/>
      <c r="I181" s="63"/>
      <c r="K181" s="63"/>
      <c r="L181" s="63"/>
      <c r="M181" s="63"/>
      <c r="N181" s="63"/>
      <c r="O181" s="4">
        <v>38</v>
      </c>
      <c r="Q181" s="177" t="str">
        <f>IF('INQ-A50.MELD'!F181&gt;SUM('INQ-A30.MELD:INQ-A35.MELD'!M181)*0.1,"Warnung","")</f>
        <v/>
      </c>
      <c r="R181" s="177" t="str">
        <f>IF('INQ-A50.MELD'!G181&gt;SUM('INQ-A30.MELD:INQ-A35.MELD'!N181)*0.1,"Warnung","")</f>
        <v/>
      </c>
      <c r="S181" s="177" t="str">
        <f>IF('INQ-A50.MELD'!H181&gt;SUM('INQ-A30.MELD:INQ-A35.MELD'!O181)*0.1,"Warnung","")</f>
        <v/>
      </c>
      <c r="T181" s="177" t="str">
        <f>IF('INQ-A50.MELD'!I181&gt;SUM('INQ-A30.MELD:INQ-A35.MELD'!P181:R181)*0.1,"Warnung","")</f>
        <v/>
      </c>
      <c r="U181" s="341"/>
      <c r="V181" s="177" t="str">
        <f>IF('INQ-A50.MELD'!K181&gt;SUM('INQ-A30.MELD:INQ-A35.MELD'!F181)*0.1,"Warnung","")</f>
        <v/>
      </c>
      <c r="W181" s="177" t="str">
        <f>IF('INQ-A50.MELD'!L181&gt;SUM('INQ-A30.MELD:INQ-A35.MELD'!G181)*0.1,"Warnung","")</f>
        <v/>
      </c>
      <c r="X181" s="177" t="str">
        <f>IF('INQ-A50.MELD'!M181&gt;SUM('INQ-A30.MELD:INQ-A35.MELD'!H181)*0.1,"Warnung","")</f>
        <v/>
      </c>
      <c r="Y181" s="177" t="str">
        <f>IF('INQ-A50.MELD'!N181&gt;SUM('INQ-A30.MELD:INQ-A35.MELD'!I181:K181)*0.1,"Warnung","")</f>
        <v/>
      </c>
    </row>
    <row r="182" spans="1:25" s="340" customFormat="1" ht="15.95" customHeight="1" x14ac:dyDescent="0.2">
      <c r="A182" s="77"/>
      <c r="B182" s="90" t="s">
        <v>400</v>
      </c>
      <c r="C182" s="168" t="s">
        <v>335</v>
      </c>
      <c r="D182" s="64" t="s">
        <v>244</v>
      </c>
      <c r="E182" s="4">
        <v>172</v>
      </c>
      <c r="F182" s="63"/>
      <c r="G182" s="63"/>
      <c r="H182" s="63"/>
      <c r="I182" s="63"/>
      <c r="K182" s="63"/>
      <c r="L182" s="63"/>
      <c r="M182" s="63"/>
      <c r="N182" s="63"/>
      <c r="O182" s="4">
        <v>172</v>
      </c>
      <c r="Q182" s="177" t="str">
        <f>IF('INQ-A50.MELD'!F182&gt;SUM('INQ-A30.MELD:INQ-A35.MELD'!M182)*0.1,"Warnung","")</f>
        <v/>
      </c>
      <c r="R182" s="177" t="str">
        <f>IF('INQ-A50.MELD'!G182&gt;SUM('INQ-A30.MELD:INQ-A35.MELD'!N182)*0.1,"Warnung","")</f>
        <v/>
      </c>
      <c r="S182" s="177" t="str">
        <f>IF('INQ-A50.MELD'!H182&gt;SUM('INQ-A30.MELD:INQ-A35.MELD'!O182)*0.1,"Warnung","")</f>
        <v/>
      </c>
      <c r="T182" s="177" t="str">
        <f>IF('INQ-A50.MELD'!I182&gt;SUM('INQ-A30.MELD:INQ-A35.MELD'!P182:R182)*0.1,"Warnung","")</f>
        <v/>
      </c>
      <c r="U182" s="341"/>
      <c r="V182" s="177" t="str">
        <f>IF('INQ-A50.MELD'!K182&gt;SUM('INQ-A30.MELD:INQ-A35.MELD'!F182)*0.1,"Warnung","")</f>
        <v/>
      </c>
      <c r="W182" s="177" t="str">
        <f>IF('INQ-A50.MELD'!L182&gt;SUM('INQ-A30.MELD:INQ-A35.MELD'!G182)*0.1,"Warnung","")</f>
        <v/>
      </c>
      <c r="X182" s="177" t="str">
        <f>IF('INQ-A50.MELD'!M182&gt;SUM('INQ-A30.MELD:INQ-A35.MELD'!H182)*0.1,"Warnung","")</f>
        <v/>
      </c>
      <c r="Y182" s="177" t="str">
        <f>IF('INQ-A50.MELD'!N182&gt;SUM('INQ-A30.MELD:INQ-A35.MELD'!I182:K182)*0.1,"Warnung","")</f>
        <v/>
      </c>
    </row>
    <row r="183" spans="1:25" s="340" customFormat="1" ht="15.95" customHeight="1" x14ac:dyDescent="0.2">
      <c r="A183" s="77"/>
      <c r="B183" s="90" t="s">
        <v>400</v>
      </c>
      <c r="C183" s="168" t="s">
        <v>494</v>
      </c>
      <c r="D183" s="64" t="s">
        <v>254</v>
      </c>
      <c r="E183" s="4">
        <v>40</v>
      </c>
      <c r="F183" s="63"/>
      <c r="G183" s="63"/>
      <c r="H183" s="63"/>
      <c r="I183" s="63"/>
      <c r="K183" s="63"/>
      <c r="L183" s="63"/>
      <c r="M183" s="63"/>
      <c r="N183" s="63"/>
      <c r="O183" s="4">
        <v>40</v>
      </c>
      <c r="Q183" s="177" t="str">
        <f>IF('INQ-A50.MELD'!F183&gt;SUM('INQ-A30.MELD:INQ-A35.MELD'!M183)*0.1,"Warnung","")</f>
        <v/>
      </c>
      <c r="R183" s="177" t="str">
        <f>IF('INQ-A50.MELD'!G183&gt;SUM('INQ-A30.MELD:INQ-A35.MELD'!N183)*0.1,"Warnung","")</f>
        <v/>
      </c>
      <c r="S183" s="177" t="str">
        <f>IF('INQ-A50.MELD'!H183&gt;SUM('INQ-A30.MELD:INQ-A35.MELD'!O183)*0.1,"Warnung","")</f>
        <v/>
      </c>
      <c r="T183" s="177" t="str">
        <f>IF('INQ-A50.MELD'!I183&gt;SUM('INQ-A30.MELD:INQ-A35.MELD'!P183:R183)*0.1,"Warnung","")</f>
        <v/>
      </c>
      <c r="U183" s="341"/>
      <c r="V183" s="177" t="str">
        <f>IF('INQ-A50.MELD'!K183&gt;SUM('INQ-A30.MELD:INQ-A35.MELD'!F183)*0.1,"Warnung","")</f>
        <v/>
      </c>
      <c r="W183" s="177" t="str">
        <f>IF('INQ-A50.MELD'!L183&gt;SUM('INQ-A30.MELD:INQ-A35.MELD'!G183)*0.1,"Warnung","")</f>
        <v/>
      </c>
      <c r="X183" s="177" t="str">
        <f>IF('INQ-A50.MELD'!M183&gt;SUM('INQ-A30.MELD:INQ-A35.MELD'!H183)*0.1,"Warnung","")</f>
        <v/>
      </c>
      <c r="Y183" s="177" t="str">
        <f>IF('INQ-A50.MELD'!N183&gt;SUM('INQ-A30.MELD:INQ-A35.MELD'!I183:K183)*0.1,"Warnung","")</f>
        <v/>
      </c>
    </row>
    <row r="184" spans="1:25" s="340" customFormat="1" ht="15.95" customHeight="1" x14ac:dyDescent="0.2">
      <c r="A184" s="77"/>
      <c r="B184" s="90" t="s">
        <v>400</v>
      </c>
      <c r="C184" s="168" t="s">
        <v>488</v>
      </c>
      <c r="D184" s="64" t="s">
        <v>245</v>
      </c>
      <c r="E184" s="4">
        <v>181</v>
      </c>
      <c r="F184" s="63"/>
      <c r="G184" s="63"/>
      <c r="H184" s="63"/>
      <c r="I184" s="63"/>
      <c r="K184" s="63"/>
      <c r="L184" s="63"/>
      <c r="M184" s="63"/>
      <c r="N184" s="63"/>
      <c r="O184" s="4">
        <v>181</v>
      </c>
      <c r="Q184" s="177" t="str">
        <f>IF('INQ-A50.MELD'!F184&gt;SUM('INQ-A30.MELD:INQ-A35.MELD'!M184)*0.1,"Warnung","")</f>
        <v/>
      </c>
      <c r="R184" s="177" t="str">
        <f>IF('INQ-A50.MELD'!G184&gt;SUM('INQ-A30.MELD:INQ-A35.MELD'!N184)*0.1,"Warnung","")</f>
        <v/>
      </c>
      <c r="S184" s="177" t="str">
        <f>IF('INQ-A50.MELD'!H184&gt;SUM('INQ-A30.MELD:INQ-A35.MELD'!O184)*0.1,"Warnung","")</f>
        <v/>
      </c>
      <c r="T184" s="177" t="str">
        <f>IF('INQ-A50.MELD'!I184&gt;SUM('INQ-A30.MELD:INQ-A35.MELD'!P184:R184)*0.1,"Warnung","")</f>
        <v/>
      </c>
      <c r="U184" s="341"/>
      <c r="V184" s="177" t="str">
        <f>IF('INQ-A50.MELD'!K184&gt;SUM('INQ-A30.MELD:INQ-A35.MELD'!F184)*0.1,"Warnung","")</f>
        <v/>
      </c>
      <c r="W184" s="177" t="str">
        <f>IF('INQ-A50.MELD'!L184&gt;SUM('INQ-A30.MELD:INQ-A35.MELD'!G184)*0.1,"Warnung","")</f>
        <v/>
      </c>
      <c r="X184" s="177" t="str">
        <f>IF('INQ-A50.MELD'!M184&gt;SUM('INQ-A30.MELD:INQ-A35.MELD'!H184)*0.1,"Warnung","")</f>
        <v/>
      </c>
      <c r="Y184" s="177" t="str">
        <f>IF('INQ-A50.MELD'!N184&gt;SUM('INQ-A30.MELD:INQ-A35.MELD'!I184:K184)*0.1,"Warnung","")</f>
        <v/>
      </c>
    </row>
    <row r="185" spans="1:25" s="340" customFormat="1" ht="15.95" customHeight="1" x14ac:dyDescent="0.2">
      <c r="A185" s="77"/>
      <c r="B185" s="90" t="s">
        <v>400</v>
      </c>
      <c r="C185" s="102" t="s">
        <v>96</v>
      </c>
      <c r="D185" s="64" t="s">
        <v>97</v>
      </c>
      <c r="E185" s="4">
        <v>183</v>
      </c>
      <c r="F185" s="63"/>
      <c r="G185" s="63"/>
      <c r="H185" s="63"/>
      <c r="I185" s="63"/>
      <c r="K185" s="63"/>
      <c r="L185" s="63"/>
      <c r="M185" s="63"/>
      <c r="N185" s="63"/>
      <c r="O185" s="4">
        <v>183</v>
      </c>
      <c r="Q185" s="177" t="str">
        <f>IF('INQ-A50.MELD'!F185&gt;SUM('INQ-A30.MELD:INQ-A35.MELD'!M185)*0.1,"Warnung","")</f>
        <v/>
      </c>
      <c r="R185" s="177" t="str">
        <f>IF('INQ-A50.MELD'!G185&gt;SUM('INQ-A30.MELD:INQ-A35.MELD'!N185)*0.1,"Warnung","")</f>
        <v/>
      </c>
      <c r="S185" s="177" t="str">
        <f>IF('INQ-A50.MELD'!H185&gt;SUM('INQ-A30.MELD:INQ-A35.MELD'!O185)*0.1,"Warnung","")</f>
        <v/>
      </c>
      <c r="T185" s="177" t="str">
        <f>IF('INQ-A50.MELD'!I185&gt;SUM('INQ-A30.MELD:INQ-A35.MELD'!P185:R185)*0.1,"Warnung","")</f>
        <v/>
      </c>
      <c r="U185" s="341"/>
      <c r="V185" s="177" t="str">
        <f>IF('INQ-A50.MELD'!K185&gt;SUM('INQ-A30.MELD:INQ-A35.MELD'!F185)*0.1,"Warnung","")</f>
        <v/>
      </c>
      <c r="W185" s="177" t="str">
        <f>IF('INQ-A50.MELD'!L185&gt;SUM('INQ-A30.MELD:INQ-A35.MELD'!G185)*0.1,"Warnung","")</f>
        <v/>
      </c>
      <c r="X185" s="177" t="str">
        <f>IF('INQ-A50.MELD'!M185&gt;SUM('INQ-A30.MELD:INQ-A35.MELD'!H185)*0.1,"Warnung","")</f>
        <v/>
      </c>
      <c r="Y185" s="177" t="str">
        <f>IF('INQ-A50.MELD'!N185&gt;SUM('INQ-A30.MELD:INQ-A35.MELD'!I185:K185)*0.1,"Warnung","")</f>
        <v/>
      </c>
    </row>
    <row r="186" spans="1:25" s="340" customFormat="1" ht="15.95" customHeight="1" x14ac:dyDescent="0.2">
      <c r="A186" s="77"/>
      <c r="B186" s="90" t="s">
        <v>400</v>
      </c>
      <c r="C186" s="168" t="s">
        <v>830</v>
      </c>
      <c r="D186" s="96" t="s">
        <v>251</v>
      </c>
      <c r="E186" s="4">
        <v>185</v>
      </c>
      <c r="F186" s="63"/>
      <c r="G186" s="63"/>
      <c r="H186" s="63"/>
      <c r="I186" s="63"/>
      <c r="K186" s="63"/>
      <c r="L186" s="63"/>
      <c r="M186" s="63"/>
      <c r="N186" s="63"/>
      <c r="O186" s="4">
        <v>185</v>
      </c>
      <c r="Q186" s="177" t="str">
        <f>IF('INQ-A50.MELD'!F186&gt;SUM('INQ-A30.MELD:INQ-A35.MELD'!M186)*0.1,"Warnung","")</f>
        <v/>
      </c>
      <c r="R186" s="177" t="str">
        <f>IF('INQ-A50.MELD'!G186&gt;SUM('INQ-A30.MELD:INQ-A35.MELD'!N186)*0.1,"Warnung","")</f>
        <v/>
      </c>
      <c r="S186" s="177" t="str">
        <f>IF('INQ-A50.MELD'!H186&gt;SUM('INQ-A30.MELD:INQ-A35.MELD'!O186)*0.1,"Warnung","")</f>
        <v/>
      </c>
      <c r="T186" s="177" t="str">
        <f>IF('INQ-A50.MELD'!I186&gt;SUM('INQ-A30.MELD:INQ-A35.MELD'!P186:R186)*0.1,"Warnung","")</f>
        <v/>
      </c>
      <c r="U186" s="341"/>
      <c r="V186" s="177" t="str">
        <f>IF('INQ-A50.MELD'!K186&gt;SUM('INQ-A30.MELD:INQ-A35.MELD'!F186)*0.1,"Warnung","")</f>
        <v/>
      </c>
      <c r="W186" s="177" t="str">
        <f>IF('INQ-A50.MELD'!L186&gt;SUM('INQ-A30.MELD:INQ-A35.MELD'!G186)*0.1,"Warnung","")</f>
        <v/>
      </c>
      <c r="X186" s="177" t="str">
        <f>IF('INQ-A50.MELD'!M186&gt;SUM('INQ-A30.MELD:INQ-A35.MELD'!H186)*0.1,"Warnung","")</f>
        <v/>
      </c>
      <c r="Y186" s="177" t="str">
        <f>IF('INQ-A50.MELD'!N186&gt;SUM('INQ-A30.MELD:INQ-A35.MELD'!I186:K186)*0.1,"Warnung","")</f>
        <v/>
      </c>
    </row>
    <row r="187" spans="1:25" s="340" customFormat="1" ht="15.95" customHeight="1" x14ac:dyDescent="0.2">
      <c r="A187" s="77"/>
      <c r="B187" s="90" t="s">
        <v>400</v>
      </c>
      <c r="C187" s="168" t="s">
        <v>495</v>
      </c>
      <c r="D187" s="64" t="s">
        <v>255</v>
      </c>
      <c r="E187" s="4">
        <v>186</v>
      </c>
      <c r="F187" s="63"/>
      <c r="G187" s="63"/>
      <c r="H187" s="63"/>
      <c r="I187" s="63"/>
      <c r="K187" s="63"/>
      <c r="L187" s="63"/>
      <c r="M187" s="63"/>
      <c r="N187" s="63"/>
      <c r="O187" s="4">
        <v>186</v>
      </c>
      <c r="Q187" s="177" t="str">
        <f>IF('INQ-A50.MELD'!F187&gt;SUM('INQ-A30.MELD:INQ-A35.MELD'!M187)*0.1,"Warnung","")</f>
        <v/>
      </c>
      <c r="R187" s="177" t="str">
        <f>IF('INQ-A50.MELD'!G187&gt;SUM('INQ-A30.MELD:INQ-A35.MELD'!N187)*0.1,"Warnung","")</f>
        <v/>
      </c>
      <c r="S187" s="177" t="str">
        <f>IF('INQ-A50.MELD'!H187&gt;SUM('INQ-A30.MELD:INQ-A35.MELD'!O187)*0.1,"Warnung","")</f>
        <v/>
      </c>
      <c r="T187" s="177" t="str">
        <f>IF('INQ-A50.MELD'!I187&gt;SUM('INQ-A30.MELD:INQ-A35.MELD'!P187:R187)*0.1,"Warnung","")</f>
        <v/>
      </c>
      <c r="U187" s="341"/>
      <c r="V187" s="177" t="str">
        <f>IF('INQ-A50.MELD'!K187&gt;SUM('INQ-A30.MELD:INQ-A35.MELD'!F187)*0.1,"Warnung","")</f>
        <v/>
      </c>
      <c r="W187" s="177" t="str">
        <f>IF('INQ-A50.MELD'!L187&gt;SUM('INQ-A30.MELD:INQ-A35.MELD'!G187)*0.1,"Warnung","")</f>
        <v/>
      </c>
      <c r="X187" s="177" t="str">
        <f>IF('INQ-A50.MELD'!M187&gt;SUM('INQ-A30.MELD:INQ-A35.MELD'!H187)*0.1,"Warnung","")</f>
        <v/>
      </c>
      <c r="Y187" s="177" t="str">
        <f>IF('INQ-A50.MELD'!N187&gt;SUM('INQ-A30.MELD:INQ-A35.MELD'!I187:K187)*0.1,"Warnung","")</f>
        <v/>
      </c>
    </row>
    <row r="188" spans="1:25" s="340" customFormat="1" ht="15.95" customHeight="1" x14ac:dyDescent="0.2">
      <c r="A188" s="77"/>
      <c r="B188" s="90" t="s">
        <v>400</v>
      </c>
      <c r="C188" s="168" t="s">
        <v>490</v>
      </c>
      <c r="D188" s="64" t="s">
        <v>248</v>
      </c>
      <c r="E188" s="4">
        <v>188</v>
      </c>
      <c r="F188" s="63"/>
      <c r="G188" s="63"/>
      <c r="H188" s="63"/>
      <c r="I188" s="63"/>
      <c r="K188" s="63"/>
      <c r="L188" s="63"/>
      <c r="M188" s="63"/>
      <c r="N188" s="63"/>
      <c r="O188" s="4">
        <v>188</v>
      </c>
      <c r="Q188" s="177" t="str">
        <f>IF('INQ-A50.MELD'!F188&gt;SUM('INQ-A30.MELD:INQ-A35.MELD'!M188)*0.1,"Warnung","")</f>
        <v/>
      </c>
      <c r="R188" s="177" t="str">
        <f>IF('INQ-A50.MELD'!G188&gt;SUM('INQ-A30.MELD:INQ-A35.MELD'!N188)*0.1,"Warnung","")</f>
        <v/>
      </c>
      <c r="S188" s="177" t="str">
        <f>IF('INQ-A50.MELD'!H188&gt;SUM('INQ-A30.MELD:INQ-A35.MELD'!O188)*0.1,"Warnung","")</f>
        <v/>
      </c>
      <c r="T188" s="177" t="str">
        <f>IF('INQ-A50.MELD'!I188&gt;SUM('INQ-A30.MELD:INQ-A35.MELD'!P188:R188)*0.1,"Warnung","")</f>
        <v/>
      </c>
      <c r="U188" s="341"/>
      <c r="V188" s="177" t="str">
        <f>IF('INQ-A50.MELD'!K188&gt;SUM('INQ-A30.MELD:INQ-A35.MELD'!F188)*0.1,"Warnung","")</f>
        <v/>
      </c>
      <c r="W188" s="177" t="str">
        <f>IF('INQ-A50.MELD'!L188&gt;SUM('INQ-A30.MELD:INQ-A35.MELD'!G188)*0.1,"Warnung","")</f>
        <v/>
      </c>
      <c r="X188" s="177" t="str">
        <f>IF('INQ-A50.MELD'!M188&gt;SUM('INQ-A30.MELD:INQ-A35.MELD'!H188)*0.1,"Warnung","")</f>
        <v/>
      </c>
      <c r="Y188" s="177" t="str">
        <f>IF('INQ-A50.MELD'!N188&gt;SUM('INQ-A30.MELD:INQ-A35.MELD'!I188:K188)*0.1,"Warnung","")</f>
        <v/>
      </c>
    </row>
    <row r="189" spans="1:25" s="340" customFormat="1" ht="15.95" customHeight="1" x14ac:dyDescent="0.2">
      <c r="A189" s="77"/>
      <c r="B189" s="90" t="s">
        <v>400</v>
      </c>
      <c r="C189" s="168" t="s">
        <v>489</v>
      </c>
      <c r="D189" s="64" t="s">
        <v>246</v>
      </c>
      <c r="E189" s="4">
        <v>189</v>
      </c>
      <c r="F189" s="63"/>
      <c r="G189" s="63"/>
      <c r="H189" s="63"/>
      <c r="I189" s="63"/>
      <c r="K189" s="63"/>
      <c r="L189" s="63"/>
      <c r="M189" s="63"/>
      <c r="N189" s="63"/>
      <c r="O189" s="4">
        <v>189</v>
      </c>
      <c r="Q189" s="177" t="str">
        <f>IF('INQ-A50.MELD'!F189&gt;SUM('INQ-A30.MELD:INQ-A35.MELD'!M189)*0.1,"Warnung","")</f>
        <v/>
      </c>
      <c r="R189" s="177" t="str">
        <f>IF('INQ-A50.MELD'!G189&gt;SUM('INQ-A30.MELD:INQ-A35.MELD'!N189)*0.1,"Warnung","")</f>
        <v/>
      </c>
      <c r="S189" s="177" t="str">
        <f>IF('INQ-A50.MELD'!H189&gt;SUM('INQ-A30.MELD:INQ-A35.MELD'!O189)*0.1,"Warnung","")</f>
        <v/>
      </c>
      <c r="T189" s="177" t="str">
        <f>IF('INQ-A50.MELD'!I189&gt;SUM('INQ-A30.MELD:INQ-A35.MELD'!P189:R189)*0.1,"Warnung","")</f>
        <v/>
      </c>
      <c r="U189" s="341"/>
      <c r="V189" s="177" t="str">
        <f>IF('INQ-A50.MELD'!K189&gt;SUM('INQ-A30.MELD:INQ-A35.MELD'!F189)*0.1,"Warnung","")</f>
        <v/>
      </c>
      <c r="W189" s="177" t="str">
        <f>IF('INQ-A50.MELD'!L189&gt;SUM('INQ-A30.MELD:INQ-A35.MELD'!G189)*0.1,"Warnung","")</f>
        <v/>
      </c>
      <c r="X189" s="177" t="str">
        <f>IF('INQ-A50.MELD'!M189&gt;SUM('INQ-A30.MELD:INQ-A35.MELD'!H189)*0.1,"Warnung","")</f>
        <v/>
      </c>
      <c r="Y189" s="177" t="str">
        <f>IF('INQ-A50.MELD'!N189&gt;SUM('INQ-A30.MELD:INQ-A35.MELD'!I189:K189)*0.1,"Warnung","")</f>
        <v/>
      </c>
    </row>
    <row r="190" spans="1:25" s="340" customFormat="1" ht="15.95" customHeight="1" x14ac:dyDescent="0.2">
      <c r="A190" s="77"/>
      <c r="B190" s="90" t="s">
        <v>400</v>
      </c>
      <c r="C190" s="168" t="s">
        <v>344</v>
      </c>
      <c r="D190" s="64" t="s">
        <v>256</v>
      </c>
      <c r="E190" s="4">
        <v>193</v>
      </c>
      <c r="F190" s="63"/>
      <c r="G190" s="63"/>
      <c r="H190" s="63"/>
      <c r="I190" s="63"/>
      <c r="K190" s="63"/>
      <c r="L190" s="63"/>
      <c r="M190" s="63"/>
      <c r="N190" s="63"/>
      <c r="O190" s="4">
        <v>193</v>
      </c>
      <c r="Q190" s="177" t="str">
        <f>IF('INQ-A50.MELD'!F190&gt;SUM('INQ-A30.MELD:INQ-A35.MELD'!M190)*0.1,"Warnung","")</f>
        <v/>
      </c>
      <c r="R190" s="177" t="str">
        <f>IF('INQ-A50.MELD'!G190&gt;SUM('INQ-A30.MELD:INQ-A35.MELD'!N190)*0.1,"Warnung","")</f>
        <v/>
      </c>
      <c r="S190" s="177" t="str">
        <f>IF('INQ-A50.MELD'!H190&gt;SUM('INQ-A30.MELD:INQ-A35.MELD'!O190)*0.1,"Warnung","")</f>
        <v/>
      </c>
      <c r="T190" s="177" t="str">
        <f>IF('INQ-A50.MELD'!I190&gt;SUM('INQ-A30.MELD:INQ-A35.MELD'!P190:R190)*0.1,"Warnung","")</f>
        <v/>
      </c>
      <c r="U190" s="341"/>
      <c r="V190" s="177" t="str">
        <f>IF('INQ-A50.MELD'!K190&gt;SUM('INQ-A30.MELD:INQ-A35.MELD'!F190)*0.1,"Warnung","")</f>
        <v/>
      </c>
      <c r="W190" s="177" t="str">
        <f>IF('INQ-A50.MELD'!L190&gt;SUM('INQ-A30.MELD:INQ-A35.MELD'!G190)*0.1,"Warnung","")</f>
        <v/>
      </c>
      <c r="X190" s="177" t="str">
        <f>IF('INQ-A50.MELD'!M190&gt;SUM('INQ-A30.MELD:INQ-A35.MELD'!H190)*0.1,"Warnung","")</f>
        <v/>
      </c>
      <c r="Y190" s="177" t="str">
        <f>IF('INQ-A50.MELD'!N190&gt;SUM('INQ-A30.MELD:INQ-A35.MELD'!I190:K190)*0.1,"Warnung","")</f>
        <v/>
      </c>
    </row>
    <row r="191" spans="1:25" s="340" customFormat="1" ht="15.95" customHeight="1" x14ac:dyDescent="0.2">
      <c r="A191" s="77"/>
      <c r="B191" s="90" t="s">
        <v>400</v>
      </c>
      <c r="C191" s="168" t="s">
        <v>831</v>
      </c>
      <c r="D191" s="96" t="s">
        <v>247</v>
      </c>
      <c r="E191" s="4">
        <v>201</v>
      </c>
      <c r="F191" s="63"/>
      <c r="G191" s="63"/>
      <c r="H191" s="63"/>
      <c r="I191" s="63"/>
      <c r="K191" s="63"/>
      <c r="L191" s="63"/>
      <c r="M191" s="63"/>
      <c r="N191" s="63"/>
      <c r="O191" s="4">
        <v>201</v>
      </c>
      <c r="Q191" s="177" t="str">
        <f>IF('INQ-A50.MELD'!F191&gt;SUM('INQ-A30.MELD:INQ-A35.MELD'!M191)*0.1,"Warnung","")</f>
        <v/>
      </c>
      <c r="R191" s="177" t="str">
        <f>IF('INQ-A50.MELD'!G191&gt;SUM('INQ-A30.MELD:INQ-A35.MELD'!N191)*0.1,"Warnung","")</f>
        <v/>
      </c>
      <c r="S191" s="177" t="str">
        <f>IF('INQ-A50.MELD'!H191&gt;SUM('INQ-A30.MELD:INQ-A35.MELD'!O191)*0.1,"Warnung","")</f>
        <v/>
      </c>
      <c r="T191" s="177" t="str">
        <f>IF('INQ-A50.MELD'!I191&gt;SUM('INQ-A30.MELD:INQ-A35.MELD'!P191:R191)*0.1,"Warnung","")</f>
        <v/>
      </c>
      <c r="U191" s="341"/>
      <c r="V191" s="177" t="str">
        <f>IF('INQ-A50.MELD'!K191&gt;SUM('INQ-A30.MELD:INQ-A35.MELD'!F191)*0.1,"Warnung","")</f>
        <v/>
      </c>
      <c r="W191" s="177" t="str">
        <f>IF('INQ-A50.MELD'!L191&gt;SUM('INQ-A30.MELD:INQ-A35.MELD'!G191)*0.1,"Warnung","")</f>
        <v/>
      </c>
      <c r="X191" s="177" t="str">
        <f>IF('INQ-A50.MELD'!M191&gt;SUM('INQ-A30.MELD:INQ-A35.MELD'!H191)*0.1,"Warnung","")</f>
        <v/>
      </c>
      <c r="Y191" s="177" t="str">
        <f>IF('INQ-A50.MELD'!N191&gt;SUM('INQ-A30.MELD:INQ-A35.MELD'!I191:K191)*0.1,"Warnung","")</f>
        <v/>
      </c>
    </row>
    <row r="192" spans="1:25" s="340" customFormat="1" ht="15.95" customHeight="1" x14ac:dyDescent="0.2">
      <c r="A192" s="77"/>
      <c r="B192" s="90" t="s">
        <v>400</v>
      </c>
      <c r="C192" s="168" t="s">
        <v>923</v>
      </c>
      <c r="D192" s="96" t="s">
        <v>257</v>
      </c>
      <c r="E192" s="4">
        <v>218</v>
      </c>
      <c r="F192" s="63"/>
      <c r="G192" s="63"/>
      <c r="H192" s="63"/>
      <c r="I192" s="63"/>
      <c r="K192" s="63"/>
      <c r="L192" s="63"/>
      <c r="M192" s="63"/>
      <c r="N192" s="63"/>
      <c r="O192" s="4">
        <v>218</v>
      </c>
      <c r="Q192" s="177" t="str">
        <f>IF('INQ-A50.MELD'!F192&gt;SUM('INQ-A30.MELD:INQ-A35.MELD'!M192)*0.1,"Warnung","")</f>
        <v/>
      </c>
      <c r="R192" s="177" t="str">
        <f>IF('INQ-A50.MELD'!G192&gt;SUM('INQ-A30.MELD:INQ-A35.MELD'!N192)*0.1,"Warnung","")</f>
        <v/>
      </c>
      <c r="S192" s="177" t="str">
        <f>IF('INQ-A50.MELD'!H192&gt;SUM('INQ-A30.MELD:INQ-A35.MELD'!O192)*0.1,"Warnung","")</f>
        <v/>
      </c>
      <c r="T192" s="177" t="str">
        <f>IF('INQ-A50.MELD'!I192&gt;SUM('INQ-A30.MELD:INQ-A35.MELD'!P192:R192)*0.1,"Warnung","")</f>
        <v/>
      </c>
      <c r="U192" s="341"/>
      <c r="V192" s="177" t="str">
        <f>IF('INQ-A50.MELD'!K192&gt;SUM('INQ-A30.MELD:INQ-A35.MELD'!F192)*0.1,"Warnung","")</f>
        <v/>
      </c>
      <c r="W192" s="177" t="str">
        <f>IF('INQ-A50.MELD'!L192&gt;SUM('INQ-A30.MELD:INQ-A35.MELD'!G192)*0.1,"Warnung","")</f>
        <v/>
      </c>
      <c r="X192" s="177" t="str">
        <f>IF('INQ-A50.MELD'!M192&gt;SUM('INQ-A30.MELD:INQ-A35.MELD'!H192)*0.1,"Warnung","")</f>
        <v/>
      </c>
      <c r="Y192" s="177" t="str">
        <f>IF('INQ-A50.MELD'!N192&gt;SUM('INQ-A30.MELD:INQ-A35.MELD'!I192:K192)*0.1,"Warnung","")</f>
        <v/>
      </c>
    </row>
    <row r="193" spans="1:25" s="340" customFormat="1" ht="15.95" customHeight="1" x14ac:dyDescent="0.2">
      <c r="A193" s="77"/>
      <c r="B193" s="90" t="s">
        <v>400</v>
      </c>
      <c r="C193" s="168" t="s">
        <v>491</v>
      </c>
      <c r="D193" s="64" t="s">
        <v>249</v>
      </c>
      <c r="E193" s="4">
        <v>204</v>
      </c>
      <c r="F193" s="63"/>
      <c r="G193" s="63"/>
      <c r="H193" s="63"/>
      <c r="I193" s="63"/>
      <c r="K193" s="63"/>
      <c r="L193" s="63"/>
      <c r="M193" s="63"/>
      <c r="N193" s="63"/>
      <c r="O193" s="4">
        <v>204</v>
      </c>
      <c r="Q193" s="177" t="str">
        <f>IF('INQ-A50.MELD'!F193&gt;SUM('INQ-A30.MELD:INQ-A35.MELD'!M193)*0.1,"Warnung","")</f>
        <v/>
      </c>
      <c r="R193" s="177" t="str">
        <f>IF('INQ-A50.MELD'!G193&gt;SUM('INQ-A30.MELD:INQ-A35.MELD'!N193)*0.1,"Warnung","")</f>
        <v/>
      </c>
      <c r="S193" s="177" t="str">
        <f>IF('INQ-A50.MELD'!H193&gt;SUM('INQ-A30.MELD:INQ-A35.MELD'!O193)*0.1,"Warnung","")</f>
        <v/>
      </c>
      <c r="T193" s="177" t="str">
        <f>IF('INQ-A50.MELD'!I193&gt;SUM('INQ-A30.MELD:INQ-A35.MELD'!P193:R193)*0.1,"Warnung","")</f>
        <v/>
      </c>
      <c r="U193" s="341"/>
      <c r="V193" s="177" t="str">
        <f>IF('INQ-A50.MELD'!K193&gt;SUM('INQ-A30.MELD:INQ-A35.MELD'!F193)*0.1,"Warnung","")</f>
        <v/>
      </c>
      <c r="W193" s="177" t="str">
        <f>IF('INQ-A50.MELD'!L193&gt;SUM('INQ-A30.MELD:INQ-A35.MELD'!G193)*0.1,"Warnung","")</f>
        <v/>
      </c>
      <c r="X193" s="177" t="str">
        <f>IF('INQ-A50.MELD'!M193&gt;SUM('INQ-A30.MELD:INQ-A35.MELD'!H193)*0.1,"Warnung","")</f>
        <v/>
      </c>
      <c r="Y193" s="177" t="str">
        <f>IF('INQ-A50.MELD'!N193&gt;SUM('INQ-A30.MELD:INQ-A35.MELD'!I193:K193)*0.1,"Warnung","")</f>
        <v/>
      </c>
    </row>
    <row r="194" spans="1:25" s="340" customFormat="1" ht="15.95" customHeight="1" x14ac:dyDescent="0.2">
      <c r="A194" s="77"/>
      <c r="B194" s="90" t="s">
        <v>400</v>
      </c>
      <c r="C194" s="168" t="s">
        <v>832</v>
      </c>
      <c r="D194" s="64" t="s">
        <v>258</v>
      </c>
      <c r="E194" s="4">
        <v>207</v>
      </c>
      <c r="F194" s="63"/>
      <c r="G194" s="63"/>
      <c r="H194" s="63"/>
      <c r="I194" s="63"/>
      <c r="K194" s="63"/>
      <c r="L194" s="63"/>
      <c r="M194" s="63"/>
      <c r="N194" s="63"/>
      <c r="O194" s="4">
        <v>207</v>
      </c>
      <c r="Q194" s="177" t="str">
        <f>IF('INQ-A50.MELD'!F194&gt;SUM('INQ-A30.MELD:INQ-A35.MELD'!M194)*0.1,"Warnung","")</f>
        <v/>
      </c>
      <c r="R194" s="177" t="str">
        <f>IF('INQ-A50.MELD'!G194&gt;SUM('INQ-A30.MELD:INQ-A35.MELD'!N194)*0.1,"Warnung","")</f>
        <v/>
      </c>
      <c r="S194" s="177" t="str">
        <f>IF('INQ-A50.MELD'!H194&gt;SUM('INQ-A30.MELD:INQ-A35.MELD'!O194)*0.1,"Warnung","")</f>
        <v/>
      </c>
      <c r="T194" s="177" t="str">
        <f>IF('INQ-A50.MELD'!I194&gt;SUM('INQ-A30.MELD:INQ-A35.MELD'!P194:R194)*0.1,"Warnung","")</f>
        <v/>
      </c>
      <c r="U194" s="341"/>
      <c r="V194" s="177" t="str">
        <f>IF('INQ-A50.MELD'!K194&gt;SUM('INQ-A30.MELD:INQ-A35.MELD'!F194)*0.1,"Warnung","")</f>
        <v/>
      </c>
      <c r="W194" s="177" t="str">
        <f>IF('INQ-A50.MELD'!L194&gt;SUM('INQ-A30.MELD:INQ-A35.MELD'!G194)*0.1,"Warnung","")</f>
        <v/>
      </c>
      <c r="X194" s="177" t="str">
        <f>IF('INQ-A50.MELD'!M194&gt;SUM('INQ-A30.MELD:INQ-A35.MELD'!H194)*0.1,"Warnung","")</f>
        <v/>
      </c>
      <c r="Y194" s="177" t="str">
        <f>IF('INQ-A50.MELD'!N194&gt;SUM('INQ-A30.MELD:INQ-A35.MELD'!I194:K194)*0.1,"Warnung","")</f>
        <v/>
      </c>
    </row>
    <row r="195" spans="1:25" s="340" customFormat="1" ht="15.95" customHeight="1" x14ac:dyDescent="0.2">
      <c r="A195" s="77"/>
      <c r="B195" s="90" t="s">
        <v>400</v>
      </c>
      <c r="C195" s="168" t="s">
        <v>833</v>
      </c>
      <c r="D195" s="96" t="s">
        <v>250</v>
      </c>
      <c r="E195" s="4">
        <v>211</v>
      </c>
      <c r="F195" s="63"/>
      <c r="G195" s="63"/>
      <c r="H195" s="63"/>
      <c r="I195" s="63"/>
      <c r="K195" s="63"/>
      <c r="L195" s="63"/>
      <c r="M195" s="63"/>
      <c r="N195" s="63"/>
      <c r="O195" s="4">
        <v>211</v>
      </c>
      <c r="Q195" s="177" t="str">
        <f>IF('INQ-A50.MELD'!F195&gt;SUM('INQ-A30.MELD:INQ-A35.MELD'!M195)*0.1,"Warnung","")</f>
        <v/>
      </c>
      <c r="R195" s="177" t="str">
        <f>IF('INQ-A50.MELD'!G195&gt;SUM('INQ-A30.MELD:INQ-A35.MELD'!N195)*0.1,"Warnung","")</f>
        <v/>
      </c>
      <c r="S195" s="177" t="str">
        <f>IF('INQ-A50.MELD'!H195&gt;SUM('INQ-A30.MELD:INQ-A35.MELD'!O195)*0.1,"Warnung","")</f>
        <v/>
      </c>
      <c r="T195" s="177" t="str">
        <f>IF('INQ-A50.MELD'!I195&gt;SUM('INQ-A30.MELD:INQ-A35.MELD'!P195:R195)*0.1,"Warnung","")</f>
        <v/>
      </c>
      <c r="U195" s="341"/>
      <c r="V195" s="177" t="str">
        <f>IF('INQ-A50.MELD'!K195&gt;SUM('INQ-A30.MELD:INQ-A35.MELD'!F195)*0.1,"Warnung","")</f>
        <v/>
      </c>
      <c r="W195" s="177" t="str">
        <f>IF('INQ-A50.MELD'!L195&gt;SUM('INQ-A30.MELD:INQ-A35.MELD'!G195)*0.1,"Warnung","")</f>
        <v/>
      </c>
      <c r="X195" s="177" t="str">
        <f>IF('INQ-A50.MELD'!M195&gt;SUM('INQ-A30.MELD:INQ-A35.MELD'!H195)*0.1,"Warnung","")</f>
        <v/>
      </c>
      <c r="Y195" s="177" t="str">
        <f>IF('INQ-A50.MELD'!N195&gt;SUM('INQ-A30.MELD:INQ-A35.MELD'!I195:K195)*0.1,"Warnung","")</f>
        <v/>
      </c>
    </row>
    <row r="196" spans="1:25" ht="35.1" customHeight="1" thickBot="1" x14ac:dyDescent="0.25">
      <c r="A196" s="77"/>
      <c r="B196" s="118" t="s">
        <v>408</v>
      </c>
      <c r="C196" s="119"/>
      <c r="D196" s="117" t="s">
        <v>1061</v>
      </c>
      <c r="E196" s="4"/>
      <c r="F196" s="315">
        <f>SUM(F197:F229)</f>
        <v>0</v>
      </c>
      <c r="G196" s="315">
        <f>SUM(G197:G229)</f>
        <v>0</v>
      </c>
      <c r="H196" s="315">
        <f>SUM(H197:H229)</f>
        <v>0</v>
      </c>
      <c r="I196" s="315">
        <f>SUM(I197:I229)</f>
        <v>0</v>
      </c>
      <c r="K196" s="315">
        <f>SUM(K197:K229)</f>
        <v>0</v>
      </c>
      <c r="L196" s="315">
        <f>SUM(L197:L229)</f>
        <v>0</v>
      </c>
      <c r="M196" s="315">
        <f>SUM(M197:M229)</f>
        <v>0</v>
      </c>
      <c r="N196" s="315">
        <f>SUM(N197:N229)</f>
        <v>0</v>
      </c>
      <c r="O196" s="4"/>
    </row>
    <row r="197" spans="1:25" ht="15.95" customHeight="1" thickTop="1" x14ac:dyDescent="0.2">
      <c r="A197" s="77"/>
      <c r="B197" s="90" t="s">
        <v>408</v>
      </c>
      <c r="C197" s="102" t="s">
        <v>496</v>
      </c>
      <c r="D197" s="64" t="s">
        <v>259</v>
      </c>
      <c r="E197" s="4">
        <v>171</v>
      </c>
      <c r="F197" s="9"/>
      <c r="G197" s="9"/>
      <c r="H197" s="9"/>
      <c r="I197" s="9"/>
      <c r="K197" s="9"/>
      <c r="L197" s="9"/>
      <c r="M197" s="9"/>
      <c r="N197" s="9"/>
      <c r="O197" s="4">
        <v>171</v>
      </c>
      <c r="Q197" s="177" t="str">
        <f>IF('INQ-A50.MELD'!F197&gt;SUM('INQ-A30.MELD:INQ-A35.MELD'!M197)*0.1,"Warnung","")</f>
        <v/>
      </c>
      <c r="R197" s="177" t="str">
        <f>IF('INQ-A50.MELD'!G197&gt;SUM('INQ-A30.MELD:INQ-A35.MELD'!N197)*0.1,"Warnung","")</f>
        <v/>
      </c>
      <c r="S197" s="177" t="str">
        <f>IF('INQ-A50.MELD'!H197&gt;SUM('INQ-A30.MELD:INQ-A35.MELD'!O197)*0.1,"Warnung","")</f>
        <v/>
      </c>
      <c r="T197" s="177" t="str">
        <f>IF('INQ-A50.MELD'!I197&gt;SUM('INQ-A30.MELD:INQ-A35.MELD'!P197:R197)*0.1,"Warnung","")</f>
        <v/>
      </c>
      <c r="U197" s="341"/>
      <c r="V197" s="177" t="str">
        <f>IF('INQ-A50.MELD'!K197&gt;SUM('INQ-A30.MELD:INQ-A35.MELD'!F197)*0.1,"Warnung","")</f>
        <v/>
      </c>
      <c r="W197" s="177" t="str">
        <f>IF('INQ-A50.MELD'!L197&gt;SUM('INQ-A30.MELD:INQ-A35.MELD'!G197)*0.1,"Warnung","")</f>
        <v/>
      </c>
      <c r="X197" s="177" t="str">
        <f>IF('INQ-A50.MELD'!M197&gt;SUM('INQ-A30.MELD:INQ-A35.MELD'!H197)*0.1,"Warnung","")</f>
        <v/>
      </c>
      <c r="Y197" s="177" t="str">
        <f>IF('INQ-A50.MELD'!N197&gt;SUM('INQ-A30.MELD:INQ-A35.MELD'!I197:K197)*0.1,"Warnung","")</f>
        <v/>
      </c>
    </row>
    <row r="198" spans="1:25" s="340" customFormat="1" ht="15.95" customHeight="1" x14ac:dyDescent="0.2">
      <c r="A198" s="77"/>
      <c r="B198" s="90" t="s">
        <v>408</v>
      </c>
      <c r="C198" s="102" t="s">
        <v>497</v>
      </c>
      <c r="D198" s="64" t="s">
        <v>260</v>
      </c>
      <c r="E198" s="4">
        <v>173</v>
      </c>
      <c r="F198" s="9"/>
      <c r="G198" s="9"/>
      <c r="H198" s="9"/>
      <c r="I198" s="9"/>
      <c r="K198" s="9"/>
      <c r="L198" s="9"/>
      <c r="M198" s="9"/>
      <c r="N198" s="9"/>
      <c r="O198" s="4">
        <v>173</v>
      </c>
      <c r="Q198" s="177" t="str">
        <f>IF('INQ-A50.MELD'!F198&gt;SUM('INQ-A30.MELD:INQ-A35.MELD'!M198)*0.1,"Warnung","")</f>
        <v/>
      </c>
      <c r="R198" s="177" t="str">
        <f>IF('INQ-A50.MELD'!G198&gt;SUM('INQ-A30.MELD:INQ-A35.MELD'!N198)*0.1,"Warnung","")</f>
        <v/>
      </c>
      <c r="S198" s="177" t="str">
        <f>IF('INQ-A50.MELD'!H198&gt;SUM('INQ-A30.MELD:INQ-A35.MELD'!O198)*0.1,"Warnung","")</f>
        <v/>
      </c>
      <c r="T198" s="177" t="str">
        <f>IF('INQ-A50.MELD'!I198&gt;SUM('INQ-A30.MELD:INQ-A35.MELD'!P198:R198)*0.1,"Warnung","")</f>
        <v/>
      </c>
      <c r="U198" s="341"/>
      <c r="V198" s="177" t="str">
        <f>IF('INQ-A50.MELD'!K198&gt;SUM('INQ-A30.MELD:INQ-A35.MELD'!F198)*0.1,"Warnung","")</f>
        <v/>
      </c>
      <c r="W198" s="177" t="str">
        <f>IF('INQ-A50.MELD'!L198&gt;SUM('INQ-A30.MELD:INQ-A35.MELD'!G198)*0.1,"Warnung","")</f>
        <v/>
      </c>
      <c r="X198" s="177" t="str">
        <f>IF('INQ-A50.MELD'!M198&gt;SUM('INQ-A30.MELD:INQ-A35.MELD'!H198)*0.1,"Warnung","")</f>
        <v/>
      </c>
      <c r="Y198" s="177" t="str">
        <f>IF('INQ-A50.MELD'!N198&gt;SUM('INQ-A30.MELD:INQ-A35.MELD'!I198:K198)*0.1,"Warnung","")</f>
        <v/>
      </c>
    </row>
    <row r="199" spans="1:25" s="340" customFormat="1" ht="15.95" customHeight="1" x14ac:dyDescent="0.2">
      <c r="A199" s="77"/>
      <c r="B199" s="90" t="s">
        <v>408</v>
      </c>
      <c r="C199" s="102" t="s">
        <v>498</v>
      </c>
      <c r="D199" s="64" t="s">
        <v>261</v>
      </c>
      <c r="E199" s="4">
        <v>174</v>
      </c>
      <c r="F199" s="9"/>
      <c r="G199" s="9"/>
      <c r="H199" s="9"/>
      <c r="I199" s="9"/>
      <c r="K199" s="9"/>
      <c r="L199" s="9"/>
      <c r="M199" s="9"/>
      <c r="N199" s="9"/>
      <c r="O199" s="4">
        <v>174</v>
      </c>
      <c r="Q199" s="177" t="str">
        <f>IF('INQ-A50.MELD'!F199&gt;SUM('INQ-A30.MELD:INQ-A35.MELD'!M199)*0.1,"Warnung","")</f>
        <v/>
      </c>
      <c r="R199" s="177" t="str">
        <f>IF('INQ-A50.MELD'!G199&gt;SUM('INQ-A30.MELD:INQ-A35.MELD'!N199)*0.1,"Warnung","")</f>
        <v/>
      </c>
      <c r="S199" s="177" t="str">
        <f>IF('INQ-A50.MELD'!H199&gt;SUM('INQ-A30.MELD:INQ-A35.MELD'!O199)*0.1,"Warnung","")</f>
        <v/>
      </c>
      <c r="T199" s="177" t="str">
        <f>IF('INQ-A50.MELD'!I199&gt;SUM('INQ-A30.MELD:INQ-A35.MELD'!P199:R199)*0.1,"Warnung","")</f>
        <v/>
      </c>
      <c r="U199" s="341"/>
      <c r="V199" s="177" t="str">
        <f>IF('INQ-A50.MELD'!K199&gt;SUM('INQ-A30.MELD:INQ-A35.MELD'!F199)*0.1,"Warnung","")</f>
        <v/>
      </c>
      <c r="W199" s="177" t="str">
        <f>IF('INQ-A50.MELD'!L199&gt;SUM('INQ-A30.MELD:INQ-A35.MELD'!G199)*0.1,"Warnung","")</f>
        <v/>
      </c>
      <c r="X199" s="177" t="str">
        <f>IF('INQ-A50.MELD'!M199&gt;SUM('INQ-A30.MELD:INQ-A35.MELD'!H199)*0.1,"Warnung","")</f>
        <v/>
      </c>
      <c r="Y199" s="177" t="str">
        <f>IF('INQ-A50.MELD'!N199&gt;SUM('INQ-A30.MELD:INQ-A35.MELD'!I199:K199)*0.1,"Warnung","")</f>
        <v/>
      </c>
    </row>
    <row r="200" spans="1:25" s="340" customFormat="1" ht="15.95" customHeight="1" x14ac:dyDescent="0.2">
      <c r="A200" s="77"/>
      <c r="B200" s="90" t="s">
        <v>408</v>
      </c>
      <c r="C200" s="102" t="s">
        <v>925</v>
      </c>
      <c r="D200" s="64" t="s">
        <v>262</v>
      </c>
      <c r="E200" s="4">
        <v>176</v>
      </c>
      <c r="F200" s="9"/>
      <c r="G200" s="9"/>
      <c r="H200" s="9"/>
      <c r="I200" s="9"/>
      <c r="K200" s="9"/>
      <c r="L200" s="9"/>
      <c r="M200" s="9"/>
      <c r="N200" s="9"/>
      <c r="O200" s="4">
        <v>176</v>
      </c>
      <c r="Q200" s="177" t="str">
        <f>IF('INQ-A50.MELD'!F200&gt;SUM('INQ-A30.MELD:INQ-A35.MELD'!M200)*0.1,"Warnung","")</f>
        <v/>
      </c>
      <c r="R200" s="177" t="str">
        <f>IF('INQ-A50.MELD'!G200&gt;SUM('INQ-A30.MELD:INQ-A35.MELD'!N200)*0.1,"Warnung","")</f>
        <v/>
      </c>
      <c r="S200" s="177" t="str">
        <f>IF('INQ-A50.MELD'!H200&gt;SUM('INQ-A30.MELD:INQ-A35.MELD'!O200)*0.1,"Warnung","")</f>
        <v/>
      </c>
      <c r="T200" s="177" t="str">
        <f>IF('INQ-A50.MELD'!I200&gt;SUM('INQ-A30.MELD:INQ-A35.MELD'!P200:R200)*0.1,"Warnung","")</f>
        <v/>
      </c>
      <c r="U200" s="341"/>
      <c r="V200" s="177" t="str">
        <f>IF('INQ-A50.MELD'!K200&gt;SUM('INQ-A30.MELD:INQ-A35.MELD'!F200)*0.1,"Warnung","")</f>
        <v/>
      </c>
      <c r="W200" s="177" t="str">
        <f>IF('INQ-A50.MELD'!L200&gt;SUM('INQ-A30.MELD:INQ-A35.MELD'!G200)*0.1,"Warnung","")</f>
        <v/>
      </c>
      <c r="X200" s="177" t="str">
        <f>IF('INQ-A50.MELD'!M200&gt;SUM('INQ-A30.MELD:INQ-A35.MELD'!H200)*0.1,"Warnung","")</f>
        <v/>
      </c>
      <c r="Y200" s="177" t="str">
        <f>IF('INQ-A50.MELD'!N200&gt;SUM('INQ-A30.MELD:INQ-A35.MELD'!I200:K200)*0.1,"Warnung","")</f>
        <v/>
      </c>
    </row>
    <row r="201" spans="1:25" s="340" customFormat="1" ht="15.95" customHeight="1" x14ac:dyDescent="0.2">
      <c r="A201" s="77"/>
      <c r="B201" s="90" t="s">
        <v>408</v>
      </c>
      <c r="C201" s="102" t="s">
        <v>99</v>
      </c>
      <c r="D201" s="64" t="s">
        <v>100</v>
      </c>
      <c r="E201" s="4">
        <v>177</v>
      </c>
      <c r="F201" s="9"/>
      <c r="G201" s="9"/>
      <c r="H201" s="9"/>
      <c r="I201" s="9"/>
      <c r="K201" s="9"/>
      <c r="L201" s="9"/>
      <c r="M201" s="9"/>
      <c r="N201" s="9"/>
      <c r="O201" s="4">
        <v>177</v>
      </c>
      <c r="Q201" s="177" t="str">
        <f>IF('INQ-A50.MELD'!F201&gt;SUM('INQ-A30.MELD:INQ-A35.MELD'!M201)*0.1,"Warnung","")</f>
        <v/>
      </c>
      <c r="R201" s="177" t="str">
        <f>IF('INQ-A50.MELD'!G201&gt;SUM('INQ-A30.MELD:INQ-A35.MELD'!N201)*0.1,"Warnung","")</f>
        <v/>
      </c>
      <c r="S201" s="177" t="str">
        <f>IF('INQ-A50.MELD'!H201&gt;SUM('INQ-A30.MELD:INQ-A35.MELD'!O201)*0.1,"Warnung","")</f>
        <v/>
      </c>
      <c r="T201" s="177" t="str">
        <f>IF('INQ-A50.MELD'!I201&gt;SUM('INQ-A30.MELD:INQ-A35.MELD'!P201:R201)*0.1,"Warnung","")</f>
        <v/>
      </c>
      <c r="U201" s="341"/>
      <c r="V201" s="177" t="str">
        <f>IF('INQ-A50.MELD'!K201&gt;SUM('INQ-A30.MELD:INQ-A35.MELD'!F201)*0.1,"Warnung","")</f>
        <v/>
      </c>
      <c r="W201" s="177" t="str">
        <f>IF('INQ-A50.MELD'!L201&gt;SUM('INQ-A30.MELD:INQ-A35.MELD'!G201)*0.1,"Warnung","")</f>
        <v/>
      </c>
      <c r="X201" s="177" t="str">
        <f>IF('INQ-A50.MELD'!M201&gt;SUM('INQ-A30.MELD:INQ-A35.MELD'!H201)*0.1,"Warnung","")</f>
        <v/>
      </c>
      <c r="Y201" s="177" t="str">
        <f>IF('INQ-A50.MELD'!N201&gt;SUM('INQ-A30.MELD:INQ-A35.MELD'!I201:K201)*0.1,"Warnung","")</f>
        <v/>
      </c>
    </row>
    <row r="202" spans="1:25" s="340" customFormat="1" ht="15.95" customHeight="1" x14ac:dyDescent="0.2">
      <c r="A202" s="77"/>
      <c r="B202" s="90" t="s">
        <v>408</v>
      </c>
      <c r="C202" s="102" t="s">
        <v>926</v>
      </c>
      <c r="D202" s="64" t="s">
        <v>101</v>
      </c>
      <c r="E202" s="4">
        <v>178</v>
      </c>
      <c r="F202" s="9"/>
      <c r="G202" s="9"/>
      <c r="H202" s="9"/>
      <c r="I202" s="9"/>
      <c r="K202" s="9"/>
      <c r="L202" s="9"/>
      <c r="M202" s="9"/>
      <c r="N202" s="9"/>
      <c r="O202" s="4">
        <v>178</v>
      </c>
      <c r="Q202" s="177" t="str">
        <f>IF('INQ-A50.MELD'!F202&gt;SUM('INQ-A30.MELD:INQ-A35.MELD'!M202)*0.1,"Warnung","")</f>
        <v/>
      </c>
      <c r="R202" s="177" t="str">
        <f>IF('INQ-A50.MELD'!G202&gt;SUM('INQ-A30.MELD:INQ-A35.MELD'!N202)*0.1,"Warnung","")</f>
        <v/>
      </c>
      <c r="S202" s="177" t="str">
        <f>IF('INQ-A50.MELD'!H202&gt;SUM('INQ-A30.MELD:INQ-A35.MELD'!O202)*0.1,"Warnung","")</f>
        <v/>
      </c>
      <c r="T202" s="177" t="str">
        <f>IF('INQ-A50.MELD'!I202&gt;SUM('INQ-A30.MELD:INQ-A35.MELD'!P202:R202)*0.1,"Warnung","")</f>
        <v/>
      </c>
      <c r="U202" s="341"/>
      <c r="V202" s="177" t="str">
        <f>IF('INQ-A50.MELD'!K202&gt;SUM('INQ-A30.MELD:INQ-A35.MELD'!F202)*0.1,"Warnung","")</f>
        <v/>
      </c>
      <c r="W202" s="177" t="str">
        <f>IF('INQ-A50.MELD'!L202&gt;SUM('INQ-A30.MELD:INQ-A35.MELD'!G202)*0.1,"Warnung","")</f>
        <v/>
      </c>
      <c r="X202" s="177" t="str">
        <f>IF('INQ-A50.MELD'!M202&gt;SUM('INQ-A30.MELD:INQ-A35.MELD'!H202)*0.1,"Warnung","")</f>
        <v/>
      </c>
      <c r="Y202" s="177" t="str">
        <f>IF('INQ-A50.MELD'!N202&gt;SUM('INQ-A30.MELD:INQ-A35.MELD'!I202:K202)*0.1,"Warnung","")</f>
        <v/>
      </c>
    </row>
    <row r="203" spans="1:25" s="340" customFormat="1" ht="15.95" customHeight="1" x14ac:dyDescent="0.2">
      <c r="A203" s="77"/>
      <c r="B203" s="90" t="s">
        <v>408</v>
      </c>
      <c r="C203" s="102" t="s">
        <v>367</v>
      </c>
      <c r="D203" s="96" t="s">
        <v>102</v>
      </c>
      <c r="E203" s="4">
        <v>179</v>
      </c>
      <c r="F203" s="9"/>
      <c r="G203" s="9"/>
      <c r="H203" s="9"/>
      <c r="I203" s="9"/>
      <c r="K203" s="9"/>
      <c r="L203" s="9"/>
      <c r="M203" s="9"/>
      <c r="N203" s="9"/>
      <c r="O203" s="4">
        <v>179</v>
      </c>
      <c r="Q203" s="177" t="str">
        <f>IF('INQ-A50.MELD'!F203&gt;SUM('INQ-A30.MELD:INQ-A35.MELD'!M203)*0.1,"Warnung","")</f>
        <v/>
      </c>
      <c r="R203" s="177" t="str">
        <f>IF('INQ-A50.MELD'!G203&gt;SUM('INQ-A30.MELD:INQ-A35.MELD'!N203)*0.1,"Warnung","")</f>
        <v/>
      </c>
      <c r="S203" s="177" t="str">
        <f>IF('INQ-A50.MELD'!H203&gt;SUM('INQ-A30.MELD:INQ-A35.MELD'!O203)*0.1,"Warnung","")</f>
        <v/>
      </c>
      <c r="T203" s="177" t="str">
        <f>IF('INQ-A50.MELD'!I203&gt;SUM('INQ-A30.MELD:INQ-A35.MELD'!P203:R203)*0.1,"Warnung","")</f>
        <v/>
      </c>
      <c r="U203" s="341"/>
      <c r="V203" s="177" t="str">
        <f>IF('INQ-A50.MELD'!K203&gt;SUM('INQ-A30.MELD:INQ-A35.MELD'!F203)*0.1,"Warnung","")</f>
        <v/>
      </c>
      <c r="W203" s="177" t="str">
        <f>IF('INQ-A50.MELD'!L203&gt;SUM('INQ-A30.MELD:INQ-A35.MELD'!G203)*0.1,"Warnung","")</f>
        <v/>
      </c>
      <c r="X203" s="177" t="str">
        <f>IF('INQ-A50.MELD'!M203&gt;SUM('INQ-A30.MELD:INQ-A35.MELD'!H203)*0.1,"Warnung","")</f>
        <v/>
      </c>
      <c r="Y203" s="177" t="str">
        <f>IF('INQ-A50.MELD'!N203&gt;SUM('INQ-A30.MELD:INQ-A35.MELD'!I203:K203)*0.1,"Warnung","")</f>
        <v/>
      </c>
    </row>
    <row r="204" spans="1:25" s="340" customFormat="1" ht="15.95" customHeight="1" x14ac:dyDescent="0.2">
      <c r="A204" s="77"/>
      <c r="B204" s="90" t="s">
        <v>408</v>
      </c>
      <c r="C204" s="102" t="s">
        <v>103</v>
      </c>
      <c r="D204" s="64" t="s">
        <v>104</v>
      </c>
      <c r="E204" s="4">
        <v>180</v>
      </c>
      <c r="F204" s="9"/>
      <c r="G204" s="9"/>
      <c r="H204" s="9"/>
      <c r="I204" s="9"/>
      <c r="K204" s="9"/>
      <c r="L204" s="9"/>
      <c r="M204" s="9"/>
      <c r="N204" s="9"/>
      <c r="O204" s="4">
        <v>180</v>
      </c>
      <c r="Q204" s="177" t="str">
        <f>IF('INQ-A50.MELD'!F204&gt;SUM('INQ-A30.MELD:INQ-A35.MELD'!M204)*0.1,"Warnung","")</f>
        <v/>
      </c>
      <c r="R204" s="177" t="str">
        <f>IF('INQ-A50.MELD'!G204&gt;SUM('INQ-A30.MELD:INQ-A35.MELD'!N204)*0.1,"Warnung","")</f>
        <v/>
      </c>
      <c r="S204" s="177" t="str">
        <f>IF('INQ-A50.MELD'!H204&gt;SUM('INQ-A30.MELD:INQ-A35.MELD'!O204)*0.1,"Warnung","")</f>
        <v/>
      </c>
      <c r="T204" s="177" t="str">
        <f>IF('INQ-A50.MELD'!I204&gt;SUM('INQ-A30.MELD:INQ-A35.MELD'!P204:R204)*0.1,"Warnung","")</f>
        <v/>
      </c>
      <c r="U204" s="341"/>
      <c r="V204" s="177" t="str">
        <f>IF('INQ-A50.MELD'!K204&gt;SUM('INQ-A30.MELD:INQ-A35.MELD'!F204)*0.1,"Warnung","")</f>
        <v/>
      </c>
      <c r="W204" s="177" t="str">
        <f>IF('INQ-A50.MELD'!L204&gt;SUM('INQ-A30.MELD:INQ-A35.MELD'!G204)*0.1,"Warnung","")</f>
        <v/>
      </c>
      <c r="X204" s="177" t="str">
        <f>IF('INQ-A50.MELD'!M204&gt;SUM('INQ-A30.MELD:INQ-A35.MELD'!H204)*0.1,"Warnung","")</f>
        <v/>
      </c>
      <c r="Y204" s="177" t="str">
        <f>IF('INQ-A50.MELD'!N204&gt;SUM('INQ-A30.MELD:INQ-A35.MELD'!I204:K204)*0.1,"Warnung","")</f>
        <v/>
      </c>
    </row>
    <row r="205" spans="1:25" s="442" customFormat="1" ht="15.95" customHeight="1" x14ac:dyDescent="0.2">
      <c r="A205" s="77"/>
      <c r="B205" s="90" t="s">
        <v>408</v>
      </c>
      <c r="C205" s="168" t="s">
        <v>924</v>
      </c>
      <c r="D205" s="64" t="s">
        <v>98</v>
      </c>
      <c r="E205" s="4">
        <v>182</v>
      </c>
      <c r="F205" s="9"/>
      <c r="G205" s="9"/>
      <c r="H205" s="9"/>
      <c r="I205" s="9"/>
      <c r="K205" s="9"/>
      <c r="L205" s="9"/>
      <c r="M205" s="9"/>
      <c r="N205" s="9"/>
      <c r="O205" s="4">
        <v>182</v>
      </c>
      <c r="Q205" s="177" t="str">
        <f>IF('INQ-A50.MELD'!F205&gt;SUM('INQ-A30.MELD:INQ-A35.MELD'!M205)*0.1,"Warnung","")</f>
        <v/>
      </c>
      <c r="R205" s="177" t="str">
        <f>IF('INQ-A50.MELD'!G205&gt;SUM('INQ-A30.MELD:INQ-A35.MELD'!N205)*0.1,"Warnung","")</f>
        <v/>
      </c>
      <c r="S205" s="177" t="str">
        <f>IF('INQ-A50.MELD'!H205&gt;SUM('INQ-A30.MELD:INQ-A35.MELD'!O205)*0.1,"Warnung","")</f>
        <v/>
      </c>
      <c r="T205" s="177" t="str">
        <f>IF('INQ-A50.MELD'!I205&gt;SUM('INQ-A30.MELD:INQ-A35.MELD'!P205:R205)*0.1,"Warnung","")</f>
        <v/>
      </c>
      <c r="V205" s="177" t="str">
        <f>IF('INQ-A50.MELD'!K205&gt;SUM('INQ-A30.MELD:INQ-A35.MELD'!F205)*0.1,"Warnung","")</f>
        <v/>
      </c>
      <c r="W205" s="177" t="str">
        <f>IF('INQ-A50.MELD'!L205&gt;SUM('INQ-A30.MELD:INQ-A35.MELD'!G205)*0.1,"Warnung","")</f>
        <v/>
      </c>
      <c r="X205" s="177" t="str">
        <f>IF('INQ-A50.MELD'!M205&gt;SUM('INQ-A30.MELD:INQ-A35.MELD'!H205)*0.1,"Warnung","")</f>
        <v/>
      </c>
      <c r="Y205" s="177" t="str">
        <f>IF('INQ-A50.MELD'!N205&gt;SUM('INQ-A30.MELD:INQ-A35.MELD'!I205:K205)*0.1,"Warnung","")</f>
        <v/>
      </c>
    </row>
    <row r="206" spans="1:25" s="340" customFormat="1" ht="15.95" customHeight="1" x14ac:dyDescent="0.2">
      <c r="A206" s="77"/>
      <c r="B206" s="90" t="s">
        <v>408</v>
      </c>
      <c r="C206" s="102" t="s">
        <v>105</v>
      </c>
      <c r="D206" s="64" t="s">
        <v>106</v>
      </c>
      <c r="E206" s="4">
        <v>184</v>
      </c>
      <c r="F206" s="9"/>
      <c r="G206" s="9"/>
      <c r="H206" s="9"/>
      <c r="I206" s="9"/>
      <c r="K206" s="9"/>
      <c r="L206" s="9"/>
      <c r="M206" s="9"/>
      <c r="N206" s="9"/>
      <c r="O206" s="4">
        <v>184</v>
      </c>
      <c r="Q206" s="177" t="str">
        <f>IF('INQ-A50.MELD'!F206&gt;SUM('INQ-A30.MELD:INQ-A35.MELD'!M206)*0.1,"Warnung","")</f>
        <v/>
      </c>
      <c r="R206" s="177" t="str">
        <f>IF('INQ-A50.MELD'!G206&gt;SUM('INQ-A30.MELD:INQ-A35.MELD'!N206)*0.1,"Warnung","")</f>
        <v/>
      </c>
      <c r="S206" s="177" t="str">
        <f>IF('INQ-A50.MELD'!H206&gt;SUM('INQ-A30.MELD:INQ-A35.MELD'!O206)*0.1,"Warnung","")</f>
        <v/>
      </c>
      <c r="T206" s="177" t="str">
        <f>IF('INQ-A50.MELD'!I206&gt;SUM('INQ-A30.MELD:INQ-A35.MELD'!P206:R206)*0.1,"Warnung","")</f>
        <v/>
      </c>
      <c r="U206" s="341"/>
      <c r="V206" s="177" t="str">
        <f>IF('INQ-A50.MELD'!K206&gt;SUM('INQ-A30.MELD:INQ-A35.MELD'!F206)*0.1,"Warnung","")</f>
        <v/>
      </c>
      <c r="W206" s="177" t="str">
        <f>IF('INQ-A50.MELD'!L206&gt;SUM('INQ-A30.MELD:INQ-A35.MELD'!G206)*0.1,"Warnung","")</f>
        <v/>
      </c>
      <c r="X206" s="177" t="str">
        <f>IF('INQ-A50.MELD'!M206&gt;SUM('INQ-A30.MELD:INQ-A35.MELD'!H206)*0.1,"Warnung","")</f>
        <v/>
      </c>
      <c r="Y206" s="177" t="str">
        <f>IF('INQ-A50.MELD'!N206&gt;SUM('INQ-A30.MELD:INQ-A35.MELD'!I206:K206)*0.1,"Warnung","")</f>
        <v/>
      </c>
    </row>
    <row r="207" spans="1:25" s="340" customFormat="1" ht="15.95" customHeight="1" x14ac:dyDescent="0.2">
      <c r="A207" s="77"/>
      <c r="B207" s="90" t="s">
        <v>408</v>
      </c>
      <c r="C207" s="102" t="s">
        <v>499</v>
      </c>
      <c r="D207" s="64" t="s">
        <v>263</v>
      </c>
      <c r="E207" s="4">
        <v>187</v>
      </c>
      <c r="F207" s="9"/>
      <c r="G207" s="9"/>
      <c r="H207" s="9"/>
      <c r="I207" s="9"/>
      <c r="K207" s="9"/>
      <c r="L207" s="9"/>
      <c r="M207" s="9"/>
      <c r="N207" s="9"/>
      <c r="O207" s="4">
        <v>187</v>
      </c>
      <c r="Q207" s="177" t="str">
        <f>IF('INQ-A50.MELD'!F207&gt;SUM('INQ-A30.MELD:INQ-A35.MELD'!M207)*0.1,"Warnung","")</f>
        <v/>
      </c>
      <c r="R207" s="177" t="str">
        <f>IF('INQ-A50.MELD'!G207&gt;SUM('INQ-A30.MELD:INQ-A35.MELD'!N207)*0.1,"Warnung","")</f>
        <v/>
      </c>
      <c r="S207" s="177" t="str">
        <f>IF('INQ-A50.MELD'!H207&gt;SUM('INQ-A30.MELD:INQ-A35.MELD'!O207)*0.1,"Warnung","")</f>
        <v/>
      </c>
      <c r="T207" s="177" t="str">
        <f>IF('INQ-A50.MELD'!I207&gt;SUM('INQ-A30.MELD:INQ-A35.MELD'!P207:R207)*0.1,"Warnung","")</f>
        <v/>
      </c>
      <c r="U207" s="341"/>
      <c r="V207" s="177" t="str">
        <f>IF('INQ-A50.MELD'!K207&gt;SUM('INQ-A30.MELD:INQ-A35.MELD'!F207)*0.1,"Warnung","")</f>
        <v/>
      </c>
      <c r="W207" s="177" t="str">
        <f>IF('INQ-A50.MELD'!L207&gt;SUM('INQ-A30.MELD:INQ-A35.MELD'!G207)*0.1,"Warnung","")</f>
        <v/>
      </c>
      <c r="X207" s="177" t="str">
        <f>IF('INQ-A50.MELD'!M207&gt;SUM('INQ-A30.MELD:INQ-A35.MELD'!H207)*0.1,"Warnung","")</f>
        <v/>
      </c>
      <c r="Y207" s="177" t="str">
        <f>IF('INQ-A50.MELD'!N207&gt;SUM('INQ-A30.MELD:INQ-A35.MELD'!I207:K207)*0.1,"Warnung","")</f>
        <v/>
      </c>
    </row>
    <row r="208" spans="1:25" s="340" customFormat="1" ht="15.95" customHeight="1" x14ac:dyDescent="0.2">
      <c r="A208" s="77"/>
      <c r="B208" s="90" t="s">
        <v>408</v>
      </c>
      <c r="C208" s="102" t="s">
        <v>500</v>
      </c>
      <c r="D208" s="64" t="s">
        <v>264</v>
      </c>
      <c r="E208" s="4">
        <v>213</v>
      </c>
      <c r="F208" s="9"/>
      <c r="G208" s="9"/>
      <c r="H208" s="9"/>
      <c r="I208" s="9"/>
      <c r="K208" s="9"/>
      <c r="L208" s="9"/>
      <c r="M208" s="9"/>
      <c r="N208" s="9"/>
      <c r="O208" s="4">
        <v>213</v>
      </c>
      <c r="Q208" s="177" t="str">
        <f>IF('INQ-A50.MELD'!F208&gt;SUM('INQ-A30.MELD:INQ-A35.MELD'!M208)*0.1,"Warnung","")</f>
        <v/>
      </c>
      <c r="R208" s="177" t="str">
        <f>IF('INQ-A50.MELD'!G208&gt;SUM('INQ-A30.MELD:INQ-A35.MELD'!N208)*0.1,"Warnung","")</f>
        <v/>
      </c>
      <c r="S208" s="177" t="str">
        <f>IF('INQ-A50.MELD'!H208&gt;SUM('INQ-A30.MELD:INQ-A35.MELD'!O208)*0.1,"Warnung","")</f>
        <v/>
      </c>
      <c r="T208" s="177" t="str">
        <f>IF('INQ-A50.MELD'!I208&gt;SUM('INQ-A30.MELD:INQ-A35.MELD'!P208:R208)*0.1,"Warnung","")</f>
        <v/>
      </c>
      <c r="U208" s="341"/>
      <c r="V208" s="177" t="str">
        <f>IF('INQ-A50.MELD'!K208&gt;SUM('INQ-A30.MELD:INQ-A35.MELD'!F208)*0.1,"Warnung","")</f>
        <v/>
      </c>
      <c r="W208" s="177" t="str">
        <f>IF('INQ-A50.MELD'!L208&gt;SUM('INQ-A30.MELD:INQ-A35.MELD'!G208)*0.1,"Warnung","")</f>
        <v/>
      </c>
      <c r="X208" s="177" t="str">
        <f>IF('INQ-A50.MELD'!M208&gt;SUM('INQ-A30.MELD:INQ-A35.MELD'!H208)*0.1,"Warnung","")</f>
        <v/>
      </c>
      <c r="Y208" s="177" t="str">
        <f>IF('INQ-A50.MELD'!N208&gt;SUM('INQ-A30.MELD:INQ-A35.MELD'!I208:K208)*0.1,"Warnung","")</f>
        <v/>
      </c>
    </row>
    <row r="209" spans="1:25" s="340" customFormat="1" ht="15.95" customHeight="1" x14ac:dyDescent="0.2">
      <c r="A209" s="77"/>
      <c r="B209" s="90" t="s">
        <v>408</v>
      </c>
      <c r="C209" s="102" t="s">
        <v>932</v>
      </c>
      <c r="D209" s="64" t="s">
        <v>266</v>
      </c>
      <c r="E209" s="4">
        <v>214</v>
      </c>
      <c r="F209" s="9"/>
      <c r="G209" s="9"/>
      <c r="H209" s="9"/>
      <c r="I209" s="9"/>
      <c r="K209" s="9"/>
      <c r="L209" s="9"/>
      <c r="M209" s="9"/>
      <c r="N209" s="9"/>
      <c r="O209" s="4">
        <v>214</v>
      </c>
      <c r="Q209" s="177" t="str">
        <f>IF('INQ-A50.MELD'!F209&gt;SUM('INQ-A30.MELD:INQ-A35.MELD'!M209)*0.1,"Warnung","")</f>
        <v/>
      </c>
      <c r="R209" s="177" t="str">
        <f>IF('INQ-A50.MELD'!G209&gt;SUM('INQ-A30.MELD:INQ-A35.MELD'!N209)*0.1,"Warnung","")</f>
        <v/>
      </c>
      <c r="S209" s="177" t="str">
        <f>IF('INQ-A50.MELD'!H209&gt;SUM('INQ-A30.MELD:INQ-A35.MELD'!O209)*0.1,"Warnung","")</f>
        <v/>
      </c>
      <c r="T209" s="177" t="str">
        <f>IF('INQ-A50.MELD'!I209&gt;SUM('INQ-A30.MELD:INQ-A35.MELD'!P209:R209)*0.1,"Warnung","")</f>
        <v/>
      </c>
      <c r="U209" s="341"/>
      <c r="V209" s="177" t="str">
        <f>IF('INQ-A50.MELD'!K209&gt;SUM('INQ-A30.MELD:INQ-A35.MELD'!F209)*0.1,"Warnung","")</f>
        <v/>
      </c>
      <c r="W209" s="177" t="str">
        <f>IF('INQ-A50.MELD'!L209&gt;SUM('INQ-A30.MELD:INQ-A35.MELD'!G209)*0.1,"Warnung","")</f>
        <v/>
      </c>
      <c r="X209" s="177" t="str">
        <f>IF('INQ-A50.MELD'!M209&gt;SUM('INQ-A30.MELD:INQ-A35.MELD'!H209)*0.1,"Warnung","")</f>
        <v/>
      </c>
      <c r="Y209" s="177" t="str">
        <f>IF('INQ-A50.MELD'!N209&gt;SUM('INQ-A30.MELD:INQ-A35.MELD'!I209:K209)*0.1,"Warnung","")</f>
        <v/>
      </c>
    </row>
    <row r="210" spans="1:25" s="340" customFormat="1" ht="15.95" customHeight="1" x14ac:dyDescent="0.2">
      <c r="A210" s="77"/>
      <c r="B210" s="90" t="s">
        <v>408</v>
      </c>
      <c r="C210" s="102" t="s">
        <v>501</v>
      </c>
      <c r="D210" s="64" t="s">
        <v>265</v>
      </c>
      <c r="E210" s="4">
        <v>190</v>
      </c>
      <c r="F210" s="9"/>
      <c r="G210" s="9"/>
      <c r="H210" s="9"/>
      <c r="I210" s="9"/>
      <c r="K210" s="9"/>
      <c r="L210" s="9"/>
      <c r="M210" s="9"/>
      <c r="N210" s="9"/>
      <c r="O210" s="4">
        <v>190</v>
      </c>
      <c r="Q210" s="177" t="str">
        <f>IF('INQ-A50.MELD'!F210&gt;SUM('INQ-A30.MELD:INQ-A35.MELD'!M210)*0.1,"Warnung","")</f>
        <v/>
      </c>
      <c r="R210" s="177" t="str">
        <f>IF('INQ-A50.MELD'!G210&gt;SUM('INQ-A30.MELD:INQ-A35.MELD'!N210)*0.1,"Warnung","")</f>
        <v/>
      </c>
      <c r="S210" s="177" t="str">
        <f>IF('INQ-A50.MELD'!H210&gt;SUM('INQ-A30.MELD:INQ-A35.MELD'!O210)*0.1,"Warnung","")</f>
        <v/>
      </c>
      <c r="T210" s="177" t="str">
        <f>IF('INQ-A50.MELD'!I210&gt;SUM('INQ-A30.MELD:INQ-A35.MELD'!P210:R210)*0.1,"Warnung","")</f>
        <v/>
      </c>
      <c r="U210" s="341"/>
      <c r="V210" s="177" t="str">
        <f>IF('INQ-A50.MELD'!K210&gt;SUM('INQ-A30.MELD:INQ-A35.MELD'!F210)*0.1,"Warnung","")</f>
        <v/>
      </c>
      <c r="W210" s="177" t="str">
        <f>IF('INQ-A50.MELD'!L210&gt;SUM('INQ-A30.MELD:INQ-A35.MELD'!G210)*0.1,"Warnung","")</f>
        <v/>
      </c>
      <c r="X210" s="177" t="str">
        <f>IF('INQ-A50.MELD'!M210&gt;SUM('INQ-A30.MELD:INQ-A35.MELD'!H210)*0.1,"Warnung","")</f>
        <v/>
      </c>
      <c r="Y210" s="177" t="str">
        <f>IF('INQ-A50.MELD'!N210&gt;SUM('INQ-A30.MELD:INQ-A35.MELD'!I210:K210)*0.1,"Warnung","")</f>
        <v/>
      </c>
    </row>
    <row r="211" spans="1:25" s="340" customFormat="1" ht="15.95" customHeight="1" x14ac:dyDescent="0.2">
      <c r="A211" s="77"/>
      <c r="B211" s="90" t="s">
        <v>408</v>
      </c>
      <c r="C211" s="102" t="s">
        <v>927</v>
      </c>
      <c r="D211" s="64" t="s">
        <v>107</v>
      </c>
      <c r="E211" s="4">
        <v>191</v>
      </c>
      <c r="F211" s="9"/>
      <c r="G211" s="9"/>
      <c r="H211" s="9"/>
      <c r="I211" s="9"/>
      <c r="K211" s="9"/>
      <c r="L211" s="9"/>
      <c r="M211" s="9"/>
      <c r="N211" s="9"/>
      <c r="O211" s="4">
        <v>191</v>
      </c>
      <c r="Q211" s="177" t="str">
        <f>IF('INQ-A50.MELD'!F211&gt;SUM('INQ-A30.MELD:INQ-A35.MELD'!M211)*0.1,"Warnung","")</f>
        <v/>
      </c>
      <c r="R211" s="177" t="str">
        <f>IF('INQ-A50.MELD'!G211&gt;SUM('INQ-A30.MELD:INQ-A35.MELD'!N211)*0.1,"Warnung","")</f>
        <v/>
      </c>
      <c r="S211" s="177" t="str">
        <f>IF('INQ-A50.MELD'!H211&gt;SUM('INQ-A30.MELD:INQ-A35.MELD'!O211)*0.1,"Warnung","")</f>
        <v/>
      </c>
      <c r="T211" s="177" t="str">
        <f>IF('INQ-A50.MELD'!I211&gt;SUM('INQ-A30.MELD:INQ-A35.MELD'!P211:R211)*0.1,"Warnung","")</f>
        <v/>
      </c>
      <c r="U211" s="341"/>
      <c r="V211" s="177" t="str">
        <f>IF('INQ-A50.MELD'!K211&gt;SUM('INQ-A30.MELD:INQ-A35.MELD'!F211)*0.1,"Warnung","")</f>
        <v/>
      </c>
      <c r="W211" s="177" t="str">
        <f>IF('INQ-A50.MELD'!L211&gt;SUM('INQ-A30.MELD:INQ-A35.MELD'!G211)*0.1,"Warnung","")</f>
        <v/>
      </c>
      <c r="X211" s="177" t="str">
        <f>IF('INQ-A50.MELD'!M211&gt;SUM('INQ-A30.MELD:INQ-A35.MELD'!H211)*0.1,"Warnung","")</f>
        <v/>
      </c>
      <c r="Y211" s="177" t="str">
        <f>IF('INQ-A50.MELD'!N211&gt;SUM('INQ-A30.MELD:INQ-A35.MELD'!I211:K211)*0.1,"Warnung","")</f>
        <v/>
      </c>
    </row>
    <row r="212" spans="1:25" s="340" customFormat="1" ht="15.95" customHeight="1" x14ac:dyDescent="0.2">
      <c r="A212" s="77"/>
      <c r="B212" s="90" t="s">
        <v>408</v>
      </c>
      <c r="C212" s="102" t="s">
        <v>502</v>
      </c>
      <c r="D212" s="64" t="s">
        <v>267</v>
      </c>
      <c r="E212" s="4">
        <v>192</v>
      </c>
      <c r="F212" s="9"/>
      <c r="G212" s="9"/>
      <c r="H212" s="9"/>
      <c r="I212" s="9"/>
      <c r="K212" s="9"/>
      <c r="L212" s="9"/>
      <c r="M212" s="9"/>
      <c r="N212" s="9"/>
      <c r="O212" s="4">
        <v>192</v>
      </c>
      <c r="Q212" s="177" t="str">
        <f>IF('INQ-A50.MELD'!F212&gt;SUM('INQ-A30.MELD:INQ-A35.MELD'!M212)*0.1,"Warnung","")</f>
        <v/>
      </c>
      <c r="R212" s="177" t="str">
        <f>IF('INQ-A50.MELD'!G212&gt;SUM('INQ-A30.MELD:INQ-A35.MELD'!N212)*0.1,"Warnung","")</f>
        <v/>
      </c>
      <c r="S212" s="177" t="str">
        <f>IF('INQ-A50.MELD'!H212&gt;SUM('INQ-A30.MELD:INQ-A35.MELD'!O212)*0.1,"Warnung","")</f>
        <v/>
      </c>
      <c r="T212" s="177" t="str">
        <f>IF('INQ-A50.MELD'!I212&gt;SUM('INQ-A30.MELD:INQ-A35.MELD'!P212:R212)*0.1,"Warnung","")</f>
        <v/>
      </c>
      <c r="U212" s="341"/>
      <c r="V212" s="177" t="str">
        <f>IF('INQ-A50.MELD'!K212&gt;SUM('INQ-A30.MELD:INQ-A35.MELD'!F212)*0.1,"Warnung","")</f>
        <v/>
      </c>
      <c r="W212" s="177" t="str">
        <f>IF('INQ-A50.MELD'!L212&gt;SUM('INQ-A30.MELD:INQ-A35.MELD'!G212)*0.1,"Warnung","")</f>
        <v/>
      </c>
      <c r="X212" s="177" t="str">
        <f>IF('INQ-A50.MELD'!M212&gt;SUM('INQ-A30.MELD:INQ-A35.MELD'!H212)*0.1,"Warnung","")</f>
        <v/>
      </c>
      <c r="Y212" s="177" t="str">
        <f>IF('INQ-A50.MELD'!N212&gt;SUM('INQ-A30.MELD:INQ-A35.MELD'!I212:K212)*0.1,"Warnung","")</f>
        <v/>
      </c>
    </row>
    <row r="213" spans="1:25" s="340" customFormat="1" ht="15.95" customHeight="1" x14ac:dyDescent="0.2">
      <c r="A213" s="77"/>
      <c r="B213" s="90" t="s">
        <v>408</v>
      </c>
      <c r="C213" s="102" t="s">
        <v>503</v>
      </c>
      <c r="D213" s="64" t="s">
        <v>268</v>
      </c>
      <c r="E213" s="4">
        <v>194</v>
      </c>
      <c r="F213" s="9"/>
      <c r="G213" s="9"/>
      <c r="H213" s="9"/>
      <c r="I213" s="9"/>
      <c r="K213" s="9"/>
      <c r="L213" s="9"/>
      <c r="M213" s="9"/>
      <c r="N213" s="9"/>
      <c r="O213" s="4">
        <v>194</v>
      </c>
      <c r="Q213" s="177" t="str">
        <f>IF('INQ-A50.MELD'!F213&gt;SUM('INQ-A30.MELD:INQ-A35.MELD'!M213)*0.1,"Warnung","")</f>
        <v/>
      </c>
      <c r="R213" s="177" t="str">
        <f>IF('INQ-A50.MELD'!G213&gt;SUM('INQ-A30.MELD:INQ-A35.MELD'!N213)*0.1,"Warnung","")</f>
        <v/>
      </c>
      <c r="S213" s="177" t="str">
        <f>IF('INQ-A50.MELD'!H213&gt;SUM('INQ-A30.MELD:INQ-A35.MELD'!O213)*0.1,"Warnung","")</f>
        <v/>
      </c>
      <c r="T213" s="177" t="str">
        <f>IF('INQ-A50.MELD'!I213&gt;SUM('INQ-A30.MELD:INQ-A35.MELD'!P213:R213)*0.1,"Warnung","")</f>
        <v/>
      </c>
      <c r="U213" s="341"/>
      <c r="V213" s="177" t="str">
        <f>IF('INQ-A50.MELD'!K213&gt;SUM('INQ-A30.MELD:INQ-A35.MELD'!F213)*0.1,"Warnung","")</f>
        <v/>
      </c>
      <c r="W213" s="177" t="str">
        <f>IF('INQ-A50.MELD'!L213&gt;SUM('INQ-A30.MELD:INQ-A35.MELD'!G213)*0.1,"Warnung","")</f>
        <v/>
      </c>
      <c r="X213" s="177" t="str">
        <f>IF('INQ-A50.MELD'!M213&gt;SUM('INQ-A30.MELD:INQ-A35.MELD'!H213)*0.1,"Warnung","")</f>
        <v/>
      </c>
      <c r="Y213" s="177" t="str">
        <f>IF('INQ-A50.MELD'!N213&gt;SUM('INQ-A30.MELD:INQ-A35.MELD'!I213:K213)*0.1,"Warnung","")</f>
        <v/>
      </c>
    </row>
    <row r="214" spans="1:25" s="340" customFormat="1" ht="15.95" customHeight="1" x14ac:dyDescent="0.2">
      <c r="A214" s="77"/>
      <c r="B214" s="90" t="s">
        <v>408</v>
      </c>
      <c r="C214" s="102" t="s">
        <v>368</v>
      </c>
      <c r="D214" s="96" t="s">
        <v>108</v>
      </c>
      <c r="E214" s="4">
        <v>195</v>
      </c>
      <c r="F214" s="9"/>
      <c r="G214" s="9"/>
      <c r="H214" s="9"/>
      <c r="I214" s="9"/>
      <c r="K214" s="9"/>
      <c r="L214" s="9"/>
      <c r="M214" s="9"/>
      <c r="N214" s="9"/>
      <c r="O214" s="4">
        <v>195</v>
      </c>
      <c r="Q214" s="177" t="str">
        <f>IF('INQ-A50.MELD'!F214&gt;SUM('INQ-A30.MELD:INQ-A35.MELD'!M214)*0.1,"Warnung","")</f>
        <v/>
      </c>
      <c r="R214" s="177" t="str">
        <f>IF('INQ-A50.MELD'!G214&gt;SUM('INQ-A30.MELD:INQ-A35.MELD'!N214)*0.1,"Warnung","")</f>
        <v/>
      </c>
      <c r="S214" s="177" t="str">
        <f>IF('INQ-A50.MELD'!H214&gt;SUM('INQ-A30.MELD:INQ-A35.MELD'!O214)*0.1,"Warnung","")</f>
        <v/>
      </c>
      <c r="T214" s="177" t="str">
        <f>IF('INQ-A50.MELD'!I214&gt;SUM('INQ-A30.MELD:INQ-A35.MELD'!P214:R214)*0.1,"Warnung","")</f>
        <v/>
      </c>
      <c r="U214" s="341"/>
      <c r="V214" s="177" t="str">
        <f>IF('INQ-A50.MELD'!K214&gt;SUM('INQ-A30.MELD:INQ-A35.MELD'!F214)*0.1,"Warnung","")</f>
        <v/>
      </c>
      <c r="W214" s="177" t="str">
        <f>IF('INQ-A50.MELD'!L214&gt;SUM('INQ-A30.MELD:INQ-A35.MELD'!G214)*0.1,"Warnung","")</f>
        <v/>
      </c>
      <c r="X214" s="177" t="str">
        <f>IF('INQ-A50.MELD'!M214&gt;SUM('INQ-A30.MELD:INQ-A35.MELD'!H214)*0.1,"Warnung","")</f>
        <v/>
      </c>
      <c r="Y214" s="177" t="str">
        <f>IF('INQ-A50.MELD'!N214&gt;SUM('INQ-A30.MELD:INQ-A35.MELD'!I214:K214)*0.1,"Warnung","")</f>
        <v/>
      </c>
    </row>
    <row r="215" spans="1:25" s="340" customFormat="1" ht="15.95" customHeight="1" x14ac:dyDescent="0.2">
      <c r="A215" s="77"/>
      <c r="B215" s="90" t="s">
        <v>408</v>
      </c>
      <c r="C215" s="102" t="s">
        <v>347</v>
      </c>
      <c r="D215" s="64" t="s">
        <v>269</v>
      </c>
      <c r="E215" s="4">
        <v>196</v>
      </c>
      <c r="F215" s="9"/>
      <c r="G215" s="9"/>
      <c r="H215" s="9"/>
      <c r="I215" s="9"/>
      <c r="K215" s="9"/>
      <c r="L215" s="9"/>
      <c r="M215" s="9"/>
      <c r="N215" s="9"/>
      <c r="O215" s="4">
        <v>196</v>
      </c>
      <c r="Q215" s="177" t="str">
        <f>IF('INQ-A50.MELD'!F215&gt;SUM('INQ-A30.MELD:INQ-A35.MELD'!M215)*0.1,"Warnung","")</f>
        <v/>
      </c>
      <c r="R215" s="177" t="str">
        <f>IF('INQ-A50.MELD'!G215&gt;SUM('INQ-A30.MELD:INQ-A35.MELD'!N215)*0.1,"Warnung","")</f>
        <v/>
      </c>
      <c r="S215" s="177" t="str">
        <f>IF('INQ-A50.MELD'!H215&gt;SUM('INQ-A30.MELD:INQ-A35.MELD'!O215)*0.1,"Warnung","")</f>
        <v/>
      </c>
      <c r="T215" s="177" t="str">
        <f>IF('INQ-A50.MELD'!I215&gt;SUM('INQ-A30.MELD:INQ-A35.MELD'!P215:R215)*0.1,"Warnung","")</f>
        <v/>
      </c>
      <c r="U215" s="341"/>
      <c r="V215" s="177" t="str">
        <f>IF('INQ-A50.MELD'!K215&gt;SUM('INQ-A30.MELD:INQ-A35.MELD'!F215)*0.1,"Warnung","")</f>
        <v/>
      </c>
      <c r="W215" s="177" t="str">
        <f>IF('INQ-A50.MELD'!L215&gt;SUM('INQ-A30.MELD:INQ-A35.MELD'!G215)*0.1,"Warnung","")</f>
        <v/>
      </c>
      <c r="X215" s="177" t="str">
        <f>IF('INQ-A50.MELD'!M215&gt;SUM('INQ-A30.MELD:INQ-A35.MELD'!H215)*0.1,"Warnung","")</f>
        <v/>
      </c>
      <c r="Y215" s="177" t="str">
        <f>IF('INQ-A50.MELD'!N215&gt;SUM('INQ-A30.MELD:INQ-A35.MELD'!I215:K215)*0.1,"Warnung","")</f>
        <v/>
      </c>
    </row>
    <row r="216" spans="1:25" s="340" customFormat="1" ht="15.95" customHeight="1" x14ac:dyDescent="0.2">
      <c r="A216" s="77"/>
      <c r="B216" s="90" t="s">
        <v>408</v>
      </c>
      <c r="C216" s="102" t="s">
        <v>504</v>
      </c>
      <c r="D216" s="64" t="s">
        <v>270</v>
      </c>
      <c r="E216" s="4">
        <v>197</v>
      </c>
      <c r="F216" s="9"/>
      <c r="G216" s="9"/>
      <c r="H216" s="9"/>
      <c r="I216" s="9"/>
      <c r="K216" s="9"/>
      <c r="L216" s="9"/>
      <c r="M216" s="9"/>
      <c r="N216" s="9"/>
      <c r="O216" s="4">
        <v>197</v>
      </c>
      <c r="Q216" s="177" t="str">
        <f>IF('INQ-A50.MELD'!F216&gt;SUM('INQ-A30.MELD:INQ-A35.MELD'!M216)*0.1,"Warnung","")</f>
        <v/>
      </c>
      <c r="R216" s="177" t="str">
        <f>IF('INQ-A50.MELD'!G216&gt;SUM('INQ-A30.MELD:INQ-A35.MELD'!N216)*0.1,"Warnung","")</f>
        <v/>
      </c>
      <c r="S216" s="177" t="str">
        <f>IF('INQ-A50.MELD'!H216&gt;SUM('INQ-A30.MELD:INQ-A35.MELD'!O216)*0.1,"Warnung","")</f>
        <v/>
      </c>
      <c r="T216" s="177" t="str">
        <f>IF('INQ-A50.MELD'!I216&gt;SUM('INQ-A30.MELD:INQ-A35.MELD'!P216:R216)*0.1,"Warnung","")</f>
        <v/>
      </c>
      <c r="U216" s="341"/>
      <c r="V216" s="177" t="str">
        <f>IF('INQ-A50.MELD'!K216&gt;SUM('INQ-A30.MELD:INQ-A35.MELD'!F216)*0.1,"Warnung","")</f>
        <v/>
      </c>
      <c r="W216" s="177" t="str">
        <f>IF('INQ-A50.MELD'!L216&gt;SUM('INQ-A30.MELD:INQ-A35.MELD'!G216)*0.1,"Warnung","")</f>
        <v/>
      </c>
      <c r="X216" s="177" t="str">
        <f>IF('INQ-A50.MELD'!M216&gt;SUM('INQ-A30.MELD:INQ-A35.MELD'!H216)*0.1,"Warnung","")</f>
        <v/>
      </c>
      <c r="Y216" s="177" t="str">
        <f>IF('INQ-A50.MELD'!N216&gt;SUM('INQ-A30.MELD:INQ-A35.MELD'!I216:K216)*0.1,"Warnung","")</f>
        <v/>
      </c>
    </row>
    <row r="217" spans="1:25" s="340" customFormat="1" ht="15.95" customHeight="1" x14ac:dyDescent="0.2">
      <c r="A217" s="77"/>
      <c r="B217" s="90" t="s">
        <v>408</v>
      </c>
      <c r="C217" s="102" t="s">
        <v>505</v>
      </c>
      <c r="D217" s="64" t="s">
        <v>271</v>
      </c>
      <c r="E217" s="4">
        <v>198</v>
      </c>
      <c r="F217" s="9"/>
      <c r="G217" s="9"/>
      <c r="H217" s="9"/>
      <c r="I217" s="9"/>
      <c r="K217" s="9"/>
      <c r="L217" s="9"/>
      <c r="M217" s="9"/>
      <c r="N217" s="9"/>
      <c r="O217" s="4">
        <v>198</v>
      </c>
      <c r="Q217" s="177" t="str">
        <f>IF('INQ-A50.MELD'!F217&gt;SUM('INQ-A30.MELD:INQ-A35.MELD'!M217)*0.1,"Warnung","")</f>
        <v/>
      </c>
      <c r="R217" s="177" t="str">
        <f>IF('INQ-A50.MELD'!G217&gt;SUM('INQ-A30.MELD:INQ-A35.MELD'!N217)*0.1,"Warnung","")</f>
        <v/>
      </c>
      <c r="S217" s="177" t="str">
        <f>IF('INQ-A50.MELD'!H217&gt;SUM('INQ-A30.MELD:INQ-A35.MELD'!O217)*0.1,"Warnung","")</f>
        <v/>
      </c>
      <c r="T217" s="177" t="str">
        <f>IF('INQ-A50.MELD'!I217&gt;SUM('INQ-A30.MELD:INQ-A35.MELD'!P217:R217)*0.1,"Warnung","")</f>
        <v/>
      </c>
      <c r="U217" s="341"/>
      <c r="V217" s="177" t="str">
        <f>IF('INQ-A50.MELD'!K217&gt;SUM('INQ-A30.MELD:INQ-A35.MELD'!F217)*0.1,"Warnung","")</f>
        <v/>
      </c>
      <c r="W217" s="177" t="str">
        <f>IF('INQ-A50.MELD'!L217&gt;SUM('INQ-A30.MELD:INQ-A35.MELD'!G217)*0.1,"Warnung","")</f>
        <v/>
      </c>
      <c r="X217" s="177" t="str">
        <f>IF('INQ-A50.MELD'!M217&gt;SUM('INQ-A30.MELD:INQ-A35.MELD'!H217)*0.1,"Warnung","")</f>
        <v/>
      </c>
      <c r="Y217" s="177" t="str">
        <f>IF('INQ-A50.MELD'!N217&gt;SUM('INQ-A30.MELD:INQ-A35.MELD'!I217:K217)*0.1,"Warnung","")</f>
        <v/>
      </c>
    </row>
    <row r="218" spans="1:25" s="340" customFormat="1" ht="15.95" customHeight="1" x14ac:dyDescent="0.2">
      <c r="A218" s="77"/>
      <c r="B218" s="90" t="s">
        <v>408</v>
      </c>
      <c r="C218" s="102" t="s">
        <v>506</v>
      </c>
      <c r="D218" s="64" t="s">
        <v>272</v>
      </c>
      <c r="E218" s="4">
        <v>199</v>
      </c>
      <c r="F218" s="9"/>
      <c r="G218" s="9"/>
      <c r="H218" s="9"/>
      <c r="I218" s="9"/>
      <c r="K218" s="9"/>
      <c r="L218" s="9"/>
      <c r="M218" s="9"/>
      <c r="N218" s="9"/>
      <c r="O218" s="4">
        <v>199</v>
      </c>
      <c r="Q218" s="177" t="str">
        <f>IF('INQ-A50.MELD'!F218&gt;SUM('INQ-A30.MELD:INQ-A35.MELD'!M218)*0.1,"Warnung","")</f>
        <v/>
      </c>
      <c r="R218" s="177" t="str">
        <f>IF('INQ-A50.MELD'!G218&gt;SUM('INQ-A30.MELD:INQ-A35.MELD'!N218)*0.1,"Warnung","")</f>
        <v/>
      </c>
      <c r="S218" s="177" t="str">
        <f>IF('INQ-A50.MELD'!H218&gt;SUM('INQ-A30.MELD:INQ-A35.MELD'!O218)*0.1,"Warnung","")</f>
        <v/>
      </c>
      <c r="T218" s="177" t="str">
        <f>IF('INQ-A50.MELD'!I218&gt;SUM('INQ-A30.MELD:INQ-A35.MELD'!P218:R218)*0.1,"Warnung","")</f>
        <v/>
      </c>
      <c r="U218" s="341"/>
      <c r="V218" s="177" t="str">
        <f>IF('INQ-A50.MELD'!K218&gt;SUM('INQ-A30.MELD:INQ-A35.MELD'!F218)*0.1,"Warnung","")</f>
        <v/>
      </c>
      <c r="W218" s="177" t="str">
        <f>IF('INQ-A50.MELD'!L218&gt;SUM('INQ-A30.MELD:INQ-A35.MELD'!G218)*0.1,"Warnung","")</f>
        <v/>
      </c>
      <c r="X218" s="177" t="str">
        <f>IF('INQ-A50.MELD'!M218&gt;SUM('INQ-A30.MELD:INQ-A35.MELD'!H218)*0.1,"Warnung","")</f>
        <v/>
      </c>
      <c r="Y218" s="177" t="str">
        <f>IF('INQ-A50.MELD'!N218&gt;SUM('INQ-A30.MELD:INQ-A35.MELD'!I218:K218)*0.1,"Warnung","")</f>
        <v/>
      </c>
    </row>
    <row r="219" spans="1:25" s="340" customFormat="1" ht="15.95" customHeight="1" x14ac:dyDescent="0.2">
      <c r="A219" s="77"/>
      <c r="B219" s="90" t="s">
        <v>408</v>
      </c>
      <c r="C219" s="102" t="s">
        <v>507</v>
      </c>
      <c r="D219" s="64" t="s">
        <v>273</v>
      </c>
      <c r="E219" s="4">
        <v>202</v>
      </c>
      <c r="F219" s="9"/>
      <c r="G219" s="9"/>
      <c r="H219" s="9"/>
      <c r="I219" s="9"/>
      <c r="K219" s="9"/>
      <c r="L219" s="9"/>
      <c r="M219" s="9"/>
      <c r="N219" s="9"/>
      <c r="O219" s="4">
        <v>202</v>
      </c>
      <c r="Q219" s="177" t="str">
        <f>IF('INQ-A50.MELD'!F219&gt;SUM('INQ-A30.MELD:INQ-A35.MELD'!M219)*0.1,"Warnung","")</f>
        <v/>
      </c>
      <c r="R219" s="177" t="str">
        <f>IF('INQ-A50.MELD'!G219&gt;SUM('INQ-A30.MELD:INQ-A35.MELD'!N219)*0.1,"Warnung","")</f>
        <v/>
      </c>
      <c r="S219" s="177" t="str">
        <f>IF('INQ-A50.MELD'!H219&gt;SUM('INQ-A30.MELD:INQ-A35.MELD'!O219)*0.1,"Warnung","")</f>
        <v/>
      </c>
      <c r="T219" s="177" t="str">
        <f>IF('INQ-A50.MELD'!I219&gt;SUM('INQ-A30.MELD:INQ-A35.MELD'!P219:R219)*0.1,"Warnung","")</f>
        <v/>
      </c>
      <c r="U219" s="341"/>
      <c r="V219" s="177" t="str">
        <f>IF('INQ-A50.MELD'!K219&gt;SUM('INQ-A30.MELD:INQ-A35.MELD'!F219)*0.1,"Warnung","")</f>
        <v/>
      </c>
      <c r="W219" s="177" t="str">
        <f>IF('INQ-A50.MELD'!L219&gt;SUM('INQ-A30.MELD:INQ-A35.MELD'!G219)*0.1,"Warnung","")</f>
        <v/>
      </c>
      <c r="X219" s="177" t="str">
        <f>IF('INQ-A50.MELD'!M219&gt;SUM('INQ-A30.MELD:INQ-A35.MELD'!H219)*0.1,"Warnung","")</f>
        <v/>
      </c>
      <c r="Y219" s="177" t="str">
        <f>IF('INQ-A50.MELD'!N219&gt;SUM('INQ-A30.MELD:INQ-A35.MELD'!I219:K219)*0.1,"Warnung","")</f>
        <v/>
      </c>
    </row>
    <row r="220" spans="1:25" ht="15.95" customHeight="1" x14ac:dyDescent="0.2">
      <c r="A220" s="77"/>
      <c r="B220" s="90" t="s">
        <v>408</v>
      </c>
      <c r="C220" s="99" t="s">
        <v>109</v>
      </c>
      <c r="D220" s="64" t="s">
        <v>110</v>
      </c>
      <c r="E220" s="4">
        <v>203</v>
      </c>
      <c r="F220" s="9"/>
      <c r="G220" s="9"/>
      <c r="H220" s="9"/>
      <c r="I220" s="9"/>
      <c r="K220" s="9"/>
      <c r="L220" s="9"/>
      <c r="M220" s="9"/>
      <c r="N220" s="9"/>
      <c r="O220" s="4">
        <v>203</v>
      </c>
      <c r="Q220" s="177" t="str">
        <f>IF('INQ-A50.MELD'!F220&gt;SUM('INQ-A30.MELD:INQ-A35.MELD'!M220)*0.1,"Warnung","")</f>
        <v/>
      </c>
      <c r="R220" s="177" t="str">
        <f>IF('INQ-A50.MELD'!G220&gt;SUM('INQ-A30.MELD:INQ-A35.MELD'!N220)*0.1,"Warnung","")</f>
        <v/>
      </c>
      <c r="S220" s="177" t="str">
        <f>IF('INQ-A50.MELD'!H220&gt;SUM('INQ-A30.MELD:INQ-A35.MELD'!O220)*0.1,"Warnung","")</f>
        <v/>
      </c>
      <c r="T220" s="177" t="str">
        <f>IF('INQ-A50.MELD'!I220&gt;SUM('INQ-A30.MELD:INQ-A35.MELD'!P220:R220)*0.1,"Warnung","")</f>
        <v/>
      </c>
      <c r="U220" s="341"/>
      <c r="V220" s="177" t="str">
        <f>IF('INQ-A50.MELD'!K220&gt;SUM('INQ-A30.MELD:INQ-A35.MELD'!F220)*0.1,"Warnung","")</f>
        <v/>
      </c>
      <c r="W220" s="177" t="str">
        <f>IF('INQ-A50.MELD'!L220&gt;SUM('INQ-A30.MELD:INQ-A35.MELD'!G220)*0.1,"Warnung","")</f>
        <v/>
      </c>
      <c r="X220" s="177" t="str">
        <f>IF('INQ-A50.MELD'!M220&gt;SUM('INQ-A30.MELD:INQ-A35.MELD'!H220)*0.1,"Warnung","")</f>
        <v/>
      </c>
      <c r="Y220" s="177" t="str">
        <f>IF('INQ-A50.MELD'!N220&gt;SUM('INQ-A30.MELD:INQ-A35.MELD'!I220:K220)*0.1,"Warnung","")</f>
        <v/>
      </c>
    </row>
    <row r="221" spans="1:25" ht="15.95" customHeight="1" x14ac:dyDescent="0.2">
      <c r="A221" s="77"/>
      <c r="B221" s="90" t="s">
        <v>408</v>
      </c>
      <c r="C221" s="99" t="s">
        <v>111</v>
      </c>
      <c r="D221" s="64" t="s">
        <v>112</v>
      </c>
      <c r="E221" s="4">
        <v>205</v>
      </c>
      <c r="F221" s="9"/>
      <c r="G221" s="9"/>
      <c r="H221" s="9"/>
      <c r="I221" s="9"/>
      <c r="K221" s="9"/>
      <c r="L221" s="9"/>
      <c r="M221" s="9"/>
      <c r="N221" s="9"/>
      <c r="O221" s="4">
        <v>205</v>
      </c>
      <c r="Q221" s="177" t="str">
        <f>IF('INQ-A50.MELD'!F221&gt;SUM('INQ-A30.MELD:INQ-A35.MELD'!M221)*0.1,"Warnung","")</f>
        <v/>
      </c>
      <c r="R221" s="177" t="str">
        <f>IF('INQ-A50.MELD'!G221&gt;SUM('INQ-A30.MELD:INQ-A35.MELD'!N221)*0.1,"Warnung","")</f>
        <v/>
      </c>
      <c r="S221" s="177" t="str">
        <f>IF('INQ-A50.MELD'!H221&gt;SUM('INQ-A30.MELD:INQ-A35.MELD'!O221)*0.1,"Warnung","")</f>
        <v/>
      </c>
      <c r="T221" s="177" t="str">
        <f>IF('INQ-A50.MELD'!I221&gt;SUM('INQ-A30.MELD:INQ-A35.MELD'!P221:R221)*0.1,"Warnung","")</f>
        <v/>
      </c>
      <c r="U221" s="341"/>
      <c r="V221" s="177" t="str">
        <f>IF('INQ-A50.MELD'!K221&gt;SUM('INQ-A30.MELD:INQ-A35.MELD'!F221)*0.1,"Warnung","")</f>
        <v/>
      </c>
      <c r="W221" s="177" t="str">
        <f>IF('INQ-A50.MELD'!L221&gt;SUM('INQ-A30.MELD:INQ-A35.MELD'!G221)*0.1,"Warnung","")</f>
        <v/>
      </c>
      <c r="X221" s="177" t="str">
        <f>IF('INQ-A50.MELD'!M221&gt;SUM('INQ-A30.MELD:INQ-A35.MELD'!H221)*0.1,"Warnung","")</f>
        <v/>
      </c>
      <c r="Y221" s="177" t="str">
        <f>IF('INQ-A50.MELD'!N221&gt;SUM('INQ-A30.MELD:INQ-A35.MELD'!I221:K221)*0.1,"Warnung","")</f>
        <v/>
      </c>
    </row>
    <row r="222" spans="1:25" ht="15.95" customHeight="1" x14ac:dyDescent="0.2">
      <c r="A222" s="77"/>
      <c r="B222" s="90" t="s">
        <v>408</v>
      </c>
      <c r="C222" s="99" t="s">
        <v>508</v>
      </c>
      <c r="D222" s="64" t="s">
        <v>274</v>
      </c>
      <c r="E222" s="4">
        <v>206</v>
      </c>
      <c r="F222" s="63"/>
      <c r="G222" s="63"/>
      <c r="H222" s="63"/>
      <c r="I222" s="63"/>
      <c r="K222" s="63"/>
      <c r="L222" s="63"/>
      <c r="M222" s="63"/>
      <c r="N222" s="63"/>
      <c r="O222" s="4">
        <v>206</v>
      </c>
      <c r="Q222" s="177" t="str">
        <f>IF('INQ-A50.MELD'!F222&gt;SUM('INQ-A30.MELD:INQ-A35.MELD'!M222)*0.1,"Warnung","")</f>
        <v/>
      </c>
      <c r="R222" s="177" t="str">
        <f>IF('INQ-A50.MELD'!G222&gt;SUM('INQ-A30.MELD:INQ-A35.MELD'!N222)*0.1,"Warnung","")</f>
        <v/>
      </c>
      <c r="S222" s="177" t="str">
        <f>IF('INQ-A50.MELD'!H222&gt;SUM('INQ-A30.MELD:INQ-A35.MELD'!O222)*0.1,"Warnung","")</f>
        <v/>
      </c>
      <c r="T222" s="177" t="str">
        <f>IF('INQ-A50.MELD'!I222&gt;SUM('INQ-A30.MELD:INQ-A35.MELD'!P222:R222)*0.1,"Warnung","")</f>
        <v/>
      </c>
      <c r="U222" s="341"/>
      <c r="V222" s="177" t="str">
        <f>IF('INQ-A50.MELD'!K222&gt;SUM('INQ-A30.MELD:INQ-A35.MELD'!F222)*0.1,"Warnung","")</f>
        <v/>
      </c>
      <c r="W222" s="177" t="str">
        <f>IF('INQ-A50.MELD'!L222&gt;SUM('INQ-A30.MELD:INQ-A35.MELD'!G222)*0.1,"Warnung","")</f>
        <v/>
      </c>
      <c r="X222" s="177" t="str">
        <f>IF('INQ-A50.MELD'!M222&gt;SUM('INQ-A30.MELD:INQ-A35.MELD'!H222)*0.1,"Warnung","")</f>
        <v/>
      </c>
      <c r="Y222" s="177" t="str">
        <f>IF('INQ-A50.MELD'!N222&gt;SUM('INQ-A30.MELD:INQ-A35.MELD'!I222:K222)*0.1,"Warnung","")</f>
        <v/>
      </c>
    </row>
    <row r="223" spans="1:25" ht="15.95" customHeight="1" x14ac:dyDescent="0.2">
      <c r="A223" s="77"/>
      <c r="B223" s="90" t="s">
        <v>408</v>
      </c>
      <c r="C223" s="99" t="s">
        <v>509</v>
      </c>
      <c r="D223" s="64" t="s">
        <v>275</v>
      </c>
      <c r="E223" s="4">
        <v>215</v>
      </c>
      <c r="F223" s="63"/>
      <c r="G223" s="63"/>
      <c r="H223" s="63"/>
      <c r="I223" s="63"/>
      <c r="K223" s="63"/>
      <c r="L223" s="63"/>
      <c r="M223" s="63"/>
      <c r="N223" s="63"/>
      <c r="O223" s="4">
        <v>215</v>
      </c>
      <c r="Q223" s="177" t="str">
        <f>IF('INQ-A50.MELD'!F223&gt;SUM('INQ-A30.MELD:INQ-A35.MELD'!M223)*0.1,"Warnung","")</f>
        <v/>
      </c>
      <c r="R223" s="177" t="str">
        <f>IF('INQ-A50.MELD'!G223&gt;SUM('INQ-A30.MELD:INQ-A35.MELD'!N223)*0.1,"Warnung","")</f>
        <v/>
      </c>
      <c r="S223" s="177" t="str">
        <f>IF('INQ-A50.MELD'!H223&gt;SUM('INQ-A30.MELD:INQ-A35.MELD'!O223)*0.1,"Warnung","")</f>
        <v/>
      </c>
      <c r="T223" s="177" t="str">
        <f>IF('INQ-A50.MELD'!I223&gt;SUM('INQ-A30.MELD:INQ-A35.MELD'!P223:R223)*0.1,"Warnung","")</f>
        <v/>
      </c>
      <c r="U223" s="341"/>
      <c r="V223" s="177" t="str">
        <f>IF('INQ-A50.MELD'!K223&gt;SUM('INQ-A30.MELD:INQ-A35.MELD'!F223)*0.1,"Warnung","")</f>
        <v/>
      </c>
      <c r="W223" s="177" t="str">
        <f>IF('INQ-A50.MELD'!L223&gt;SUM('INQ-A30.MELD:INQ-A35.MELD'!G223)*0.1,"Warnung","")</f>
        <v/>
      </c>
      <c r="X223" s="177" t="str">
        <f>IF('INQ-A50.MELD'!M223&gt;SUM('INQ-A30.MELD:INQ-A35.MELD'!H223)*0.1,"Warnung","")</f>
        <v/>
      </c>
      <c r="Y223" s="177" t="str">
        <f>IF('INQ-A50.MELD'!N223&gt;SUM('INQ-A30.MELD:INQ-A35.MELD'!I223:K223)*0.1,"Warnung","")</f>
        <v/>
      </c>
    </row>
    <row r="224" spans="1:25" ht="15.95" customHeight="1" x14ac:dyDescent="0.2">
      <c r="A224" s="77"/>
      <c r="B224" s="90" t="s">
        <v>408</v>
      </c>
      <c r="C224" s="99" t="s">
        <v>394</v>
      </c>
      <c r="D224" s="96" t="s">
        <v>113</v>
      </c>
      <c r="E224" s="4">
        <v>208</v>
      </c>
      <c r="F224" s="9"/>
      <c r="G224" s="9"/>
      <c r="H224" s="9"/>
      <c r="I224" s="9"/>
      <c r="K224" s="9"/>
      <c r="L224" s="9"/>
      <c r="M224" s="9"/>
      <c r="N224" s="9"/>
      <c r="O224" s="4">
        <v>208</v>
      </c>
      <c r="Q224" s="177" t="str">
        <f>IF('INQ-A50.MELD'!F224&gt;SUM('INQ-A30.MELD:INQ-A35.MELD'!M224)*0.1,"Warnung","")</f>
        <v/>
      </c>
      <c r="R224" s="177" t="str">
        <f>IF('INQ-A50.MELD'!G224&gt;SUM('INQ-A30.MELD:INQ-A35.MELD'!N224)*0.1,"Warnung","")</f>
        <v/>
      </c>
      <c r="S224" s="177" t="str">
        <f>IF('INQ-A50.MELD'!H224&gt;SUM('INQ-A30.MELD:INQ-A35.MELD'!O224)*0.1,"Warnung","")</f>
        <v/>
      </c>
      <c r="T224" s="177" t="str">
        <f>IF('INQ-A50.MELD'!I224&gt;SUM('INQ-A30.MELD:INQ-A35.MELD'!P224:R224)*0.1,"Warnung","")</f>
        <v/>
      </c>
      <c r="U224" s="341"/>
      <c r="V224" s="177" t="str">
        <f>IF('INQ-A50.MELD'!K224&gt;SUM('INQ-A30.MELD:INQ-A35.MELD'!F224)*0.1,"Warnung","")</f>
        <v/>
      </c>
      <c r="W224" s="177" t="str">
        <f>IF('INQ-A50.MELD'!L224&gt;SUM('INQ-A30.MELD:INQ-A35.MELD'!G224)*0.1,"Warnung","")</f>
        <v/>
      </c>
      <c r="X224" s="177" t="str">
        <f>IF('INQ-A50.MELD'!M224&gt;SUM('INQ-A30.MELD:INQ-A35.MELD'!H224)*0.1,"Warnung","")</f>
        <v/>
      </c>
      <c r="Y224" s="177" t="str">
        <f>IF('INQ-A50.MELD'!N224&gt;SUM('INQ-A30.MELD:INQ-A35.MELD'!I224:K224)*0.1,"Warnung","")</f>
        <v/>
      </c>
    </row>
    <row r="225" spans="1:25" ht="15.95" customHeight="1" x14ac:dyDescent="0.2">
      <c r="A225" s="77"/>
      <c r="B225" s="90" t="s">
        <v>408</v>
      </c>
      <c r="C225" s="99" t="s">
        <v>114</v>
      </c>
      <c r="D225" s="64" t="s">
        <v>115</v>
      </c>
      <c r="E225" s="4">
        <v>209</v>
      </c>
      <c r="F225" s="9"/>
      <c r="G225" s="9"/>
      <c r="H225" s="9"/>
      <c r="I225" s="9"/>
      <c r="K225" s="9"/>
      <c r="L225" s="9"/>
      <c r="M225" s="9"/>
      <c r="N225" s="9"/>
      <c r="O225" s="4">
        <v>209</v>
      </c>
      <c r="Q225" s="177" t="str">
        <f>IF('INQ-A50.MELD'!F225&gt;SUM('INQ-A30.MELD:INQ-A35.MELD'!M225)*0.1,"Warnung","")</f>
        <v/>
      </c>
      <c r="R225" s="177" t="str">
        <f>IF('INQ-A50.MELD'!G225&gt;SUM('INQ-A30.MELD:INQ-A35.MELD'!N225)*0.1,"Warnung","")</f>
        <v/>
      </c>
      <c r="S225" s="177" t="str">
        <f>IF('INQ-A50.MELD'!H225&gt;SUM('INQ-A30.MELD:INQ-A35.MELD'!O225)*0.1,"Warnung","")</f>
        <v/>
      </c>
      <c r="T225" s="177" t="str">
        <f>IF('INQ-A50.MELD'!I225&gt;SUM('INQ-A30.MELD:INQ-A35.MELD'!P225:R225)*0.1,"Warnung","")</f>
        <v/>
      </c>
      <c r="U225" s="341"/>
      <c r="V225" s="177" t="str">
        <f>IF('INQ-A50.MELD'!K225&gt;SUM('INQ-A30.MELD:INQ-A35.MELD'!F225)*0.1,"Warnung","")</f>
        <v/>
      </c>
      <c r="W225" s="177" t="str">
        <f>IF('INQ-A50.MELD'!L225&gt;SUM('INQ-A30.MELD:INQ-A35.MELD'!G225)*0.1,"Warnung","")</f>
        <v/>
      </c>
      <c r="X225" s="177" t="str">
        <f>IF('INQ-A50.MELD'!M225&gt;SUM('INQ-A30.MELD:INQ-A35.MELD'!H225)*0.1,"Warnung","")</f>
        <v/>
      </c>
      <c r="Y225" s="177" t="str">
        <f>IF('INQ-A50.MELD'!N225&gt;SUM('INQ-A30.MELD:INQ-A35.MELD'!I225:K225)*0.1,"Warnung","")</f>
        <v/>
      </c>
    </row>
    <row r="226" spans="1:25" ht="15.95" customHeight="1" x14ac:dyDescent="0.2">
      <c r="A226" s="77"/>
      <c r="B226" s="90" t="s">
        <v>408</v>
      </c>
      <c r="C226" s="99" t="s">
        <v>843</v>
      </c>
      <c r="D226" s="96" t="s">
        <v>276</v>
      </c>
      <c r="E226" s="4">
        <v>231</v>
      </c>
      <c r="F226" s="63"/>
      <c r="G226" s="63"/>
      <c r="H226" s="63"/>
      <c r="I226" s="63"/>
      <c r="K226" s="63"/>
      <c r="L226" s="63"/>
      <c r="M226" s="63"/>
      <c r="N226" s="63"/>
      <c r="O226" s="4">
        <v>231</v>
      </c>
      <c r="Q226" s="177" t="str">
        <f>IF('INQ-A50.MELD'!F226&gt;SUM('INQ-A30.MELD:INQ-A35.MELD'!M226)*0.1,"Warnung","")</f>
        <v/>
      </c>
      <c r="R226" s="177" t="str">
        <f>IF('INQ-A50.MELD'!G226&gt;SUM('INQ-A30.MELD:INQ-A35.MELD'!N226)*0.1,"Warnung","")</f>
        <v/>
      </c>
      <c r="S226" s="177" t="str">
        <f>IF('INQ-A50.MELD'!H226&gt;SUM('INQ-A30.MELD:INQ-A35.MELD'!O226)*0.1,"Warnung","")</f>
        <v/>
      </c>
      <c r="T226" s="177" t="str">
        <f>IF('INQ-A50.MELD'!I226&gt;SUM('INQ-A30.MELD:INQ-A35.MELD'!P226:R226)*0.1,"Warnung","")</f>
        <v/>
      </c>
      <c r="U226" s="341"/>
      <c r="V226" s="177" t="str">
        <f>IF('INQ-A50.MELD'!K226&gt;SUM('INQ-A30.MELD:INQ-A35.MELD'!F226)*0.1,"Warnung","")</f>
        <v/>
      </c>
      <c r="W226" s="177" t="str">
        <f>IF('INQ-A50.MELD'!L226&gt;SUM('INQ-A30.MELD:INQ-A35.MELD'!G226)*0.1,"Warnung","")</f>
        <v/>
      </c>
      <c r="X226" s="177" t="str">
        <f>IF('INQ-A50.MELD'!M226&gt;SUM('INQ-A30.MELD:INQ-A35.MELD'!H226)*0.1,"Warnung","")</f>
        <v/>
      </c>
      <c r="Y226" s="177" t="str">
        <f>IF('INQ-A50.MELD'!N226&gt;SUM('INQ-A30.MELD:INQ-A35.MELD'!I226:K226)*0.1,"Warnung","")</f>
        <v/>
      </c>
    </row>
    <row r="227" spans="1:25" ht="15.95" customHeight="1" x14ac:dyDescent="0.2">
      <c r="A227" s="77"/>
      <c r="B227" s="90" t="s">
        <v>408</v>
      </c>
      <c r="C227" s="99" t="s">
        <v>510</v>
      </c>
      <c r="D227" s="64" t="s">
        <v>277</v>
      </c>
      <c r="E227" s="4">
        <v>216</v>
      </c>
      <c r="F227" s="9"/>
      <c r="G227" s="9"/>
      <c r="H227" s="9"/>
      <c r="I227" s="9"/>
      <c r="K227" s="9"/>
      <c r="L227" s="9"/>
      <c r="M227" s="9"/>
      <c r="N227" s="9"/>
      <c r="O227" s="4">
        <v>216</v>
      </c>
      <c r="Q227" s="177" t="str">
        <f>IF('INQ-A50.MELD'!F227&gt;SUM('INQ-A30.MELD:INQ-A35.MELD'!M227)*0.1,"Warnung","")</f>
        <v/>
      </c>
      <c r="R227" s="177" t="str">
        <f>IF('INQ-A50.MELD'!G227&gt;SUM('INQ-A30.MELD:INQ-A35.MELD'!N227)*0.1,"Warnung","")</f>
        <v/>
      </c>
      <c r="S227" s="177" t="str">
        <f>IF('INQ-A50.MELD'!H227&gt;SUM('INQ-A30.MELD:INQ-A35.MELD'!O227)*0.1,"Warnung","")</f>
        <v/>
      </c>
      <c r="T227" s="177" t="str">
        <f>IF('INQ-A50.MELD'!I227&gt;SUM('INQ-A30.MELD:INQ-A35.MELD'!P227:R227)*0.1,"Warnung","")</f>
        <v/>
      </c>
      <c r="U227" s="341"/>
      <c r="V227" s="177" t="str">
        <f>IF('INQ-A50.MELD'!K227&gt;SUM('INQ-A30.MELD:INQ-A35.MELD'!F227)*0.1,"Warnung","")</f>
        <v/>
      </c>
      <c r="W227" s="177" t="str">
        <f>IF('INQ-A50.MELD'!L227&gt;SUM('INQ-A30.MELD:INQ-A35.MELD'!G227)*0.1,"Warnung","")</f>
        <v/>
      </c>
      <c r="X227" s="177" t="str">
        <f>IF('INQ-A50.MELD'!M227&gt;SUM('INQ-A30.MELD:INQ-A35.MELD'!H227)*0.1,"Warnung","")</f>
        <v/>
      </c>
      <c r="Y227" s="177" t="str">
        <f>IF('INQ-A50.MELD'!N227&gt;SUM('INQ-A30.MELD:INQ-A35.MELD'!I227:K227)*0.1,"Warnung","")</f>
        <v/>
      </c>
    </row>
    <row r="228" spans="1:25" ht="15.95" customHeight="1" x14ac:dyDescent="0.2">
      <c r="A228" s="77"/>
      <c r="B228" s="90" t="s">
        <v>408</v>
      </c>
      <c r="C228" s="99" t="s">
        <v>511</v>
      </c>
      <c r="D228" s="64" t="s">
        <v>278</v>
      </c>
      <c r="E228" s="4">
        <v>217</v>
      </c>
      <c r="F228" s="9"/>
      <c r="G228" s="9"/>
      <c r="H228" s="9"/>
      <c r="I228" s="9"/>
      <c r="K228" s="9"/>
      <c r="L228" s="9"/>
      <c r="M228" s="9"/>
      <c r="N228" s="9"/>
      <c r="O228" s="4">
        <v>217</v>
      </c>
      <c r="Q228" s="177" t="str">
        <f>IF('INQ-A50.MELD'!F228&gt;SUM('INQ-A30.MELD:INQ-A35.MELD'!M228)*0.1,"Warnung","")</f>
        <v/>
      </c>
      <c r="R228" s="177" t="str">
        <f>IF('INQ-A50.MELD'!G228&gt;SUM('INQ-A30.MELD:INQ-A35.MELD'!N228)*0.1,"Warnung","")</f>
        <v/>
      </c>
      <c r="S228" s="177" t="str">
        <f>IF('INQ-A50.MELD'!H228&gt;SUM('INQ-A30.MELD:INQ-A35.MELD'!O228)*0.1,"Warnung","")</f>
        <v/>
      </c>
      <c r="T228" s="177" t="str">
        <f>IF('INQ-A50.MELD'!I228&gt;SUM('INQ-A30.MELD:INQ-A35.MELD'!P228:R228)*0.1,"Warnung","")</f>
        <v/>
      </c>
      <c r="U228" s="341"/>
      <c r="V228" s="177" t="str">
        <f>IF('INQ-A50.MELD'!K228&gt;SUM('INQ-A30.MELD:INQ-A35.MELD'!F228)*0.1,"Warnung","")</f>
        <v/>
      </c>
      <c r="W228" s="177" t="str">
        <f>IF('INQ-A50.MELD'!L228&gt;SUM('INQ-A30.MELD:INQ-A35.MELD'!G228)*0.1,"Warnung","")</f>
        <v/>
      </c>
      <c r="X228" s="177" t="str">
        <f>IF('INQ-A50.MELD'!M228&gt;SUM('INQ-A30.MELD:INQ-A35.MELD'!H228)*0.1,"Warnung","")</f>
        <v/>
      </c>
      <c r="Y228" s="177" t="str">
        <f>IF('INQ-A50.MELD'!N228&gt;SUM('INQ-A30.MELD:INQ-A35.MELD'!I228:K228)*0.1,"Warnung","")</f>
        <v/>
      </c>
    </row>
    <row r="229" spans="1:25" ht="15.95" customHeight="1" x14ac:dyDescent="0.2">
      <c r="A229" s="77"/>
      <c r="B229" s="90" t="s">
        <v>408</v>
      </c>
      <c r="C229" s="99" t="s">
        <v>512</v>
      </c>
      <c r="D229" s="64" t="s">
        <v>279</v>
      </c>
      <c r="E229" s="4">
        <v>212</v>
      </c>
      <c r="F229" s="63"/>
      <c r="G229" s="63"/>
      <c r="H229" s="63"/>
      <c r="I229" s="63"/>
      <c r="K229" s="63"/>
      <c r="L229" s="63"/>
      <c r="M229" s="63"/>
      <c r="N229" s="63"/>
      <c r="O229" s="4">
        <v>212</v>
      </c>
      <c r="Q229" s="177" t="str">
        <f>IF('INQ-A50.MELD'!F229&gt;SUM('INQ-A30.MELD:INQ-A35.MELD'!M229)*0.1,"Warnung","")</f>
        <v/>
      </c>
      <c r="R229" s="177" t="str">
        <f>IF('INQ-A50.MELD'!G229&gt;SUM('INQ-A30.MELD:INQ-A35.MELD'!N229)*0.1,"Warnung","")</f>
        <v/>
      </c>
      <c r="S229" s="177" t="str">
        <f>IF('INQ-A50.MELD'!H229&gt;SUM('INQ-A30.MELD:INQ-A35.MELD'!O229)*0.1,"Warnung","")</f>
        <v/>
      </c>
      <c r="T229" s="177" t="str">
        <f>IF('INQ-A50.MELD'!I229&gt;SUM('INQ-A30.MELD:INQ-A35.MELD'!P229:R229)*0.1,"Warnung","")</f>
        <v/>
      </c>
      <c r="U229" s="341"/>
      <c r="V229" s="177" t="str">
        <f>IF('INQ-A50.MELD'!K229&gt;SUM('INQ-A30.MELD:INQ-A35.MELD'!F229)*0.1,"Warnung","")</f>
        <v/>
      </c>
      <c r="W229" s="177" t="str">
        <f>IF('INQ-A50.MELD'!L229&gt;SUM('INQ-A30.MELD:INQ-A35.MELD'!G229)*0.1,"Warnung","")</f>
        <v/>
      </c>
      <c r="X229" s="177" t="str">
        <f>IF('INQ-A50.MELD'!M229&gt;SUM('INQ-A30.MELD:INQ-A35.MELD'!H229)*0.1,"Warnung","")</f>
        <v/>
      </c>
      <c r="Y229" s="177" t="str">
        <f>IF('INQ-A50.MELD'!N229&gt;SUM('INQ-A30.MELD:INQ-A35.MELD'!I229:K229)*0.1,"Warnung","")</f>
        <v/>
      </c>
    </row>
    <row r="230" spans="1:25" ht="35.1" customHeight="1" thickBot="1" x14ac:dyDescent="0.25">
      <c r="A230" s="77"/>
      <c r="B230" s="113" t="s">
        <v>1023</v>
      </c>
      <c r="C230" s="114"/>
      <c r="D230" s="109" t="s">
        <v>1022</v>
      </c>
      <c r="E230" s="8"/>
      <c r="F230" s="315">
        <f>SUM(F231:F263)</f>
        <v>0</v>
      </c>
      <c r="G230" s="315">
        <f>SUM(G231:G263)</f>
        <v>0</v>
      </c>
      <c r="H230" s="315">
        <f>SUM(H231:H263)</f>
        <v>0</v>
      </c>
      <c r="I230" s="315">
        <f>SUM(I231:I263)</f>
        <v>0</v>
      </c>
      <c r="K230" s="315">
        <f>SUM(K231:K263)</f>
        <v>0</v>
      </c>
      <c r="L230" s="315">
        <f>SUM(L231:L263)</f>
        <v>0</v>
      </c>
      <c r="M230" s="315">
        <f>SUM(M231:M263)</f>
        <v>0</v>
      </c>
      <c r="N230" s="315">
        <f>SUM(N231:N263)</f>
        <v>0</v>
      </c>
      <c r="O230" s="8"/>
    </row>
    <row r="231" spans="1:25" ht="15.95" customHeight="1" thickTop="1" x14ac:dyDescent="0.2">
      <c r="A231" s="77"/>
      <c r="B231" s="90" t="s">
        <v>1023</v>
      </c>
      <c r="C231" s="102" t="s">
        <v>282</v>
      </c>
      <c r="D231" s="64" t="s">
        <v>283</v>
      </c>
      <c r="E231" s="4">
        <v>237</v>
      </c>
      <c r="F231" s="9"/>
      <c r="G231" s="9"/>
      <c r="H231" s="9"/>
      <c r="I231" s="9"/>
      <c r="K231" s="9"/>
      <c r="L231" s="9"/>
      <c r="M231" s="9"/>
      <c r="N231" s="9"/>
      <c r="O231" s="4">
        <v>237</v>
      </c>
      <c r="Q231" s="177" t="str">
        <f>IF('INQ-A50.MELD'!F231&gt;SUM('INQ-A30.MELD:INQ-A35.MELD'!M231)*0.1,"Warnung","")</f>
        <v/>
      </c>
      <c r="R231" s="177" t="str">
        <f>IF('INQ-A50.MELD'!G231&gt;SUM('INQ-A30.MELD:INQ-A35.MELD'!N231)*0.1,"Warnung","")</f>
        <v/>
      </c>
      <c r="S231" s="177" t="str">
        <f>IF('INQ-A50.MELD'!H231&gt;SUM('INQ-A30.MELD:INQ-A35.MELD'!O231)*0.1,"Warnung","")</f>
        <v/>
      </c>
      <c r="T231" s="177" t="str">
        <f>IF('INQ-A50.MELD'!I231&gt;SUM('INQ-A30.MELD:INQ-A35.MELD'!P231:R231)*0.1,"Warnung","")</f>
        <v/>
      </c>
      <c r="U231" s="341"/>
      <c r="V231" s="177" t="str">
        <f>IF('INQ-A50.MELD'!K231&gt;SUM('INQ-A30.MELD:INQ-A35.MELD'!F231)*0.1,"Warnung","")</f>
        <v/>
      </c>
      <c r="W231" s="177" t="str">
        <f>IF('INQ-A50.MELD'!L231&gt;SUM('INQ-A30.MELD:INQ-A35.MELD'!G231)*0.1,"Warnung","")</f>
        <v/>
      </c>
      <c r="X231" s="177" t="str">
        <f>IF('INQ-A50.MELD'!M231&gt;SUM('INQ-A30.MELD:INQ-A35.MELD'!H231)*0.1,"Warnung","")</f>
        <v/>
      </c>
      <c r="Y231" s="177" t="str">
        <f>IF('INQ-A50.MELD'!N231&gt;SUM('INQ-A30.MELD:INQ-A35.MELD'!I231:K231)*0.1,"Warnung","")</f>
        <v/>
      </c>
    </row>
    <row r="232" spans="1:25" s="340" customFormat="1" ht="15.95" customHeight="1" x14ac:dyDescent="0.2">
      <c r="A232" s="77"/>
      <c r="B232" s="90" t="s">
        <v>528</v>
      </c>
      <c r="C232" s="99" t="s">
        <v>314</v>
      </c>
      <c r="D232" s="64" t="s">
        <v>315</v>
      </c>
      <c r="E232" s="4">
        <v>238</v>
      </c>
      <c r="F232" s="9"/>
      <c r="G232" s="9"/>
      <c r="H232" s="9"/>
      <c r="I232" s="9"/>
      <c r="K232" s="9"/>
      <c r="L232" s="9"/>
      <c r="M232" s="9"/>
      <c r="N232" s="9"/>
      <c r="O232" s="4">
        <v>238</v>
      </c>
      <c r="Q232" s="177" t="str">
        <f>IF('INQ-A50.MELD'!F232&gt;SUM('INQ-A30.MELD:INQ-A35.MELD'!M232)*0.1,"Warnung","")</f>
        <v/>
      </c>
      <c r="R232" s="177" t="str">
        <f>IF('INQ-A50.MELD'!G232&gt;SUM('INQ-A30.MELD:INQ-A35.MELD'!N232)*0.1,"Warnung","")</f>
        <v/>
      </c>
      <c r="S232" s="177" t="str">
        <f>IF('INQ-A50.MELD'!H232&gt;SUM('INQ-A30.MELD:INQ-A35.MELD'!O232)*0.1,"Warnung","")</f>
        <v/>
      </c>
      <c r="T232" s="177" t="str">
        <f>IF('INQ-A50.MELD'!I232&gt;SUM('INQ-A30.MELD:INQ-A35.MELD'!P232:R232)*0.1,"Warnung","")</f>
        <v/>
      </c>
      <c r="U232" s="341"/>
      <c r="V232" s="177" t="str">
        <f>IF('INQ-A50.MELD'!K232&gt;SUM('INQ-A30.MELD:INQ-A35.MELD'!F232)*0.1,"Warnung","")</f>
        <v/>
      </c>
      <c r="W232" s="177" t="str">
        <f>IF('INQ-A50.MELD'!L232&gt;SUM('INQ-A30.MELD:INQ-A35.MELD'!G232)*0.1,"Warnung","")</f>
        <v/>
      </c>
      <c r="X232" s="177" t="str">
        <f>IF('INQ-A50.MELD'!M232&gt;SUM('INQ-A30.MELD:INQ-A35.MELD'!H232)*0.1,"Warnung","")</f>
        <v/>
      </c>
      <c r="Y232" s="177" t="str">
        <f>IF('INQ-A50.MELD'!N232&gt;SUM('INQ-A30.MELD:INQ-A35.MELD'!I232:K232)*0.1,"Warnung","")</f>
        <v/>
      </c>
    </row>
    <row r="233" spans="1:25" s="340" customFormat="1" ht="15.95" customHeight="1" x14ac:dyDescent="0.2">
      <c r="A233" s="77"/>
      <c r="B233" s="90" t="s">
        <v>528</v>
      </c>
      <c r="C233" s="99" t="s">
        <v>116</v>
      </c>
      <c r="D233" s="64" t="s">
        <v>117</v>
      </c>
      <c r="E233" s="4">
        <v>224</v>
      </c>
      <c r="F233" s="9"/>
      <c r="G233" s="9"/>
      <c r="H233" s="9"/>
      <c r="I233" s="9"/>
      <c r="K233" s="9"/>
      <c r="L233" s="9"/>
      <c r="M233" s="9"/>
      <c r="N233" s="9"/>
      <c r="O233" s="4">
        <v>224</v>
      </c>
      <c r="Q233" s="177" t="str">
        <f>IF('INQ-A50.MELD'!F233&gt;SUM('INQ-A30.MELD:INQ-A35.MELD'!M233)*0.1,"Warnung","")</f>
        <v/>
      </c>
      <c r="R233" s="177" t="str">
        <f>IF('INQ-A50.MELD'!G233&gt;SUM('INQ-A30.MELD:INQ-A35.MELD'!N233)*0.1,"Warnung","")</f>
        <v/>
      </c>
      <c r="S233" s="177" t="str">
        <f>IF('INQ-A50.MELD'!H233&gt;SUM('INQ-A30.MELD:INQ-A35.MELD'!O233)*0.1,"Warnung","")</f>
        <v/>
      </c>
      <c r="T233" s="177" t="str">
        <f>IF('INQ-A50.MELD'!I233&gt;SUM('INQ-A30.MELD:INQ-A35.MELD'!P233:R233)*0.1,"Warnung","")</f>
        <v/>
      </c>
      <c r="U233" s="341"/>
      <c r="V233" s="177" t="str">
        <f>IF('INQ-A50.MELD'!K233&gt;SUM('INQ-A30.MELD:INQ-A35.MELD'!F233)*0.1,"Warnung","")</f>
        <v/>
      </c>
      <c r="W233" s="177" t="str">
        <f>IF('INQ-A50.MELD'!L233&gt;SUM('INQ-A30.MELD:INQ-A35.MELD'!G233)*0.1,"Warnung","")</f>
        <v/>
      </c>
      <c r="X233" s="177" t="str">
        <f>IF('INQ-A50.MELD'!M233&gt;SUM('INQ-A30.MELD:INQ-A35.MELD'!H233)*0.1,"Warnung","")</f>
        <v/>
      </c>
      <c r="Y233" s="177" t="str">
        <f>IF('INQ-A50.MELD'!N233&gt;SUM('INQ-A30.MELD:INQ-A35.MELD'!I233:K233)*0.1,"Warnung","")</f>
        <v/>
      </c>
    </row>
    <row r="234" spans="1:25" s="340" customFormat="1" ht="15.95" customHeight="1" x14ac:dyDescent="0.2">
      <c r="A234" s="77"/>
      <c r="B234" s="90" t="s">
        <v>528</v>
      </c>
      <c r="C234" s="99" t="s">
        <v>316</v>
      </c>
      <c r="D234" s="64" t="s">
        <v>317</v>
      </c>
      <c r="E234" s="4">
        <v>240</v>
      </c>
      <c r="F234" s="9"/>
      <c r="G234" s="9"/>
      <c r="H234" s="9"/>
      <c r="I234" s="9"/>
      <c r="K234" s="9"/>
      <c r="L234" s="9"/>
      <c r="M234" s="9"/>
      <c r="N234" s="9"/>
      <c r="O234" s="4">
        <v>240</v>
      </c>
      <c r="Q234" s="177" t="str">
        <f>IF('INQ-A50.MELD'!F234&gt;SUM('INQ-A30.MELD:INQ-A35.MELD'!M234)*0.1,"Warnung","")</f>
        <v/>
      </c>
      <c r="R234" s="177" t="str">
        <f>IF('INQ-A50.MELD'!G234&gt;SUM('INQ-A30.MELD:INQ-A35.MELD'!N234)*0.1,"Warnung","")</f>
        <v/>
      </c>
      <c r="S234" s="177" t="str">
        <f>IF('INQ-A50.MELD'!H234&gt;SUM('INQ-A30.MELD:INQ-A35.MELD'!O234)*0.1,"Warnung","")</f>
        <v/>
      </c>
      <c r="T234" s="177" t="str">
        <f>IF('INQ-A50.MELD'!I234&gt;SUM('INQ-A30.MELD:INQ-A35.MELD'!P234:R234)*0.1,"Warnung","")</f>
        <v/>
      </c>
      <c r="U234" s="341"/>
      <c r="V234" s="177" t="str">
        <f>IF('INQ-A50.MELD'!K234&gt;SUM('INQ-A30.MELD:INQ-A35.MELD'!F234)*0.1,"Warnung","")</f>
        <v/>
      </c>
      <c r="W234" s="177" t="str">
        <f>IF('INQ-A50.MELD'!L234&gt;SUM('INQ-A30.MELD:INQ-A35.MELD'!G234)*0.1,"Warnung","")</f>
        <v/>
      </c>
      <c r="X234" s="177" t="str">
        <f>IF('INQ-A50.MELD'!M234&gt;SUM('INQ-A30.MELD:INQ-A35.MELD'!H234)*0.1,"Warnung","")</f>
        <v/>
      </c>
      <c r="Y234" s="177" t="str">
        <f>IF('INQ-A50.MELD'!N234&gt;SUM('INQ-A30.MELD:INQ-A35.MELD'!I234:K234)*0.1,"Warnung","")</f>
        <v/>
      </c>
    </row>
    <row r="235" spans="1:25" s="340" customFormat="1" ht="15.95" customHeight="1" x14ac:dyDescent="0.2">
      <c r="A235" s="77"/>
      <c r="B235" s="90" t="s">
        <v>528</v>
      </c>
      <c r="C235" s="99" t="s">
        <v>930</v>
      </c>
      <c r="D235" s="281" t="s">
        <v>305</v>
      </c>
      <c r="E235" s="4">
        <v>241</v>
      </c>
      <c r="F235" s="9"/>
      <c r="G235" s="9"/>
      <c r="H235" s="9"/>
      <c r="I235" s="9"/>
      <c r="K235" s="9"/>
      <c r="L235" s="9"/>
      <c r="M235" s="9"/>
      <c r="N235" s="9"/>
      <c r="O235" s="4">
        <v>241</v>
      </c>
      <c r="Q235" s="177" t="str">
        <f>IF('INQ-A50.MELD'!F235&gt;SUM('INQ-A30.MELD:INQ-A35.MELD'!M235)*0.1,"Warnung","")</f>
        <v/>
      </c>
      <c r="R235" s="177" t="str">
        <f>IF('INQ-A50.MELD'!G235&gt;SUM('INQ-A30.MELD:INQ-A35.MELD'!N235)*0.1,"Warnung","")</f>
        <v/>
      </c>
      <c r="S235" s="177" t="str">
        <f>IF('INQ-A50.MELD'!H235&gt;SUM('INQ-A30.MELD:INQ-A35.MELD'!O235)*0.1,"Warnung","")</f>
        <v/>
      </c>
      <c r="T235" s="177" t="str">
        <f>IF('INQ-A50.MELD'!I235&gt;SUM('INQ-A30.MELD:INQ-A35.MELD'!P235:R235)*0.1,"Warnung","")</f>
        <v/>
      </c>
      <c r="U235" s="471"/>
      <c r="V235" s="177" t="str">
        <f>IF('INQ-A50.MELD'!K235&gt;SUM('INQ-A30.MELD:INQ-A35.MELD'!F235)*0.1,"Warnung","")</f>
        <v/>
      </c>
      <c r="W235" s="177" t="str">
        <f>IF('INQ-A50.MELD'!L235&gt;SUM('INQ-A30.MELD:INQ-A35.MELD'!G235)*0.1,"Warnung","")</f>
        <v/>
      </c>
      <c r="X235" s="177" t="str">
        <f>IF('INQ-A50.MELD'!M235&gt;SUM('INQ-A30.MELD:INQ-A35.MELD'!H235)*0.1,"Warnung","")</f>
        <v/>
      </c>
      <c r="Y235" s="177" t="str">
        <f>IF('INQ-A50.MELD'!N235&gt;SUM('INQ-A30.MELD:INQ-A35.MELD'!I235:K235)*0.1,"Warnung","")</f>
        <v/>
      </c>
    </row>
    <row r="236" spans="1:25" s="340" customFormat="1" ht="15.95" customHeight="1" x14ac:dyDescent="0.2">
      <c r="A236" s="77"/>
      <c r="B236" s="90" t="s">
        <v>528</v>
      </c>
      <c r="C236" s="99" t="s">
        <v>294</v>
      </c>
      <c r="D236" s="64" t="s">
        <v>295</v>
      </c>
      <c r="E236" s="4">
        <v>242</v>
      </c>
      <c r="F236" s="9"/>
      <c r="G236" s="9"/>
      <c r="H236" s="9"/>
      <c r="I236" s="9"/>
      <c r="K236" s="9"/>
      <c r="L236" s="9"/>
      <c r="M236" s="9"/>
      <c r="N236" s="9"/>
      <c r="O236" s="4">
        <v>242</v>
      </c>
      <c r="Q236" s="177" t="str">
        <f>IF('INQ-A50.MELD'!F236&gt;SUM('INQ-A30.MELD:INQ-A35.MELD'!M236)*0.1,"Warnung","")</f>
        <v/>
      </c>
      <c r="R236" s="177" t="str">
        <f>IF('INQ-A50.MELD'!G236&gt;SUM('INQ-A30.MELD:INQ-A35.MELD'!N236)*0.1,"Warnung","")</f>
        <v/>
      </c>
      <c r="S236" s="177" t="str">
        <f>IF('INQ-A50.MELD'!H236&gt;SUM('INQ-A30.MELD:INQ-A35.MELD'!O236)*0.1,"Warnung","")</f>
        <v/>
      </c>
      <c r="T236" s="177" t="str">
        <f>IF('INQ-A50.MELD'!I236&gt;SUM('INQ-A30.MELD:INQ-A35.MELD'!P236:R236)*0.1,"Warnung","")</f>
        <v/>
      </c>
      <c r="U236" s="471"/>
      <c r="V236" s="177" t="str">
        <f>IF('INQ-A50.MELD'!K236&gt;SUM('INQ-A30.MELD:INQ-A35.MELD'!F236)*0.1,"Warnung","")</f>
        <v/>
      </c>
      <c r="W236" s="177" t="str">
        <f>IF('INQ-A50.MELD'!L236&gt;SUM('INQ-A30.MELD:INQ-A35.MELD'!G236)*0.1,"Warnung","")</f>
        <v/>
      </c>
      <c r="X236" s="177" t="str">
        <f>IF('INQ-A50.MELD'!M236&gt;SUM('INQ-A30.MELD:INQ-A35.MELD'!H236)*0.1,"Warnung","")</f>
        <v/>
      </c>
      <c r="Y236" s="177" t="str">
        <f>IF('INQ-A50.MELD'!N236&gt;SUM('INQ-A30.MELD:INQ-A35.MELD'!I236:K236)*0.1,"Warnung","")</f>
        <v/>
      </c>
    </row>
    <row r="237" spans="1:25" s="340" customFormat="1" ht="15.95" customHeight="1" x14ac:dyDescent="0.2">
      <c r="A237" s="77"/>
      <c r="B237" s="90" t="s">
        <v>528</v>
      </c>
      <c r="C237" s="99" t="s">
        <v>834</v>
      </c>
      <c r="D237" s="96" t="s">
        <v>301</v>
      </c>
      <c r="E237" s="4">
        <v>243</v>
      </c>
      <c r="F237" s="9"/>
      <c r="G237" s="9"/>
      <c r="H237" s="9"/>
      <c r="I237" s="9"/>
      <c r="K237" s="9"/>
      <c r="L237" s="9"/>
      <c r="M237" s="9"/>
      <c r="N237" s="9"/>
      <c r="O237" s="4">
        <v>243</v>
      </c>
      <c r="Q237" s="177" t="str">
        <f>IF('INQ-A50.MELD'!F237&gt;SUM('INQ-A30.MELD:INQ-A35.MELD'!M237)*0.1,"Warnung","")</f>
        <v/>
      </c>
      <c r="R237" s="177" t="str">
        <f>IF('INQ-A50.MELD'!G237&gt;SUM('INQ-A30.MELD:INQ-A35.MELD'!N237)*0.1,"Warnung","")</f>
        <v/>
      </c>
      <c r="S237" s="177" t="str">
        <f>IF('INQ-A50.MELD'!H237&gt;SUM('INQ-A30.MELD:INQ-A35.MELD'!O237)*0.1,"Warnung","")</f>
        <v/>
      </c>
      <c r="T237" s="177" t="str">
        <f>IF('INQ-A50.MELD'!I237&gt;SUM('INQ-A30.MELD:INQ-A35.MELD'!P237:R237)*0.1,"Warnung","")</f>
        <v/>
      </c>
      <c r="U237" s="471"/>
      <c r="V237" s="177" t="str">
        <f>IF('INQ-A50.MELD'!K237&gt;SUM('INQ-A30.MELD:INQ-A35.MELD'!F237)*0.1,"Warnung","")</f>
        <v/>
      </c>
      <c r="W237" s="177" t="str">
        <f>IF('INQ-A50.MELD'!L237&gt;SUM('INQ-A30.MELD:INQ-A35.MELD'!G237)*0.1,"Warnung","")</f>
        <v/>
      </c>
      <c r="X237" s="177" t="str">
        <f>IF('INQ-A50.MELD'!M237&gt;SUM('INQ-A30.MELD:INQ-A35.MELD'!H237)*0.1,"Warnung","")</f>
        <v/>
      </c>
      <c r="Y237" s="177" t="str">
        <f>IF('INQ-A50.MELD'!N237&gt;SUM('INQ-A30.MELD:INQ-A35.MELD'!I237:K237)*0.1,"Warnung","")</f>
        <v/>
      </c>
    </row>
    <row r="238" spans="1:25" s="340" customFormat="1" ht="15.95" customHeight="1" x14ac:dyDescent="0.2">
      <c r="A238" s="77"/>
      <c r="B238" s="90" t="s">
        <v>528</v>
      </c>
      <c r="C238" s="99" t="s">
        <v>931</v>
      </c>
      <c r="D238" s="96" t="s">
        <v>320</v>
      </c>
      <c r="E238" s="4">
        <v>244</v>
      </c>
      <c r="F238" s="9"/>
      <c r="G238" s="9"/>
      <c r="H238" s="9"/>
      <c r="I238" s="9"/>
      <c r="K238" s="9"/>
      <c r="L238" s="9"/>
      <c r="M238" s="9"/>
      <c r="N238" s="9"/>
      <c r="O238" s="4">
        <v>244</v>
      </c>
      <c r="Q238" s="177" t="str">
        <f>IF('INQ-A50.MELD'!F238&gt;SUM('INQ-A30.MELD:INQ-A35.MELD'!M238)*0.1,"Warnung","")</f>
        <v/>
      </c>
      <c r="R238" s="177" t="str">
        <f>IF('INQ-A50.MELD'!G238&gt;SUM('INQ-A30.MELD:INQ-A35.MELD'!N238)*0.1,"Warnung","")</f>
        <v/>
      </c>
      <c r="S238" s="177" t="str">
        <f>IF('INQ-A50.MELD'!H238&gt;SUM('INQ-A30.MELD:INQ-A35.MELD'!O238)*0.1,"Warnung","")</f>
        <v/>
      </c>
      <c r="T238" s="177" t="str">
        <f>IF('INQ-A50.MELD'!I238&gt;SUM('INQ-A30.MELD:INQ-A35.MELD'!P238:R238)*0.1,"Warnung","")</f>
        <v/>
      </c>
      <c r="U238" s="471"/>
      <c r="V238" s="177" t="str">
        <f>IF('INQ-A50.MELD'!K238&gt;SUM('INQ-A30.MELD:INQ-A35.MELD'!F238)*0.1,"Warnung","")</f>
        <v/>
      </c>
      <c r="W238" s="177" t="str">
        <f>IF('INQ-A50.MELD'!L238&gt;SUM('INQ-A30.MELD:INQ-A35.MELD'!G238)*0.1,"Warnung","")</f>
        <v/>
      </c>
      <c r="X238" s="177" t="str">
        <f>IF('INQ-A50.MELD'!M238&gt;SUM('INQ-A30.MELD:INQ-A35.MELD'!H238)*0.1,"Warnung","")</f>
        <v/>
      </c>
      <c r="Y238" s="177" t="str">
        <f>IF('INQ-A50.MELD'!N238&gt;SUM('INQ-A30.MELD:INQ-A35.MELD'!I238:K238)*0.1,"Warnung","")</f>
        <v/>
      </c>
    </row>
    <row r="239" spans="1:25" s="340" customFormat="1" ht="15.95" customHeight="1" x14ac:dyDescent="0.2">
      <c r="A239" s="77"/>
      <c r="B239" s="90" t="s">
        <v>528</v>
      </c>
      <c r="C239" s="99" t="s">
        <v>849</v>
      </c>
      <c r="D239" s="96" t="s">
        <v>296</v>
      </c>
      <c r="E239" s="4">
        <v>245</v>
      </c>
      <c r="F239" s="9"/>
      <c r="G239" s="9"/>
      <c r="H239" s="9"/>
      <c r="I239" s="9"/>
      <c r="K239" s="9"/>
      <c r="L239" s="9"/>
      <c r="M239" s="9"/>
      <c r="N239" s="9"/>
      <c r="O239" s="4">
        <v>245</v>
      </c>
      <c r="Q239" s="177" t="str">
        <f>IF('INQ-A50.MELD'!F239&gt;SUM('INQ-A30.MELD:INQ-A35.MELD'!M239)*0.1,"Warnung","")</f>
        <v/>
      </c>
      <c r="R239" s="177" t="str">
        <f>IF('INQ-A50.MELD'!G239&gt;SUM('INQ-A30.MELD:INQ-A35.MELD'!N239)*0.1,"Warnung","")</f>
        <v/>
      </c>
      <c r="S239" s="177" t="str">
        <f>IF('INQ-A50.MELD'!H239&gt;SUM('INQ-A30.MELD:INQ-A35.MELD'!O239)*0.1,"Warnung","")</f>
        <v/>
      </c>
      <c r="T239" s="177" t="str">
        <f>IF('INQ-A50.MELD'!I239&gt;SUM('INQ-A30.MELD:INQ-A35.MELD'!P239:R239)*0.1,"Warnung","")</f>
        <v/>
      </c>
      <c r="U239" s="471"/>
      <c r="V239" s="177" t="str">
        <f>IF('INQ-A50.MELD'!K239&gt;SUM('INQ-A30.MELD:INQ-A35.MELD'!F239)*0.1,"Warnung","")</f>
        <v/>
      </c>
      <c r="W239" s="177" t="str">
        <f>IF('INQ-A50.MELD'!L239&gt;SUM('INQ-A30.MELD:INQ-A35.MELD'!G239)*0.1,"Warnung","")</f>
        <v/>
      </c>
      <c r="X239" s="177" t="str">
        <f>IF('INQ-A50.MELD'!M239&gt;SUM('INQ-A30.MELD:INQ-A35.MELD'!H239)*0.1,"Warnung","")</f>
        <v/>
      </c>
      <c r="Y239" s="177" t="str">
        <f>IF('INQ-A50.MELD'!N239&gt;SUM('INQ-A30.MELD:INQ-A35.MELD'!I239:K239)*0.1,"Warnung","")</f>
        <v/>
      </c>
    </row>
    <row r="240" spans="1:25" s="340" customFormat="1" ht="15.95" customHeight="1" x14ac:dyDescent="0.2">
      <c r="A240" s="77"/>
      <c r="B240" s="90" t="s">
        <v>528</v>
      </c>
      <c r="C240" s="99" t="s">
        <v>284</v>
      </c>
      <c r="D240" s="64" t="s">
        <v>285</v>
      </c>
      <c r="E240" s="4">
        <v>246</v>
      </c>
      <c r="F240" s="9"/>
      <c r="G240" s="9"/>
      <c r="H240" s="9"/>
      <c r="I240" s="9"/>
      <c r="K240" s="9"/>
      <c r="L240" s="9"/>
      <c r="M240" s="9"/>
      <c r="N240" s="9"/>
      <c r="O240" s="4">
        <v>246</v>
      </c>
      <c r="Q240" s="177" t="str">
        <f>IF('INQ-A50.MELD'!F240&gt;SUM('INQ-A30.MELD:INQ-A35.MELD'!M240)*0.1,"Warnung","")</f>
        <v/>
      </c>
      <c r="R240" s="177" t="str">
        <f>IF('INQ-A50.MELD'!G240&gt;SUM('INQ-A30.MELD:INQ-A35.MELD'!N240)*0.1,"Warnung","")</f>
        <v/>
      </c>
      <c r="S240" s="177" t="str">
        <f>IF('INQ-A50.MELD'!H240&gt;SUM('INQ-A30.MELD:INQ-A35.MELD'!O240)*0.1,"Warnung","")</f>
        <v/>
      </c>
      <c r="T240" s="177" t="str">
        <f>IF('INQ-A50.MELD'!I240&gt;SUM('INQ-A30.MELD:INQ-A35.MELD'!P240:R240)*0.1,"Warnung","")</f>
        <v/>
      </c>
      <c r="U240" s="471"/>
      <c r="V240" s="177" t="str">
        <f>IF('INQ-A50.MELD'!K240&gt;SUM('INQ-A30.MELD:INQ-A35.MELD'!F240)*0.1,"Warnung","")</f>
        <v/>
      </c>
      <c r="W240" s="177" t="str">
        <f>IF('INQ-A50.MELD'!L240&gt;SUM('INQ-A30.MELD:INQ-A35.MELD'!G240)*0.1,"Warnung","")</f>
        <v/>
      </c>
      <c r="X240" s="177" t="str">
        <f>IF('INQ-A50.MELD'!M240&gt;SUM('INQ-A30.MELD:INQ-A35.MELD'!H240)*0.1,"Warnung","")</f>
        <v/>
      </c>
      <c r="Y240" s="177" t="str">
        <f>IF('INQ-A50.MELD'!N240&gt;SUM('INQ-A30.MELD:INQ-A35.MELD'!I240:K240)*0.1,"Warnung","")</f>
        <v/>
      </c>
    </row>
    <row r="241" spans="1:25" s="340" customFormat="1" ht="15.95" customHeight="1" x14ac:dyDescent="0.2">
      <c r="A241" s="77"/>
      <c r="B241" s="90" t="s">
        <v>528</v>
      </c>
      <c r="C241" s="99" t="s">
        <v>836</v>
      </c>
      <c r="D241" s="64" t="s">
        <v>291</v>
      </c>
      <c r="E241" s="4">
        <v>247</v>
      </c>
      <c r="F241" s="9"/>
      <c r="G241" s="9"/>
      <c r="H241" s="9"/>
      <c r="I241" s="9"/>
      <c r="K241" s="9"/>
      <c r="L241" s="9"/>
      <c r="M241" s="9"/>
      <c r="N241" s="9"/>
      <c r="O241" s="4">
        <v>247</v>
      </c>
      <c r="Q241" s="177" t="str">
        <f>IF('INQ-A50.MELD'!F241&gt;SUM('INQ-A30.MELD:INQ-A35.MELD'!M241)*0.1,"Warnung","")</f>
        <v/>
      </c>
      <c r="R241" s="177" t="str">
        <f>IF('INQ-A50.MELD'!G241&gt;SUM('INQ-A30.MELD:INQ-A35.MELD'!N241)*0.1,"Warnung","")</f>
        <v/>
      </c>
      <c r="S241" s="177" t="str">
        <f>IF('INQ-A50.MELD'!H241&gt;SUM('INQ-A30.MELD:INQ-A35.MELD'!O241)*0.1,"Warnung","")</f>
        <v/>
      </c>
      <c r="T241" s="177" t="str">
        <f>IF('INQ-A50.MELD'!I241&gt;SUM('INQ-A30.MELD:INQ-A35.MELD'!P241:R241)*0.1,"Warnung","")</f>
        <v/>
      </c>
      <c r="U241" s="471"/>
      <c r="V241" s="177" t="str">
        <f>IF('INQ-A50.MELD'!K241&gt;SUM('INQ-A30.MELD:INQ-A35.MELD'!F241)*0.1,"Warnung","")</f>
        <v/>
      </c>
      <c r="W241" s="177" t="str">
        <f>IF('INQ-A50.MELD'!L241&gt;SUM('INQ-A30.MELD:INQ-A35.MELD'!G241)*0.1,"Warnung","")</f>
        <v/>
      </c>
      <c r="X241" s="177" t="str">
        <f>IF('INQ-A50.MELD'!M241&gt;SUM('INQ-A30.MELD:INQ-A35.MELD'!H241)*0.1,"Warnung","")</f>
        <v/>
      </c>
      <c r="Y241" s="177" t="str">
        <f>IF('INQ-A50.MELD'!N241&gt;SUM('INQ-A30.MELD:INQ-A35.MELD'!I241:K241)*0.1,"Warnung","")</f>
        <v/>
      </c>
    </row>
    <row r="242" spans="1:25" s="340" customFormat="1" ht="15.95" customHeight="1" x14ac:dyDescent="0.2">
      <c r="A242" s="77"/>
      <c r="B242" s="90" t="s">
        <v>528</v>
      </c>
      <c r="C242" s="99" t="s">
        <v>297</v>
      </c>
      <c r="D242" s="64" t="s">
        <v>298</v>
      </c>
      <c r="E242" s="4">
        <v>248</v>
      </c>
      <c r="F242" s="9"/>
      <c r="G242" s="9"/>
      <c r="H242" s="9"/>
      <c r="I242" s="9"/>
      <c r="K242" s="9"/>
      <c r="L242" s="9"/>
      <c r="M242" s="9"/>
      <c r="N242" s="9"/>
      <c r="O242" s="4">
        <v>248</v>
      </c>
      <c r="Q242" s="177" t="str">
        <f>IF('INQ-A50.MELD'!F242&gt;SUM('INQ-A30.MELD:INQ-A35.MELD'!M242)*0.1,"Warnung","")</f>
        <v/>
      </c>
      <c r="R242" s="177" t="str">
        <f>IF('INQ-A50.MELD'!G242&gt;SUM('INQ-A30.MELD:INQ-A35.MELD'!N242)*0.1,"Warnung","")</f>
        <v/>
      </c>
      <c r="S242" s="177" t="str">
        <f>IF('INQ-A50.MELD'!H242&gt;SUM('INQ-A30.MELD:INQ-A35.MELD'!O242)*0.1,"Warnung","")</f>
        <v/>
      </c>
      <c r="T242" s="177" t="str">
        <f>IF('INQ-A50.MELD'!I242&gt;SUM('INQ-A30.MELD:INQ-A35.MELD'!P242:R242)*0.1,"Warnung","")</f>
        <v/>
      </c>
      <c r="U242" s="471"/>
      <c r="V242" s="177" t="str">
        <f>IF('INQ-A50.MELD'!K242&gt;SUM('INQ-A30.MELD:INQ-A35.MELD'!F242)*0.1,"Warnung","")</f>
        <v/>
      </c>
      <c r="W242" s="177" t="str">
        <f>IF('INQ-A50.MELD'!L242&gt;SUM('INQ-A30.MELD:INQ-A35.MELD'!G242)*0.1,"Warnung","")</f>
        <v/>
      </c>
      <c r="X242" s="177" t="str">
        <f>IF('INQ-A50.MELD'!M242&gt;SUM('INQ-A30.MELD:INQ-A35.MELD'!H242)*0.1,"Warnung","")</f>
        <v/>
      </c>
      <c r="Y242" s="177" t="str">
        <f>IF('INQ-A50.MELD'!N242&gt;SUM('INQ-A30.MELD:INQ-A35.MELD'!I242:K242)*0.1,"Warnung","")</f>
        <v/>
      </c>
    </row>
    <row r="243" spans="1:25" s="340" customFormat="1" ht="15.95" customHeight="1" x14ac:dyDescent="0.2">
      <c r="A243" s="77"/>
      <c r="B243" s="90" t="s">
        <v>528</v>
      </c>
      <c r="C243" s="370" t="s">
        <v>928</v>
      </c>
      <c r="D243" s="96" t="s">
        <v>286</v>
      </c>
      <c r="E243" s="4">
        <v>249</v>
      </c>
      <c r="F243" s="9"/>
      <c r="G243" s="9"/>
      <c r="H243" s="9"/>
      <c r="I243" s="9"/>
      <c r="K243" s="9"/>
      <c r="L243" s="9"/>
      <c r="M243" s="9"/>
      <c r="N243" s="9"/>
      <c r="O243" s="4">
        <v>249</v>
      </c>
      <c r="Q243" s="177" t="str">
        <f>IF('INQ-A50.MELD'!F243&gt;SUM('INQ-A30.MELD:INQ-A35.MELD'!M243)*0.1,"Warnung","")</f>
        <v/>
      </c>
      <c r="R243" s="177" t="str">
        <f>IF('INQ-A50.MELD'!G243&gt;SUM('INQ-A30.MELD:INQ-A35.MELD'!N243)*0.1,"Warnung","")</f>
        <v/>
      </c>
      <c r="S243" s="177" t="str">
        <f>IF('INQ-A50.MELD'!H243&gt;SUM('INQ-A30.MELD:INQ-A35.MELD'!O243)*0.1,"Warnung","")</f>
        <v/>
      </c>
      <c r="T243" s="177" t="str">
        <f>IF('INQ-A50.MELD'!I243&gt;SUM('INQ-A30.MELD:INQ-A35.MELD'!P243:R243)*0.1,"Warnung","")</f>
        <v/>
      </c>
      <c r="U243" s="471"/>
      <c r="V243" s="177" t="str">
        <f>IF('INQ-A50.MELD'!K243&gt;SUM('INQ-A30.MELD:INQ-A35.MELD'!F243)*0.1,"Warnung","")</f>
        <v/>
      </c>
      <c r="W243" s="177" t="str">
        <f>IF('INQ-A50.MELD'!L243&gt;SUM('INQ-A30.MELD:INQ-A35.MELD'!G243)*0.1,"Warnung","")</f>
        <v/>
      </c>
      <c r="X243" s="177" t="str">
        <f>IF('INQ-A50.MELD'!M243&gt;SUM('INQ-A30.MELD:INQ-A35.MELD'!H243)*0.1,"Warnung","")</f>
        <v/>
      </c>
      <c r="Y243" s="177" t="str">
        <f>IF('INQ-A50.MELD'!N243&gt;SUM('INQ-A30.MELD:INQ-A35.MELD'!I243:K243)*0.1,"Warnung","")</f>
        <v/>
      </c>
    </row>
    <row r="244" spans="1:25" s="340" customFormat="1" ht="15.95" customHeight="1" x14ac:dyDescent="0.2">
      <c r="A244" s="77"/>
      <c r="B244" s="90" t="s">
        <v>528</v>
      </c>
      <c r="C244" s="99" t="s">
        <v>287</v>
      </c>
      <c r="D244" s="64" t="s">
        <v>288</v>
      </c>
      <c r="E244" s="4">
        <v>275</v>
      </c>
      <c r="F244" s="9"/>
      <c r="G244" s="9"/>
      <c r="H244" s="9"/>
      <c r="I244" s="9"/>
      <c r="K244" s="9"/>
      <c r="L244" s="9"/>
      <c r="M244" s="9"/>
      <c r="N244" s="9"/>
      <c r="O244" s="4">
        <v>275</v>
      </c>
      <c r="Q244" s="177" t="str">
        <f>IF('INQ-A50.MELD'!F244&gt;SUM('INQ-A30.MELD:INQ-A35.MELD'!M244)*0.1,"Warnung","")</f>
        <v/>
      </c>
      <c r="R244" s="177" t="str">
        <f>IF('INQ-A50.MELD'!G244&gt;SUM('INQ-A30.MELD:INQ-A35.MELD'!N244)*0.1,"Warnung","")</f>
        <v/>
      </c>
      <c r="S244" s="177" t="str">
        <f>IF('INQ-A50.MELD'!H244&gt;SUM('INQ-A30.MELD:INQ-A35.MELD'!O244)*0.1,"Warnung","")</f>
        <v/>
      </c>
      <c r="T244" s="177" t="str">
        <f>IF('INQ-A50.MELD'!I244&gt;SUM('INQ-A30.MELD:INQ-A35.MELD'!P244:R244)*0.1,"Warnung","")</f>
        <v/>
      </c>
      <c r="U244" s="471"/>
      <c r="V244" s="177" t="str">
        <f>IF('INQ-A50.MELD'!K244&gt;SUM('INQ-A30.MELD:INQ-A35.MELD'!F244)*0.1,"Warnung","")</f>
        <v/>
      </c>
      <c r="W244" s="177" t="str">
        <f>IF('INQ-A50.MELD'!L244&gt;SUM('INQ-A30.MELD:INQ-A35.MELD'!G244)*0.1,"Warnung","")</f>
        <v/>
      </c>
      <c r="X244" s="177" t="str">
        <f>IF('INQ-A50.MELD'!M244&gt;SUM('INQ-A30.MELD:INQ-A35.MELD'!H244)*0.1,"Warnung","")</f>
        <v/>
      </c>
      <c r="Y244" s="177" t="str">
        <f>IF('INQ-A50.MELD'!N244&gt;SUM('INQ-A30.MELD:INQ-A35.MELD'!I244:K244)*0.1,"Warnung","")</f>
        <v/>
      </c>
    </row>
    <row r="245" spans="1:25" s="340" customFormat="1" ht="15.95" customHeight="1" x14ac:dyDescent="0.2">
      <c r="A245" s="77"/>
      <c r="B245" s="90" t="s">
        <v>528</v>
      </c>
      <c r="C245" s="99" t="s">
        <v>299</v>
      </c>
      <c r="D245" s="64" t="s">
        <v>300</v>
      </c>
      <c r="E245" s="4">
        <v>276</v>
      </c>
      <c r="F245" s="9"/>
      <c r="G245" s="9"/>
      <c r="H245" s="9"/>
      <c r="I245" s="9"/>
      <c r="K245" s="9"/>
      <c r="L245" s="9"/>
      <c r="M245" s="9"/>
      <c r="N245" s="9"/>
      <c r="O245" s="4">
        <v>276</v>
      </c>
      <c r="Q245" s="177" t="str">
        <f>IF('INQ-A50.MELD'!F245&gt;SUM('INQ-A30.MELD:INQ-A35.MELD'!M245)*0.1,"Warnung","")</f>
        <v/>
      </c>
      <c r="R245" s="177" t="str">
        <f>IF('INQ-A50.MELD'!G245&gt;SUM('INQ-A30.MELD:INQ-A35.MELD'!N245)*0.1,"Warnung","")</f>
        <v/>
      </c>
      <c r="S245" s="177" t="str">
        <f>IF('INQ-A50.MELD'!H245&gt;SUM('INQ-A30.MELD:INQ-A35.MELD'!O245)*0.1,"Warnung","")</f>
        <v/>
      </c>
      <c r="T245" s="177" t="str">
        <f>IF('INQ-A50.MELD'!I245&gt;SUM('INQ-A30.MELD:INQ-A35.MELD'!P245:R245)*0.1,"Warnung","")</f>
        <v/>
      </c>
      <c r="U245" s="471"/>
      <c r="V245" s="177" t="str">
        <f>IF('INQ-A50.MELD'!K245&gt;SUM('INQ-A30.MELD:INQ-A35.MELD'!F245)*0.1,"Warnung","")</f>
        <v/>
      </c>
      <c r="W245" s="177" t="str">
        <f>IF('INQ-A50.MELD'!L245&gt;SUM('INQ-A30.MELD:INQ-A35.MELD'!G245)*0.1,"Warnung","")</f>
        <v/>
      </c>
      <c r="X245" s="177" t="str">
        <f>IF('INQ-A50.MELD'!M245&gt;SUM('INQ-A30.MELD:INQ-A35.MELD'!H245)*0.1,"Warnung","")</f>
        <v/>
      </c>
      <c r="Y245" s="177" t="str">
        <f>IF('INQ-A50.MELD'!N245&gt;SUM('INQ-A30.MELD:INQ-A35.MELD'!I245:K245)*0.1,"Warnung","")</f>
        <v/>
      </c>
    </row>
    <row r="246" spans="1:25" s="340" customFormat="1" ht="15.95" customHeight="1" x14ac:dyDescent="0.2">
      <c r="A246" s="77"/>
      <c r="B246" s="90" t="s">
        <v>528</v>
      </c>
      <c r="C246" s="99" t="s">
        <v>302</v>
      </c>
      <c r="D246" s="64" t="s">
        <v>303</v>
      </c>
      <c r="E246" s="4">
        <v>277</v>
      </c>
      <c r="F246" s="9"/>
      <c r="G246" s="9"/>
      <c r="H246" s="9"/>
      <c r="I246" s="9"/>
      <c r="K246" s="9"/>
      <c r="L246" s="9"/>
      <c r="M246" s="9"/>
      <c r="N246" s="9"/>
      <c r="O246" s="4">
        <v>277</v>
      </c>
      <c r="Q246" s="177" t="str">
        <f>IF('INQ-A50.MELD'!F246&gt;SUM('INQ-A30.MELD:INQ-A35.MELD'!M246)*0.1,"Warnung","")</f>
        <v/>
      </c>
      <c r="R246" s="177" t="str">
        <f>IF('INQ-A50.MELD'!G246&gt;SUM('INQ-A30.MELD:INQ-A35.MELD'!N246)*0.1,"Warnung","")</f>
        <v/>
      </c>
      <c r="S246" s="177" t="str">
        <f>IF('INQ-A50.MELD'!H246&gt;SUM('INQ-A30.MELD:INQ-A35.MELD'!O246)*0.1,"Warnung","")</f>
        <v/>
      </c>
      <c r="T246" s="177" t="str">
        <f>IF('INQ-A50.MELD'!I246&gt;SUM('INQ-A30.MELD:INQ-A35.MELD'!P246:R246)*0.1,"Warnung","")</f>
        <v/>
      </c>
      <c r="U246" s="471"/>
      <c r="V246" s="177" t="str">
        <f>IF('INQ-A50.MELD'!K246&gt;SUM('INQ-A30.MELD:INQ-A35.MELD'!F246)*0.1,"Warnung","")</f>
        <v/>
      </c>
      <c r="W246" s="177" t="str">
        <f>IF('INQ-A50.MELD'!L246&gt;SUM('INQ-A30.MELD:INQ-A35.MELD'!G246)*0.1,"Warnung","")</f>
        <v/>
      </c>
      <c r="X246" s="177" t="str">
        <f>IF('INQ-A50.MELD'!M246&gt;SUM('INQ-A30.MELD:INQ-A35.MELD'!H246)*0.1,"Warnung","")</f>
        <v/>
      </c>
      <c r="Y246" s="177" t="str">
        <f>IF('INQ-A50.MELD'!N246&gt;SUM('INQ-A30.MELD:INQ-A35.MELD'!I246:K246)*0.1,"Warnung","")</f>
        <v/>
      </c>
    </row>
    <row r="247" spans="1:25" s="340" customFormat="1" ht="15.95" customHeight="1" x14ac:dyDescent="0.2">
      <c r="A247" s="77"/>
      <c r="B247" s="90" t="s">
        <v>528</v>
      </c>
      <c r="C247" s="99" t="s">
        <v>848</v>
      </c>
      <c r="D247" s="96" t="s">
        <v>304</v>
      </c>
      <c r="E247" s="4">
        <v>278</v>
      </c>
      <c r="F247" s="9"/>
      <c r="G247" s="9"/>
      <c r="H247" s="9"/>
      <c r="I247" s="9"/>
      <c r="K247" s="9"/>
      <c r="L247" s="9"/>
      <c r="M247" s="9"/>
      <c r="N247" s="9"/>
      <c r="O247" s="4">
        <v>278</v>
      </c>
      <c r="Q247" s="177" t="str">
        <f>IF('INQ-A50.MELD'!F247&gt;SUM('INQ-A30.MELD:INQ-A35.MELD'!M247)*0.1,"Warnung","")</f>
        <v/>
      </c>
      <c r="R247" s="177" t="str">
        <f>IF('INQ-A50.MELD'!G247&gt;SUM('INQ-A30.MELD:INQ-A35.MELD'!N247)*0.1,"Warnung","")</f>
        <v/>
      </c>
      <c r="S247" s="177" t="str">
        <f>IF('INQ-A50.MELD'!H247&gt;SUM('INQ-A30.MELD:INQ-A35.MELD'!O247)*0.1,"Warnung","")</f>
        <v/>
      </c>
      <c r="T247" s="177" t="str">
        <f>IF('INQ-A50.MELD'!I247&gt;SUM('INQ-A30.MELD:INQ-A35.MELD'!P247:R247)*0.1,"Warnung","")</f>
        <v/>
      </c>
      <c r="U247" s="471"/>
      <c r="V247" s="177" t="str">
        <f>IF('INQ-A50.MELD'!K247&gt;SUM('INQ-A30.MELD:INQ-A35.MELD'!F247)*0.1,"Warnung","")</f>
        <v/>
      </c>
      <c r="W247" s="177" t="str">
        <f>IF('INQ-A50.MELD'!L247&gt;SUM('INQ-A30.MELD:INQ-A35.MELD'!G247)*0.1,"Warnung","")</f>
        <v/>
      </c>
      <c r="X247" s="177" t="str">
        <f>IF('INQ-A50.MELD'!M247&gt;SUM('INQ-A30.MELD:INQ-A35.MELD'!H247)*0.1,"Warnung","")</f>
        <v/>
      </c>
      <c r="Y247" s="177" t="str">
        <f>IF('INQ-A50.MELD'!N247&gt;SUM('INQ-A30.MELD:INQ-A35.MELD'!I247:K247)*0.1,"Warnung","")</f>
        <v/>
      </c>
    </row>
    <row r="248" spans="1:25" s="340" customFormat="1" ht="15.95" customHeight="1" x14ac:dyDescent="0.2">
      <c r="A248" s="77"/>
      <c r="B248" s="90" t="s">
        <v>528</v>
      </c>
      <c r="C248" s="99" t="s">
        <v>369</v>
      </c>
      <c r="D248" s="96" t="s">
        <v>118</v>
      </c>
      <c r="E248" s="4">
        <v>225</v>
      </c>
      <c r="F248" s="9"/>
      <c r="G248" s="9"/>
      <c r="H248" s="9"/>
      <c r="I248" s="9"/>
      <c r="K248" s="9"/>
      <c r="L248" s="9"/>
      <c r="M248" s="9"/>
      <c r="N248" s="9"/>
      <c r="O248" s="4">
        <v>225</v>
      </c>
      <c r="Q248" s="177" t="str">
        <f>IF('INQ-A50.MELD'!F248&gt;SUM('INQ-A30.MELD:INQ-A35.MELD'!M248)*0.1,"Warnung","")</f>
        <v/>
      </c>
      <c r="R248" s="177" t="str">
        <f>IF('INQ-A50.MELD'!G248&gt;SUM('INQ-A30.MELD:INQ-A35.MELD'!N248)*0.1,"Warnung","")</f>
        <v/>
      </c>
      <c r="S248" s="177" t="str">
        <f>IF('INQ-A50.MELD'!H248&gt;SUM('INQ-A30.MELD:INQ-A35.MELD'!O248)*0.1,"Warnung","")</f>
        <v/>
      </c>
      <c r="T248" s="177" t="str">
        <f>IF('INQ-A50.MELD'!I248&gt;SUM('INQ-A30.MELD:INQ-A35.MELD'!P248:R248)*0.1,"Warnung","")</f>
        <v/>
      </c>
      <c r="U248" s="471"/>
      <c r="V248" s="177" t="str">
        <f>IF('INQ-A50.MELD'!K248&gt;SUM('INQ-A30.MELD:INQ-A35.MELD'!F248)*0.1,"Warnung","")</f>
        <v/>
      </c>
      <c r="W248" s="177" t="str">
        <f>IF('INQ-A50.MELD'!L248&gt;SUM('INQ-A30.MELD:INQ-A35.MELD'!G248)*0.1,"Warnung","")</f>
        <v/>
      </c>
      <c r="X248" s="177" t="str">
        <f>IF('INQ-A50.MELD'!M248&gt;SUM('INQ-A30.MELD:INQ-A35.MELD'!H248)*0.1,"Warnung","")</f>
        <v/>
      </c>
      <c r="Y248" s="177" t="str">
        <f>IF('INQ-A50.MELD'!N248&gt;SUM('INQ-A30.MELD:INQ-A35.MELD'!I248:K248)*0.1,"Warnung","")</f>
        <v/>
      </c>
    </row>
    <row r="249" spans="1:25" s="340" customFormat="1" ht="15.95" customHeight="1" x14ac:dyDescent="0.2">
      <c r="A249" s="77"/>
      <c r="B249" s="90" t="s">
        <v>528</v>
      </c>
      <c r="C249" s="99" t="s">
        <v>306</v>
      </c>
      <c r="D249" s="64" t="s">
        <v>307</v>
      </c>
      <c r="E249" s="4">
        <v>255</v>
      </c>
      <c r="F249" s="9"/>
      <c r="G249" s="9"/>
      <c r="H249" s="9"/>
      <c r="I249" s="9"/>
      <c r="K249" s="9"/>
      <c r="L249" s="9"/>
      <c r="M249" s="9"/>
      <c r="N249" s="9"/>
      <c r="O249" s="4">
        <v>255</v>
      </c>
      <c r="Q249" s="177" t="str">
        <f>IF('INQ-A50.MELD'!F249&gt;SUM('INQ-A30.MELD:INQ-A35.MELD'!M249)*0.1,"Warnung","")</f>
        <v/>
      </c>
      <c r="R249" s="177" t="str">
        <f>IF('INQ-A50.MELD'!G249&gt;SUM('INQ-A30.MELD:INQ-A35.MELD'!N249)*0.1,"Warnung","")</f>
        <v/>
      </c>
      <c r="S249" s="177" t="str">
        <f>IF('INQ-A50.MELD'!H249&gt;SUM('INQ-A30.MELD:INQ-A35.MELD'!O249)*0.1,"Warnung","")</f>
        <v/>
      </c>
      <c r="T249" s="177" t="str">
        <f>IF('INQ-A50.MELD'!I249&gt;SUM('INQ-A30.MELD:INQ-A35.MELD'!P249:R249)*0.1,"Warnung","")</f>
        <v/>
      </c>
      <c r="U249" s="471"/>
      <c r="V249" s="177" t="str">
        <f>IF('INQ-A50.MELD'!K249&gt;SUM('INQ-A30.MELD:INQ-A35.MELD'!F249)*0.1,"Warnung","")</f>
        <v/>
      </c>
      <c r="W249" s="177" t="str">
        <f>IF('INQ-A50.MELD'!L249&gt;SUM('INQ-A30.MELD:INQ-A35.MELD'!G249)*0.1,"Warnung","")</f>
        <v/>
      </c>
      <c r="X249" s="177" t="str">
        <f>IF('INQ-A50.MELD'!M249&gt;SUM('INQ-A30.MELD:INQ-A35.MELD'!H249)*0.1,"Warnung","")</f>
        <v/>
      </c>
      <c r="Y249" s="177" t="str">
        <f>IF('INQ-A50.MELD'!N249&gt;SUM('INQ-A30.MELD:INQ-A35.MELD'!I249:K249)*0.1,"Warnung","")</f>
        <v/>
      </c>
    </row>
    <row r="250" spans="1:25" s="340" customFormat="1" ht="15.95" customHeight="1" x14ac:dyDescent="0.2">
      <c r="A250" s="77"/>
      <c r="B250" s="90" t="s">
        <v>528</v>
      </c>
      <c r="C250" s="99" t="s">
        <v>847</v>
      </c>
      <c r="D250" s="96" t="s">
        <v>309</v>
      </c>
      <c r="E250" s="4">
        <v>256</v>
      </c>
      <c r="F250" s="9"/>
      <c r="G250" s="9"/>
      <c r="H250" s="9"/>
      <c r="I250" s="9"/>
      <c r="K250" s="9"/>
      <c r="L250" s="9"/>
      <c r="M250" s="9"/>
      <c r="N250" s="9"/>
      <c r="O250" s="4">
        <v>256</v>
      </c>
      <c r="Q250" s="177" t="str">
        <f>IF('INQ-A50.MELD'!F250&gt;SUM('INQ-A30.MELD:INQ-A35.MELD'!M250)*0.1,"Warnung","")</f>
        <v/>
      </c>
      <c r="R250" s="177" t="str">
        <f>IF('INQ-A50.MELD'!G250&gt;SUM('INQ-A30.MELD:INQ-A35.MELD'!N250)*0.1,"Warnung","")</f>
        <v/>
      </c>
      <c r="S250" s="177" t="str">
        <f>IF('INQ-A50.MELD'!H250&gt;SUM('INQ-A30.MELD:INQ-A35.MELD'!O250)*0.1,"Warnung","")</f>
        <v/>
      </c>
      <c r="T250" s="177" t="str">
        <f>IF('INQ-A50.MELD'!I250&gt;SUM('INQ-A30.MELD:INQ-A35.MELD'!P250:R250)*0.1,"Warnung","")</f>
        <v/>
      </c>
      <c r="U250" s="471"/>
      <c r="V250" s="177" t="str">
        <f>IF('INQ-A50.MELD'!K250&gt;SUM('INQ-A30.MELD:INQ-A35.MELD'!F250)*0.1,"Warnung","")</f>
        <v/>
      </c>
      <c r="W250" s="177" t="str">
        <f>IF('INQ-A50.MELD'!L250&gt;SUM('INQ-A30.MELD:INQ-A35.MELD'!G250)*0.1,"Warnung","")</f>
        <v/>
      </c>
      <c r="X250" s="177" t="str">
        <f>IF('INQ-A50.MELD'!M250&gt;SUM('INQ-A30.MELD:INQ-A35.MELD'!H250)*0.1,"Warnung","")</f>
        <v/>
      </c>
      <c r="Y250" s="177" t="str">
        <f>IF('INQ-A50.MELD'!N250&gt;SUM('INQ-A30.MELD:INQ-A35.MELD'!I250:K250)*0.1,"Warnung","")</f>
        <v/>
      </c>
    </row>
    <row r="251" spans="1:25" s="340" customFormat="1" ht="15.95" customHeight="1" x14ac:dyDescent="0.2">
      <c r="A251" s="77"/>
      <c r="B251" s="90" t="s">
        <v>528</v>
      </c>
      <c r="C251" s="99" t="s">
        <v>292</v>
      </c>
      <c r="D251" s="64" t="s">
        <v>293</v>
      </c>
      <c r="E251" s="4">
        <v>257</v>
      </c>
      <c r="F251" s="9"/>
      <c r="G251" s="9"/>
      <c r="H251" s="9"/>
      <c r="I251" s="9"/>
      <c r="K251" s="9"/>
      <c r="L251" s="9"/>
      <c r="M251" s="9"/>
      <c r="N251" s="9"/>
      <c r="O251" s="4">
        <v>257</v>
      </c>
      <c r="Q251" s="177" t="str">
        <f>IF('INQ-A50.MELD'!F251&gt;SUM('INQ-A30.MELD:INQ-A35.MELD'!M251)*0.1,"Warnung","")</f>
        <v/>
      </c>
      <c r="R251" s="177" t="str">
        <f>IF('INQ-A50.MELD'!G251&gt;SUM('INQ-A30.MELD:INQ-A35.MELD'!N251)*0.1,"Warnung","")</f>
        <v/>
      </c>
      <c r="S251" s="177" t="str">
        <f>IF('INQ-A50.MELD'!H251&gt;SUM('INQ-A30.MELD:INQ-A35.MELD'!O251)*0.1,"Warnung","")</f>
        <v/>
      </c>
      <c r="T251" s="177" t="str">
        <f>IF('INQ-A50.MELD'!I251&gt;SUM('INQ-A30.MELD:INQ-A35.MELD'!P251:R251)*0.1,"Warnung","")</f>
        <v/>
      </c>
      <c r="U251" s="471"/>
      <c r="V251" s="177" t="str">
        <f>IF('INQ-A50.MELD'!K251&gt;SUM('INQ-A30.MELD:INQ-A35.MELD'!F251)*0.1,"Warnung","")</f>
        <v/>
      </c>
      <c r="W251" s="177" t="str">
        <f>IF('INQ-A50.MELD'!L251&gt;SUM('INQ-A30.MELD:INQ-A35.MELD'!G251)*0.1,"Warnung","")</f>
        <v/>
      </c>
      <c r="X251" s="177" t="str">
        <f>IF('INQ-A50.MELD'!M251&gt;SUM('INQ-A30.MELD:INQ-A35.MELD'!H251)*0.1,"Warnung","")</f>
        <v/>
      </c>
      <c r="Y251" s="177" t="str">
        <f>IF('INQ-A50.MELD'!N251&gt;SUM('INQ-A30.MELD:INQ-A35.MELD'!I251:K251)*0.1,"Warnung","")</f>
        <v/>
      </c>
    </row>
    <row r="252" spans="1:25" s="340" customFormat="1" ht="15.95" customHeight="1" x14ac:dyDescent="0.2">
      <c r="A252" s="77"/>
      <c r="B252" s="90" t="s">
        <v>528</v>
      </c>
      <c r="C252" s="99" t="s">
        <v>310</v>
      </c>
      <c r="D252" s="64" t="s">
        <v>311</v>
      </c>
      <c r="E252" s="4">
        <v>258</v>
      </c>
      <c r="F252" s="9"/>
      <c r="G252" s="9"/>
      <c r="H252" s="9"/>
      <c r="I252" s="9"/>
      <c r="K252" s="9"/>
      <c r="L252" s="9"/>
      <c r="M252" s="9"/>
      <c r="N252" s="9"/>
      <c r="O252" s="4">
        <v>258</v>
      </c>
      <c r="Q252" s="177" t="str">
        <f>IF('INQ-A50.MELD'!F252&gt;SUM('INQ-A30.MELD:INQ-A35.MELD'!M252)*0.1,"Warnung","")</f>
        <v/>
      </c>
      <c r="R252" s="177" t="str">
        <f>IF('INQ-A50.MELD'!G252&gt;SUM('INQ-A30.MELD:INQ-A35.MELD'!N252)*0.1,"Warnung","")</f>
        <v/>
      </c>
      <c r="S252" s="177" t="str">
        <f>IF('INQ-A50.MELD'!H252&gt;SUM('INQ-A30.MELD:INQ-A35.MELD'!O252)*0.1,"Warnung","")</f>
        <v/>
      </c>
      <c r="T252" s="177" t="str">
        <f>IF('INQ-A50.MELD'!I252&gt;SUM('INQ-A30.MELD:INQ-A35.MELD'!P252:R252)*0.1,"Warnung","")</f>
        <v/>
      </c>
      <c r="U252" s="471"/>
      <c r="V252" s="177" t="str">
        <f>IF('INQ-A50.MELD'!K252&gt;SUM('INQ-A30.MELD:INQ-A35.MELD'!F252)*0.1,"Warnung","")</f>
        <v/>
      </c>
      <c r="W252" s="177" t="str">
        <f>IF('INQ-A50.MELD'!L252&gt;SUM('INQ-A30.MELD:INQ-A35.MELD'!G252)*0.1,"Warnung","")</f>
        <v/>
      </c>
      <c r="X252" s="177" t="str">
        <f>IF('INQ-A50.MELD'!M252&gt;SUM('INQ-A30.MELD:INQ-A35.MELD'!H252)*0.1,"Warnung","")</f>
        <v/>
      </c>
      <c r="Y252" s="177" t="str">
        <f>IF('INQ-A50.MELD'!N252&gt;SUM('INQ-A30.MELD:INQ-A35.MELD'!I252:K252)*0.1,"Warnung","")</f>
        <v/>
      </c>
    </row>
    <row r="253" spans="1:25" s="340" customFormat="1" ht="15.95" customHeight="1" x14ac:dyDescent="0.2">
      <c r="A253" s="77"/>
      <c r="B253" s="90" t="s">
        <v>528</v>
      </c>
      <c r="C253" s="99" t="s">
        <v>839</v>
      </c>
      <c r="D253" s="96" t="s">
        <v>312</v>
      </c>
      <c r="E253" s="377">
        <v>235</v>
      </c>
      <c r="F253" s="9"/>
      <c r="G253" s="9"/>
      <c r="H253" s="9"/>
      <c r="I253" s="9"/>
      <c r="K253" s="9"/>
      <c r="L253" s="9"/>
      <c r="M253" s="9"/>
      <c r="N253" s="9"/>
      <c r="O253" s="377">
        <v>235</v>
      </c>
      <c r="Q253" s="177" t="str">
        <f>IF('INQ-A50.MELD'!F253&gt;SUM('INQ-A30.MELD:INQ-A35.MELD'!M253)*0.1,"Warnung","")</f>
        <v/>
      </c>
      <c r="R253" s="177" t="str">
        <f>IF('INQ-A50.MELD'!G253&gt;SUM('INQ-A30.MELD:INQ-A35.MELD'!N253)*0.1,"Warnung","")</f>
        <v/>
      </c>
      <c r="S253" s="177" t="str">
        <f>IF('INQ-A50.MELD'!H253&gt;SUM('INQ-A30.MELD:INQ-A35.MELD'!O253)*0.1,"Warnung","")</f>
        <v/>
      </c>
      <c r="T253" s="177" t="str">
        <f>IF('INQ-A50.MELD'!I253&gt;SUM('INQ-A30.MELD:INQ-A35.MELD'!P253:R253)*0.1,"Warnung","")</f>
        <v/>
      </c>
      <c r="U253" s="471"/>
      <c r="V253" s="177" t="str">
        <f>IF('INQ-A50.MELD'!K253&gt;SUM('INQ-A30.MELD:INQ-A35.MELD'!F253)*0.1,"Warnung","")</f>
        <v/>
      </c>
      <c r="W253" s="177" t="str">
        <f>IF('INQ-A50.MELD'!L253&gt;SUM('INQ-A30.MELD:INQ-A35.MELD'!G253)*0.1,"Warnung","")</f>
        <v/>
      </c>
      <c r="X253" s="177" t="str">
        <f>IF('INQ-A50.MELD'!M253&gt;SUM('INQ-A30.MELD:INQ-A35.MELD'!H253)*0.1,"Warnung","")</f>
        <v/>
      </c>
      <c r="Y253" s="177" t="str">
        <f>IF('INQ-A50.MELD'!N253&gt;SUM('INQ-A30.MELD:INQ-A35.MELD'!I253:K253)*0.1,"Warnung","")</f>
        <v/>
      </c>
    </row>
    <row r="254" spans="1:25" s="340" customFormat="1" ht="15.95" customHeight="1" x14ac:dyDescent="0.2">
      <c r="A254" s="77"/>
      <c r="B254" s="90" t="s">
        <v>528</v>
      </c>
      <c r="C254" s="99" t="s">
        <v>846</v>
      </c>
      <c r="D254" s="96" t="s">
        <v>313</v>
      </c>
      <c r="E254" s="4">
        <v>260</v>
      </c>
      <c r="F254" s="9"/>
      <c r="G254" s="9"/>
      <c r="H254" s="9"/>
      <c r="I254" s="9"/>
      <c r="K254" s="9"/>
      <c r="L254" s="9"/>
      <c r="M254" s="9"/>
      <c r="N254" s="9"/>
      <c r="O254" s="4">
        <v>260</v>
      </c>
      <c r="Q254" s="177" t="str">
        <f>IF('INQ-A50.MELD'!F254&gt;SUM('INQ-A30.MELD:INQ-A35.MELD'!M254)*0.1,"Warnung","")</f>
        <v/>
      </c>
      <c r="R254" s="177" t="str">
        <f>IF('INQ-A50.MELD'!G254&gt;SUM('INQ-A30.MELD:INQ-A35.MELD'!N254)*0.1,"Warnung","")</f>
        <v/>
      </c>
      <c r="S254" s="177" t="str">
        <f>IF('INQ-A50.MELD'!H254&gt;SUM('INQ-A30.MELD:INQ-A35.MELD'!O254)*0.1,"Warnung","")</f>
        <v/>
      </c>
      <c r="T254" s="177" t="str">
        <f>IF('INQ-A50.MELD'!I254&gt;SUM('INQ-A30.MELD:INQ-A35.MELD'!P254:R254)*0.1,"Warnung","")</f>
        <v/>
      </c>
      <c r="U254" s="471"/>
      <c r="V254" s="177" t="str">
        <f>IF('INQ-A50.MELD'!K254&gt;SUM('INQ-A30.MELD:INQ-A35.MELD'!F254)*0.1,"Warnung","")</f>
        <v/>
      </c>
      <c r="W254" s="177" t="str">
        <f>IF('INQ-A50.MELD'!L254&gt;SUM('INQ-A30.MELD:INQ-A35.MELD'!G254)*0.1,"Warnung","")</f>
        <v/>
      </c>
      <c r="X254" s="177" t="str">
        <f>IF('INQ-A50.MELD'!M254&gt;SUM('INQ-A30.MELD:INQ-A35.MELD'!H254)*0.1,"Warnung","")</f>
        <v/>
      </c>
      <c r="Y254" s="177" t="str">
        <f>IF('INQ-A50.MELD'!N254&gt;SUM('INQ-A30.MELD:INQ-A35.MELD'!I254:K254)*0.1,"Warnung","")</f>
        <v/>
      </c>
    </row>
    <row r="255" spans="1:25" s="340" customFormat="1" ht="15.95" customHeight="1" x14ac:dyDescent="0.2">
      <c r="A255" s="77"/>
      <c r="B255" s="90" t="s">
        <v>528</v>
      </c>
      <c r="C255" s="99" t="s">
        <v>845</v>
      </c>
      <c r="D255" s="96" t="s">
        <v>321</v>
      </c>
      <c r="E255" s="4">
        <v>261</v>
      </c>
      <c r="F255" s="9"/>
      <c r="G255" s="9"/>
      <c r="H255" s="9"/>
      <c r="I255" s="9"/>
      <c r="K255" s="9"/>
      <c r="L255" s="9"/>
      <c r="M255" s="9"/>
      <c r="N255" s="9"/>
      <c r="O255" s="4">
        <v>261</v>
      </c>
      <c r="Q255" s="177" t="str">
        <f>IF('INQ-A50.MELD'!F255&gt;SUM('INQ-A30.MELD:INQ-A35.MELD'!M255)*0.1,"Warnung","")</f>
        <v/>
      </c>
      <c r="R255" s="177" t="str">
        <f>IF('INQ-A50.MELD'!G255&gt;SUM('INQ-A30.MELD:INQ-A35.MELD'!N255)*0.1,"Warnung","")</f>
        <v/>
      </c>
      <c r="S255" s="177" t="str">
        <f>IF('INQ-A50.MELD'!H255&gt;SUM('INQ-A30.MELD:INQ-A35.MELD'!O255)*0.1,"Warnung","")</f>
        <v/>
      </c>
      <c r="T255" s="177" t="str">
        <f>IF('INQ-A50.MELD'!I255&gt;SUM('INQ-A30.MELD:INQ-A35.MELD'!P255:R255)*0.1,"Warnung","")</f>
        <v/>
      </c>
      <c r="U255" s="471"/>
      <c r="V255" s="177" t="str">
        <f>IF('INQ-A50.MELD'!K255&gt;SUM('INQ-A30.MELD:INQ-A35.MELD'!F255)*0.1,"Warnung","")</f>
        <v/>
      </c>
      <c r="W255" s="177" t="str">
        <f>IF('INQ-A50.MELD'!L255&gt;SUM('INQ-A30.MELD:INQ-A35.MELD'!G255)*0.1,"Warnung","")</f>
        <v/>
      </c>
      <c r="X255" s="177" t="str">
        <f>IF('INQ-A50.MELD'!M255&gt;SUM('INQ-A30.MELD:INQ-A35.MELD'!H255)*0.1,"Warnung","")</f>
        <v/>
      </c>
      <c r="Y255" s="177" t="str">
        <f>IF('INQ-A50.MELD'!N255&gt;SUM('INQ-A30.MELD:INQ-A35.MELD'!I255:K255)*0.1,"Warnung","")</f>
        <v/>
      </c>
    </row>
    <row r="256" spans="1:25" s="340" customFormat="1" ht="15.95" customHeight="1" x14ac:dyDescent="0.2">
      <c r="A256" s="77"/>
      <c r="B256" s="90" t="s">
        <v>528</v>
      </c>
      <c r="C256" s="99" t="s">
        <v>328</v>
      </c>
      <c r="D256" s="64" t="s">
        <v>329</v>
      </c>
      <c r="E256" s="4">
        <v>262</v>
      </c>
      <c r="F256" s="9"/>
      <c r="G256" s="9"/>
      <c r="H256" s="9"/>
      <c r="I256" s="9"/>
      <c r="K256" s="9"/>
      <c r="L256" s="9"/>
      <c r="M256" s="9"/>
      <c r="N256" s="9"/>
      <c r="O256" s="4">
        <v>262</v>
      </c>
      <c r="Q256" s="177" t="str">
        <f>IF('INQ-A50.MELD'!F256&gt;SUM('INQ-A30.MELD:INQ-A35.MELD'!M256)*0.1,"Warnung","")</f>
        <v/>
      </c>
      <c r="R256" s="177" t="str">
        <f>IF('INQ-A50.MELD'!G256&gt;SUM('INQ-A30.MELD:INQ-A35.MELD'!N256)*0.1,"Warnung","")</f>
        <v/>
      </c>
      <c r="S256" s="177" t="str">
        <f>IF('INQ-A50.MELD'!H256&gt;SUM('INQ-A30.MELD:INQ-A35.MELD'!O256)*0.1,"Warnung","")</f>
        <v/>
      </c>
      <c r="T256" s="177" t="str">
        <f>IF('INQ-A50.MELD'!I256&gt;SUM('INQ-A30.MELD:INQ-A35.MELD'!P256:R256)*0.1,"Warnung","")</f>
        <v/>
      </c>
      <c r="U256" s="471"/>
      <c r="V256" s="177" t="str">
        <f>IF('INQ-A50.MELD'!K256&gt;SUM('INQ-A30.MELD:INQ-A35.MELD'!F256)*0.1,"Warnung","")</f>
        <v/>
      </c>
      <c r="W256" s="177" t="str">
        <f>IF('INQ-A50.MELD'!L256&gt;SUM('INQ-A30.MELD:INQ-A35.MELD'!G256)*0.1,"Warnung","")</f>
        <v/>
      </c>
      <c r="X256" s="177" t="str">
        <f>IF('INQ-A50.MELD'!M256&gt;SUM('INQ-A30.MELD:INQ-A35.MELD'!H256)*0.1,"Warnung","")</f>
        <v/>
      </c>
      <c r="Y256" s="177" t="str">
        <f>IF('INQ-A50.MELD'!N256&gt;SUM('INQ-A30.MELD:INQ-A35.MELD'!I256:K256)*0.1,"Warnung","")</f>
        <v/>
      </c>
    </row>
    <row r="257" spans="1:25" s="340" customFormat="1" ht="15.95" customHeight="1" x14ac:dyDescent="0.2">
      <c r="A257" s="77"/>
      <c r="B257" s="90" t="s">
        <v>528</v>
      </c>
      <c r="C257" s="99" t="s">
        <v>318</v>
      </c>
      <c r="D257" s="64" t="s">
        <v>319</v>
      </c>
      <c r="E257" s="4">
        <v>263</v>
      </c>
      <c r="F257" s="9"/>
      <c r="G257" s="9"/>
      <c r="H257" s="9"/>
      <c r="I257" s="9"/>
      <c r="K257" s="9"/>
      <c r="L257" s="9"/>
      <c r="M257" s="9"/>
      <c r="N257" s="9"/>
      <c r="O257" s="4">
        <v>263</v>
      </c>
      <c r="Q257" s="177" t="str">
        <f>IF('INQ-A50.MELD'!F257&gt;SUM('INQ-A30.MELD:INQ-A35.MELD'!M257)*0.1,"Warnung","")</f>
        <v/>
      </c>
      <c r="R257" s="177" t="str">
        <f>IF('INQ-A50.MELD'!G257&gt;SUM('INQ-A30.MELD:INQ-A35.MELD'!N257)*0.1,"Warnung","")</f>
        <v/>
      </c>
      <c r="S257" s="177" t="str">
        <f>IF('INQ-A50.MELD'!H257&gt;SUM('INQ-A30.MELD:INQ-A35.MELD'!O257)*0.1,"Warnung","")</f>
        <v/>
      </c>
      <c r="T257" s="177" t="str">
        <f>IF('INQ-A50.MELD'!I257&gt;SUM('INQ-A30.MELD:INQ-A35.MELD'!P257:R257)*0.1,"Warnung","")</f>
        <v/>
      </c>
      <c r="U257" s="471"/>
      <c r="V257" s="177" t="str">
        <f>IF('INQ-A50.MELD'!K257&gt;SUM('INQ-A30.MELD:INQ-A35.MELD'!F257)*0.1,"Warnung","")</f>
        <v/>
      </c>
      <c r="W257" s="177" t="str">
        <f>IF('INQ-A50.MELD'!L257&gt;SUM('INQ-A30.MELD:INQ-A35.MELD'!G257)*0.1,"Warnung","")</f>
        <v/>
      </c>
      <c r="X257" s="177" t="str">
        <f>IF('INQ-A50.MELD'!M257&gt;SUM('INQ-A30.MELD:INQ-A35.MELD'!H257)*0.1,"Warnung","")</f>
        <v/>
      </c>
      <c r="Y257" s="177" t="str">
        <f>IF('INQ-A50.MELD'!N257&gt;SUM('INQ-A30.MELD:INQ-A35.MELD'!I257:K257)*0.1,"Warnung","")</f>
        <v/>
      </c>
    </row>
    <row r="258" spans="1:25" s="340" customFormat="1" ht="15.95" customHeight="1" x14ac:dyDescent="0.2">
      <c r="A258" s="77"/>
      <c r="B258" s="90" t="s">
        <v>528</v>
      </c>
      <c r="C258" s="99" t="s">
        <v>841</v>
      </c>
      <c r="D258" s="64" t="s">
        <v>308</v>
      </c>
      <c r="E258" s="4">
        <v>264</v>
      </c>
      <c r="F258" s="9"/>
      <c r="G258" s="9"/>
      <c r="H258" s="9"/>
      <c r="I258" s="9"/>
      <c r="K258" s="9"/>
      <c r="L258" s="9"/>
      <c r="M258" s="9"/>
      <c r="N258" s="9"/>
      <c r="O258" s="4">
        <v>264</v>
      </c>
      <c r="Q258" s="177" t="str">
        <f>IF('INQ-A50.MELD'!F258&gt;SUM('INQ-A30.MELD:INQ-A35.MELD'!M258)*0.1,"Warnung","")</f>
        <v/>
      </c>
      <c r="R258" s="177" t="str">
        <f>IF('INQ-A50.MELD'!G258&gt;SUM('INQ-A30.MELD:INQ-A35.MELD'!N258)*0.1,"Warnung","")</f>
        <v/>
      </c>
      <c r="S258" s="177" t="str">
        <f>IF('INQ-A50.MELD'!H258&gt;SUM('INQ-A30.MELD:INQ-A35.MELD'!O258)*0.1,"Warnung","")</f>
        <v/>
      </c>
      <c r="T258" s="177" t="str">
        <f>IF('INQ-A50.MELD'!I258&gt;SUM('INQ-A30.MELD:INQ-A35.MELD'!P258:R258)*0.1,"Warnung","")</f>
        <v/>
      </c>
      <c r="U258" s="471"/>
      <c r="V258" s="177" t="str">
        <f>IF('INQ-A50.MELD'!K258&gt;SUM('INQ-A30.MELD:INQ-A35.MELD'!F258)*0.1,"Warnung","")</f>
        <v/>
      </c>
      <c r="W258" s="177" t="str">
        <f>IF('INQ-A50.MELD'!L258&gt;SUM('INQ-A30.MELD:INQ-A35.MELD'!G258)*0.1,"Warnung","")</f>
        <v/>
      </c>
      <c r="X258" s="177" t="str">
        <f>IF('INQ-A50.MELD'!M258&gt;SUM('INQ-A30.MELD:INQ-A35.MELD'!H258)*0.1,"Warnung","")</f>
        <v/>
      </c>
      <c r="Y258" s="177" t="str">
        <f>IF('INQ-A50.MELD'!N258&gt;SUM('INQ-A30.MELD:INQ-A35.MELD'!I258:K258)*0.1,"Warnung","")</f>
        <v/>
      </c>
    </row>
    <row r="259" spans="1:25" s="340" customFormat="1" ht="15.95" customHeight="1" x14ac:dyDescent="0.2">
      <c r="A259" s="77"/>
      <c r="B259" s="90" t="s">
        <v>528</v>
      </c>
      <c r="C259" s="99" t="s">
        <v>322</v>
      </c>
      <c r="D259" s="64" t="s">
        <v>323</v>
      </c>
      <c r="E259" s="4">
        <v>265</v>
      </c>
      <c r="F259" s="9"/>
      <c r="G259" s="9"/>
      <c r="H259" s="9"/>
      <c r="I259" s="9"/>
      <c r="K259" s="9"/>
      <c r="L259" s="9"/>
      <c r="M259" s="9"/>
      <c r="N259" s="9"/>
      <c r="O259" s="4">
        <v>265</v>
      </c>
      <c r="Q259" s="177" t="str">
        <f>IF('INQ-A50.MELD'!F259&gt;SUM('INQ-A30.MELD:INQ-A35.MELD'!M259)*0.1,"Warnung","")</f>
        <v/>
      </c>
      <c r="R259" s="177" t="str">
        <f>IF('INQ-A50.MELD'!G259&gt;SUM('INQ-A30.MELD:INQ-A35.MELD'!N259)*0.1,"Warnung","")</f>
        <v/>
      </c>
      <c r="S259" s="177" t="str">
        <f>IF('INQ-A50.MELD'!H259&gt;SUM('INQ-A30.MELD:INQ-A35.MELD'!O259)*0.1,"Warnung","")</f>
        <v/>
      </c>
      <c r="T259" s="177" t="str">
        <f>IF('INQ-A50.MELD'!I259&gt;SUM('INQ-A30.MELD:INQ-A35.MELD'!P259:R259)*0.1,"Warnung","")</f>
        <v/>
      </c>
      <c r="U259" s="471"/>
      <c r="V259" s="177" t="str">
        <f>IF('INQ-A50.MELD'!K259&gt;SUM('INQ-A30.MELD:INQ-A35.MELD'!F259)*0.1,"Warnung","")</f>
        <v/>
      </c>
      <c r="W259" s="177" t="str">
        <f>IF('INQ-A50.MELD'!L259&gt;SUM('INQ-A30.MELD:INQ-A35.MELD'!G259)*0.1,"Warnung","")</f>
        <v/>
      </c>
      <c r="X259" s="177" t="str">
        <f>IF('INQ-A50.MELD'!M259&gt;SUM('INQ-A30.MELD:INQ-A35.MELD'!H259)*0.1,"Warnung","")</f>
        <v/>
      </c>
      <c r="Y259" s="177" t="str">
        <f>IF('INQ-A50.MELD'!N259&gt;SUM('INQ-A30.MELD:INQ-A35.MELD'!I259:K259)*0.1,"Warnung","")</f>
        <v/>
      </c>
    </row>
    <row r="260" spans="1:25" s="340" customFormat="1" ht="15.95" customHeight="1" x14ac:dyDescent="0.2">
      <c r="A260" s="77"/>
      <c r="B260" s="90" t="s">
        <v>528</v>
      </c>
      <c r="C260" s="99" t="s">
        <v>324</v>
      </c>
      <c r="D260" s="64" t="s">
        <v>325</v>
      </c>
      <c r="E260" s="4">
        <v>266</v>
      </c>
      <c r="F260" s="9"/>
      <c r="G260" s="9"/>
      <c r="H260" s="9"/>
      <c r="I260" s="9"/>
      <c r="K260" s="9"/>
      <c r="L260" s="9"/>
      <c r="M260" s="9"/>
      <c r="N260" s="9"/>
      <c r="O260" s="4">
        <v>266</v>
      </c>
      <c r="Q260" s="177" t="str">
        <f>IF('INQ-A50.MELD'!F260&gt;SUM('INQ-A30.MELD:INQ-A35.MELD'!M260)*0.1,"Warnung","")</f>
        <v/>
      </c>
      <c r="R260" s="177" t="str">
        <f>IF('INQ-A50.MELD'!G260&gt;SUM('INQ-A30.MELD:INQ-A35.MELD'!N260)*0.1,"Warnung","")</f>
        <v/>
      </c>
      <c r="S260" s="177" t="str">
        <f>IF('INQ-A50.MELD'!H260&gt;SUM('INQ-A30.MELD:INQ-A35.MELD'!O260)*0.1,"Warnung","")</f>
        <v/>
      </c>
      <c r="T260" s="177" t="str">
        <f>IF('INQ-A50.MELD'!I260&gt;SUM('INQ-A30.MELD:INQ-A35.MELD'!P260:R260)*0.1,"Warnung","")</f>
        <v/>
      </c>
      <c r="U260" s="471"/>
      <c r="V260" s="177" t="str">
        <f>IF('INQ-A50.MELD'!K260&gt;SUM('INQ-A30.MELD:INQ-A35.MELD'!F260)*0.1,"Warnung","")</f>
        <v/>
      </c>
      <c r="W260" s="177" t="str">
        <f>IF('INQ-A50.MELD'!L260&gt;SUM('INQ-A30.MELD:INQ-A35.MELD'!G260)*0.1,"Warnung","")</f>
        <v/>
      </c>
      <c r="X260" s="177" t="str">
        <f>IF('INQ-A50.MELD'!M260&gt;SUM('INQ-A30.MELD:INQ-A35.MELD'!H260)*0.1,"Warnung","")</f>
        <v/>
      </c>
      <c r="Y260" s="177" t="str">
        <f>IF('INQ-A50.MELD'!N260&gt;SUM('INQ-A30.MELD:INQ-A35.MELD'!I260:K260)*0.1,"Warnung","")</f>
        <v/>
      </c>
    </row>
    <row r="261" spans="1:25" s="340" customFormat="1" ht="15.95" customHeight="1" x14ac:dyDescent="0.2">
      <c r="A261" s="77"/>
      <c r="B261" s="90" t="s">
        <v>528</v>
      </c>
      <c r="C261" s="99" t="s">
        <v>326</v>
      </c>
      <c r="D261" s="64" t="s">
        <v>327</v>
      </c>
      <c r="E261" s="4">
        <v>267</v>
      </c>
      <c r="F261" s="9"/>
      <c r="G261" s="9"/>
      <c r="H261" s="9"/>
      <c r="I261" s="9"/>
      <c r="K261" s="9"/>
      <c r="L261" s="9"/>
      <c r="M261" s="9"/>
      <c r="N261" s="9"/>
      <c r="O261" s="4">
        <v>267</v>
      </c>
      <c r="Q261" s="177" t="str">
        <f>IF('INQ-A50.MELD'!F261&gt;SUM('INQ-A30.MELD:INQ-A35.MELD'!M261)*0.1,"Warnung","")</f>
        <v/>
      </c>
      <c r="R261" s="177" t="str">
        <f>IF('INQ-A50.MELD'!G261&gt;SUM('INQ-A30.MELD:INQ-A35.MELD'!N261)*0.1,"Warnung","")</f>
        <v/>
      </c>
      <c r="S261" s="177" t="str">
        <f>IF('INQ-A50.MELD'!H261&gt;SUM('INQ-A30.MELD:INQ-A35.MELD'!O261)*0.1,"Warnung","")</f>
        <v/>
      </c>
      <c r="T261" s="177" t="str">
        <f>IF('INQ-A50.MELD'!I261&gt;SUM('INQ-A30.MELD:INQ-A35.MELD'!P261:R261)*0.1,"Warnung","")</f>
        <v/>
      </c>
      <c r="U261" s="471"/>
      <c r="V261" s="177" t="str">
        <f>IF('INQ-A50.MELD'!K261&gt;SUM('INQ-A30.MELD:INQ-A35.MELD'!F261)*0.1,"Warnung","")</f>
        <v/>
      </c>
      <c r="W261" s="177" t="str">
        <f>IF('INQ-A50.MELD'!L261&gt;SUM('INQ-A30.MELD:INQ-A35.MELD'!G261)*0.1,"Warnung","")</f>
        <v/>
      </c>
      <c r="X261" s="177" t="str">
        <f>IF('INQ-A50.MELD'!M261&gt;SUM('INQ-A30.MELD:INQ-A35.MELD'!H261)*0.1,"Warnung","")</f>
        <v/>
      </c>
      <c r="Y261" s="177" t="str">
        <f>IF('INQ-A50.MELD'!N261&gt;SUM('INQ-A30.MELD:INQ-A35.MELD'!I261:K261)*0.1,"Warnung","")</f>
        <v/>
      </c>
    </row>
    <row r="262" spans="1:25" s="340" customFormat="1" ht="15.95" customHeight="1" x14ac:dyDescent="0.2">
      <c r="A262" s="77"/>
      <c r="B262" s="90" t="s">
        <v>528</v>
      </c>
      <c r="C262" s="99" t="s">
        <v>844</v>
      </c>
      <c r="D262" s="96" t="s">
        <v>330</v>
      </c>
      <c r="E262" s="4">
        <v>268</v>
      </c>
      <c r="F262" s="9"/>
      <c r="G262" s="9"/>
      <c r="H262" s="9"/>
      <c r="I262" s="9"/>
      <c r="K262" s="9"/>
      <c r="L262" s="9"/>
      <c r="M262" s="9"/>
      <c r="N262" s="9"/>
      <c r="O262" s="4">
        <v>268</v>
      </c>
      <c r="Q262" s="177" t="str">
        <f>IF('INQ-A50.MELD'!F262&gt;SUM('INQ-A30.MELD:INQ-A35.MELD'!M262)*0.1,"Warnung","")</f>
        <v/>
      </c>
      <c r="R262" s="177" t="str">
        <f>IF('INQ-A50.MELD'!G262&gt;SUM('INQ-A30.MELD:INQ-A35.MELD'!N262)*0.1,"Warnung","")</f>
        <v/>
      </c>
      <c r="S262" s="177" t="str">
        <f>IF('INQ-A50.MELD'!H262&gt;SUM('INQ-A30.MELD:INQ-A35.MELD'!O262)*0.1,"Warnung","")</f>
        <v/>
      </c>
      <c r="T262" s="177" t="str">
        <f>IF('INQ-A50.MELD'!I262&gt;SUM('INQ-A30.MELD:INQ-A35.MELD'!P262:R262)*0.1,"Warnung","")</f>
        <v/>
      </c>
      <c r="U262" s="471"/>
      <c r="V262" s="177" t="str">
        <f>IF('INQ-A50.MELD'!K262&gt;SUM('INQ-A30.MELD:INQ-A35.MELD'!F262)*0.1,"Warnung","")</f>
        <v/>
      </c>
      <c r="W262" s="177" t="str">
        <f>IF('INQ-A50.MELD'!L262&gt;SUM('INQ-A30.MELD:INQ-A35.MELD'!G262)*0.1,"Warnung","")</f>
        <v/>
      </c>
      <c r="X262" s="177" t="str">
        <f>IF('INQ-A50.MELD'!M262&gt;SUM('INQ-A30.MELD:INQ-A35.MELD'!H262)*0.1,"Warnung","")</f>
        <v/>
      </c>
      <c r="Y262" s="177" t="str">
        <f>IF('INQ-A50.MELD'!N262&gt;SUM('INQ-A30.MELD:INQ-A35.MELD'!I262:K262)*0.1,"Warnung","")</f>
        <v/>
      </c>
    </row>
    <row r="263" spans="1:25" ht="15.95" customHeight="1" x14ac:dyDescent="0.2">
      <c r="A263" s="77"/>
      <c r="B263" s="90" t="s">
        <v>528</v>
      </c>
      <c r="C263" s="99" t="s">
        <v>289</v>
      </c>
      <c r="D263" s="64" t="s">
        <v>290</v>
      </c>
      <c r="E263" s="4">
        <v>269</v>
      </c>
      <c r="F263" s="9"/>
      <c r="G263" s="9"/>
      <c r="H263" s="9"/>
      <c r="I263" s="9"/>
      <c r="K263" s="9"/>
      <c r="L263" s="9"/>
      <c r="M263" s="9"/>
      <c r="N263" s="9"/>
      <c r="O263" s="4">
        <v>269</v>
      </c>
      <c r="Q263" s="177" t="str">
        <f>IF('INQ-A50.MELD'!F263&gt;SUM('INQ-A30.MELD:INQ-A35.MELD'!M263)*0.1,"Warnung","")</f>
        <v/>
      </c>
      <c r="R263" s="177" t="str">
        <f>IF('INQ-A50.MELD'!G263&gt;SUM('INQ-A30.MELD:INQ-A35.MELD'!N263)*0.1,"Warnung","")</f>
        <v/>
      </c>
      <c r="S263" s="177" t="str">
        <f>IF('INQ-A50.MELD'!H263&gt;SUM('INQ-A30.MELD:INQ-A35.MELD'!O263)*0.1,"Warnung","")</f>
        <v/>
      </c>
      <c r="T263" s="177" t="str">
        <f>IF('INQ-A50.MELD'!I263&gt;SUM('INQ-A30.MELD:INQ-A35.MELD'!P263:R263)*0.1,"Warnung","")</f>
        <v/>
      </c>
      <c r="U263" s="471"/>
      <c r="V263" s="177" t="str">
        <f>IF('INQ-A50.MELD'!K263&gt;SUM('INQ-A30.MELD:INQ-A35.MELD'!F263)*0.1,"Warnung","")</f>
        <v/>
      </c>
      <c r="W263" s="177" t="str">
        <f>IF('INQ-A50.MELD'!L263&gt;SUM('INQ-A30.MELD:INQ-A35.MELD'!G263)*0.1,"Warnung","")</f>
        <v/>
      </c>
      <c r="X263" s="177" t="str">
        <f>IF('INQ-A50.MELD'!M263&gt;SUM('INQ-A30.MELD:INQ-A35.MELD'!H263)*0.1,"Warnung","")</f>
        <v/>
      </c>
      <c r="Y263" s="177" t="str">
        <f>IF('INQ-A50.MELD'!N263&gt;SUM('INQ-A30.MELD:INQ-A35.MELD'!I263:K263)*0.1,"Warnung","")</f>
        <v/>
      </c>
    </row>
    <row r="264" spans="1:25" ht="0.95" customHeight="1" x14ac:dyDescent="0.2">
      <c r="B264" s="341"/>
      <c r="C264" s="74"/>
      <c r="D264" s="341"/>
      <c r="E264" s="341"/>
      <c r="F264" s="1"/>
      <c r="G264" s="1"/>
      <c r="H264" s="1"/>
      <c r="I264" s="1"/>
      <c r="K264" s="333"/>
      <c r="L264" s="333"/>
      <c r="M264" s="333"/>
      <c r="N264" s="1"/>
      <c r="O264" s="445"/>
    </row>
    <row r="265" spans="1:25" ht="0.95" customHeight="1" x14ac:dyDescent="0.2">
      <c r="B265" s="341"/>
      <c r="C265" s="341"/>
      <c r="D265" s="341"/>
      <c r="E265" s="341"/>
      <c r="F265" s="1"/>
      <c r="G265" s="1"/>
      <c r="H265" s="1"/>
      <c r="I265" s="1"/>
      <c r="K265" s="333"/>
      <c r="L265" s="333"/>
      <c r="M265" s="333"/>
      <c r="N265" s="1"/>
      <c r="O265" s="445"/>
    </row>
    <row r="266" spans="1:25" s="409" customFormat="1" ht="27" customHeight="1" thickBot="1" x14ac:dyDescent="0.25">
      <c r="B266" s="65"/>
      <c r="C266" s="61" t="s">
        <v>356</v>
      </c>
      <c r="D266" s="62" t="s">
        <v>1112</v>
      </c>
      <c r="E266" s="4">
        <v>250</v>
      </c>
      <c r="F266" s="58">
        <f>SUM(F18,F67,F126,F178,F230)</f>
        <v>0</v>
      </c>
      <c r="G266" s="58">
        <f>SUM(G18,G67,G126,G178,G230)</f>
        <v>0</v>
      </c>
      <c r="H266" s="58">
        <f>SUM(H18,H67,H126,H178,H230)</f>
        <v>0</v>
      </c>
      <c r="I266" s="58">
        <f>SUM(I18,I67,I126,I178,I230)</f>
        <v>0</v>
      </c>
      <c r="K266" s="58">
        <f>SUM(K18,K67,K126,K178,K230)</f>
        <v>0</v>
      </c>
      <c r="L266" s="58">
        <f>SUM(L18,L67,L126,L178,L230)</f>
        <v>0</v>
      </c>
      <c r="M266" s="58">
        <f>SUM(M18,M67,M126,M178,M230)</f>
        <v>0</v>
      </c>
      <c r="N266" s="58">
        <f>SUM(N18,N67,N126,N178,N230)</f>
        <v>0</v>
      </c>
      <c r="O266" s="4">
        <v>250</v>
      </c>
    </row>
    <row r="267" spans="1:25" s="409" customFormat="1" ht="27" customHeight="1" thickTop="1" x14ac:dyDescent="0.2">
      <c r="B267" s="65"/>
      <c r="C267" s="422" t="s">
        <v>1024</v>
      </c>
      <c r="D267" s="420" t="s">
        <v>1027</v>
      </c>
      <c r="E267" s="4">
        <v>252</v>
      </c>
      <c r="F267" s="9"/>
      <c r="G267" s="9"/>
      <c r="H267" s="9"/>
      <c r="I267" s="9"/>
      <c r="K267" s="9"/>
      <c r="L267" s="9"/>
      <c r="M267" s="9"/>
      <c r="N267" s="9"/>
      <c r="O267" s="4">
        <v>252</v>
      </c>
    </row>
    <row r="268" spans="1:25" ht="27" customHeight="1" thickBot="1" x14ac:dyDescent="0.25">
      <c r="B268" s="65"/>
      <c r="C268" s="61" t="s">
        <v>1025</v>
      </c>
      <c r="D268" s="419" t="s">
        <v>1026</v>
      </c>
      <c r="E268" s="4">
        <v>270</v>
      </c>
      <c r="F268" s="58">
        <f>SUM(F266,F267)</f>
        <v>0</v>
      </c>
      <c r="G268" s="58">
        <f>SUM(G266,G267)</f>
        <v>0</v>
      </c>
      <c r="H268" s="58">
        <f>SUM(H266,H267)</f>
        <v>0</v>
      </c>
      <c r="I268" s="58">
        <f>SUM(I266,I267)</f>
        <v>0</v>
      </c>
      <c r="K268" s="58">
        <f>SUM(K266,K267)</f>
        <v>0</v>
      </c>
      <c r="L268" s="58">
        <f>SUM(L266,L267)</f>
        <v>0</v>
      </c>
      <c r="M268" s="58">
        <f>SUM(M266,M267)</f>
        <v>0</v>
      </c>
      <c r="N268" s="58">
        <f>SUM(N266,N267)</f>
        <v>0</v>
      </c>
      <c r="O268" s="4">
        <v>270</v>
      </c>
      <c r="S268" s="441"/>
    </row>
    <row r="269" spans="1:25" s="216" customFormat="1" ht="35.25" hidden="1" customHeight="1" thickTop="1" x14ac:dyDescent="0.2"/>
    <row r="270" spans="1:25" s="216" customFormat="1" ht="31.5" hidden="1" customHeight="1" x14ac:dyDescent="0.2"/>
    <row r="271" spans="1:25" s="216" customFormat="1" ht="31.5" hidden="1" customHeight="1" x14ac:dyDescent="0.2"/>
    <row r="272" spans="1:25" s="216" customFormat="1" ht="31.5" hidden="1" customHeight="1" x14ac:dyDescent="0.2"/>
    <row r="273" spans="3:15" s="216" customFormat="1" ht="27" hidden="1" customHeight="1" x14ac:dyDescent="0.2"/>
    <row r="274" spans="3:15" ht="6" customHeight="1" thickTop="1" x14ac:dyDescent="0.2">
      <c r="C274" s="15"/>
      <c r="D274" s="15"/>
      <c r="E274" s="15"/>
      <c r="F274" s="15"/>
      <c r="G274" s="15"/>
      <c r="H274" s="15"/>
      <c r="I274" s="15"/>
      <c r="K274" s="15"/>
      <c r="L274" s="15"/>
      <c r="M274" s="15"/>
      <c r="N274" s="15"/>
      <c r="O274" s="15"/>
    </row>
    <row r="275" spans="3:15" ht="19.5" customHeight="1" x14ac:dyDescent="0.2">
      <c r="C275" s="171" t="s">
        <v>954</v>
      </c>
      <c r="O275" s="184" t="s">
        <v>366</v>
      </c>
    </row>
    <row r="277" spans="3:15" hidden="1" x14ac:dyDescent="0.2">
      <c r="F277" s="414"/>
      <c r="G277" s="414"/>
      <c r="H277" s="414"/>
      <c r="I277" s="414"/>
      <c r="J277" s="414"/>
      <c r="K277" s="414"/>
      <c r="L277" s="414"/>
      <c r="M277" s="414"/>
      <c r="N277" s="414"/>
    </row>
    <row r="278" spans="3:15" hidden="1" x14ac:dyDescent="0.2">
      <c r="F278" s="414"/>
      <c r="G278" s="414"/>
      <c r="H278" s="414"/>
      <c r="I278" s="414"/>
      <c r="J278" s="414"/>
      <c r="K278" s="414"/>
      <c r="L278" s="414"/>
      <c r="M278" s="414"/>
      <c r="N278" s="414"/>
    </row>
    <row r="279" spans="3:15" hidden="1" x14ac:dyDescent="0.2">
      <c r="F279" s="186"/>
    </row>
    <row r="280" spans="3:15" hidden="1" x14ac:dyDescent="0.2">
      <c r="F280" s="186"/>
      <c r="O280" s="13"/>
    </row>
    <row r="281" spans="3:15" hidden="1" x14ac:dyDescent="0.2">
      <c r="F281" s="186"/>
    </row>
    <row r="282" spans="3:15" hidden="1" x14ac:dyDescent="0.2">
      <c r="F282" s="11"/>
    </row>
    <row r="283" spans="3:15" x14ac:dyDescent="0.2">
      <c r="C283" s="195" t="str">
        <f>"Version: "&amp;C318</f>
        <v>Version: 1.00.D0</v>
      </c>
      <c r="F283" s="12"/>
    </row>
    <row r="284" spans="3:15" x14ac:dyDescent="0.2">
      <c r="C284" s="141" t="s">
        <v>407</v>
      </c>
      <c r="F284" s="186"/>
    </row>
    <row r="285" spans="3:15" x14ac:dyDescent="0.2">
      <c r="C285" s="508" t="s">
        <v>1148</v>
      </c>
      <c r="D285" s="91"/>
      <c r="E285" s="142"/>
      <c r="F285" s="177" t="str">
        <f>IF(MIN(F18:F273)&lt;0,"Warnung","")</f>
        <v/>
      </c>
      <c r="G285" s="177" t="str">
        <f>IF(MIN(G18:G273)&lt;0,"Warnung","")</f>
        <v/>
      </c>
      <c r="H285" s="177" t="str">
        <f>IF(MIN(H18:H273)&lt;0,"Warnung","")</f>
        <v/>
      </c>
      <c r="I285" s="177" t="str">
        <f>IF(MIN(I18:I273)&lt;0,"Warnung","")</f>
        <v/>
      </c>
      <c r="K285" s="177" t="str">
        <f>IF(MIN(K18:K273)&lt;0,"Warnung","")</f>
        <v/>
      </c>
      <c r="L285" s="177" t="str">
        <f>IF(MIN(L18:L273)&lt;0,"Warnung","")</f>
        <v/>
      </c>
      <c r="M285" s="177" t="str">
        <f>IF(MIN(M18:M273)&lt;0,"Warnung","")</f>
        <v/>
      </c>
      <c r="N285" s="177" t="str">
        <f>IF(MIN(N18:N273)&lt;0,"Warnung","")</f>
        <v/>
      </c>
    </row>
    <row r="286" spans="3:15" s="320" customFormat="1" x14ac:dyDescent="0.2">
      <c r="C286" s="143" t="s">
        <v>792</v>
      </c>
      <c r="D286" s="143"/>
      <c r="E286" s="154"/>
      <c r="F286" s="177" t="str">
        <f>IF(MAX(F19:F66,F69:F73,F75:F125,F128:F130,F132:F163,F165:F177,F180:F195,F197:F229,F231:F263,F267)&gt;100000,"Warnung","")</f>
        <v/>
      </c>
      <c r="G286" s="177" t="str">
        <f>IF(MAX(G19:G66,G69:G73,G75:G125,G128:G130,G132:G163,G165:G177,G180:G195,G197:G229,G231:G263,G267)&gt;100000,"Warnung","")</f>
        <v/>
      </c>
      <c r="H286" s="177" t="str">
        <f>IF(MAX(H19:H66,H69:H73,H75:H125,H128:H130,H132:H163,H165:H177,H180:H195,H197:H229,H231:H263,H267)&gt;100000,"Warnung","")</f>
        <v/>
      </c>
      <c r="I286" s="177" t="str">
        <f>IF(MAX(I19:I66,I69:I73,I75:I125,I128:I130,I132:I163,I165:I177,I180:I195,I197:I229,I231:I263,I267)&gt;100000,"Warnung","")</f>
        <v/>
      </c>
      <c r="K286" s="177" t="str">
        <f>IF(MAX(K19:K66,K69:K73,K75:K125,K128:K130,K132:K163,K165:K177,K180:K195,K197:K229,K231:K263,K267)&gt;100000,"Warnung","")</f>
        <v/>
      </c>
      <c r="L286" s="177" t="str">
        <f>IF(MAX(L19:L66,L69:L73,L75:L125,L128:L130,L132:L163,L165:L177,L180:L195,L197:L229,L231:L263,L267)&gt;100000,"Warnung","")</f>
        <v/>
      </c>
      <c r="M286" s="177" t="str">
        <f>IF(MAX(M19:M66,M69:M73,M75:M125,M128:M130,M132:M163,M165:M177,M180:M195,M197:M229,M231:M263,M267)&gt;100000,"Warnung","")</f>
        <v/>
      </c>
      <c r="N286" s="177" t="str">
        <f>IF(MAX(N19:N66,N69:N73,N75:N125,N128:N130,N132:N163,N165:N177,N180:N195,N197:N229,N231:N263,N267)&gt;100000,"Warnung","")</f>
        <v/>
      </c>
    </row>
    <row r="287" spans="3:15" s="320" customFormat="1" x14ac:dyDescent="0.2">
      <c r="C287" s="156"/>
    </row>
    <row r="288" spans="3:15" s="320" customFormat="1" x14ac:dyDescent="0.2"/>
    <row r="289" spans="3:5" s="320" customFormat="1" x14ac:dyDescent="0.2">
      <c r="C289" s="156"/>
      <c r="D289" s="156"/>
      <c r="E289" s="156"/>
    </row>
    <row r="290" spans="3:5" s="320" customFormat="1" x14ac:dyDescent="0.2">
      <c r="C290" s="156"/>
      <c r="D290" s="156"/>
      <c r="E290" s="156"/>
    </row>
    <row r="291" spans="3:5" s="320" customFormat="1" x14ac:dyDescent="0.2"/>
    <row r="292" spans="3:5" s="320" customFormat="1" x14ac:dyDescent="0.2"/>
    <row r="293" spans="3:5" s="320" customFormat="1" x14ac:dyDescent="0.2"/>
    <row r="294" spans="3:5" s="320" customFormat="1" x14ac:dyDescent="0.2"/>
    <row r="295" spans="3:5" s="320" customFormat="1" x14ac:dyDescent="0.2"/>
    <row r="296" spans="3:5" s="320" customFormat="1" x14ac:dyDescent="0.2"/>
    <row r="306" spans="1:19" x14ac:dyDescent="0.2">
      <c r="A306" s="310"/>
    </row>
    <row r="307" spans="1:19" s="234" customFormat="1" hidden="1" x14ac:dyDescent="0.2">
      <c r="C307" s="234" t="s">
        <v>785</v>
      </c>
      <c r="D307" s="234">
        <f>SUM(F307:N307)</f>
        <v>0</v>
      </c>
      <c r="F307" s="281">
        <f t="shared" ref="F307:N307" si="0">COUNTA(F19:F66,F69:F73,F75:F125,F128:F130,F132:F163,F165:F177,F180:F195,F197:F229,F231:F263,F267)</f>
        <v>0</v>
      </c>
      <c r="G307" s="281">
        <f t="shared" si="0"/>
        <v>0</v>
      </c>
      <c r="H307" s="281">
        <f t="shared" si="0"/>
        <v>0</v>
      </c>
      <c r="I307" s="281">
        <f t="shared" si="0"/>
        <v>0</v>
      </c>
      <c r="J307" s="281">
        <f t="shared" si="0"/>
        <v>0</v>
      </c>
      <c r="K307" s="281">
        <f t="shared" si="0"/>
        <v>0</v>
      </c>
      <c r="L307" s="281">
        <f t="shared" si="0"/>
        <v>0</v>
      </c>
      <c r="M307" s="281">
        <f t="shared" si="0"/>
        <v>0</v>
      </c>
      <c r="N307" s="281">
        <f t="shared" si="0"/>
        <v>0</v>
      </c>
      <c r="O307" s="281"/>
      <c r="P307" s="281"/>
      <c r="Q307" s="281"/>
      <c r="R307" s="281"/>
      <c r="S307" s="281"/>
    </row>
    <row r="308" spans="1:19" hidden="1" x14ac:dyDescent="0.2">
      <c r="C308" s="184" t="s">
        <v>801</v>
      </c>
      <c r="D308" s="184">
        <f>COUNTIF(F308:N308,TRUE)</f>
        <v>0</v>
      </c>
      <c r="F308" s="333" t="b">
        <f>Metadata!$D$38</f>
        <v>0</v>
      </c>
      <c r="G308" s="333" t="b">
        <f>Metadata!$D$44</f>
        <v>0</v>
      </c>
      <c r="H308" s="333" t="b">
        <f>IF(COUNTIF(F308:G308,TRUE)=2,TRUE,FALSE)</f>
        <v>0</v>
      </c>
    </row>
    <row r="309" spans="1:19" hidden="1" x14ac:dyDescent="0.2"/>
    <row r="315" spans="1:19" x14ac:dyDescent="0.2">
      <c r="B315" s="218" t="s">
        <v>5</v>
      </c>
      <c r="C315" s="219" t="str">
        <f>N2</f>
        <v>XXXXXX</v>
      </c>
    </row>
    <row r="316" spans="1:19" x14ac:dyDescent="0.2">
      <c r="B316" s="85"/>
      <c r="C316" s="220" t="str">
        <f>N1</f>
        <v>INA50</v>
      </c>
    </row>
    <row r="317" spans="1:19" x14ac:dyDescent="0.2">
      <c r="B317" s="85"/>
      <c r="C317" s="221" t="str">
        <f>N3</f>
        <v>TT.MM.JJJJ</v>
      </c>
    </row>
    <row r="318" spans="1:19" x14ac:dyDescent="0.2">
      <c r="B318" s="85"/>
      <c r="C318" s="222" t="s">
        <v>370</v>
      </c>
    </row>
    <row r="319" spans="1:19" x14ac:dyDescent="0.2">
      <c r="B319" s="85"/>
      <c r="C319" s="220" t="str">
        <f>F17</f>
        <v>Kol. 11</v>
      </c>
    </row>
    <row r="320" spans="1:19" x14ac:dyDescent="0.2">
      <c r="B320" s="85"/>
      <c r="C320" s="223">
        <f>COUNTIF(F19:Y294,"ERROR")</f>
        <v>0</v>
      </c>
    </row>
    <row r="321" spans="2:3" x14ac:dyDescent="0.2">
      <c r="B321" s="179"/>
      <c r="C321" s="224">
        <f>COUNTIF(F19:Y292,"WARNUNG")</f>
        <v>0</v>
      </c>
    </row>
  </sheetData>
  <sheetProtection sheet="1" autoFilter="0"/>
  <autoFilter ref="B17:C263"/>
  <mergeCells count="23">
    <mergeCell ref="F6:N6"/>
    <mergeCell ref="B14:C15"/>
    <mergeCell ref="L13:L15"/>
    <mergeCell ref="M13:M15"/>
    <mergeCell ref="K13:K15"/>
    <mergeCell ref="F13:F15"/>
    <mergeCell ref="G13:G15"/>
    <mergeCell ref="I12:I15"/>
    <mergeCell ref="V13:Y14"/>
    <mergeCell ref="F16:I16"/>
    <mergeCell ref="K16:N16"/>
    <mergeCell ref="H13:H15"/>
    <mergeCell ref="K12:M12"/>
    <mergeCell ref="N12:N15"/>
    <mergeCell ref="Q13:T14"/>
    <mergeCell ref="F12:H12"/>
    <mergeCell ref="N1:O1"/>
    <mergeCell ref="P1:Q1"/>
    <mergeCell ref="P2:Q2"/>
    <mergeCell ref="P3:Q3"/>
    <mergeCell ref="F5:N5"/>
    <mergeCell ref="N2:O2"/>
    <mergeCell ref="N3:O3"/>
  </mergeCells>
  <conditionalFormatting sqref="F10">
    <cfRule type="expression" dxfId="5" priority="12" stopIfTrue="1">
      <formula>$D$308&gt;0</formula>
    </cfRule>
  </conditionalFormatting>
  <conditionalFormatting sqref="K18:K268 F18:F268">
    <cfRule type="expression" dxfId="4" priority="1070" stopIfTrue="1">
      <formula>$F$308=TRUE</formula>
    </cfRule>
  </conditionalFormatting>
  <conditionalFormatting sqref="L18:L268 G18:G268">
    <cfRule type="expression" dxfId="3" priority="1074" stopIfTrue="1">
      <formula>$G$308=TRUE</formula>
    </cfRule>
  </conditionalFormatting>
  <conditionalFormatting sqref="M18:M268 H18:H268">
    <cfRule type="expression" dxfId="2" priority="1078" stopIfTrue="1">
      <formula>$H$308=TRUE</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F16:I16" location="Note_8.0" display="8.0"/>
    <hyperlink ref="K16:N16" location="Note_8.0" display="8.0"/>
  </hyperlinks>
  <pageMargins left="0.59055118110236227" right="0.59055118110236227" top="0.59055118110236227" bottom="0.59055118110236227" header="0.31496062992125984" footer="0.31496062992125984"/>
  <pageSetup paperSize="9" scale="52" fitToWidth="2" fitToHeight="2" orientation="landscape" r:id="rId1"/>
  <headerFooter>
    <oddFooter>&amp;L&amp;"Arial,Fett"SNB vertraulich&amp;C&amp;D&amp;RSeite &amp;P</oddFooter>
  </headerFooter>
  <rowBreaks count="6" manualBreakCount="6">
    <brk id="50" min="5" max="14" man="1"/>
    <brk id="91" min="5" max="14" man="1"/>
    <brk id="125" min="5" max="14" man="1"/>
    <brk id="163" min="5" max="14" man="1"/>
    <brk id="195" min="5" max="23" man="1"/>
    <brk id="229" min="5" max="14" man="1"/>
  </rowBreaks>
  <colBreaks count="1" manualBreakCount="1">
    <brk id="15" min="17" max="108"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showGridLines="0" showRowColHeaders="0" zoomScale="80" zoomScaleNormal="80" workbookViewId="0">
      <selection activeCell="F18" sqref="F18"/>
    </sheetView>
  </sheetViews>
  <sheetFormatPr baseColWidth="10" defaultColWidth="9.140625" defaultRowHeight="12.75" x14ac:dyDescent="0.2"/>
  <cols>
    <col min="1" max="1" width="4.7109375" style="184" customWidth="1"/>
    <col min="2" max="2" width="10.42578125" style="184" customWidth="1"/>
    <col min="3" max="3" width="54.7109375" style="184" customWidth="1"/>
    <col min="4" max="4" width="7.85546875" style="184" customWidth="1"/>
    <col min="5" max="5" width="4.7109375" style="184" customWidth="1"/>
    <col min="6" max="7" width="29.5703125" style="184" customWidth="1"/>
    <col min="8" max="8" width="4.7109375" style="184" customWidth="1"/>
    <col min="9" max="9" width="19.7109375" style="184" customWidth="1"/>
    <col min="10" max="12" width="9.140625" style="184" customWidth="1"/>
    <col min="13" max="13" width="19.7109375" style="184" customWidth="1"/>
    <col min="14" max="16384" width="9.140625" style="184"/>
  </cols>
  <sheetData>
    <row r="1" spans="2:16" ht="21" customHeight="1" x14ac:dyDescent="0.25">
      <c r="F1" s="347" t="s">
        <v>1068</v>
      </c>
      <c r="G1" s="526"/>
      <c r="H1" s="526"/>
      <c r="I1" s="574"/>
      <c r="J1" s="574"/>
      <c r="K1" s="526"/>
      <c r="L1" s="575" t="s">
        <v>1</v>
      </c>
      <c r="M1" s="576" t="s">
        <v>1084</v>
      </c>
      <c r="N1" s="526"/>
      <c r="O1" s="526"/>
      <c r="P1" s="526"/>
    </row>
    <row r="2" spans="2:16" ht="21" customHeight="1" x14ac:dyDescent="0.25">
      <c r="F2" s="573" t="s">
        <v>741</v>
      </c>
      <c r="G2" s="526"/>
      <c r="H2" s="526"/>
      <c r="I2" s="574"/>
      <c r="J2" s="574"/>
      <c r="K2" s="526"/>
      <c r="L2" s="575" t="s">
        <v>1143</v>
      </c>
      <c r="M2" s="576" t="str">
        <f>Start!H3</f>
        <v>XXXXXX</v>
      </c>
      <c r="N2" s="526"/>
      <c r="O2" s="526"/>
      <c r="P2" s="526"/>
    </row>
    <row r="3" spans="2:16" ht="21" customHeight="1" x14ac:dyDescent="0.2">
      <c r="F3" s="181" t="s">
        <v>1056</v>
      </c>
      <c r="G3" s="526"/>
      <c r="H3" s="526"/>
      <c r="I3" s="574"/>
      <c r="J3" s="574"/>
      <c r="K3" s="526"/>
      <c r="L3" s="575" t="s">
        <v>3</v>
      </c>
      <c r="M3" s="577" t="str">
        <f>Start!H4</f>
        <v>TT.MM.JJJJ</v>
      </c>
      <c r="N3" s="526"/>
      <c r="O3" s="526"/>
      <c r="P3" s="526"/>
    </row>
    <row r="4" spans="2:16" ht="15.75" x14ac:dyDescent="0.25">
      <c r="F4" s="567"/>
      <c r="G4" s="526"/>
      <c r="H4" s="526"/>
      <c r="I4" s="526"/>
      <c r="J4" s="526"/>
      <c r="K4" s="526"/>
      <c r="L4" s="526"/>
      <c r="M4" s="526"/>
      <c r="N4" s="526"/>
      <c r="O4" s="526"/>
      <c r="P4" s="526"/>
    </row>
    <row r="5" spans="2:16" ht="41.25" customHeight="1" x14ac:dyDescent="0.2">
      <c r="F5" s="831" t="s">
        <v>742</v>
      </c>
      <c r="G5" s="831"/>
      <c r="H5" s="831"/>
      <c r="I5" s="831"/>
      <c r="J5" s="831"/>
      <c r="K5" s="831"/>
      <c r="L5" s="526"/>
      <c r="M5" s="526"/>
      <c r="N5" s="526"/>
      <c r="O5" s="526"/>
      <c r="P5" s="526"/>
    </row>
    <row r="6" spans="2:16" ht="15.75" hidden="1" x14ac:dyDescent="0.25">
      <c r="F6" s="18"/>
    </row>
    <row r="7" spans="2:16" ht="15.75" hidden="1" x14ac:dyDescent="0.25">
      <c r="F7" s="18"/>
    </row>
    <row r="8" spans="2:16" ht="15.75" hidden="1" x14ac:dyDescent="0.25">
      <c r="F8" s="18"/>
    </row>
    <row r="9" spans="2:16" x14ac:dyDescent="0.2">
      <c r="B9" s="312"/>
      <c r="F9" s="178"/>
    </row>
    <row r="10" spans="2:16" x14ac:dyDescent="0.2">
      <c r="B10" s="313"/>
      <c r="F10" s="335" t="s">
        <v>803</v>
      </c>
    </row>
    <row r="11" spans="2:16" ht="15" x14ac:dyDescent="0.2">
      <c r="B11" s="314"/>
      <c r="D11" s="14"/>
      <c r="E11" s="5"/>
      <c r="F11" s="248" t="s">
        <v>698</v>
      </c>
      <c r="G11" s="249"/>
      <c r="H11" s="5"/>
    </row>
    <row r="12" spans="2:16" ht="12.75" hidden="1" customHeight="1" x14ac:dyDescent="0.25">
      <c r="B12" s="180"/>
      <c r="D12" s="14"/>
      <c r="E12" s="6"/>
      <c r="F12" s="251"/>
      <c r="G12" s="252"/>
      <c r="H12" s="6"/>
    </row>
    <row r="13" spans="2:16" ht="20.25" customHeight="1" x14ac:dyDescent="0.2">
      <c r="B13" s="314"/>
      <c r="C13" s="1"/>
      <c r="D13" s="14"/>
      <c r="E13" s="6"/>
      <c r="F13" s="796" t="s">
        <v>937</v>
      </c>
      <c r="G13" s="825" t="s">
        <v>938</v>
      </c>
      <c r="H13" s="6"/>
    </row>
    <row r="14" spans="2:16" ht="20.25" customHeight="1" x14ac:dyDescent="0.2">
      <c r="B14" s="662"/>
      <c r="C14" s="662"/>
      <c r="D14" s="14"/>
      <c r="E14" s="6"/>
      <c r="F14" s="797"/>
      <c r="G14" s="826"/>
      <c r="H14" s="6"/>
    </row>
    <row r="15" spans="2:16" ht="20.25" customHeight="1" x14ac:dyDescent="0.2">
      <c r="B15" s="662"/>
      <c r="C15" s="662"/>
      <c r="D15" s="14"/>
      <c r="E15" s="6"/>
      <c r="F15" s="798"/>
      <c r="G15" s="827"/>
      <c r="H15" s="6"/>
    </row>
    <row r="16" spans="2:16" x14ac:dyDescent="0.2">
      <c r="D16" s="14"/>
      <c r="E16" s="6"/>
      <c r="F16" s="792" t="s">
        <v>944</v>
      </c>
      <c r="G16" s="793"/>
      <c r="H16" s="6"/>
    </row>
    <row r="17" spans="2:8" s="383" customFormat="1" ht="25.5" customHeight="1" x14ac:dyDescent="0.2">
      <c r="B17" s="387"/>
      <c r="C17" s="15"/>
      <c r="D17" s="384"/>
      <c r="E17" s="6"/>
      <c r="F17" s="59" t="s">
        <v>701</v>
      </c>
      <c r="G17" s="59" t="s">
        <v>702</v>
      </c>
      <c r="H17" s="7"/>
    </row>
    <row r="18" spans="2:8" ht="27" customHeight="1" x14ac:dyDescent="0.2">
      <c r="B18" s="61" t="s">
        <v>1025</v>
      </c>
      <c r="C18" s="385"/>
      <c r="D18" s="386"/>
      <c r="E18" s="4">
        <v>270</v>
      </c>
      <c r="F18" s="9"/>
      <c r="G18" s="9"/>
      <c r="H18" s="4">
        <v>270</v>
      </c>
    </row>
    <row r="19" spans="2:8" s="341" customFormat="1" ht="35.25" hidden="1" customHeight="1" thickTop="1" x14ac:dyDescent="0.2"/>
    <row r="20" spans="2:8" s="341" customFormat="1" ht="31.5" hidden="1" customHeight="1" x14ac:dyDescent="0.2"/>
    <row r="21" spans="2:8" s="341" customFormat="1" ht="31.5" hidden="1" customHeight="1" x14ac:dyDescent="0.2"/>
    <row r="22" spans="2:8" s="341" customFormat="1" ht="31.5" hidden="1" customHeight="1" x14ac:dyDescent="0.2"/>
    <row r="23" spans="2:8" s="341" customFormat="1" ht="27" hidden="1" customHeight="1" x14ac:dyDescent="0.2"/>
    <row r="24" spans="2:8" ht="6" customHeight="1" x14ac:dyDescent="0.2">
      <c r="B24" s="15"/>
      <c r="C24" s="15"/>
      <c r="D24" s="15"/>
      <c r="E24" s="15"/>
      <c r="F24" s="15"/>
      <c r="G24" s="15"/>
      <c r="H24" s="15"/>
    </row>
    <row r="25" spans="2:8" ht="19.5" customHeight="1" x14ac:dyDescent="0.2">
      <c r="C25" s="171"/>
      <c r="H25" s="184" t="s">
        <v>366</v>
      </c>
    </row>
    <row r="27" spans="2:8" x14ac:dyDescent="0.2">
      <c r="F27" s="414"/>
      <c r="G27" s="414"/>
    </row>
    <row r="28" spans="2:8" hidden="1" x14ac:dyDescent="0.2">
      <c r="F28" s="414"/>
      <c r="G28" s="414"/>
    </row>
    <row r="29" spans="2:8" hidden="1" x14ac:dyDescent="0.2">
      <c r="F29" s="186"/>
    </row>
    <row r="30" spans="2:8" hidden="1" x14ac:dyDescent="0.2">
      <c r="F30" s="186"/>
      <c r="H30" s="13"/>
    </row>
    <row r="31" spans="2:8" hidden="1" x14ac:dyDescent="0.2">
      <c r="F31" s="186"/>
    </row>
    <row r="32" spans="2:8" hidden="1" x14ac:dyDescent="0.2">
      <c r="F32" s="11"/>
    </row>
    <row r="33" spans="3:7" hidden="1" x14ac:dyDescent="0.2">
      <c r="F33" s="12"/>
    </row>
    <row r="34" spans="3:7" s="320" customFormat="1" x14ac:dyDescent="0.2">
      <c r="C34" s="141" t="s">
        <v>793</v>
      </c>
    </row>
    <row r="35" spans="3:7" s="320" customFormat="1" x14ac:dyDescent="0.2">
      <c r="C35" s="91" t="s">
        <v>416</v>
      </c>
      <c r="D35" s="91"/>
      <c r="E35" s="142"/>
      <c r="F35" s="177" t="str">
        <f>IF(MIN(F18:F23)&lt;0,"ERROR","")</f>
        <v/>
      </c>
      <c r="G35" s="177" t="str">
        <f>IF(MIN(G18:G23)&lt;0,"ERROR","")</f>
        <v/>
      </c>
    </row>
    <row r="36" spans="3:7" s="320" customFormat="1" x14ac:dyDescent="0.2">
      <c r="C36" s="143" t="s">
        <v>792</v>
      </c>
      <c r="D36" s="143"/>
      <c r="E36" s="154"/>
      <c r="F36" s="177" t="str">
        <f>IF(MAX(F18)&gt;100000,"Warnung","")</f>
        <v/>
      </c>
      <c r="G36" s="177" t="str">
        <f>IF(MAX(G18)&gt;100000,"Warnung","")</f>
        <v/>
      </c>
    </row>
    <row r="37" spans="3:7" s="320" customFormat="1" x14ac:dyDescent="0.2">
      <c r="C37" s="156"/>
    </row>
    <row r="38" spans="3:7" s="320" customFormat="1" x14ac:dyDescent="0.2"/>
    <row r="39" spans="3:7" s="320" customFormat="1" x14ac:dyDescent="0.2">
      <c r="C39" s="156"/>
      <c r="D39" s="156"/>
      <c r="E39" s="156"/>
    </row>
    <row r="40" spans="3:7" s="320" customFormat="1" x14ac:dyDescent="0.2">
      <c r="C40" s="156"/>
      <c r="D40" s="156"/>
      <c r="E40" s="156"/>
    </row>
    <row r="41" spans="3:7" s="320" customFormat="1" x14ac:dyDescent="0.2"/>
    <row r="56" spans="1:19" x14ac:dyDescent="0.2">
      <c r="A56" s="310"/>
    </row>
    <row r="57" spans="1:19" s="234" customFormat="1" hidden="1" x14ac:dyDescent="0.2">
      <c r="C57" s="234" t="s">
        <v>785</v>
      </c>
      <c r="D57" s="234">
        <f>SUM(F57:G57)</f>
        <v>0</v>
      </c>
      <c r="F57" s="281">
        <f>COUNTA(F18)</f>
        <v>0</v>
      </c>
      <c r="G57" s="281">
        <f>COUNTA(G18)</f>
        <v>0</v>
      </c>
      <c r="H57" s="281"/>
      <c r="I57" s="281"/>
      <c r="J57" s="281"/>
      <c r="K57" s="281"/>
      <c r="L57" s="281"/>
      <c r="M57" s="281"/>
      <c r="N57" s="281"/>
      <c r="O57" s="281"/>
      <c r="P57" s="281"/>
      <c r="Q57" s="281"/>
      <c r="R57" s="281"/>
      <c r="S57" s="281"/>
    </row>
    <row r="58" spans="1:19" s="333" customFormat="1" hidden="1" x14ac:dyDescent="0.2">
      <c r="C58" s="333" t="s">
        <v>802</v>
      </c>
      <c r="F58" s="333" t="b">
        <f>Metadata!D73</f>
        <v>0</v>
      </c>
    </row>
    <row r="59" spans="1:19" hidden="1" x14ac:dyDescent="0.2"/>
    <row r="65" spans="2:3" x14ac:dyDescent="0.2">
      <c r="B65" s="218" t="s">
        <v>5</v>
      </c>
      <c r="C65" s="219" t="str">
        <f>M2</f>
        <v>XXXXXX</v>
      </c>
    </row>
    <row r="66" spans="2:3" x14ac:dyDescent="0.2">
      <c r="B66" s="85"/>
      <c r="C66" s="220" t="str">
        <f>M1</f>
        <v>INA60</v>
      </c>
    </row>
    <row r="67" spans="2:3" x14ac:dyDescent="0.2">
      <c r="B67" s="85"/>
      <c r="C67" s="221" t="str">
        <f>M3</f>
        <v>TT.MM.JJJJ</v>
      </c>
    </row>
    <row r="68" spans="2:3" x14ac:dyDescent="0.2">
      <c r="B68" s="85"/>
      <c r="C68" s="222" t="s">
        <v>370</v>
      </c>
    </row>
    <row r="69" spans="2:3" x14ac:dyDescent="0.2">
      <c r="B69" s="85"/>
      <c r="C69" s="220" t="str">
        <f>F17</f>
        <v>Kol. 01</v>
      </c>
    </row>
    <row r="70" spans="2:3" x14ac:dyDescent="0.2">
      <c r="B70" s="85"/>
      <c r="C70" s="223">
        <f>COUNTIF(F35:V42,"ERROR")</f>
        <v>0</v>
      </c>
    </row>
    <row r="71" spans="2:3" x14ac:dyDescent="0.2">
      <c r="B71" s="179"/>
      <c r="C71" s="224">
        <f>COUNTIF(F35:V42,"WARNUNG")</f>
        <v>0</v>
      </c>
    </row>
  </sheetData>
  <sheetProtection sheet="1" objects="1" scenarios="1"/>
  <mergeCells count="5">
    <mergeCell ref="F16:G16"/>
    <mergeCell ref="B14:C15"/>
    <mergeCell ref="G13:G15"/>
    <mergeCell ref="F5:K5"/>
    <mergeCell ref="F13:F15"/>
  </mergeCells>
  <conditionalFormatting sqref="F10">
    <cfRule type="expression" dxfId="1" priority="8" stopIfTrue="1">
      <formula>$F$58=TRUE</formula>
    </cfRule>
  </conditionalFormatting>
  <conditionalFormatting sqref="F18:G23">
    <cfRule type="expression" dxfId="0" priority="1160" stopIfTrue="1">
      <formula>$F$58=TRUE</formula>
    </cfRule>
  </conditionalFormatting>
  <hyperlinks>
    <hyperlink ref="F16:G16" location="Note_9.0" display="9.0"/>
  </hyperlinks>
  <pageMargins left="0.59055118110236227" right="0.59055118110236227" top="0.59055118110236227" bottom="0.59055118110236227" header="0.31496062992125984" footer="0.31496062992125984"/>
  <pageSetup paperSize="9" scale="50" fitToWidth="2" fitToHeight="2" orientation="landscape" r:id="rId1"/>
  <headerFooter>
    <oddFooter>&amp;L&amp;"Arial,Fett"SNB vertraulich&amp;C&amp;D&amp;RSeite &amp;P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66"/>
  <sheetViews>
    <sheetView showGridLines="0" showRowColHeaders="0" zoomScale="80" zoomScaleNormal="80" workbookViewId="0">
      <selection activeCell="G3" sqref="G3:AA3"/>
    </sheetView>
  </sheetViews>
  <sheetFormatPr baseColWidth="10" defaultColWidth="9.140625" defaultRowHeight="12.75" x14ac:dyDescent="0.2"/>
  <cols>
    <col min="1" max="1" width="2.140625" style="343" customWidth="1"/>
    <col min="2" max="2" width="10.85546875" style="344" customWidth="1"/>
    <col min="3" max="28" width="5.7109375" style="344" customWidth="1"/>
    <col min="29" max="29" width="2.28515625" style="344" customWidth="1"/>
    <col min="30" max="40" width="9.140625" style="344" customWidth="1"/>
    <col min="41" max="16384" width="9.140625" style="346"/>
  </cols>
  <sheetData>
    <row r="1" spans="1:40" ht="15.75" x14ac:dyDescent="0.25">
      <c r="AB1" s="345" t="s">
        <v>1070</v>
      </c>
    </row>
    <row r="2" spans="1:40" ht="56.25" customHeight="1" x14ac:dyDescent="0.25">
      <c r="G2" s="889" t="s">
        <v>1068</v>
      </c>
      <c r="H2" s="889"/>
      <c r="I2" s="889"/>
      <c r="J2" s="889"/>
      <c r="K2" s="889"/>
      <c r="L2" s="889"/>
      <c r="M2" s="889"/>
      <c r="N2" s="889"/>
      <c r="O2" s="889"/>
      <c r="P2" s="889"/>
      <c r="Q2" s="889"/>
      <c r="R2" s="889"/>
      <c r="S2" s="889"/>
      <c r="T2" s="889"/>
      <c r="U2" s="889"/>
      <c r="V2" s="889"/>
      <c r="W2" s="889"/>
      <c r="X2" s="889"/>
      <c r="Y2" s="889"/>
      <c r="Z2" s="889"/>
      <c r="AA2" s="889"/>
    </row>
    <row r="3" spans="1:40" ht="18" x14ac:dyDescent="0.25">
      <c r="B3" s="348"/>
      <c r="G3" s="890" t="s">
        <v>372</v>
      </c>
      <c r="H3" s="890"/>
      <c r="I3" s="890"/>
      <c r="J3" s="890"/>
      <c r="K3" s="890"/>
      <c r="L3" s="890"/>
      <c r="M3" s="890"/>
      <c r="N3" s="890"/>
      <c r="O3" s="890"/>
      <c r="P3" s="890"/>
      <c r="Q3" s="890"/>
      <c r="R3" s="890"/>
      <c r="S3" s="890"/>
      <c r="T3" s="890"/>
      <c r="U3" s="890"/>
      <c r="V3" s="890"/>
      <c r="W3" s="890"/>
      <c r="X3" s="890"/>
      <c r="Y3" s="890"/>
      <c r="Z3" s="890"/>
      <c r="AA3" s="890"/>
      <c r="AD3" s="349"/>
    </row>
    <row r="4" spans="1:40" x14ac:dyDescent="0.2">
      <c r="AD4" s="350"/>
    </row>
    <row r="5" spans="1:40" ht="23.1" customHeight="1" x14ac:dyDescent="0.2">
      <c r="B5" s="351" t="s">
        <v>409</v>
      </c>
      <c r="C5" s="848" t="s">
        <v>1087</v>
      </c>
      <c r="D5" s="848"/>
      <c r="E5" s="848"/>
      <c r="F5" s="848"/>
      <c r="G5" s="848"/>
      <c r="H5" s="848"/>
      <c r="I5" s="848"/>
      <c r="J5" s="848"/>
      <c r="K5" s="848"/>
      <c r="L5" s="848"/>
      <c r="M5" s="848"/>
      <c r="N5" s="848"/>
      <c r="O5" s="848"/>
      <c r="P5" s="848"/>
      <c r="Q5" s="848"/>
      <c r="R5" s="848"/>
      <c r="S5" s="848"/>
      <c r="T5" s="848"/>
      <c r="U5" s="848"/>
      <c r="V5" s="848"/>
      <c r="W5" s="848"/>
      <c r="X5" s="848"/>
      <c r="Y5" s="848"/>
      <c r="Z5" s="848"/>
      <c r="AA5" s="848"/>
      <c r="AB5" s="848"/>
      <c r="AC5" s="414"/>
      <c r="AD5" s="352"/>
    </row>
    <row r="6" spans="1:40" ht="12.75" customHeight="1" x14ac:dyDescent="0.2">
      <c r="B6" s="353"/>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46"/>
    </row>
    <row r="7" spans="1:40" ht="15" customHeight="1" x14ac:dyDescent="0.25">
      <c r="B7" s="354" t="s">
        <v>743</v>
      </c>
      <c r="C7" s="838" t="s">
        <v>376</v>
      </c>
      <c r="D7" s="838"/>
      <c r="E7" s="838"/>
      <c r="F7" s="838"/>
      <c r="G7" s="838"/>
      <c r="H7" s="838"/>
      <c r="I7" s="838"/>
      <c r="J7" s="838"/>
      <c r="K7" s="838"/>
      <c r="L7" s="838"/>
      <c r="M7" s="838"/>
      <c r="N7" s="838"/>
      <c r="O7" s="838"/>
      <c r="P7" s="838"/>
      <c r="Q7" s="838"/>
      <c r="R7" s="838"/>
      <c r="S7" s="838"/>
      <c r="T7" s="838"/>
      <c r="U7" s="838"/>
      <c r="V7" s="838"/>
      <c r="W7" s="838"/>
      <c r="X7" s="838"/>
      <c r="Y7" s="838"/>
      <c r="Z7" s="838"/>
      <c r="AA7" s="838"/>
      <c r="AB7" s="838"/>
      <c r="AC7" s="30"/>
    </row>
    <row r="8" spans="1:40" s="373" customFormat="1" ht="30" customHeight="1" x14ac:dyDescent="0.2">
      <c r="A8" s="372"/>
      <c r="B8" s="439"/>
      <c r="C8" s="843" t="s">
        <v>1242</v>
      </c>
      <c r="D8" s="843"/>
      <c r="E8" s="843"/>
      <c r="F8" s="843"/>
      <c r="G8" s="843"/>
      <c r="H8" s="843"/>
      <c r="I8" s="843"/>
      <c r="J8" s="843"/>
      <c r="K8" s="843"/>
      <c r="L8" s="843"/>
      <c r="M8" s="843"/>
      <c r="N8" s="843"/>
      <c r="O8" s="843"/>
      <c r="P8" s="843"/>
      <c r="Q8" s="843"/>
      <c r="R8" s="843"/>
      <c r="S8" s="843"/>
      <c r="T8" s="843"/>
      <c r="U8" s="843"/>
      <c r="V8" s="843"/>
      <c r="W8" s="843"/>
      <c r="X8" s="843"/>
      <c r="Y8" s="843"/>
      <c r="Z8" s="843"/>
      <c r="AA8" s="843"/>
      <c r="AB8" s="843"/>
      <c r="AC8" s="537"/>
      <c r="AD8" s="364"/>
      <c r="AE8" s="364"/>
      <c r="AF8" s="364"/>
      <c r="AG8" s="364"/>
      <c r="AH8" s="364"/>
      <c r="AI8" s="364"/>
      <c r="AJ8" s="364"/>
      <c r="AK8" s="364"/>
      <c r="AL8" s="364"/>
      <c r="AM8" s="364"/>
      <c r="AN8" s="364"/>
    </row>
    <row r="9" spans="1:40" s="375" customFormat="1" ht="15" x14ac:dyDescent="0.2">
      <c r="A9" s="374"/>
      <c r="B9" s="509"/>
      <c r="C9" s="850" t="s">
        <v>1149</v>
      </c>
      <c r="D9" s="850"/>
      <c r="E9" s="850"/>
      <c r="F9" s="850"/>
      <c r="G9" s="850"/>
      <c r="H9" s="850"/>
      <c r="I9" s="850"/>
      <c r="J9" s="850"/>
      <c r="K9" s="850"/>
      <c r="L9" s="850"/>
      <c r="M9" s="850"/>
      <c r="N9" s="850"/>
      <c r="O9" s="850"/>
      <c r="P9" s="850"/>
      <c r="Q9" s="850"/>
      <c r="R9" s="850"/>
      <c r="S9" s="850"/>
      <c r="T9" s="850"/>
      <c r="U9" s="850"/>
      <c r="V9" s="850"/>
      <c r="W9" s="850"/>
      <c r="X9" s="850"/>
      <c r="Y9" s="850"/>
      <c r="Z9" s="850"/>
      <c r="AA9" s="850"/>
      <c r="AB9" s="850"/>
      <c r="AC9" s="30"/>
      <c r="AD9" s="410"/>
      <c r="AE9" s="410"/>
      <c r="AF9" s="410"/>
      <c r="AG9" s="410"/>
      <c r="AH9" s="410"/>
      <c r="AI9" s="410"/>
      <c r="AJ9" s="410"/>
      <c r="AK9" s="410"/>
      <c r="AL9" s="410"/>
      <c r="AM9" s="410"/>
      <c r="AN9" s="410"/>
    </row>
    <row r="10" spans="1:40" s="361" customFormat="1" ht="12.75" customHeight="1" x14ac:dyDescent="0.25">
      <c r="A10" s="343"/>
      <c r="B10" s="360"/>
      <c r="C10" s="524"/>
      <c r="D10" s="524"/>
      <c r="E10" s="524"/>
      <c r="F10" s="524"/>
      <c r="G10" s="524"/>
      <c r="H10" s="524"/>
      <c r="I10" s="524"/>
      <c r="J10" s="524"/>
      <c r="K10" s="524"/>
      <c r="L10" s="524"/>
      <c r="M10" s="524"/>
      <c r="N10" s="524"/>
      <c r="O10" s="524"/>
      <c r="P10" s="524"/>
      <c r="Q10" s="524"/>
      <c r="R10" s="524"/>
      <c r="S10" s="524"/>
      <c r="T10" s="524"/>
      <c r="U10" s="524"/>
      <c r="V10" s="524"/>
      <c r="W10" s="524"/>
      <c r="X10" s="524"/>
      <c r="Y10" s="524"/>
      <c r="Z10" s="524"/>
      <c r="AA10" s="524"/>
      <c r="AB10" s="30"/>
      <c r="AC10" s="30"/>
      <c r="AD10" s="344"/>
      <c r="AE10" s="344"/>
      <c r="AF10" s="344"/>
      <c r="AG10" s="344"/>
      <c r="AH10" s="344"/>
      <c r="AI10" s="344"/>
      <c r="AJ10" s="344"/>
      <c r="AK10" s="344"/>
      <c r="AL10" s="344"/>
      <c r="AM10" s="344"/>
      <c r="AN10" s="344"/>
    </row>
    <row r="11" spans="1:40" ht="15" customHeight="1" x14ac:dyDescent="0.25">
      <c r="B11" s="369" t="s">
        <v>744</v>
      </c>
      <c r="C11" s="838" t="s">
        <v>934</v>
      </c>
      <c r="D11" s="838"/>
      <c r="E11" s="838"/>
      <c r="F11" s="838"/>
      <c r="G11" s="838"/>
      <c r="H11" s="838"/>
      <c r="I11" s="838"/>
      <c r="J11" s="838"/>
      <c r="K11" s="838"/>
      <c r="L11" s="838"/>
      <c r="M11" s="838"/>
      <c r="N11" s="838"/>
      <c r="O11" s="838"/>
      <c r="P11" s="838"/>
      <c r="Q11" s="838"/>
      <c r="R11" s="838"/>
      <c r="S11" s="838"/>
      <c r="T11" s="838"/>
      <c r="U11" s="838"/>
      <c r="V11" s="838"/>
      <c r="W11" s="838"/>
      <c r="X11" s="838"/>
      <c r="Y11" s="838"/>
      <c r="Z11" s="838"/>
      <c r="AA11" s="838"/>
      <c r="AB11" s="838"/>
      <c r="AC11" s="145"/>
    </row>
    <row r="12" spans="1:40" s="373" customFormat="1" ht="30" customHeight="1" x14ac:dyDescent="0.2">
      <c r="A12" s="372"/>
      <c r="B12" s="439"/>
      <c r="C12" s="843" t="s">
        <v>1243</v>
      </c>
      <c r="D12" s="843"/>
      <c r="E12" s="843"/>
      <c r="F12" s="843"/>
      <c r="G12" s="843"/>
      <c r="H12" s="843"/>
      <c r="I12" s="843"/>
      <c r="J12" s="843"/>
      <c r="K12" s="843"/>
      <c r="L12" s="843"/>
      <c r="M12" s="843"/>
      <c r="N12" s="843"/>
      <c r="O12" s="843"/>
      <c r="P12" s="843"/>
      <c r="Q12" s="843"/>
      <c r="R12" s="843"/>
      <c r="S12" s="843"/>
      <c r="T12" s="843"/>
      <c r="U12" s="843"/>
      <c r="V12" s="843"/>
      <c r="W12" s="843"/>
      <c r="X12" s="843"/>
      <c r="Y12" s="843"/>
      <c r="Z12" s="843"/>
      <c r="AA12" s="843"/>
      <c r="AB12" s="843"/>
      <c r="AC12" s="537"/>
      <c r="AD12" s="364"/>
      <c r="AE12" s="364"/>
      <c r="AF12" s="364"/>
      <c r="AG12" s="364"/>
      <c r="AH12" s="364"/>
      <c r="AI12" s="364"/>
      <c r="AJ12" s="364"/>
      <c r="AK12" s="364"/>
      <c r="AL12" s="364"/>
      <c r="AM12" s="364"/>
      <c r="AN12" s="364"/>
    </row>
    <row r="13" spans="1:40" s="361" customFormat="1" ht="12.75" customHeight="1" x14ac:dyDescent="0.25">
      <c r="A13" s="343"/>
      <c r="B13" s="362"/>
      <c r="C13" s="524"/>
      <c r="D13" s="524"/>
      <c r="E13" s="524"/>
      <c r="F13" s="524"/>
      <c r="G13" s="524"/>
      <c r="H13" s="524"/>
      <c r="I13" s="524"/>
      <c r="J13" s="524"/>
      <c r="K13" s="524"/>
      <c r="L13" s="524"/>
      <c r="M13" s="524"/>
      <c r="N13" s="524"/>
      <c r="O13" s="524"/>
      <c r="P13" s="524"/>
      <c r="Q13" s="524"/>
      <c r="R13" s="524"/>
      <c r="S13" s="524"/>
      <c r="T13" s="524"/>
      <c r="U13" s="524"/>
      <c r="V13" s="524"/>
      <c r="W13" s="524"/>
      <c r="X13" s="524"/>
      <c r="Y13" s="524"/>
      <c r="Z13" s="524"/>
      <c r="AA13" s="524"/>
      <c r="AB13" s="30"/>
      <c r="AC13" s="30"/>
      <c r="AD13" s="344"/>
      <c r="AE13" s="344"/>
      <c r="AF13" s="344"/>
      <c r="AG13" s="344"/>
      <c r="AH13" s="344"/>
      <c r="AI13" s="344"/>
      <c r="AJ13" s="344"/>
      <c r="AK13" s="344"/>
      <c r="AL13" s="344"/>
      <c r="AM13" s="344"/>
      <c r="AN13" s="344"/>
    </row>
    <row r="14" spans="1:40" ht="15" customHeight="1" x14ac:dyDescent="0.25">
      <c r="B14" s="354" t="s">
        <v>745</v>
      </c>
      <c r="C14" s="838" t="s">
        <v>377</v>
      </c>
      <c r="D14" s="838"/>
      <c r="E14" s="838"/>
      <c r="F14" s="838"/>
      <c r="G14" s="838"/>
      <c r="H14" s="838"/>
      <c r="I14" s="838"/>
      <c r="J14" s="838"/>
      <c r="K14" s="838"/>
      <c r="L14" s="838"/>
      <c r="M14" s="838"/>
      <c r="N14" s="838"/>
      <c r="O14" s="838"/>
      <c r="P14" s="838"/>
      <c r="Q14" s="838"/>
      <c r="R14" s="838"/>
      <c r="S14" s="838"/>
      <c r="T14" s="838"/>
      <c r="U14" s="838"/>
      <c r="V14" s="838"/>
      <c r="W14" s="838"/>
      <c r="X14" s="838"/>
      <c r="Y14" s="838"/>
      <c r="Z14" s="838"/>
      <c r="AA14" s="838"/>
      <c r="AB14" s="838"/>
      <c r="AC14" s="30"/>
    </row>
    <row r="15" spans="1:40" s="361" customFormat="1" ht="54" customHeight="1" x14ac:dyDescent="0.25">
      <c r="A15" s="343"/>
      <c r="B15" s="360"/>
      <c r="C15" s="849" t="s">
        <v>1282</v>
      </c>
      <c r="D15" s="849"/>
      <c r="E15" s="849"/>
      <c r="F15" s="849"/>
      <c r="G15" s="849"/>
      <c r="H15" s="849"/>
      <c r="I15" s="849"/>
      <c r="J15" s="849"/>
      <c r="K15" s="849"/>
      <c r="L15" s="849"/>
      <c r="M15" s="849"/>
      <c r="N15" s="849"/>
      <c r="O15" s="849"/>
      <c r="P15" s="849"/>
      <c r="Q15" s="849"/>
      <c r="R15" s="849"/>
      <c r="S15" s="849"/>
      <c r="T15" s="849"/>
      <c r="U15" s="849"/>
      <c r="V15" s="849"/>
      <c r="W15" s="849"/>
      <c r="X15" s="849"/>
      <c r="Y15" s="849"/>
      <c r="Z15" s="849"/>
      <c r="AA15" s="849"/>
      <c r="AB15" s="849"/>
      <c r="AC15" s="518"/>
      <c r="AD15" s="344"/>
      <c r="AE15" s="344"/>
      <c r="AF15" s="344"/>
      <c r="AG15" s="344"/>
      <c r="AH15" s="344"/>
      <c r="AI15" s="344"/>
      <c r="AJ15" s="344"/>
      <c r="AK15" s="344"/>
      <c r="AL15" s="344"/>
      <c r="AM15" s="344"/>
      <c r="AN15" s="344"/>
    </row>
    <row r="16" spans="1:40" s="361" customFormat="1" ht="12.75" customHeight="1" x14ac:dyDescent="0.25">
      <c r="A16" s="343"/>
      <c r="B16" s="360"/>
      <c r="C16" s="524"/>
      <c r="D16" s="524"/>
      <c r="E16" s="524"/>
      <c r="F16" s="524"/>
      <c r="G16" s="524"/>
      <c r="H16" s="524"/>
      <c r="I16" s="524"/>
      <c r="J16" s="524"/>
      <c r="K16" s="524"/>
      <c r="L16" s="524"/>
      <c r="M16" s="524"/>
      <c r="N16" s="524"/>
      <c r="O16" s="524"/>
      <c r="P16" s="524"/>
      <c r="Q16" s="524"/>
      <c r="R16" s="524"/>
      <c r="S16" s="524"/>
      <c r="T16" s="524"/>
      <c r="U16" s="524"/>
      <c r="V16" s="524"/>
      <c r="W16" s="524"/>
      <c r="X16" s="524"/>
      <c r="Y16" s="524"/>
      <c r="Z16" s="524"/>
      <c r="AA16" s="524"/>
      <c r="AB16" s="30"/>
      <c r="AC16" s="30"/>
      <c r="AD16" s="344"/>
      <c r="AE16" s="344"/>
      <c r="AF16" s="344"/>
      <c r="AG16" s="344"/>
      <c r="AH16" s="344"/>
      <c r="AI16" s="344"/>
      <c r="AJ16" s="344"/>
      <c r="AK16" s="344"/>
      <c r="AL16" s="344"/>
      <c r="AM16" s="344"/>
      <c r="AN16" s="344"/>
    </row>
    <row r="17" spans="1:40" ht="15" customHeight="1" x14ac:dyDescent="0.25">
      <c r="B17" s="354" t="s">
        <v>746</v>
      </c>
      <c r="C17" s="838" t="s">
        <v>681</v>
      </c>
      <c r="D17" s="838"/>
      <c r="E17" s="838"/>
      <c r="F17" s="838"/>
      <c r="G17" s="838"/>
      <c r="H17" s="838"/>
      <c r="I17" s="838"/>
      <c r="J17" s="838"/>
      <c r="K17" s="838"/>
      <c r="L17" s="838"/>
      <c r="M17" s="838"/>
      <c r="N17" s="838"/>
      <c r="O17" s="838"/>
      <c r="P17" s="838"/>
      <c r="Q17" s="838"/>
      <c r="R17" s="838"/>
      <c r="S17" s="838"/>
      <c r="T17" s="838"/>
      <c r="U17" s="838"/>
      <c r="V17" s="838"/>
      <c r="W17" s="838"/>
      <c r="X17" s="838"/>
      <c r="Y17" s="838"/>
      <c r="Z17" s="838"/>
      <c r="AA17" s="838"/>
      <c r="AB17" s="838"/>
      <c r="AC17" s="30"/>
    </row>
    <row r="18" spans="1:40" s="373" customFormat="1" ht="30" customHeight="1" x14ac:dyDescent="0.2">
      <c r="A18" s="372"/>
      <c r="B18" s="439"/>
      <c r="C18" s="843" t="s">
        <v>1244</v>
      </c>
      <c r="D18" s="843"/>
      <c r="E18" s="843"/>
      <c r="F18" s="843"/>
      <c r="G18" s="843"/>
      <c r="H18" s="843"/>
      <c r="I18" s="843"/>
      <c r="J18" s="843"/>
      <c r="K18" s="843"/>
      <c r="L18" s="843"/>
      <c r="M18" s="843"/>
      <c r="N18" s="843"/>
      <c r="O18" s="843"/>
      <c r="P18" s="843"/>
      <c r="Q18" s="843"/>
      <c r="R18" s="843"/>
      <c r="S18" s="843"/>
      <c r="T18" s="843"/>
      <c r="U18" s="843"/>
      <c r="V18" s="843"/>
      <c r="W18" s="843"/>
      <c r="X18" s="843"/>
      <c r="Y18" s="843"/>
      <c r="Z18" s="843"/>
      <c r="AA18" s="843"/>
      <c r="AB18" s="843"/>
      <c r="AC18" s="519"/>
      <c r="AD18" s="364"/>
      <c r="AE18" s="364"/>
      <c r="AF18" s="364"/>
      <c r="AG18" s="364"/>
      <c r="AH18" s="364"/>
      <c r="AI18" s="364"/>
      <c r="AJ18" s="364"/>
      <c r="AK18" s="364"/>
      <c r="AL18" s="364"/>
      <c r="AM18" s="364"/>
      <c r="AN18" s="364"/>
    </row>
    <row r="19" spans="1:40" s="361" customFormat="1" ht="12.75" customHeight="1" x14ac:dyDescent="0.25">
      <c r="A19" s="343"/>
      <c r="B19" s="362"/>
      <c r="C19" s="536"/>
      <c r="D19" s="536"/>
      <c r="E19" s="536"/>
      <c r="F19" s="536"/>
      <c r="G19" s="536"/>
      <c r="H19" s="536"/>
      <c r="I19" s="536"/>
      <c r="J19" s="536"/>
      <c r="K19" s="536"/>
      <c r="L19" s="536"/>
      <c r="M19" s="536"/>
      <c r="N19" s="536"/>
      <c r="O19" s="536"/>
      <c r="P19" s="536"/>
      <c r="Q19" s="536"/>
      <c r="R19" s="536"/>
      <c r="S19" s="536"/>
      <c r="T19" s="536"/>
      <c r="U19" s="536"/>
      <c r="V19" s="536"/>
      <c r="W19" s="536"/>
      <c r="X19" s="536"/>
      <c r="Y19" s="536"/>
      <c r="Z19" s="536"/>
      <c r="AA19" s="536"/>
      <c r="AB19" s="30"/>
      <c r="AC19" s="30"/>
      <c r="AD19" s="344"/>
      <c r="AE19" s="344"/>
      <c r="AF19" s="344"/>
      <c r="AG19" s="344"/>
      <c r="AH19" s="344"/>
      <c r="AI19" s="344"/>
      <c r="AJ19" s="344"/>
      <c r="AK19" s="344"/>
      <c r="AL19" s="344"/>
      <c r="AM19" s="344"/>
      <c r="AN19" s="344"/>
    </row>
    <row r="20" spans="1:40" ht="15" customHeight="1" x14ac:dyDescent="0.25">
      <c r="B20" s="354" t="s">
        <v>747</v>
      </c>
      <c r="C20" s="838" t="s">
        <v>378</v>
      </c>
      <c r="D20" s="838"/>
      <c r="E20" s="838"/>
      <c r="F20" s="838"/>
      <c r="G20" s="838"/>
      <c r="H20" s="838"/>
      <c r="I20" s="838"/>
      <c r="J20" s="838"/>
      <c r="K20" s="838"/>
      <c r="L20" s="838"/>
      <c r="M20" s="838"/>
      <c r="N20" s="838"/>
      <c r="O20" s="838"/>
      <c r="P20" s="838"/>
      <c r="Q20" s="838"/>
      <c r="R20" s="838"/>
      <c r="S20" s="838"/>
      <c r="T20" s="838"/>
      <c r="U20" s="838"/>
      <c r="V20" s="838"/>
      <c r="W20" s="838"/>
      <c r="X20" s="838"/>
      <c r="Y20" s="838"/>
      <c r="Z20" s="838"/>
      <c r="AA20" s="838"/>
      <c r="AB20" s="838"/>
      <c r="AC20" s="30"/>
    </row>
    <row r="21" spans="1:40" s="361" customFormat="1" ht="15" x14ac:dyDescent="0.25">
      <c r="A21" s="343"/>
      <c r="B21" s="360"/>
      <c r="C21" s="849" t="s">
        <v>1096</v>
      </c>
      <c r="D21" s="849"/>
      <c r="E21" s="849"/>
      <c r="F21" s="849"/>
      <c r="G21" s="849"/>
      <c r="H21" s="849"/>
      <c r="I21" s="849"/>
      <c r="J21" s="849"/>
      <c r="K21" s="849"/>
      <c r="L21" s="849"/>
      <c r="M21" s="849"/>
      <c r="N21" s="849"/>
      <c r="O21" s="849"/>
      <c r="P21" s="849"/>
      <c r="Q21" s="849"/>
      <c r="R21" s="849"/>
      <c r="S21" s="849"/>
      <c r="T21" s="849"/>
      <c r="U21" s="849"/>
      <c r="V21" s="849"/>
      <c r="W21" s="849"/>
      <c r="X21" s="849"/>
      <c r="Y21" s="849"/>
      <c r="Z21" s="849"/>
      <c r="AA21" s="849"/>
      <c r="AB21" s="849"/>
      <c r="AC21" s="30"/>
      <c r="AD21" s="344"/>
      <c r="AE21" s="344"/>
      <c r="AF21" s="344"/>
      <c r="AG21" s="344"/>
      <c r="AH21" s="344"/>
      <c r="AI21" s="344"/>
      <c r="AJ21" s="344"/>
      <c r="AK21" s="344"/>
      <c r="AL21" s="344"/>
      <c r="AM21" s="344"/>
      <c r="AN21" s="344"/>
    </row>
    <row r="22" spans="1:40" ht="12.75" customHeight="1" x14ac:dyDescent="0.25">
      <c r="B22" s="355"/>
      <c r="C22" s="524"/>
      <c r="D22" s="524"/>
      <c r="E22" s="524"/>
      <c r="F22" s="524"/>
      <c r="G22" s="524"/>
      <c r="H22" s="524"/>
      <c r="I22" s="414"/>
      <c r="J22" s="414"/>
      <c r="K22" s="414"/>
      <c r="L22" s="414"/>
      <c r="M22" s="414"/>
      <c r="N22" s="414"/>
      <c r="O22" s="414"/>
      <c r="P22" s="414"/>
      <c r="Q22" s="414"/>
      <c r="R22" s="414"/>
      <c r="S22" s="414"/>
      <c r="T22" s="414"/>
      <c r="U22" s="414"/>
      <c r="V22" s="414"/>
      <c r="W22" s="414"/>
      <c r="X22" s="414"/>
      <c r="Y22" s="414"/>
      <c r="Z22" s="414"/>
      <c r="AA22" s="414"/>
      <c r="AB22" s="30"/>
      <c r="AC22" s="30"/>
    </row>
    <row r="23" spans="1:40" ht="15" customHeight="1" x14ac:dyDescent="0.25">
      <c r="B23" s="354" t="s">
        <v>748</v>
      </c>
      <c r="C23" s="838" t="s">
        <v>379</v>
      </c>
      <c r="D23" s="838"/>
      <c r="E23" s="838"/>
      <c r="F23" s="838"/>
      <c r="G23" s="838"/>
      <c r="H23" s="838"/>
      <c r="I23" s="838"/>
      <c r="J23" s="838"/>
      <c r="K23" s="838"/>
      <c r="L23" s="838"/>
      <c r="M23" s="838"/>
      <c r="N23" s="838"/>
      <c r="O23" s="838"/>
      <c r="P23" s="838"/>
      <c r="Q23" s="838"/>
      <c r="R23" s="838"/>
      <c r="S23" s="838"/>
      <c r="T23" s="838"/>
      <c r="U23" s="838"/>
      <c r="V23" s="838"/>
      <c r="W23" s="838"/>
      <c r="X23" s="838"/>
      <c r="Y23" s="838"/>
      <c r="Z23" s="838"/>
      <c r="AA23" s="838"/>
      <c r="AB23" s="838"/>
      <c r="AC23" s="30"/>
    </row>
    <row r="24" spans="1:40" s="438" customFormat="1" ht="30" customHeight="1" x14ac:dyDescent="0.2">
      <c r="A24" s="372"/>
      <c r="B24" s="437"/>
      <c r="C24" s="843" t="s">
        <v>1245</v>
      </c>
      <c r="D24" s="843"/>
      <c r="E24" s="843"/>
      <c r="F24" s="843"/>
      <c r="G24" s="843"/>
      <c r="H24" s="843"/>
      <c r="I24" s="843"/>
      <c r="J24" s="843"/>
      <c r="K24" s="843"/>
      <c r="L24" s="843"/>
      <c r="M24" s="843"/>
      <c r="N24" s="843"/>
      <c r="O24" s="843"/>
      <c r="P24" s="843"/>
      <c r="Q24" s="843"/>
      <c r="R24" s="843"/>
      <c r="S24" s="843"/>
      <c r="T24" s="843"/>
      <c r="U24" s="843"/>
      <c r="V24" s="843"/>
      <c r="W24" s="843"/>
      <c r="X24" s="843"/>
      <c r="Y24" s="843"/>
      <c r="Z24" s="843"/>
      <c r="AA24" s="843"/>
      <c r="AB24" s="843"/>
      <c r="AC24" s="519"/>
      <c r="AD24" s="364"/>
      <c r="AE24" s="364"/>
      <c r="AF24" s="364"/>
      <c r="AG24" s="364"/>
      <c r="AH24" s="364"/>
      <c r="AI24" s="364"/>
      <c r="AJ24" s="364"/>
      <c r="AK24" s="364"/>
      <c r="AL24" s="364"/>
      <c r="AM24" s="364"/>
      <c r="AN24" s="364"/>
    </row>
    <row r="25" spans="1:40" s="361" customFormat="1" ht="12.75" customHeight="1" x14ac:dyDescent="0.25">
      <c r="A25" s="343"/>
      <c r="B25" s="360"/>
      <c r="C25" s="525"/>
      <c r="D25" s="525"/>
      <c r="E25" s="525"/>
      <c r="F25" s="525"/>
      <c r="G25" s="525"/>
      <c r="H25" s="525"/>
      <c r="I25" s="525"/>
      <c r="J25" s="525"/>
      <c r="K25" s="525"/>
      <c r="L25" s="525"/>
      <c r="M25" s="525"/>
      <c r="N25" s="525"/>
      <c r="O25" s="525"/>
      <c r="P25" s="525"/>
      <c r="Q25" s="525"/>
      <c r="R25" s="525"/>
      <c r="S25" s="525"/>
      <c r="T25" s="525"/>
      <c r="U25" s="525"/>
      <c r="V25" s="525"/>
      <c r="W25" s="525"/>
      <c r="X25" s="525"/>
      <c r="Y25" s="525"/>
      <c r="Z25" s="525"/>
      <c r="AA25" s="525"/>
      <c r="AB25" s="525"/>
      <c r="AC25" s="525"/>
      <c r="AD25" s="344"/>
      <c r="AE25" s="344"/>
      <c r="AF25" s="344"/>
      <c r="AG25" s="344"/>
      <c r="AH25" s="344"/>
      <c r="AI25" s="344"/>
      <c r="AJ25" s="344"/>
      <c r="AK25" s="344"/>
      <c r="AL25" s="344"/>
      <c r="AM25" s="344"/>
      <c r="AN25" s="344"/>
    </row>
    <row r="26" spans="1:40" ht="15" customHeight="1" x14ac:dyDescent="0.25">
      <c r="B26" s="369">
        <v>1.7</v>
      </c>
      <c r="C26" s="838" t="s">
        <v>682</v>
      </c>
      <c r="D26" s="838"/>
      <c r="E26" s="838"/>
      <c r="F26" s="838"/>
      <c r="G26" s="838"/>
      <c r="H26" s="838"/>
      <c r="I26" s="838"/>
      <c r="J26" s="838"/>
      <c r="K26" s="838"/>
      <c r="L26" s="838"/>
      <c r="M26" s="838"/>
      <c r="N26" s="838"/>
      <c r="O26" s="838"/>
      <c r="P26" s="838"/>
      <c r="Q26" s="838"/>
      <c r="R26" s="838"/>
      <c r="S26" s="838"/>
      <c r="T26" s="838"/>
      <c r="U26" s="838"/>
      <c r="V26" s="838"/>
      <c r="W26" s="838"/>
      <c r="X26" s="838"/>
      <c r="Y26" s="838"/>
      <c r="Z26" s="838"/>
      <c r="AA26" s="838"/>
      <c r="AB26" s="838"/>
      <c r="AC26" s="30"/>
    </row>
    <row r="27" spans="1:40" x14ac:dyDescent="0.2">
      <c r="B27" s="414"/>
      <c r="C27" s="854" t="s">
        <v>1095</v>
      </c>
      <c r="D27" s="854"/>
      <c r="E27" s="854"/>
      <c r="F27" s="854"/>
      <c r="G27" s="854"/>
      <c r="H27" s="854"/>
      <c r="I27" s="854"/>
      <c r="J27" s="854"/>
      <c r="K27" s="854"/>
      <c r="L27" s="854"/>
      <c r="M27" s="854"/>
      <c r="N27" s="854"/>
      <c r="O27" s="854"/>
      <c r="P27" s="854"/>
      <c r="Q27" s="854"/>
      <c r="R27" s="854"/>
      <c r="S27" s="854"/>
      <c r="T27" s="854"/>
      <c r="U27" s="854"/>
      <c r="V27" s="854"/>
      <c r="W27" s="854"/>
      <c r="X27" s="854"/>
      <c r="Y27" s="854"/>
      <c r="Z27" s="854"/>
      <c r="AA27" s="854"/>
      <c r="AB27" s="854"/>
      <c r="AC27" s="30"/>
    </row>
    <row r="28" spans="1:40" ht="18" customHeight="1" x14ac:dyDescent="0.2">
      <c r="B28" s="365"/>
      <c r="C28" s="854" t="s">
        <v>1093</v>
      </c>
      <c r="D28" s="854"/>
      <c r="E28" s="854"/>
      <c r="F28" s="854"/>
      <c r="G28" s="854"/>
      <c r="H28" s="854"/>
      <c r="I28" s="854"/>
      <c r="J28" s="854"/>
      <c r="K28" s="854"/>
      <c r="L28" s="854"/>
      <c r="M28" s="854"/>
      <c r="N28" s="854"/>
      <c r="O28" s="854"/>
      <c r="P28" s="854"/>
      <c r="Q28" s="854"/>
      <c r="R28" s="854"/>
      <c r="S28" s="854"/>
      <c r="T28" s="854"/>
      <c r="U28" s="854"/>
      <c r="V28" s="854"/>
      <c r="W28" s="854"/>
      <c r="X28" s="854"/>
      <c r="Y28" s="854"/>
      <c r="Z28" s="854"/>
      <c r="AA28" s="854"/>
      <c r="AB28" s="854"/>
      <c r="AM28" s="346"/>
      <c r="AN28" s="346"/>
    </row>
    <row r="29" spans="1:40" ht="17.100000000000001" customHeight="1" x14ac:dyDescent="0.2">
      <c r="B29" s="365"/>
      <c r="C29" s="845" t="s">
        <v>939</v>
      </c>
      <c r="D29" s="846"/>
      <c r="E29" s="846"/>
      <c r="F29" s="846"/>
      <c r="G29" s="846"/>
      <c r="H29" s="846"/>
      <c r="I29" s="846"/>
      <c r="J29" s="847"/>
      <c r="K29" s="851" t="s">
        <v>941</v>
      </c>
      <c r="L29" s="852"/>
      <c r="M29" s="852"/>
      <c r="N29" s="852"/>
      <c r="O29" s="852"/>
      <c r="P29" s="852"/>
      <c r="Q29" s="852"/>
      <c r="R29" s="852"/>
      <c r="S29" s="852"/>
      <c r="T29" s="852"/>
      <c r="U29" s="852"/>
      <c r="V29" s="852"/>
      <c r="W29" s="852"/>
      <c r="X29" s="852"/>
      <c r="Y29" s="852"/>
      <c r="Z29" s="852"/>
      <c r="AA29" s="852"/>
      <c r="AB29" s="853"/>
      <c r="AM29" s="346"/>
      <c r="AN29" s="346"/>
    </row>
    <row r="30" spans="1:40" s="414" customFormat="1" ht="17.100000000000001" hidden="1" customHeight="1" x14ac:dyDescent="0.2"/>
    <row r="31" spans="1:40" s="414" customFormat="1" ht="17.100000000000001" hidden="1" customHeight="1" x14ac:dyDescent="0.2">
      <c r="C31" s="818"/>
      <c r="D31" s="818"/>
      <c r="E31" s="818"/>
      <c r="F31" s="818"/>
      <c r="G31" s="818"/>
      <c r="H31" s="818"/>
      <c r="I31" s="818"/>
      <c r="J31" s="818"/>
    </row>
    <row r="32" spans="1:40" ht="17.100000000000001" customHeight="1" x14ac:dyDescent="0.2">
      <c r="B32" s="365"/>
      <c r="C32" s="845" t="s">
        <v>942</v>
      </c>
      <c r="D32" s="846"/>
      <c r="E32" s="846"/>
      <c r="F32" s="846"/>
      <c r="G32" s="846"/>
      <c r="H32" s="846"/>
      <c r="I32" s="846"/>
      <c r="J32" s="847"/>
      <c r="K32" s="855" t="s">
        <v>1220</v>
      </c>
      <c r="L32" s="856"/>
      <c r="M32" s="856"/>
      <c r="N32" s="856"/>
      <c r="O32" s="856"/>
      <c r="P32" s="856"/>
      <c r="Q32" s="856"/>
      <c r="R32" s="856"/>
      <c r="S32" s="856"/>
      <c r="T32" s="856"/>
      <c r="U32" s="856"/>
      <c r="V32" s="856"/>
      <c r="W32" s="856"/>
      <c r="X32" s="856"/>
      <c r="Y32" s="856"/>
      <c r="Z32" s="856"/>
      <c r="AA32" s="856"/>
      <c r="AB32" s="857"/>
      <c r="AM32" s="346"/>
      <c r="AN32" s="346"/>
    </row>
    <row r="33" spans="1:40" ht="17.100000000000001" customHeight="1" x14ac:dyDescent="0.2">
      <c r="B33" s="365"/>
      <c r="C33" s="845" t="s">
        <v>940</v>
      </c>
      <c r="D33" s="846"/>
      <c r="E33" s="846"/>
      <c r="F33" s="846"/>
      <c r="G33" s="846"/>
      <c r="H33" s="846"/>
      <c r="I33" s="846"/>
      <c r="J33" s="847"/>
      <c r="K33" s="858"/>
      <c r="L33" s="859"/>
      <c r="M33" s="859"/>
      <c r="N33" s="859"/>
      <c r="O33" s="859"/>
      <c r="P33" s="859"/>
      <c r="Q33" s="859"/>
      <c r="R33" s="859"/>
      <c r="S33" s="859"/>
      <c r="T33" s="859"/>
      <c r="U33" s="859"/>
      <c r="V33" s="859"/>
      <c r="W33" s="859"/>
      <c r="X33" s="859"/>
      <c r="Y33" s="859"/>
      <c r="Z33" s="859"/>
      <c r="AA33" s="859"/>
      <c r="AB33" s="860"/>
      <c r="AM33" s="346"/>
      <c r="AN33" s="346"/>
    </row>
    <row r="34" spans="1:40" ht="12.75" customHeight="1" x14ac:dyDescent="0.2">
      <c r="B34" s="365"/>
      <c r="C34" s="521"/>
      <c r="D34" s="521"/>
      <c r="E34" s="521"/>
      <c r="F34" s="521"/>
      <c r="G34" s="521"/>
      <c r="H34" s="521"/>
      <c r="I34" s="521"/>
      <c r="J34" s="527"/>
      <c r="K34" s="527"/>
      <c r="L34" s="527"/>
      <c r="M34" s="527"/>
      <c r="N34" s="527"/>
      <c r="O34" s="527"/>
      <c r="P34" s="527"/>
      <c r="Q34" s="527"/>
      <c r="R34" s="527"/>
      <c r="S34" s="527"/>
      <c r="T34" s="527"/>
      <c r="U34" s="527"/>
      <c r="V34" s="527"/>
      <c r="W34" s="527"/>
      <c r="X34" s="527"/>
      <c r="Y34" s="527"/>
      <c r="Z34" s="527"/>
      <c r="AA34" s="527"/>
      <c r="AB34" s="527"/>
      <c r="AM34" s="346"/>
      <c r="AN34" s="346"/>
    </row>
    <row r="35" spans="1:40" ht="12.75" customHeight="1" x14ac:dyDescent="0.25">
      <c r="B35" s="517"/>
    </row>
    <row r="36" spans="1:40" s="358" customFormat="1" ht="23.1" customHeight="1" x14ac:dyDescent="0.2">
      <c r="A36" s="356"/>
      <c r="B36" s="440" t="s">
        <v>410</v>
      </c>
      <c r="C36" s="848" t="s">
        <v>1049</v>
      </c>
      <c r="D36" s="848"/>
      <c r="E36" s="848"/>
      <c r="F36" s="848"/>
      <c r="G36" s="848"/>
      <c r="H36" s="848"/>
      <c r="I36" s="848"/>
      <c r="J36" s="848"/>
      <c r="K36" s="848"/>
      <c r="L36" s="848"/>
      <c r="M36" s="848"/>
      <c r="N36" s="848"/>
      <c r="O36" s="848"/>
      <c r="P36" s="848"/>
      <c r="Q36" s="848"/>
      <c r="R36" s="848"/>
      <c r="S36" s="848"/>
      <c r="T36" s="848"/>
      <c r="U36" s="848"/>
      <c r="V36" s="848"/>
      <c r="W36" s="848"/>
      <c r="X36" s="848"/>
      <c r="Y36" s="848"/>
      <c r="Z36" s="848"/>
      <c r="AA36" s="848"/>
      <c r="AB36" s="848"/>
      <c r="AC36" s="357"/>
      <c r="AD36" s="357"/>
      <c r="AE36" s="357"/>
      <c r="AF36" s="357"/>
      <c r="AG36" s="357"/>
      <c r="AH36" s="357"/>
      <c r="AI36" s="357"/>
      <c r="AJ36" s="357"/>
      <c r="AK36" s="357"/>
      <c r="AL36" s="357"/>
      <c r="AM36" s="357"/>
      <c r="AN36" s="357"/>
    </row>
    <row r="37" spans="1:40" ht="12.75" customHeight="1" x14ac:dyDescent="0.25">
      <c r="B37" s="517"/>
      <c r="AI37" s="346"/>
      <c r="AJ37" s="346"/>
      <c r="AK37" s="346"/>
      <c r="AL37" s="346"/>
      <c r="AM37" s="346"/>
      <c r="AN37" s="346"/>
    </row>
    <row r="38" spans="1:40" s="373" customFormat="1" ht="42" customHeight="1" x14ac:dyDescent="0.2">
      <c r="A38" s="372"/>
      <c r="B38" s="435"/>
      <c r="C38" s="837" t="s">
        <v>1246</v>
      </c>
      <c r="D38" s="837"/>
      <c r="E38" s="837"/>
      <c r="F38" s="837"/>
      <c r="G38" s="837"/>
      <c r="H38" s="837"/>
      <c r="I38" s="837"/>
      <c r="J38" s="837"/>
      <c r="K38" s="837"/>
      <c r="L38" s="837"/>
      <c r="M38" s="837"/>
      <c r="N38" s="837"/>
      <c r="O38" s="837"/>
      <c r="P38" s="837"/>
      <c r="Q38" s="837"/>
      <c r="R38" s="837"/>
      <c r="S38" s="837"/>
      <c r="T38" s="837"/>
      <c r="U38" s="837"/>
      <c r="V38" s="837"/>
      <c r="W38" s="837"/>
      <c r="X38" s="837"/>
      <c r="Y38" s="837"/>
      <c r="Z38" s="837"/>
      <c r="AA38" s="837"/>
      <c r="AB38" s="837"/>
      <c r="AC38" s="364"/>
      <c r="AD38" s="364"/>
      <c r="AE38" s="364"/>
      <c r="AF38" s="364"/>
      <c r="AG38" s="364"/>
      <c r="AH38" s="364"/>
    </row>
    <row r="39" spans="1:40" x14ac:dyDescent="0.2">
      <c r="B39" s="365"/>
      <c r="AI39" s="346"/>
      <c r="AJ39" s="346"/>
      <c r="AK39" s="346"/>
      <c r="AL39" s="346"/>
      <c r="AM39" s="346"/>
      <c r="AN39" s="346"/>
    </row>
    <row r="40" spans="1:40" x14ac:dyDescent="0.2">
      <c r="B40" s="365"/>
      <c r="C40" s="367"/>
      <c r="D40" s="367"/>
      <c r="E40" s="367"/>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I40" s="346"/>
      <c r="AJ40" s="346"/>
      <c r="AK40" s="346"/>
      <c r="AL40" s="346"/>
      <c r="AM40" s="346"/>
      <c r="AN40" s="346"/>
    </row>
    <row r="41" spans="1:40" x14ac:dyDescent="0.2">
      <c r="B41" s="365"/>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I41" s="346"/>
      <c r="AJ41" s="346"/>
      <c r="AK41" s="346"/>
      <c r="AL41" s="346"/>
      <c r="AM41" s="346"/>
      <c r="AN41" s="346"/>
    </row>
    <row r="42" spans="1:40" x14ac:dyDescent="0.2">
      <c r="B42" s="365"/>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I42" s="346"/>
      <c r="AJ42" s="346"/>
      <c r="AK42" s="346"/>
      <c r="AL42" s="346"/>
      <c r="AM42" s="346"/>
      <c r="AN42" s="346"/>
    </row>
    <row r="43" spans="1:40" x14ac:dyDescent="0.2">
      <c r="B43" s="365"/>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I43" s="346"/>
      <c r="AJ43" s="346"/>
      <c r="AK43" s="346"/>
      <c r="AL43" s="346"/>
      <c r="AM43" s="346"/>
      <c r="AN43" s="346"/>
    </row>
    <row r="44" spans="1:40" x14ac:dyDescent="0.2">
      <c r="B44" s="365"/>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I44" s="346"/>
      <c r="AJ44" s="346"/>
      <c r="AK44" s="346"/>
      <c r="AL44" s="346"/>
      <c r="AM44" s="346"/>
      <c r="AN44" s="346"/>
    </row>
    <row r="45" spans="1:40" x14ac:dyDescent="0.2">
      <c r="B45" s="365"/>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I45" s="346"/>
      <c r="AJ45" s="346"/>
      <c r="AK45" s="346"/>
      <c r="AL45" s="346"/>
      <c r="AM45" s="346"/>
      <c r="AN45" s="346"/>
    </row>
    <row r="46" spans="1:40" x14ac:dyDescent="0.2">
      <c r="B46" s="365"/>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I46" s="346"/>
      <c r="AJ46" s="346"/>
      <c r="AK46" s="346"/>
      <c r="AL46" s="346"/>
      <c r="AM46" s="346"/>
      <c r="AN46" s="346"/>
    </row>
    <row r="47" spans="1:40" x14ac:dyDescent="0.2">
      <c r="B47" s="365"/>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I47" s="346"/>
      <c r="AJ47" s="346"/>
      <c r="AK47" s="346"/>
      <c r="AL47" s="346"/>
      <c r="AM47" s="346"/>
      <c r="AN47" s="346"/>
    </row>
    <row r="48" spans="1:40" x14ac:dyDescent="0.2">
      <c r="B48" s="365"/>
      <c r="C48" s="367"/>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I48" s="346"/>
      <c r="AJ48" s="346"/>
      <c r="AK48" s="346"/>
      <c r="AL48" s="346"/>
      <c r="AM48" s="346"/>
      <c r="AN48" s="346"/>
    </row>
    <row r="49" spans="2:40" x14ac:dyDescent="0.2">
      <c r="B49" s="365"/>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I49" s="346"/>
      <c r="AJ49" s="346"/>
      <c r="AK49" s="346"/>
      <c r="AL49" s="346"/>
      <c r="AM49" s="346"/>
      <c r="AN49" s="346"/>
    </row>
    <row r="50" spans="2:40" x14ac:dyDescent="0.2">
      <c r="B50" s="365"/>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I50" s="346"/>
      <c r="AJ50" s="346"/>
      <c r="AK50" s="346"/>
      <c r="AL50" s="346"/>
      <c r="AM50" s="346"/>
      <c r="AN50" s="346"/>
    </row>
    <row r="51" spans="2:40" x14ac:dyDescent="0.2">
      <c r="B51" s="365"/>
      <c r="C51" s="367"/>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I51" s="346"/>
      <c r="AJ51" s="346"/>
      <c r="AK51" s="346"/>
      <c r="AL51" s="346"/>
      <c r="AM51" s="346"/>
      <c r="AN51" s="346"/>
    </row>
    <row r="52" spans="2:40" x14ac:dyDescent="0.2">
      <c r="B52" s="365"/>
      <c r="C52" s="367"/>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I52" s="346"/>
      <c r="AJ52" s="346"/>
      <c r="AK52" s="346"/>
      <c r="AL52" s="346"/>
      <c r="AM52" s="346"/>
      <c r="AN52" s="346"/>
    </row>
    <row r="53" spans="2:40" x14ac:dyDescent="0.2">
      <c r="B53" s="365"/>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I53" s="346"/>
      <c r="AJ53" s="346"/>
      <c r="AK53" s="346"/>
      <c r="AL53" s="346"/>
      <c r="AM53" s="346"/>
      <c r="AN53" s="346"/>
    </row>
    <row r="54" spans="2:40" x14ac:dyDescent="0.2">
      <c r="B54" s="365"/>
      <c r="C54" s="367"/>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I54" s="346"/>
      <c r="AJ54" s="346"/>
      <c r="AK54" s="346"/>
      <c r="AL54" s="346"/>
      <c r="AM54" s="346"/>
      <c r="AN54" s="346"/>
    </row>
    <row r="55" spans="2:40" x14ac:dyDescent="0.2">
      <c r="B55" s="365"/>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I55" s="346"/>
      <c r="AJ55" s="346"/>
      <c r="AK55" s="346"/>
      <c r="AL55" s="346"/>
      <c r="AM55" s="346"/>
      <c r="AN55" s="346"/>
    </row>
    <row r="56" spans="2:40" x14ac:dyDescent="0.2">
      <c r="B56" s="365"/>
      <c r="C56" s="367"/>
      <c r="D56" s="367"/>
      <c r="E56" s="367"/>
      <c r="F56" s="367"/>
      <c r="G56" s="367"/>
      <c r="H56" s="367"/>
      <c r="I56" s="367"/>
      <c r="J56" s="367"/>
      <c r="K56" s="367"/>
      <c r="L56" s="367"/>
      <c r="M56" s="367"/>
      <c r="N56" s="367"/>
      <c r="O56" s="367"/>
      <c r="P56" s="367"/>
      <c r="Q56" s="367"/>
      <c r="R56" s="367"/>
      <c r="S56" s="367"/>
      <c r="T56" s="367"/>
      <c r="U56" s="367"/>
      <c r="V56" s="367"/>
      <c r="W56" s="367"/>
      <c r="X56" s="367"/>
      <c r="Y56" s="367"/>
      <c r="Z56" s="367"/>
      <c r="AA56" s="367"/>
      <c r="AB56" s="367"/>
      <c r="AI56" s="346"/>
      <c r="AJ56" s="346"/>
      <c r="AK56" s="346"/>
      <c r="AL56" s="346"/>
      <c r="AM56" s="346"/>
      <c r="AN56" s="346"/>
    </row>
    <row r="57" spans="2:40" x14ac:dyDescent="0.2">
      <c r="B57" s="365"/>
      <c r="C57" s="367"/>
      <c r="D57" s="367"/>
      <c r="E57" s="367"/>
      <c r="F57" s="367"/>
      <c r="G57" s="367"/>
      <c r="H57" s="367"/>
      <c r="I57" s="367"/>
      <c r="J57" s="367"/>
      <c r="K57" s="367"/>
      <c r="L57" s="367"/>
      <c r="M57" s="367"/>
      <c r="N57" s="367"/>
      <c r="O57" s="367"/>
      <c r="P57" s="367"/>
      <c r="Q57" s="367"/>
      <c r="R57" s="367"/>
      <c r="S57" s="367"/>
      <c r="T57" s="367"/>
      <c r="U57" s="367"/>
      <c r="V57" s="367"/>
      <c r="W57" s="367"/>
      <c r="X57" s="367"/>
      <c r="Y57" s="367"/>
      <c r="Z57" s="367"/>
      <c r="AA57" s="367"/>
      <c r="AB57" s="367"/>
      <c r="AI57" s="346"/>
      <c r="AJ57" s="346"/>
      <c r="AK57" s="346"/>
      <c r="AL57" s="346"/>
      <c r="AM57" s="346"/>
      <c r="AN57" s="346"/>
    </row>
    <row r="58" spans="2:40" x14ac:dyDescent="0.2">
      <c r="B58" s="365"/>
      <c r="C58" s="367"/>
      <c r="D58" s="367"/>
      <c r="E58" s="367"/>
      <c r="F58" s="367"/>
      <c r="G58" s="367"/>
      <c r="H58" s="367"/>
      <c r="I58" s="367"/>
      <c r="J58" s="367"/>
      <c r="K58" s="367"/>
      <c r="L58" s="367"/>
      <c r="M58" s="367"/>
      <c r="N58" s="367"/>
      <c r="O58" s="367"/>
      <c r="P58" s="367"/>
      <c r="Q58" s="367"/>
      <c r="R58" s="367"/>
      <c r="S58" s="367"/>
      <c r="T58" s="367"/>
      <c r="U58" s="367"/>
      <c r="V58" s="367"/>
      <c r="W58" s="367"/>
      <c r="X58" s="367"/>
      <c r="Y58" s="367"/>
      <c r="Z58" s="367"/>
      <c r="AA58" s="367"/>
      <c r="AB58" s="367"/>
      <c r="AI58" s="346"/>
      <c r="AJ58" s="346"/>
      <c r="AK58" s="346"/>
      <c r="AL58" s="346"/>
      <c r="AM58" s="346"/>
      <c r="AN58" s="346"/>
    </row>
    <row r="59" spans="2:40" x14ac:dyDescent="0.2">
      <c r="B59" s="365"/>
      <c r="C59" s="367"/>
      <c r="D59" s="367"/>
      <c r="E59" s="367"/>
      <c r="F59" s="367"/>
      <c r="G59" s="367"/>
      <c r="H59" s="367"/>
      <c r="I59" s="367"/>
      <c r="J59" s="367"/>
      <c r="K59" s="367"/>
      <c r="L59" s="367"/>
      <c r="M59" s="367"/>
      <c r="N59" s="367"/>
      <c r="O59" s="367"/>
      <c r="P59" s="367"/>
      <c r="Q59" s="367"/>
      <c r="R59" s="367"/>
      <c r="S59" s="367"/>
      <c r="T59" s="367"/>
      <c r="U59" s="367"/>
      <c r="V59" s="367"/>
      <c r="W59" s="367"/>
      <c r="X59" s="367"/>
      <c r="Y59" s="367"/>
      <c r="Z59" s="367"/>
      <c r="AA59" s="367"/>
      <c r="AB59" s="367"/>
      <c r="AI59" s="346"/>
      <c r="AJ59" s="346"/>
      <c r="AK59" s="346"/>
      <c r="AL59" s="346"/>
      <c r="AM59" s="346"/>
      <c r="AN59" s="346"/>
    </row>
    <row r="60" spans="2:40" x14ac:dyDescent="0.2">
      <c r="B60" s="365"/>
      <c r="C60" s="367"/>
      <c r="D60" s="367"/>
      <c r="E60" s="367"/>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I60" s="346"/>
      <c r="AJ60" s="346"/>
      <c r="AK60" s="346"/>
      <c r="AL60" s="346"/>
      <c r="AM60" s="346"/>
      <c r="AN60" s="346"/>
    </row>
    <row r="61" spans="2:40" x14ac:dyDescent="0.2">
      <c r="B61" s="365"/>
      <c r="C61" s="367"/>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I61" s="346"/>
      <c r="AJ61" s="346"/>
      <c r="AK61" s="346"/>
      <c r="AL61" s="346"/>
      <c r="AM61" s="346"/>
      <c r="AN61" s="346"/>
    </row>
    <row r="62" spans="2:40" x14ac:dyDescent="0.2">
      <c r="B62" s="365"/>
      <c r="C62" s="367"/>
      <c r="D62" s="367"/>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I62" s="346"/>
      <c r="AJ62" s="346"/>
      <c r="AK62" s="346"/>
      <c r="AL62" s="346"/>
      <c r="AM62" s="346"/>
      <c r="AN62" s="346"/>
    </row>
    <row r="63" spans="2:40" x14ac:dyDescent="0.2">
      <c r="B63" s="365"/>
      <c r="C63" s="367"/>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I63" s="346"/>
      <c r="AJ63" s="346"/>
      <c r="AK63" s="346"/>
      <c r="AL63" s="346"/>
      <c r="AM63" s="346"/>
      <c r="AN63" s="346"/>
    </row>
    <row r="64" spans="2:40" x14ac:dyDescent="0.2">
      <c r="B64" s="365"/>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I64" s="346"/>
      <c r="AJ64" s="346"/>
      <c r="AK64" s="346"/>
      <c r="AL64" s="346"/>
      <c r="AM64" s="346"/>
      <c r="AN64" s="346"/>
    </row>
    <row r="65" spans="1:40" x14ac:dyDescent="0.2">
      <c r="B65" s="365"/>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I65" s="346"/>
      <c r="AJ65" s="346"/>
      <c r="AK65" s="346"/>
      <c r="AL65" s="346"/>
      <c r="AM65" s="346"/>
      <c r="AN65" s="346"/>
    </row>
    <row r="66" spans="1:40" x14ac:dyDescent="0.2">
      <c r="B66" s="365"/>
      <c r="C66" s="367"/>
      <c r="D66" s="367"/>
      <c r="E66" s="367"/>
      <c r="F66" s="367"/>
      <c r="G66" s="367"/>
      <c r="H66" s="367"/>
      <c r="I66" s="367"/>
      <c r="J66" s="367"/>
      <c r="K66" s="367"/>
      <c r="L66" s="367"/>
      <c r="M66" s="367"/>
      <c r="N66" s="367"/>
      <c r="O66" s="367"/>
      <c r="P66" s="367"/>
      <c r="Q66" s="367"/>
      <c r="R66" s="367"/>
      <c r="S66" s="367"/>
      <c r="T66" s="367"/>
      <c r="U66" s="367"/>
      <c r="V66" s="367"/>
      <c r="W66" s="367"/>
      <c r="X66" s="367"/>
      <c r="Y66" s="367"/>
      <c r="Z66" s="367"/>
      <c r="AA66" s="367"/>
      <c r="AB66" s="367"/>
      <c r="AI66" s="346"/>
      <c r="AJ66" s="346"/>
      <c r="AK66" s="346"/>
      <c r="AL66" s="346"/>
      <c r="AM66" s="346"/>
      <c r="AN66" s="346"/>
    </row>
    <row r="67" spans="1:40" ht="12.75" customHeight="1" x14ac:dyDescent="0.2">
      <c r="B67" s="365"/>
      <c r="AI67" s="346"/>
      <c r="AJ67" s="346"/>
      <c r="AK67" s="346"/>
      <c r="AL67" s="346"/>
      <c r="AM67" s="346"/>
      <c r="AN67" s="346"/>
    </row>
    <row r="68" spans="1:40" ht="15" customHeight="1" x14ac:dyDescent="0.25">
      <c r="B68" s="380">
        <v>2.1</v>
      </c>
      <c r="C68" s="838" t="s">
        <v>683</v>
      </c>
      <c r="D68" s="838"/>
      <c r="E68" s="838"/>
      <c r="F68" s="838"/>
      <c r="G68" s="838"/>
      <c r="H68" s="838"/>
      <c r="I68" s="838"/>
      <c r="J68" s="838"/>
      <c r="K68" s="838"/>
      <c r="L68" s="838"/>
      <c r="M68" s="838"/>
      <c r="N68" s="838"/>
      <c r="O68" s="838"/>
      <c r="P68" s="838"/>
      <c r="Q68" s="838"/>
      <c r="R68" s="838"/>
      <c r="S68" s="838"/>
      <c r="T68" s="838"/>
      <c r="U68" s="838"/>
      <c r="V68" s="838"/>
      <c r="W68" s="838"/>
      <c r="X68" s="838"/>
      <c r="Y68" s="838"/>
      <c r="Z68" s="838"/>
      <c r="AA68" s="838"/>
      <c r="AB68" s="838"/>
      <c r="AI68" s="346"/>
      <c r="AJ68" s="346"/>
      <c r="AK68" s="346"/>
      <c r="AL68" s="346"/>
      <c r="AM68" s="346"/>
      <c r="AN68" s="346"/>
    </row>
    <row r="69" spans="1:40" s="373" customFormat="1" ht="15" customHeight="1" x14ac:dyDescent="0.2">
      <c r="A69" s="372"/>
      <c r="B69" s="436"/>
      <c r="C69" s="837" t="s">
        <v>1247</v>
      </c>
      <c r="D69" s="837"/>
      <c r="E69" s="837"/>
      <c r="F69" s="837"/>
      <c r="G69" s="837"/>
      <c r="H69" s="837"/>
      <c r="I69" s="837"/>
      <c r="J69" s="837"/>
      <c r="K69" s="837"/>
      <c r="L69" s="837"/>
      <c r="M69" s="837"/>
      <c r="N69" s="837"/>
      <c r="O69" s="837"/>
      <c r="P69" s="837"/>
      <c r="Q69" s="837"/>
      <c r="R69" s="837"/>
      <c r="S69" s="837"/>
      <c r="T69" s="837"/>
      <c r="U69" s="837"/>
      <c r="V69" s="837"/>
      <c r="W69" s="837"/>
      <c r="X69" s="837"/>
      <c r="Y69" s="837"/>
      <c r="Z69" s="837"/>
      <c r="AA69" s="837"/>
      <c r="AB69" s="837"/>
      <c r="AC69" s="364"/>
      <c r="AD69" s="364"/>
      <c r="AE69" s="364"/>
      <c r="AF69" s="364"/>
      <c r="AG69" s="364"/>
      <c r="AH69" s="364"/>
    </row>
    <row r="70" spans="1:40" ht="12.75" customHeight="1" x14ac:dyDescent="0.2">
      <c r="B70" s="365"/>
      <c r="AI70" s="346"/>
      <c r="AJ70" s="346"/>
      <c r="AK70" s="346"/>
      <c r="AL70" s="346"/>
      <c r="AM70" s="346"/>
      <c r="AN70" s="346"/>
    </row>
    <row r="71" spans="1:40" ht="15" customHeight="1" x14ac:dyDescent="0.25">
      <c r="B71" s="515">
        <v>2.2000000000000002</v>
      </c>
      <c r="C71" s="833" t="s">
        <v>1034</v>
      </c>
      <c r="D71" s="833"/>
      <c r="E71" s="833"/>
      <c r="F71" s="833"/>
      <c r="G71" s="833"/>
      <c r="H71" s="833"/>
      <c r="I71" s="833"/>
      <c r="J71" s="833"/>
      <c r="K71" s="833"/>
      <c r="L71" s="833"/>
      <c r="M71" s="833"/>
      <c r="N71" s="833"/>
      <c r="O71" s="833"/>
      <c r="P71" s="833"/>
      <c r="Q71" s="833"/>
      <c r="R71" s="833"/>
      <c r="S71" s="833"/>
      <c r="T71" s="833"/>
      <c r="U71" s="833"/>
      <c r="V71" s="833"/>
      <c r="W71" s="833"/>
      <c r="X71" s="833"/>
      <c r="Y71" s="833"/>
      <c r="Z71" s="833"/>
      <c r="AA71" s="833"/>
      <c r="AB71" s="833"/>
      <c r="AI71" s="346"/>
      <c r="AJ71" s="346"/>
      <c r="AK71" s="346"/>
      <c r="AL71" s="346"/>
      <c r="AM71" s="346"/>
      <c r="AN71" s="346"/>
    </row>
    <row r="72" spans="1:40" s="373" customFormat="1" ht="30" customHeight="1" x14ac:dyDescent="0.2">
      <c r="A72" s="372"/>
      <c r="B72" s="436"/>
      <c r="C72" s="832" t="s">
        <v>1248</v>
      </c>
      <c r="D72" s="832"/>
      <c r="E72" s="832"/>
      <c r="F72" s="832"/>
      <c r="G72" s="832"/>
      <c r="H72" s="832"/>
      <c r="I72" s="832"/>
      <c r="J72" s="832"/>
      <c r="K72" s="832"/>
      <c r="L72" s="832"/>
      <c r="M72" s="832"/>
      <c r="N72" s="832"/>
      <c r="O72" s="832"/>
      <c r="P72" s="832"/>
      <c r="Q72" s="832"/>
      <c r="R72" s="832"/>
      <c r="S72" s="832"/>
      <c r="T72" s="832"/>
      <c r="U72" s="832"/>
      <c r="V72" s="832"/>
      <c r="W72" s="832"/>
      <c r="X72" s="832"/>
      <c r="Y72" s="832"/>
      <c r="Z72" s="832"/>
      <c r="AA72" s="832"/>
      <c r="AB72" s="832"/>
      <c r="AC72" s="364"/>
      <c r="AD72" s="364"/>
      <c r="AE72" s="364"/>
      <c r="AF72" s="364"/>
      <c r="AG72" s="364"/>
      <c r="AH72" s="364"/>
    </row>
    <row r="73" spans="1:40" ht="12.75" customHeight="1" x14ac:dyDescent="0.25">
      <c r="B73" s="425"/>
      <c r="C73" s="516"/>
      <c r="D73" s="516"/>
      <c r="E73" s="516"/>
      <c r="F73" s="516"/>
      <c r="G73" s="516"/>
      <c r="H73" s="516"/>
      <c r="I73" s="412"/>
      <c r="J73" s="412"/>
      <c r="K73" s="412"/>
      <c r="L73" s="412"/>
      <c r="M73" s="412"/>
      <c r="N73" s="412"/>
      <c r="O73" s="412"/>
      <c r="P73" s="412"/>
      <c r="Q73" s="412"/>
      <c r="R73" s="412"/>
      <c r="S73" s="412"/>
      <c r="T73" s="412"/>
      <c r="U73" s="412"/>
      <c r="V73" s="412"/>
      <c r="W73" s="412"/>
      <c r="X73" s="412"/>
      <c r="Y73" s="412"/>
      <c r="Z73" s="412"/>
      <c r="AA73" s="412"/>
      <c r="AI73" s="346"/>
      <c r="AJ73" s="346"/>
      <c r="AK73" s="346"/>
      <c r="AL73" s="346"/>
      <c r="AM73" s="346"/>
      <c r="AN73" s="346"/>
    </row>
    <row r="74" spans="1:40" ht="15" customHeight="1" x14ac:dyDescent="0.25">
      <c r="B74" s="426">
        <v>2.2999999999999998</v>
      </c>
      <c r="C74" s="838" t="s">
        <v>684</v>
      </c>
      <c r="D74" s="838"/>
      <c r="E74" s="838"/>
      <c r="F74" s="838"/>
      <c r="G74" s="838"/>
      <c r="H74" s="838"/>
      <c r="I74" s="838"/>
      <c r="J74" s="838"/>
      <c r="K74" s="838"/>
      <c r="L74" s="838"/>
      <c r="M74" s="838"/>
      <c r="N74" s="838"/>
      <c r="O74" s="838"/>
      <c r="P74" s="838"/>
      <c r="Q74" s="838"/>
      <c r="R74" s="838"/>
      <c r="S74" s="838"/>
      <c r="T74" s="838"/>
      <c r="U74" s="838"/>
      <c r="V74" s="838"/>
      <c r="W74" s="838"/>
      <c r="X74" s="838"/>
      <c r="Y74" s="838"/>
      <c r="Z74" s="838"/>
      <c r="AA74" s="838"/>
      <c r="AB74" s="838"/>
      <c r="AI74" s="346"/>
      <c r="AJ74" s="346"/>
      <c r="AK74" s="346"/>
      <c r="AL74" s="346"/>
      <c r="AM74" s="346"/>
      <c r="AN74" s="346"/>
    </row>
    <row r="75" spans="1:40" s="373" customFormat="1" ht="30" customHeight="1" x14ac:dyDescent="0.2">
      <c r="A75" s="372"/>
      <c r="B75" s="538"/>
      <c r="C75" s="837" t="s">
        <v>1249</v>
      </c>
      <c r="D75" s="837"/>
      <c r="E75" s="837"/>
      <c r="F75" s="837"/>
      <c r="G75" s="837"/>
      <c r="H75" s="837"/>
      <c r="I75" s="837"/>
      <c r="J75" s="837"/>
      <c r="K75" s="837"/>
      <c r="L75" s="837"/>
      <c r="M75" s="837"/>
      <c r="N75" s="837"/>
      <c r="O75" s="837"/>
      <c r="P75" s="837"/>
      <c r="Q75" s="837"/>
      <c r="R75" s="837"/>
      <c r="S75" s="837"/>
      <c r="T75" s="837"/>
      <c r="U75" s="837"/>
      <c r="V75" s="837"/>
      <c r="W75" s="837"/>
      <c r="X75" s="837"/>
      <c r="Y75" s="837"/>
      <c r="Z75" s="837"/>
      <c r="AA75" s="837"/>
      <c r="AB75" s="837"/>
      <c r="AC75" s="364"/>
      <c r="AD75" s="364"/>
      <c r="AE75" s="364"/>
      <c r="AF75" s="364"/>
      <c r="AG75" s="364"/>
      <c r="AH75" s="364"/>
    </row>
    <row r="76" spans="1:40" ht="12.75" customHeight="1" x14ac:dyDescent="0.2">
      <c r="B76" s="426"/>
      <c r="C76" s="516"/>
      <c r="D76" s="516"/>
      <c r="E76" s="516"/>
      <c r="F76" s="516"/>
      <c r="G76" s="516"/>
      <c r="H76" s="516"/>
      <c r="I76" s="516"/>
      <c r="J76" s="516"/>
      <c r="K76" s="516"/>
      <c r="L76" s="516"/>
      <c r="M76" s="516"/>
      <c r="N76" s="516"/>
      <c r="O76" s="516"/>
      <c r="P76" s="516"/>
      <c r="Q76" s="516"/>
      <c r="R76" s="516"/>
      <c r="S76" s="516"/>
      <c r="T76" s="516"/>
      <c r="U76" s="516"/>
      <c r="V76" s="516"/>
      <c r="W76" s="516"/>
      <c r="X76" s="516"/>
      <c r="Y76" s="516"/>
      <c r="Z76" s="516"/>
      <c r="AA76" s="516"/>
      <c r="AB76" s="516"/>
      <c r="AI76" s="346"/>
      <c r="AJ76" s="346"/>
      <c r="AK76" s="346"/>
      <c r="AL76" s="346"/>
      <c r="AM76" s="346"/>
      <c r="AN76" s="346"/>
    </row>
    <row r="77" spans="1:40" ht="15" customHeight="1" x14ac:dyDescent="0.25">
      <c r="B77" s="426"/>
      <c r="C77" s="833" t="s">
        <v>1035</v>
      </c>
      <c r="D77" s="833"/>
      <c r="E77" s="833"/>
      <c r="F77" s="833"/>
      <c r="G77" s="833"/>
      <c r="H77" s="833"/>
      <c r="I77" s="833"/>
      <c r="J77" s="833"/>
      <c r="K77" s="833"/>
      <c r="L77" s="833"/>
      <c r="M77" s="833"/>
      <c r="N77" s="833"/>
      <c r="O77" s="833"/>
      <c r="P77" s="833"/>
      <c r="Q77" s="833"/>
      <c r="R77" s="833"/>
      <c r="S77" s="833"/>
      <c r="T77" s="833"/>
      <c r="U77" s="833"/>
      <c r="V77" s="833"/>
      <c r="W77" s="833"/>
      <c r="X77" s="833"/>
      <c r="Y77" s="833"/>
      <c r="Z77" s="833"/>
      <c r="AA77" s="833"/>
      <c r="AB77" s="833"/>
      <c r="AI77" s="346"/>
      <c r="AJ77" s="346"/>
      <c r="AK77" s="346"/>
      <c r="AL77" s="346"/>
      <c r="AM77" s="346"/>
      <c r="AN77" s="346"/>
    </row>
    <row r="78" spans="1:40" ht="12.75" customHeight="1" x14ac:dyDescent="0.2">
      <c r="B78" s="426"/>
      <c r="AI78" s="346"/>
      <c r="AJ78" s="346"/>
      <c r="AK78" s="346"/>
      <c r="AL78" s="346"/>
      <c r="AM78" s="346"/>
      <c r="AN78" s="346"/>
    </row>
    <row r="79" spans="1:40" s="368" customFormat="1" ht="15" customHeight="1" x14ac:dyDescent="0.25">
      <c r="A79" s="363"/>
      <c r="B79" s="426">
        <v>2.4</v>
      </c>
      <c r="C79" s="838" t="s">
        <v>1036</v>
      </c>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367"/>
      <c r="AD79" s="367"/>
      <c r="AE79" s="367"/>
      <c r="AF79" s="367"/>
      <c r="AG79" s="367"/>
      <c r="AH79" s="367"/>
    </row>
    <row r="80" spans="1:40" s="373" customFormat="1" ht="42" customHeight="1" x14ac:dyDescent="0.2">
      <c r="A80" s="372"/>
      <c r="B80" s="538"/>
      <c r="C80" s="669" t="s">
        <v>1250</v>
      </c>
      <c r="D80" s="669"/>
      <c r="E80" s="669"/>
      <c r="F80" s="669"/>
      <c r="G80" s="669"/>
      <c r="H80" s="669"/>
      <c r="I80" s="669"/>
      <c r="J80" s="669"/>
      <c r="K80" s="669"/>
      <c r="L80" s="669"/>
      <c r="M80" s="669"/>
      <c r="N80" s="669"/>
      <c r="O80" s="669"/>
      <c r="P80" s="669"/>
      <c r="Q80" s="669"/>
      <c r="R80" s="669"/>
      <c r="S80" s="669"/>
      <c r="T80" s="669"/>
      <c r="U80" s="669"/>
      <c r="V80" s="669"/>
      <c r="W80" s="669"/>
      <c r="X80" s="669"/>
      <c r="Y80" s="669"/>
      <c r="Z80" s="669"/>
      <c r="AA80" s="669"/>
      <c r="AB80" s="669"/>
      <c r="AC80" s="364"/>
      <c r="AD80" s="364"/>
      <c r="AE80" s="364"/>
      <c r="AF80" s="364"/>
      <c r="AG80" s="364"/>
      <c r="AH80" s="364"/>
    </row>
    <row r="81" spans="1:40" s="368" customFormat="1" ht="56.1" customHeight="1" x14ac:dyDescent="0.2">
      <c r="A81" s="363"/>
      <c r="B81" s="426"/>
      <c r="C81" s="844" t="s">
        <v>1050</v>
      </c>
      <c r="D81" s="844"/>
      <c r="E81" s="844"/>
      <c r="F81" s="844"/>
      <c r="G81" s="844"/>
      <c r="H81" s="844"/>
      <c r="I81" s="844"/>
      <c r="J81" s="844"/>
      <c r="K81" s="844"/>
      <c r="L81" s="844"/>
      <c r="M81" s="844"/>
      <c r="N81" s="844"/>
      <c r="O81" s="844"/>
      <c r="P81" s="844"/>
      <c r="Q81" s="844"/>
      <c r="R81" s="844"/>
      <c r="S81" s="844"/>
      <c r="T81" s="844"/>
      <c r="U81" s="844"/>
      <c r="V81" s="844"/>
      <c r="W81" s="844"/>
      <c r="X81" s="844"/>
      <c r="Y81" s="844"/>
      <c r="Z81" s="844"/>
      <c r="AA81" s="844"/>
      <c r="AB81" s="844"/>
      <c r="AC81" s="367"/>
      <c r="AD81" s="367"/>
      <c r="AE81" s="367"/>
      <c r="AF81" s="367"/>
      <c r="AG81" s="367"/>
      <c r="AH81" s="367"/>
    </row>
    <row r="82" spans="1:40" s="373" customFormat="1" ht="15" customHeight="1" x14ac:dyDescent="0.2">
      <c r="A82" s="372"/>
      <c r="B82" s="538"/>
      <c r="C82" s="837" t="s">
        <v>685</v>
      </c>
      <c r="D82" s="837"/>
      <c r="E82" s="837"/>
      <c r="F82" s="837"/>
      <c r="G82" s="837"/>
      <c r="H82" s="837"/>
      <c r="I82" s="837"/>
      <c r="J82" s="837"/>
      <c r="K82" s="837"/>
      <c r="L82" s="837"/>
      <c r="M82" s="837"/>
      <c r="N82" s="837"/>
      <c r="O82" s="837"/>
      <c r="P82" s="837"/>
      <c r="Q82" s="837"/>
      <c r="R82" s="837"/>
      <c r="S82" s="837"/>
      <c r="T82" s="837"/>
      <c r="U82" s="837"/>
      <c r="V82" s="837"/>
      <c r="W82" s="837"/>
      <c r="X82" s="837"/>
      <c r="Y82" s="837"/>
      <c r="Z82" s="837"/>
      <c r="AA82" s="837"/>
      <c r="AB82" s="837"/>
      <c r="AC82" s="364"/>
      <c r="AD82" s="364"/>
      <c r="AE82" s="364"/>
      <c r="AF82" s="364"/>
      <c r="AG82" s="364"/>
      <c r="AH82" s="364"/>
    </row>
    <row r="83" spans="1:40" s="368" customFormat="1" ht="12.75" customHeight="1" x14ac:dyDescent="0.25">
      <c r="A83" s="363"/>
      <c r="B83" s="426"/>
      <c r="C83" s="517"/>
      <c r="D83" s="517"/>
      <c r="E83" s="517"/>
      <c r="F83" s="517"/>
      <c r="G83" s="517"/>
      <c r="H83" s="517"/>
      <c r="I83" s="517"/>
      <c r="J83" s="517"/>
      <c r="K83" s="517"/>
      <c r="L83" s="517"/>
      <c r="M83" s="517"/>
      <c r="N83" s="517"/>
      <c r="O83" s="517"/>
      <c r="P83" s="517"/>
      <c r="Q83" s="517"/>
      <c r="R83" s="517"/>
      <c r="S83" s="517"/>
      <c r="T83" s="517"/>
      <c r="U83" s="517"/>
      <c r="V83" s="517"/>
      <c r="W83" s="517"/>
      <c r="X83" s="517"/>
      <c r="Y83" s="517"/>
      <c r="Z83" s="517"/>
      <c r="AA83" s="517"/>
      <c r="AB83" s="517"/>
      <c r="AC83" s="367"/>
      <c r="AD83" s="367"/>
      <c r="AE83" s="367"/>
      <c r="AF83" s="367"/>
      <c r="AG83" s="367"/>
      <c r="AH83" s="367"/>
    </row>
    <row r="84" spans="1:40" s="368" customFormat="1" ht="15" customHeight="1" x14ac:dyDescent="0.25">
      <c r="A84" s="363"/>
      <c r="B84" s="426">
        <v>2.5</v>
      </c>
      <c r="C84" s="838" t="s">
        <v>1037</v>
      </c>
      <c r="D84" s="838"/>
      <c r="E84" s="838"/>
      <c r="F84" s="838"/>
      <c r="G84" s="838"/>
      <c r="H84" s="838"/>
      <c r="I84" s="838"/>
      <c r="J84" s="838"/>
      <c r="K84" s="838"/>
      <c r="L84" s="838"/>
      <c r="M84" s="838"/>
      <c r="N84" s="838"/>
      <c r="O84" s="838"/>
      <c r="P84" s="838"/>
      <c r="Q84" s="838"/>
      <c r="R84" s="838"/>
      <c r="S84" s="838"/>
      <c r="T84" s="838"/>
      <c r="U84" s="838"/>
      <c r="V84" s="838"/>
      <c r="W84" s="838"/>
      <c r="X84" s="838"/>
      <c r="Y84" s="838"/>
      <c r="Z84" s="838"/>
      <c r="AA84" s="838"/>
      <c r="AB84" s="838"/>
      <c r="AC84" s="367"/>
      <c r="AD84" s="367"/>
      <c r="AE84" s="367"/>
      <c r="AF84" s="367"/>
      <c r="AG84" s="367"/>
      <c r="AH84" s="367"/>
    </row>
    <row r="85" spans="1:40" s="373" customFormat="1" ht="30" customHeight="1" x14ac:dyDescent="0.2">
      <c r="A85" s="372"/>
      <c r="B85" s="538"/>
      <c r="C85" s="837" t="s">
        <v>1251</v>
      </c>
      <c r="D85" s="837"/>
      <c r="E85" s="837"/>
      <c r="F85" s="837"/>
      <c r="G85" s="837"/>
      <c r="H85" s="837"/>
      <c r="I85" s="837"/>
      <c r="J85" s="837"/>
      <c r="K85" s="837"/>
      <c r="L85" s="837"/>
      <c r="M85" s="837"/>
      <c r="N85" s="837"/>
      <c r="O85" s="837"/>
      <c r="P85" s="837"/>
      <c r="Q85" s="837"/>
      <c r="R85" s="837"/>
      <c r="S85" s="837"/>
      <c r="T85" s="837"/>
      <c r="U85" s="837"/>
      <c r="V85" s="837"/>
      <c r="W85" s="837"/>
      <c r="X85" s="837"/>
      <c r="Y85" s="837"/>
      <c r="Z85" s="837"/>
      <c r="AA85" s="837"/>
      <c r="AB85" s="837"/>
      <c r="AC85" s="364"/>
      <c r="AD85" s="364"/>
      <c r="AE85" s="364"/>
      <c r="AF85" s="364"/>
      <c r="AG85" s="364"/>
      <c r="AH85" s="364"/>
    </row>
    <row r="86" spans="1:40" s="368" customFormat="1" ht="12.75" customHeight="1" x14ac:dyDescent="0.25">
      <c r="A86" s="363"/>
      <c r="B86" s="426"/>
      <c r="C86" s="517"/>
      <c r="D86" s="517"/>
      <c r="E86" s="517"/>
      <c r="F86" s="517"/>
      <c r="G86" s="517"/>
      <c r="H86" s="517"/>
      <c r="I86" s="517"/>
      <c r="J86" s="517"/>
      <c r="K86" s="517"/>
      <c r="L86" s="517"/>
      <c r="M86" s="517"/>
      <c r="N86" s="517"/>
      <c r="O86" s="517"/>
      <c r="P86" s="517"/>
      <c r="Q86" s="517"/>
      <c r="R86" s="517"/>
      <c r="S86" s="517"/>
      <c r="T86" s="517"/>
      <c r="U86" s="517"/>
      <c r="V86" s="517"/>
      <c r="W86" s="517"/>
      <c r="X86" s="517"/>
      <c r="Y86" s="517"/>
      <c r="Z86" s="517"/>
      <c r="AA86" s="517"/>
      <c r="AB86" s="517"/>
      <c r="AC86" s="367"/>
      <c r="AD86" s="367"/>
      <c r="AE86" s="367"/>
      <c r="AF86" s="367"/>
      <c r="AG86" s="367"/>
      <c r="AH86" s="367"/>
    </row>
    <row r="87" spans="1:40" s="368" customFormat="1" ht="15" customHeight="1" x14ac:dyDescent="0.25">
      <c r="A87" s="363"/>
      <c r="B87" s="426"/>
      <c r="C87" s="838" t="s">
        <v>1038</v>
      </c>
      <c r="D87" s="838"/>
      <c r="E87" s="838"/>
      <c r="F87" s="838"/>
      <c r="G87" s="838"/>
      <c r="H87" s="838"/>
      <c r="I87" s="838"/>
      <c r="J87" s="838"/>
      <c r="K87" s="838"/>
      <c r="L87" s="838"/>
      <c r="M87" s="838"/>
      <c r="N87" s="838"/>
      <c r="O87" s="838"/>
      <c r="P87" s="838"/>
      <c r="Q87" s="838"/>
      <c r="R87" s="838"/>
      <c r="S87" s="838"/>
      <c r="T87" s="838"/>
      <c r="U87" s="838"/>
      <c r="V87" s="838"/>
      <c r="W87" s="838"/>
      <c r="X87" s="838"/>
      <c r="Y87" s="838"/>
      <c r="Z87" s="838"/>
      <c r="AA87" s="838"/>
      <c r="AB87" s="838"/>
      <c r="AC87" s="367"/>
      <c r="AD87" s="367"/>
      <c r="AE87" s="367"/>
      <c r="AF87" s="367"/>
      <c r="AG87" s="367"/>
      <c r="AH87" s="367"/>
    </row>
    <row r="88" spans="1:40" s="373" customFormat="1" ht="30" customHeight="1" x14ac:dyDescent="0.2">
      <c r="A88" s="372"/>
      <c r="B88" s="538"/>
      <c r="C88" s="633" t="s">
        <v>1252</v>
      </c>
      <c r="D88" s="633"/>
      <c r="E88" s="633"/>
      <c r="F88" s="633"/>
      <c r="G88" s="633"/>
      <c r="H88" s="633"/>
      <c r="I88" s="633"/>
      <c r="J88" s="633"/>
      <c r="K88" s="633"/>
      <c r="L88" s="633"/>
      <c r="M88" s="633"/>
      <c r="N88" s="633"/>
      <c r="O88" s="633"/>
      <c r="P88" s="633"/>
      <c r="Q88" s="633"/>
      <c r="R88" s="633"/>
      <c r="S88" s="633"/>
      <c r="T88" s="633"/>
      <c r="U88" s="633"/>
      <c r="V88" s="633"/>
      <c r="W88" s="633"/>
      <c r="X88" s="633"/>
      <c r="Y88" s="633"/>
      <c r="Z88" s="633"/>
      <c r="AA88" s="633"/>
      <c r="AB88" s="633"/>
      <c r="AC88" s="364"/>
      <c r="AD88" s="364"/>
      <c r="AE88" s="364"/>
      <c r="AF88" s="364"/>
      <c r="AG88" s="364"/>
      <c r="AH88" s="364"/>
    </row>
    <row r="89" spans="1:40" ht="12.75" customHeight="1" x14ac:dyDescent="0.2">
      <c r="B89" s="426"/>
      <c r="C89" s="832"/>
      <c r="D89" s="832"/>
      <c r="E89" s="832"/>
      <c r="F89" s="832"/>
      <c r="G89" s="832"/>
      <c r="H89" s="832"/>
      <c r="I89" s="832"/>
      <c r="J89" s="832"/>
      <c r="K89" s="832"/>
      <c r="L89" s="832"/>
      <c r="M89" s="832"/>
      <c r="N89" s="832"/>
      <c r="O89" s="832"/>
      <c r="P89" s="832"/>
      <c r="Q89" s="832"/>
      <c r="R89" s="832"/>
      <c r="S89" s="832"/>
      <c r="T89" s="832"/>
      <c r="U89" s="832"/>
      <c r="V89" s="832"/>
      <c r="W89" s="832"/>
      <c r="X89" s="832"/>
      <c r="Y89" s="832"/>
      <c r="Z89" s="832"/>
      <c r="AA89" s="832"/>
      <c r="AB89" s="832"/>
      <c r="AI89" s="346"/>
      <c r="AJ89" s="346"/>
      <c r="AK89" s="346"/>
      <c r="AL89" s="346"/>
      <c r="AM89" s="346"/>
      <c r="AN89" s="346"/>
    </row>
    <row r="90" spans="1:40" s="368" customFormat="1" ht="15" customHeight="1" x14ac:dyDescent="0.25">
      <c r="A90" s="363"/>
      <c r="B90" s="426"/>
      <c r="C90" s="833" t="s">
        <v>1039</v>
      </c>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367"/>
      <c r="AD90" s="367"/>
      <c r="AE90" s="367"/>
      <c r="AF90" s="367"/>
      <c r="AG90" s="367"/>
      <c r="AH90" s="367"/>
    </row>
    <row r="91" spans="1:40" s="373" customFormat="1" ht="30" customHeight="1" x14ac:dyDescent="0.2">
      <c r="A91" s="372"/>
      <c r="B91" s="538"/>
      <c r="C91" s="633" t="s">
        <v>1253</v>
      </c>
      <c r="D91" s="633"/>
      <c r="E91" s="633"/>
      <c r="F91" s="633"/>
      <c r="G91" s="633"/>
      <c r="H91" s="633"/>
      <c r="I91" s="633"/>
      <c r="J91" s="633"/>
      <c r="K91" s="633"/>
      <c r="L91" s="633"/>
      <c r="M91" s="633"/>
      <c r="N91" s="633"/>
      <c r="O91" s="633"/>
      <c r="P91" s="633"/>
      <c r="Q91" s="633"/>
      <c r="R91" s="633"/>
      <c r="S91" s="633"/>
      <c r="T91" s="633"/>
      <c r="U91" s="633"/>
      <c r="V91" s="633"/>
      <c r="W91" s="633"/>
      <c r="X91" s="633"/>
      <c r="Y91" s="633"/>
      <c r="Z91" s="633"/>
      <c r="AA91" s="633"/>
      <c r="AB91" s="633"/>
      <c r="AC91" s="364"/>
      <c r="AD91" s="364"/>
      <c r="AE91" s="364"/>
      <c r="AF91" s="364"/>
      <c r="AG91" s="364"/>
      <c r="AH91" s="364"/>
    </row>
    <row r="92" spans="1:40" s="368" customFormat="1" ht="12.75" customHeight="1" x14ac:dyDescent="0.2">
      <c r="A92" s="363"/>
      <c r="B92" s="426"/>
      <c r="C92" s="834"/>
      <c r="D92" s="834"/>
      <c r="E92" s="834"/>
      <c r="F92" s="834"/>
      <c r="G92" s="834"/>
      <c r="H92" s="834"/>
      <c r="I92" s="834"/>
      <c r="J92" s="834"/>
      <c r="K92" s="834"/>
      <c r="L92" s="522"/>
      <c r="M92" s="522"/>
      <c r="N92" s="522"/>
      <c r="O92" s="522"/>
      <c r="P92" s="522"/>
      <c r="Q92" s="522"/>
      <c r="R92" s="522"/>
      <c r="S92" s="522"/>
      <c r="T92" s="522"/>
      <c r="U92" s="522"/>
      <c r="V92" s="522"/>
      <c r="W92" s="522"/>
      <c r="X92" s="522"/>
      <c r="Y92" s="522"/>
      <c r="Z92" s="428"/>
      <c r="AA92" s="428"/>
      <c r="AB92" s="427"/>
      <c r="AC92" s="367"/>
      <c r="AD92" s="367"/>
      <c r="AE92" s="367"/>
      <c r="AF92" s="367"/>
      <c r="AG92" s="367"/>
      <c r="AH92" s="367"/>
    </row>
    <row r="93" spans="1:40" s="368" customFormat="1" ht="15" customHeight="1" x14ac:dyDescent="0.25">
      <c r="A93" s="363"/>
      <c r="B93" s="426"/>
      <c r="C93" s="833" t="s">
        <v>1040</v>
      </c>
      <c r="D93" s="833"/>
      <c r="E93" s="833"/>
      <c r="F93" s="833"/>
      <c r="G93" s="833"/>
      <c r="H93" s="833"/>
      <c r="I93" s="833"/>
      <c r="J93" s="833"/>
      <c r="K93" s="833"/>
      <c r="L93" s="833"/>
      <c r="M93" s="833"/>
      <c r="N93" s="833"/>
      <c r="O93" s="833"/>
      <c r="P93" s="833"/>
      <c r="Q93" s="833"/>
      <c r="R93" s="833"/>
      <c r="S93" s="833"/>
      <c r="T93" s="833"/>
      <c r="U93" s="833"/>
      <c r="V93" s="833"/>
      <c r="W93" s="833"/>
      <c r="X93" s="833"/>
      <c r="Y93" s="833"/>
      <c r="Z93" s="833"/>
      <c r="AA93" s="833"/>
      <c r="AB93" s="833"/>
      <c r="AC93" s="367"/>
      <c r="AD93" s="367"/>
      <c r="AE93" s="367"/>
      <c r="AF93" s="367"/>
      <c r="AG93" s="367"/>
      <c r="AH93" s="367"/>
    </row>
    <row r="94" spans="1:40" s="368" customFormat="1" ht="12.75" customHeight="1" x14ac:dyDescent="0.2">
      <c r="A94" s="363"/>
      <c r="B94" s="426"/>
      <c r="C94" s="381"/>
      <c r="D94" s="381"/>
      <c r="E94" s="381"/>
      <c r="F94" s="381"/>
      <c r="G94" s="381"/>
      <c r="H94" s="381"/>
      <c r="I94" s="381"/>
      <c r="J94" s="381"/>
      <c r="K94" s="381"/>
      <c r="L94" s="381"/>
      <c r="M94" s="381"/>
      <c r="N94" s="381"/>
      <c r="O94" s="381"/>
      <c r="P94" s="381"/>
      <c r="Q94" s="381"/>
      <c r="R94" s="381"/>
      <c r="S94" s="381"/>
      <c r="T94" s="381"/>
      <c r="U94" s="381"/>
      <c r="V94" s="381"/>
      <c r="W94" s="381"/>
      <c r="X94" s="381"/>
      <c r="Y94" s="381"/>
      <c r="Z94" s="381"/>
      <c r="AA94" s="381"/>
      <c r="AB94" s="427"/>
      <c r="AC94" s="367"/>
      <c r="AD94" s="367"/>
      <c r="AE94" s="367"/>
      <c r="AF94" s="367"/>
      <c r="AG94" s="367"/>
      <c r="AH94" s="367"/>
    </row>
    <row r="95" spans="1:40" s="414" customFormat="1" ht="15" customHeight="1" x14ac:dyDescent="0.25">
      <c r="B95" s="426">
        <v>2.6</v>
      </c>
      <c r="C95" s="833" t="s">
        <v>1126</v>
      </c>
      <c r="D95" s="833"/>
      <c r="E95" s="833"/>
      <c r="F95" s="833"/>
      <c r="G95" s="833"/>
      <c r="H95" s="833"/>
      <c r="I95" s="833"/>
      <c r="J95" s="833"/>
      <c r="K95" s="833"/>
      <c r="L95" s="833"/>
      <c r="M95" s="833"/>
      <c r="N95" s="833"/>
      <c r="O95" s="833"/>
      <c r="P95" s="833"/>
      <c r="Q95" s="833"/>
      <c r="R95" s="833"/>
      <c r="S95" s="833"/>
      <c r="T95" s="833"/>
      <c r="U95" s="833"/>
      <c r="V95" s="833"/>
      <c r="W95" s="833"/>
      <c r="X95" s="833"/>
      <c r="Y95" s="833"/>
      <c r="Z95" s="833"/>
      <c r="AA95" s="833"/>
      <c r="AB95" s="833"/>
      <c r="AC95" s="30"/>
      <c r="AD95" s="30"/>
      <c r="AE95" s="30"/>
      <c r="AF95" s="30"/>
      <c r="AG95" s="30"/>
      <c r="AH95" s="30"/>
    </row>
    <row r="96" spans="1:40" s="539" customFormat="1" ht="56.1" customHeight="1" x14ac:dyDescent="0.2">
      <c r="C96" s="633" t="s">
        <v>1151</v>
      </c>
      <c r="D96" s="633"/>
      <c r="E96" s="633"/>
      <c r="F96" s="633"/>
      <c r="G96" s="633"/>
      <c r="H96" s="633"/>
      <c r="I96" s="633"/>
      <c r="J96" s="633"/>
      <c r="K96" s="633"/>
      <c r="L96" s="633"/>
      <c r="M96" s="633"/>
      <c r="N96" s="633"/>
      <c r="O96" s="633"/>
      <c r="P96" s="633"/>
      <c r="Q96" s="633"/>
      <c r="R96" s="633"/>
      <c r="S96" s="633"/>
      <c r="T96" s="633"/>
      <c r="U96" s="633"/>
      <c r="V96" s="633"/>
      <c r="W96" s="633"/>
      <c r="X96" s="633"/>
      <c r="Y96" s="633"/>
      <c r="Z96" s="633"/>
      <c r="AA96" s="633"/>
      <c r="AB96" s="633"/>
      <c r="AC96" s="535"/>
      <c r="AD96" s="535"/>
      <c r="AE96" s="535"/>
      <c r="AF96" s="535"/>
      <c r="AG96" s="535"/>
      <c r="AH96" s="535"/>
    </row>
    <row r="97" spans="2:40" s="539" customFormat="1" ht="42" customHeight="1" x14ac:dyDescent="0.2">
      <c r="C97" s="633" t="s">
        <v>1150</v>
      </c>
      <c r="D97" s="633"/>
      <c r="E97" s="633"/>
      <c r="F97" s="633"/>
      <c r="G97" s="633"/>
      <c r="H97" s="633"/>
      <c r="I97" s="633"/>
      <c r="J97" s="633"/>
      <c r="K97" s="633"/>
      <c r="L97" s="633"/>
      <c r="M97" s="633"/>
      <c r="N97" s="633"/>
      <c r="O97" s="633"/>
      <c r="P97" s="633"/>
      <c r="Q97" s="633"/>
      <c r="R97" s="633"/>
      <c r="S97" s="633"/>
      <c r="T97" s="633"/>
      <c r="U97" s="633"/>
      <c r="V97" s="633"/>
      <c r="W97" s="633"/>
      <c r="X97" s="633"/>
      <c r="Y97" s="633"/>
      <c r="Z97" s="633"/>
      <c r="AA97" s="633"/>
      <c r="AB97" s="633"/>
      <c r="AC97" s="535"/>
      <c r="AD97" s="535"/>
      <c r="AE97" s="535"/>
      <c r="AF97" s="535"/>
      <c r="AG97" s="535"/>
      <c r="AH97" s="535"/>
    </row>
    <row r="98" spans="2:40" s="414" customFormat="1" ht="12.75" customHeight="1" x14ac:dyDescent="0.2">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30"/>
      <c r="AD98" s="30"/>
      <c r="AE98" s="30"/>
      <c r="AF98" s="30"/>
      <c r="AG98" s="30"/>
      <c r="AH98" s="30"/>
    </row>
    <row r="99" spans="2:40" s="414" customFormat="1" ht="15" customHeight="1" x14ac:dyDescent="0.25">
      <c r="B99" s="426">
        <v>2.7</v>
      </c>
      <c r="C99" s="833" t="s">
        <v>1041</v>
      </c>
      <c r="D99" s="833"/>
      <c r="E99" s="833"/>
      <c r="F99" s="833"/>
      <c r="G99" s="833"/>
      <c r="H99" s="833"/>
      <c r="I99" s="833"/>
      <c r="J99" s="833"/>
      <c r="K99" s="833"/>
      <c r="L99" s="833"/>
      <c r="M99" s="833"/>
      <c r="N99" s="833"/>
      <c r="O99" s="833"/>
      <c r="P99" s="833"/>
      <c r="Q99" s="833"/>
      <c r="R99" s="833"/>
      <c r="S99" s="833"/>
      <c r="T99" s="833"/>
      <c r="U99" s="833"/>
      <c r="V99" s="833"/>
      <c r="W99" s="833"/>
      <c r="X99" s="833"/>
      <c r="Y99" s="833"/>
      <c r="Z99" s="833"/>
      <c r="AA99" s="833"/>
      <c r="AB99" s="833"/>
      <c r="AC99" s="30"/>
      <c r="AD99" s="30"/>
      <c r="AE99" s="30"/>
      <c r="AF99" s="30"/>
      <c r="AG99" s="30"/>
      <c r="AH99" s="30"/>
    </row>
    <row r="100" spans="2:40" s="414" customFormat="1" ht="81.95" customHeight="1" x14ac:dyDescent="0.2">
      <c r="C100" s="633" t="s">
        <v>1254</v>
      </c>
      <c r="D100" s="633"/>
      <c r="E100" s="633"/>
      <c r="F100" s="633"/>
      <c r="G100" s="633"/>
      <c r="H100" s="633"/>
      <c r="I100" s="633"/>
      <c r="J100" s="633"/>
      <c r="K100" s="633"/>
      <c r="L100" s="633"/>
      <c r="M100" s="633"/>
      <c r="N100" s="633"/>
      <c r="O100" s="633"/>
      <c r="P100" s="633"/>
      <c r="Q100" s="633"/>
      <c r="R100" s="633"/>
      <c r="S100" s="633"/>
      <c r="T100" s="633"/>
      <c r="U100" s="633"/>
      <c r="V100" s="633"/>
      <c r="W100" s="633"/>
      <c r="X100" s="633"/>
      <c r="Y100" s="633"/>
      <c r="Z100" s="633"/>
      <c r="AA100" s="633"/>
      <c r="AB100" s="633"/>
      <c r="AC100" s="30"/>
      <c r="AD100" s="30"/>
      <c r="AE100" s="30"/>
      <c r="AF100" s="30"/>
      <c r="AG100" s="30"/>
      <c r="AH100" s="30"/>
    </row>
    <row r="101" spans="2:40" s="414" customFormat="1" ht="12.75" customHeight="1" x14ac:dyDescent="0.2">
      <c r="C101" s="528"/>
      <c r="D101" s="528"/>
      <c r="E101" s="528"/>
      <c r="F101" s="528"/>
      <c r="G101" s="528"/>
      <c r="H101" s="528"/>
      <c r="I101" s="528"/>
      <c r="J101" s="528"/>
      <c r="K101" s="528"/>
      <c r="L101" s="528"/>
      <c r="M101" s="528"/>
      <c r="N101" s="528"/>
      <c r="O101" s="528"/>
      <c r="P101" s="528"/>
      <c r="Q101" s="528"/>
      <c r="R101" s="528"/>
      <c r="S101" s="528"/>
      <c r="T101" s="528"/>
      <c r="U101" s="528"/>
      <c r="V101" s="528"/>
      <c r="W101" s="528"/>
      <c r="X101" s="528"/>
      <c r="Y101" s="528"/>
      <c r="Z101" s="528"/>
      <c r="AA101" s="528"/>
      <c r="AB101" s="528"/>
      <c r="AC101" s="30"/>
      <c r="AD101" s="30"/>
      <c r="AE101" s="30"/>
      <c r="AF101" s="30"/>
      <c r="AG101" s="30"/>
      <c r="AH101" s="30"/>
    </row>
    <row r="102" spans="2:40" s="414" customFormat="1" ht="15" customHeight="1" x14ac:dyDescent="0.25">
      <c r="B102" s="426">
        <v>2.8</v>
      </c>
      <c r="C102" s="833" t="s">
        <v>1042</v>
      </c>
      <c r="D102" s="833"/>
      <c r="E102" s="833"/>
      <c r="F102" s="833"/>
      <c r="G102" s="833"/>
      <c r="H102" s="833"/>
      <c r="I102" s="833"/>
      <c r="J102" s="833"/>
      <c r="K102" s="833"/>
      <c r="L102" s="833"/>
      <c r="M102" s="833"/>
      <c r="N102" s="833"/>
      <c r="O102" s="833"/>
      <c r="P102" s="833"/>
      <c r="Q102" s="833"/>
      <c r="R102" s="833"/>
      <c r="S102" s="833"/>
      <c r="T102" s="833"/>
      <c r="U102" s="833"/>
      <c r="V102" s="833"/>
      <c r="W102" s="833"/>
      <c r="X102" s="833"/>
      <c r="Y102" s="833"/>
      <c r="Z102" s="833"/>
      <c r="AA102" s="833"/>
      <c r="AB102" s="833"/>
      <c r="AC102" s="30"/>
      <c r="AD102" s="30"/>
      <c r="AE102" s="30"/>
      <c r="AF102" s="30"/>
      <c r="AG102" s="30"/>
      <c r="AH102" s="30"/>
    </row>
    <row r="103" spans="2:40" s="539" customFormat="1" ht="15" customHeight="1" x14ac:dyDescent="0.2">
      <c r="C103" s="633" t="s">
        <v>686</v>
      </c>
      <c r="D103" s="633"/>
      <c r="E103" s="633"/>
      <c r="F103" s="633"/>
      <c r="G103" s="633"/>
      <c r="H103" s="633"/>
      <c r="I103" s="633"/>
      <c r="J103" s="633"/>
      <c r="K103" s="633"/>
      <c r="L103" s="633"/>
      <c r="M103" s="633"/>
      <c r="N103" s="633"/>
      <c r="O103" s="633"/>
      <c r="P103" s="633"/>
      <c r="Q103" s="633"/>
      <c r="R103" s="633"/>
      <c r="S103" s="633"/>
      <c r="T103" s="633"/>
      <c r="U103" s="633"/>
      <c r="V103" s="633"/>
      <c r="W103" s="633"/>
      <c r="X103" s="633"/>
      <c r="Y103" s="633"/>
      <c r="Z103" s="633"/>
      <c r="AA103" s="633"/>
      <c r="AB103" s="633"/>
      <c r="AC103" s="535"/>
      <c r="AD103" s="535"/>
      <c r="AE103" s="535"/>
      <c r="AF103" s="535"/>
      <c r="AG103" s="535"/>
      <c r="AH103" s="535"/>
    </row>
    <row r="104" spans="2:40" s="414" customFormat="1" ht="12.75" customHeight="1" x14ac:dyDescent="0.2">
      <c r="C104" s="529"/>
      <c r="D104" s="529"/>
      <c r="E104" s="529"/>
      <c r="F104" s="529"/>
      <c r="G104" s="529"/>
      <c r="H104" s="529"/>
      <c r="I104" s="529"/>
      <c r="J104" s="529"/>
      <c r="K104" s="529"/>
      <c r="L104" s="529"/>
      <c r="M104" s="529"/>
      <c r="N104" s="529"/>
      <c r="O104" s="529"/>
      <c r="P104" s="529"/>
      <c r="Q104" s="529"/>
      <c r="R104" s="529"/>
      <c r="S104" s="529"/>
      <c r="T104" s="529"/>
      <c r="U104" s="529"/>
      <c r="V104" s="529"/>
      <c r="W104" s="529"/>
      <c r="X104" s="529"/>
      <c r="Y104" s="529"/>
      <c r="Z104" s="529"/>
      <c r="AA104" s="529"/>
      <c r="AB104" s="529"/>
      <c r="AC104" s="30"/>
      <c r="AD104" s="30"/>
      <c r="AE104" s="30"/>
      <c r="AF104" s="30"/>
      <c r="AG104" s="30"/>
      <c r="AH104" s="30"/>
    </row>
    <row r="105" spans="2:40" ht="18.75" customHeight="1" x14ac:dyDescent="0.2">
      <c r="B105" s="365"/>
      <c r="C105" s="839" t="s">
        <v>1043</v>
      </c>
      <c r="D105" s="839"/>
      <c r="E105" s="839"/>
      <c r="F105" s="839"/>
      <c r="G105" s="839"/>
      <c r="H105" s="839"/>
      <c r="I105" s="839"/>
      <c r="J105" s="839"/>
      <c r="K105" s="839"/>
      <c r="L105" s="839"/>
      <c r="M105" s="839"/>
      <c r="N105" s="839"/>
      <c r="O105" s="839"/>
      <c r="P105" s="839"/>
      <c r="Q105" s="839"/>
      <c r="R105" s="839"/>
      <c r="S105" s="839"/>
      <c r="T105" s="839"/>
      <c r="U105" s="839"/>
      <c r="V105" s="839"/>
      <c r="W105" s="839"/>
      <c r="X105" s="839"/>
      <c r="Y105" s="839"/>
      <c r="Z105" s="839"/>
      <c r="AA105" s="839"/>
      <c r="AB105" s="839"/>
      <c r="AC105" s="30"/>
      <c r="AD105" s="429"/>
      <c r="AI105" s="346"/>
      <c r="AJ105" s="346"/>
      <c r="AK105" s="346"/>
      <c r="AL105" s="346"/>
      <c r="AM105" s="346"/>
      <c r="AN105" s="346"/>
    </row>
    <row r="106" spans="2:40" ht="9" customHeight="1" x14ac:dyDescent="0.2">
      <c r="B106" s="365"/>
      <c r="C106" s="540"/>
      <c r="D106" s="540"/>
      <c r="E106" s="540"/>
      <c r="F106" s="540"/>
      <c r="G106" s="540"/>
      <c r="H106" s="540"/>
      <c r="I106" s="540"/>
      <c r="J106" s="540"/>
      <c r="K106" s="540"/>
      <c r="L106" s="540"/>
      <c r="M106" s="540"/>
      <c r="N106" s="540"/>
      <c r="O106" s="540"/>
      <c r="P106" s="540"/>
      <c r="Q106" s="540"/>
      <c r="R106" s="540"/>
      <c r="S106" s="540"/>
      <c r="T106" s="540"/>
      <c r="U106" s="540"/>
      <c r="V106" s="540"/>
      <c r="W106" s="540"/>
      <c r="X106" s="540"/>
      <c r="Y106" s="540"/>
      <c r="Z106" s="540"/>
      <c r="AA106" s="540"/>
      <c r="AB106" s="540"/>
      <c r="AC106" s="30"/>
      <c r="AD106" s="430"/>
      <c r="AI106" s="346"/>
      <c r="AJ106" s="346"/>
      <c r="AK106" s="346"/>
      <c r="AL106" s="346"/>
      <c r="AM106" s="346"/>
      <c r="AN106" s="346"/>
    </row>
    <row r="107" spans="2:40" ht="12.75" hidden="1" customHeight="1" x14ac:dyDescent="0.2">
      <c r="B107" s="365"/>
      <c r="C107" s="841"/>
      <c r="D107" s="841"/>
      <c r="E107" s="841"/>
      <c r="F107" s="841"/>
      <c r="G107" s="841"/>
      <c r="H107" s="841"/>
      <c r="I107" s="841"/>
      <c r="J107" s="841"/>
      <c r="K107" s="841"/>
      <c r="L107" s="841"/>
      <c r="M107" s="841"/>
      <c r="N107" s="841"/>
      <c r="O107" s="841"/>
      <c r="P107" s="841"/>
      <c r="Q107" s="841"/>
      <c r="R107" s="841"/>
      <c r="S107" s="841"/>
      <c r="T107" s="841"/>
      <c r="U107" s="841"/>
      <c r="V107" s="841"/>
      <c r="W107" s="841"/>
      <c r="X107" s="841"/>
      <c r="Y107" s="841"/>
      <c r="Z107" s="841"/>
      <c r="AA107" s="841"/>
      <c r="AB107" s="841"/>
      <c r="AC107" s="30"/>
      <c r="AD107" s="431"/>
      <c r="AI107" s="346"/>
      <c r="AJ107" s="346"/>
      <c r="AK107" s="346"/>
      <c r="AL107" s="346"/>
      <c r="AM107" s="346"/>
      <c r="AN107" s="346"/>
    </row>
    <row r="108" spans="2:40" ht="15" hidden="1" customHeight="1" x14ac:dyDescent="0.2">
      <c r="B108" s="365"/>
      <c r="C108" s="840"/>
      <c r="D108" s="840"/>
      <c r="E108" s="840"/>
      <c r="F108" s="840"/>
      <c r="G108" s="840"/>
      <c r="H108" s="840"/>
      <c r="I108" s="840"/>
      <c r="J108" s="840"/>
      <c r="K108" s="840"/>
      <c r="L108" s="840"/>
      <c r="M108" s="840"/>
      <c r="N108" s="840"/>
      <c r="O108" s="840"/>
      <c r="P108" s="840"/>
      <c r="Q108" s="840"/>
      <c r="R108" s="840"/>
      <c r="S108" s="840"/>
      <c r="T108" s="840"/>
      <c r="U108" s="840"/>
      <c r="V108" s="840"/>
      <c r="W108" s="840"/>
      <c r="X108" s="840"/>
      <c r="Y108" s="840"/>
      <c r="Z108" s="840"/>
      <c r="AA108" s="840"/>
      <c r="AB108" s="840"/>
      <c r="AC108" s="30"/>
      <c r="AD108" s="388"/>
      <c r="AI108" s="346"/>
      <c r="AJ108" s="346"/>
      <c r="AK108" s="346"/>
      <c r="AL108" s="346"/>
      <c r="AM108" s="346"/>
      <c r="AN108" s="346"/>
    </row>
    <row r="109" spans="2:40" ht="26.25" hidden="1" customHeight="1" x14ac:dyDescent="0.2">
      <c r="B109" s="365"/>
      <c r="C109" s="842"/>
      <c r="D109" s="842"/>
      <c r="E109" s="842"/>
      <c r="F109" s="842"/>
      <c r="G109" s="842"/>
      <c r="H109" s="842"/>
      <c r="I109" s="842"/>
      <c r="J109" s="842"/>
      <c r="K109" s="842"/>
      <c r="L109" s="842"/>
      <c r="M109" s="842"/>
      <c r="N109" s="842"/>
      <c r="O109" s="842"/>
      <c r="P109" s="842"/>
      <c r="Q109" s="842"/>
      <c r="R109" s="842"/>
      <c r="S109" s="842"/>
      <c r="T109" s="842"/>
      <c r="U109" s="842"/>
      <c r="V109" s="842"/>
      <c r="W109" s="842"/>
      <c r="X109" s="842"/>
      <c r="Y109" s="842"/>
      <c r="Z109" s="842"/>
      <c r="AA109" s="842"/>
      <c r="AB109" s="842"/>
      <c r="AC109" s="30"/>
      <c r="AD109" s="432"/>
      <c r="AI109" s="346"/>
      <c r="AJ109" s="346"/>
      <c r="AK109" s="346"/>
      <c r="AL109" s="346"/>
      <c r="AM109" s="346"/>
      <c r="AN109" s="346"/>
    </row>
    <row r="110" spans="2:40" ht="31.5" hidden="1" customHeight="1" x14ac:dyDescent="0.2">
      <c r="B110" s="365"/>
      <c r="C110" s="862"/>
      <c r="D110" s="862"/>
      <c r="E110" s="862"/>
      <c r="F110" s="862"/>
      <c r="G110" s="862"/>
      <c r="H110" s="862"/>
      <c r="I110" s="862"/>
      <c r="J110" s="862"/>
      <c r="K110" s="862"/>
      <c r="L110" s="862"/>
      <c r="M110" s="862"/>
      <c r="N110" s="862"/>
      <c r="O110" s="862"/>
      <c r="P110" s="862"/>
      <c r="Q110" s="862"/>
      <c r="R110" s="862"/>
      <c r="S110" s="862"/>
      <c r="T110" s="862"/>
      <c r="U110" s="862"/>
      <c r="V110" s="862"/>
      <c r="W110" s="862"/>
      <c r="X110" s="862"/>
      <c r="Y110" s="862"/>
      <c r="Z110" s="862"/>
      <c r="AA110" s="862"/>
      <c r="AB110" s="862"/>
      <c r="AC110" s="30"/>
      <c r="AD110" s="433"/>
      <c r="AI110" s="346"/>
      <c r="AJ110" s="346"/>
      <c r="AK110" s="346"/>
      <c r="AL110" s="346"/>
      <c r="AM110" s="346"/>
      <c r="AN110" s="346"/>
    </row>
    <row r="111" spans="2:40" ht="17.25" customHeight="1" x14ac:dyDescent="0.2">
      <c r="B111" s="365"/>
      <c r="C111" s="863" t="s">
        <v>1044</v>
      </c>
      <c r="D111" s="863"/>
      <c r="E111" s="863"/>
      <c r="F111" s="863"/>
      <c r="G111" s="863"/>
      <c r="H111" s="863"/>
      <c r="I111" s="863"/>
      <c r="J111" s="863"/>
      <c r="K111" s="863"/>
      <c r="L111" s="863"/>
      <c r="M111" s="863"/>
      <c r="N111" s="863"/>
      <c r="O111" s="863"/>
      <c r="P111" s="863"/>
      <c r="Q111" s="863"/>
      <c r="R111" s="863"/>
      <c r="S111" s="863"/>
      <c r="T111" s="863"/>
      <c r="U111" s="863"/>
      <c r="V111" s="863"/>
      <c r="W111" s="863"/>
      <c r="X111" s="863"/>
      <c r="Y111" s="863"/>
      <c r="Z111" s="863"/>
      <c r="AA111" s="863"/>
      <c r="AB111" s="863"/>
      <c r="AC111" s="30"/>
      <c r="AD111" s="434"/>
      <c r="AI111" s="346"/>
      <c r="AJ111" s="346"/>
      <c r="AK111" s="346"/>
      <c r="AL111" s="346"/>
      <c r="AM111" s="346"/>
      <c r="AN111" s="346"/>
    </row>
    <row r="112" spans="2:40" ht="59.25" customHeight="1" x14ac:dyDescent="0.2">
      <c r="B112" s="365"/>
      <c r="C112" s="840" t="s">
        <v>1048</v>
      </c>
      <c r="D112" s="840"/>
      <c r="E112" s="840"/>
      <c r="F112" s="840"/>
      <c r="G112" s="840"/>
      <c r="H112" s="840"/>
      <c r="I112" s="840"/>
      <c r="J112" s="840"/>
      <c r="K112" s="840"/>
      <c r="L112" s="840"/>
      <c r="M112" s="840"/>
      <c r="N112" s="840"/>
      <c r="O112" s="840"/>
      <c r="P112" s="840"/>
      <c r="Q112" s="840"/>
      <c r="R112" s="840"/>
      <c r="S112" s="840"/>
      <c r="T112" s="840"/>
      <c r="U112" s="840"/>
      <c r="V112" s="840"/>
      <c r="W112" s="840"/>
      <c r="X112" s="840"/>
      <c r="Y112" s="840"/>
      <c r="Z112" s="840"/>
      <c r="AA112" s="840"/>
      <c r="AB112" s="840"/>
      <c r="AC112" s="30"/>
      <c r="AD112" s="388"/>
      <c r="AI112" s="346"/>
      <c r="AJ112" s="346"/>
      <c r="AK112" s="346"/>
      <c r="AL112" s="346"/>
      <c r="AM112" s="346"/>
      <c r="AN112" s="346"/>
    </row>
    <row r="113" spans="1:40" s="373" customFormat="1" ht="23.25" customHeight="1" x14ac:dyDescent="0.2">
      <c r="A113" s="372"/>
      <c r="B113" s="435"/>
      <c r="C113" s="864" t="s">
        <v>1047</v>
      </c>
      <c r="D113" s="864"/>
      <c r="E113" s="864"/>
      <c r="F113" s="864"/>
      <c r="G113" s="864"/>
      <c r="H113" s="864"/>
      <c r="I113" s="840"/>
      <c r="J113" s="840"/>
      <c r="K113" s="840"/>
      <c r="L113" s="840"/>
      <c r="M113" s="840"/>
      <c r="N113" s="840"/>
      <c r="O113" s="840"/>
      <c r="P113" s="840"/>
      <c r="Q113" s="840"/>
      <c r="R113" s="840"/>
      <c r="S113" s="840"/>
      <c r="T113" s="840"/>
      <c r="U113" s="840"/>
      <c r="V113" s="840"/>
      <c r="W113" s="840"/>
      <c r="X113" s="840"/>
      <c r="Y113" s="840"/>
      <c r="Z113" s="840"/>
      <c r="AA113" s="840"/>
      <c r="AB113" s="840"/>
      <c r="AC113" s="535"/>
      <c r="AD113" s="388"/>
      <c r="AE113" s="364"/>
      <c r="AF113" s="364"/>
      <c r="AG113" s="364"/>
      <c r="AH113" s="364"/>
    </row>
    <row r="114" spans="1:40" ht="12.75" customHeight="1" x14ac:dyDescent="0.2">
      <c r="B114" s="365"/>
      <c r="C114" s="412"/>
      <c r="D114" s="412"/>
      <c r="E114" s="412"/>
      <c r="F114" s="412"/>
      <c r="G114" s="412"/>
      <c r="H114" s="412"/>
      <c r="I114" s="411"/>
      <c r="J114" s="411"/>
      <c r="K114" s="411"/>
      <c r="L114" s="513"/>
      <c r="M114" s="513"/>
      <c r="N114" s="513"/>
      <c r="O114" s="513"/>
      <c r="P114" s="513"/>
      <c r="Q114" s="513"/>
      <c r="R114" s="513"/>
      <c r="S114" s="513"/>
      <c r="T114" s="513"/>
      <c r="U114" s="513"/>
      <c r="V114" s="513"/>
      <c r="W114" s="513"/>
      <c r="X114" s="513"/>
      <c r="Y114" s="513"/>
      <c r="Z114" s="411"/>
      <c r="AA114" s="411"/>
      <c r="AI114" s="346"/>
      <c r="AJ114" s="346"/>
      <c r="AK114" s="346"/>
      <c r="AL114" s="346"/>
      <c r="AM114" s="346"/>
      <c r="AN114" s="346"/>
    </row>
    <row r="115" spans="1:40" ht="12.75" customHeight="1" x14ac:dyDescent="0.2">
      <c r="B115" s="365"/>
      <c r="C115" s="412"/>
      <c r="D115" s="412"/>
      <c r="E115" s="412"/>
      <c r="F115" s="412"/>
      <c r="G115" s="412"/>
      <c r="H115" s="412"/>
      <c r="I115" s="520"/>
      <c r="J115" s="520"/>
      <c r="K115" s="520"/>
      <c r="L115" s="520"/>
      <c r="M115" s="520"/>
      <c r="N115" s="520"/>
      <c r="O115" s="520"/>
      <c r="P115" s="520"/>
      <c r="Q115" s="520"/>
      <c r="R115" s="520"/>
      <c r="S115" s="520"/>
      <c r="T115" s="520"/>
      <c r="U115" s="520"/>
      <c r="V115" s="520"/>
      <c r="W115" s="520"/>
      <c r="X115" s="520"/>
      <c r="Y115" s="520"/>
      <c r="Z115" s="520"/>
      <c r="AA115" s="520"/>
      <c r="AI115" s="346"/>
      <c r="AJ115" s="346"/>
      <c r="AK115" s="346"/>
      <c r="AL115" s="346"/>
      <c r="AM115" s="346"/>
      <c r="AN115" s="346"/>
    </row>
    <row r="116" spans="1:40" s="358" customFormat="1" ht="23.1" customHeight="1" x14ac:dyDescent="0.2">
      <c r="A116" s="356"/>
      <c r="B116" s="366" t="s">
        <v>350</v>
      </c>
      <c r="C116" s="848" t="s">
        <v>1137</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8"/>
      <c r="AA116" s="848"/>
      <c r="AB116" s="848"/>
      <c r="AC116" s="357"/>
      <c r="AD116" s="357"/>
      <c r="AE116" s="357"/>
      <c r="AF116" s="357"/>
      <c r="AG116" s="357"/>
      <c r="AH116" s="357"/>
    </row>
    <row r="117" spans="1:40" ht="12.75" customHeight="1" x14ac:dyDescent="0.2">
      <c r="B117" s="365"/>
      <c r="C117" s="359"/>
      <c r="D117" s="359"/>
      <c r="E117" s="359"/>
      <c r="F117" s="359"/>
      <c r="G117" s="359"/>
      <c r="H117" s="359"/>
      <c r="AI117" s="346"/>
      <c r="AJ117" s="346"/>
      <c r="AK117" s="346"/>
      <c r="AL117" s="346"/>
      <c r="AM117" s="346"/>
      <c r="AN117" s="346"/>
    </row>
    <row r="118" spans="1:40" s="373" customFormat="1" ht="30" customHeight="1" x14ac:dyDescent="0.2">
      <c r="A118" s="372"/>
      <c r="B118" s="435"/>
      <c r="C118" s="837" t="s">
        <v>894</v>
      </c>
      <c r="D118" s="837"/>
      <c r="E118" s="837"/>
      <c r="F118" s="837"/>
      <c r="G118" s="837"/>
      <c r="H118" s="837"/>
      <c r="I118" s="837"/>
      <c r="J118" s="837"/>
      <c r="K118" s="837"/>
      <c r="L118" s="837"/>
      <c r="M118" s="837"/>
      <c r="N118" s="837"/>
      <c r="O118" s="837"/>
      <c r="P118" s="837"/>
      <c r="Q118" s="837"/>
      <c r="R118" s="837"/>
      <c r="S118" s="837"/>
      <c r="T118" s="837"/>
      <c r="U118" s="837"/>
      <c r="V118" s="837"/>
      <c r="W118" s="837"/>
      <c r="X118" s="837"/>
      <c r="Y118" s="837"/>
      <c r="Z118" s="837"/>
      <c r="AA118" s="837"/>
      <c r="AB118" s="837"/>
      <c r="AC118" s="364"/>
      <c r="AD118" s="364"/>
      <c r="AE118" s="364"/>
      <c r="AF118" s="364"/>
      <c r="AG118" s="364"/>
      <c r="AH118" s="364"/>
    </row>
    <row r="119" spans="1:40" ht="12.75" customHeight="1" x14ac:dyDescent="0.2">
      <c r="B119" s="365"/>
      <c r="C119" s="412"/>
      <c r="D119" s="412"/>
      <c r="E119" s="412"/>
      <c r="F119" s="412"/>
      <c r="G119" s="412"/>
      <c r="H119" s="412"/>
      <c r="I119" s="411"/>
      <c r="J119" s="411"/>
      <c r="K119" s="411"/>
      <c r="L119" s="513"/>
      <c r="M119" s="513"/>
      <c r="N119" s="513"/>
      <c r="O119" s="513"/>
      <c r="P119" s="513"/>
      <c r="Q119" s="513"/>
      <c r="R119" s="513"/>
      <c r="S119" s="513"/>
      <c r="T119" s="513"/>
      <c r="U119" s="513"/>
      <c r="V119" s="513"/>
      <c r="W119" s="513"/>
      <c r="X119" s="513"/>
      <c r="Y119" s="513"/>
      <c r="Z119" s="411"/>
      <c r="AA119" s="411"/>
      <c r="AI119" s="346"/>
      <c r="AJ119" s="346"/>
      <c r="AK119" s="346"/>
      <c r="AL119" s="346"/>
      <c r="AM119" s="346"/>
      <c r="AN119" s="346"/>
    </row>
    <row r="120" spans="1:40" ht="12.75" customHeight="1" x14ac:dyDescent="0.2">
      <c r="B120" s="365"/>
      <c r="C120" s="412"/>
      <c r="D120" s="412"/>
      <c r="E120" s="412"/>
      <c r="F120" s="412"/>
      <c r="G120" s="412"/>
      <c r="H120" s="412"/>
      <c r="I120" s="520"/>
      <c r="J120" s="520"/>
      <c r="K120" s="520"/>
      <c r="L120" s="520"/>
      <c r="M120" s="520"/>
      <c r="N120" s="520"/>
      <c r="O120" s="520"/>
      <c r="P120" s="520"/>
      <c r="Q120" s="520"/>
      <c r="R120" s="520"/>
      <c r="S120" s="520"/>
      <c r="T120" s="520"/>
      <c r="U120" s="520"/>
      <c r="V120" s="520"/>
      <c r="W120" s="520"/>
      <c r="X120" s="520"/>
      <c r="Y120" s="520"/>
      <c r="Z120" s="520"/>
      <c r="AA120" s="520"/>
      <c r="AI120" s="346"/>
      <c r="AJ120" s="346"/>
      <c r="AK120" s="346"/>
      <c r="AL120" s="346"/>
      <c r="AM120" s="346"/>
      <c r="AN120" s="346"/>
    </row>
    <row r="121" spans="1:40" s="358" customFormat="1" ht="23.1" customHeight="1" x14ac:dyDescent="0.2">
      <c r="A121" s="356"/>
      <c r="B121" s="366" t="s">
        <v>411</v>
      </c>
      <c r="C121" s="848" t="s">
        <v>1127</v>
      </c>
      <c r="D121" s="848"/>
      <c r="E121" s="848"/>
      <c r="F121" s="848"/>
      <c r="G121" s="848"/>
      <c r="H121" s="848"/>
      <c r="I121" s="848"/>
      <c r="J121" s="848"/>
      <c r="K121" s="848"/>
      <c r="L121" s="848"/>
      <c r="M121" s="848"/>
      <c r="N121" s="848"/>
      <c r="O121" s="848"/>
      <c r="P121" s="848"/>
      <c r="Q121" s="848"/>
      <c r="R121" s="848"/>
      <c r="S121" s="848"/>
      <c r="T121" s="848"/>
      <c r="U121" s="848"/>
      <c r="V121" s="848"/>
      <c r="W121" s="848"/>
      <c r="X121" s="848"/>
      <c r="Y121" s="848"/>
      <c r="Z121" s="848"/>
      <c r="AA121" s="848"/>
      <c r="AB121" s="848"/>
      <c r="AC121" s="357"/>
      <c r="AD121" s="357"/>
      <c r="AE121" s="357"/>
      <c r="AF121" s="357"/>
      <c r="AG121" s="357"/>
      <c r="AH121" s="357"/>
    </row>
    <row r="122" spans="1:40" ht="12.75" customHeight="1" x14ac:dyDescent="0.2">
      <c r="AI122" s="346"/>
      <c r="AJ122" s="346"/>
      <c r="AK122" s="346"/>
      <c r="AL122" s="346"/>
      <c r="AM122" s="346"/>
      <c r="AN122" s="346"/>
    </row>
    <row r="123" spans="1:40" ht="42" customHeight="1" x14ac:dyDescent="0.2">
      <c r="C123" s="832" t="s">
        <v>1128</v>
      </c>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2"/>
      <c r="AA123" s="832"/>
      <c r="AB123" s="832"/>
      <c r="AI123" s="346"/>
      <c r="AJ123" s="346"/>
      <c r="AK123" s="346"/>
      <c r="AL123" s="346"/>
      <c r="AM123" s="346"/>
      <c r="AN123" s="346"/>
    </row>
    <row r="124" spans="1:40" ht="12.75" customHeight="1" x14ac:dyDescent="0.2">
      <c r="AI124" s="346"/>
      <c r="AJ124" s="346"/>
      <c r="AK124" s="346"/>
      <c r="AL124" s="346"/>
      <c r="AM124" s="346"/>
      <c r="AN124" s="346"/>
    </row>
    <row r="125" spans="1:40" ht="12.75" customHeight="1" x14ac:dyDescent="0.2">
      <c r="AI125" s="346"/>
      <c r="AJ125" s="346"/>
      <c r="AK125" s="346"/>
      <c r="AL125" s="346"/>
      <c r="AM125" s="346"/>
      <c r="AN125" s="346"/>
    </row>
    <row r="126" spans="1:40" ht="12.75" customHeight="1" x14ac:dyDescent="0.2">
      <c r="AI126" s="346"/>
      <c r="AJ126" s="346"/>
      <c r="AK126" s="346"/>
      <c r="AL126" s="346"/>
      <c r="AM126" s="346"/>
      <c r="AN126" s="346"/>
    </row>
    <row r="127" spans="1:40" ht="12.75" customHeight="1" x14ac:dyDescent="0.2">
      <c r="AI127" s="346"/>
      <c r="AJ127" s="346"/>
      <c r="AK127" s="346"/>
      <c r="AL127" s="346"/>
      <c r="AM127" s="346"/>
      <c r="AN127" s="346"/>
    </row>
    <row r="128" spans="1:40" ht="12.75" customHeight="1" x14ac:dyDescent="0.2">
      <c r="AI128" s="346"/>
      <c r="AJ128" s="346"/>
      <c r="AK128" s="346"/>
      <c r="AL128" s="346"/>
      <c r="AM128" s="346"/>
      <c r="AN128" s="346"/>
    </row>
    <row r="129" spans="2:40" ht="12.75" customHeight="1" x14ac:dyDescent="0.2">
      <c r="AI129" s="346"/>
      <c r="AJ129" s="346"/>
      <c r="AK129" s="346"/>
      <c r="AL129" s="346"/>
      <c r="AM129" s="346"/>
      <c r="AN129" s="346"/>
    </row>
    <row r="130" spans="2:40" ht="12.75" customHeight="1" x14ac:dyDescent="0.2">
      <c r="AI130" s="346"/>
      <c r="AJ130" s="346"/>
      <c r="AK130" s="346"/>
      <c r="AL130" s="346"/>
      <c r="AM130" s="346"/>
      <c r="AN130" s="346"/>
    </row>
    <row r="131" spans="2:40" ht="12.75" customHeight="1" x14ac:dyDescent="0.2">
      <c r="AI131" s="346"/>
      <c r="AJ131" s="346"/>
      <c r="AK131" s="346"/>
      <c r="AL131" s="346"/>
      <c r="AM131" s="346"/>
      <c r="AN131" s="346"/>
    </row>
    <row r="132" spans="2:40" ht="12.75" customHeight="1" x14ac:dyDescent="0.2">
      <c r="AI132" s="346"/>
      <c r="AJ132" s="346"/>
      <c r="AK132" s="346"/>
      <c r="AL132" s="346"/>
      <c r="AM132" s="346"/>
      <c r="AN132" s="346"/>
    </row>
    <row r="133" spans="2:40" ht="12.75" customHeight="1" x14ac:dyDescent="0.2">
      <c r="AI133" s="346"/>
      <c r="AJ133" s="346"/>
      <c r="AK133" s="346"/>
      <c r="AL133" s="346"/>
      <c r="AM133" s="346"/>
      <c r="AN133" s="346"/>
    </row>
    <row r="134" spans="2:40" ht="12.75" customHeight="1" x14ac:dyDescent="0.2">
      <c r="AI134" s="346"/>
      <c r="AJ134" s="346"/>
      <c r="AK134" s="346"/>
      <c r="AL134" s="346"/>
      <c r="AM134" s="346"/>
      <c r="AN134" s="346"/>
    </row>
    <row r="135" spans="2:40" ht="12.75" customHeight="1" x14ac:dyDescent="0.2">
      <c r="AI135" s="346"/>
      <c r="AJ135" s="346"/>
      <c r="AK135" s="346"/>
      <c r="AL135" s="346"/>
      <c r="AM135" s="346"/>
      <c r="AN135" s="346"/>
    </row>
    <row r="136" spans="2:40" ht="12.75" customHeight="1" x14ac:dyDescent="0.2">
      <c r="AI136" s="346"/>
      <c r="AJ136" s="346"/>
      <c r="AK136" s="346"/>
      <c r="AL136" s="346"/>
      <c r="AM136" s="346"/>
      <c r="AN136" s="346"/>
    </row>
    <row r="137" spans="2:40" ht="12.75" customHeight="1" x14ac:dyDescent="0.2">
      <c r="AI137" s="346"/>
      <c r="AJ137" s="346"/>
      <c r="AK137" s="346"/>
      <c r="AL137" s="346"/>
      <c r="AM137" s="346"/>
      <c r="AN137" s="346"/>
    </row>
    <row r="138" spans="2:40" ht="12.75" customHeight="1" x14ac:dyDescent="0.2">
      <c r="AI138" s="346"/>
      <c r="AJ138" s="346"/>
      <c r="AK138" s="346"/>
      <c r="AL138" s="346"/>
      <c r="AM138" s="346"/>
      <c r="AN138" s="346"/>
    </row>
    <row r="139" spans="2:40" ht="12.75" customHeight="1" x14ac:dyDescent="0.2">
      <c r="AI139" s="346"/>
      <c r="AJ139" s="346"/>
      <c r="AK139" s="346"/>
      <c r="AL139" s="346"/>
      <c r="AM139" s="346"/>
      <c r="AN139" s="346"/>
    </row>
    <row r="140" spans="2:40" ht="12.75" customHeight="1" x14ac:dyDescent="0.2">
      <c r="AI140" s="346"/>
      <c r="AJ140" s="346"/>
      <c r="AK140" s="346"/>
      <c r="AL140" s="346"/>
      <c r="AM140" s="346"/>
      <c r="AN140" s="346"/>
    </row>
    <row r="141" spans="2:40" ht="12.75" customHeight="1" x14ac:dyDescent="0.2">
      <c r="AI141" s="346"/>
      <c r="AJ141" s="346"/>
      <c r="AK141" s="346"/>
      <c r="AL141" s="346"/>
      <c r="AM141" s="346"/>
      <c r="AN141" s="346"/>
    </row>
    <row r="142" spans="2:40" ht="12.75" customHeight="1" x14ac:dyDescent="0.2">
      <c r="B142" s="365"/>
      <c r="C142" s="367"/>
      <c r="D142" s="367"/>
      <c r="E142" s="367"/>
      <c r="F142" s="367"/>
      <c r="G142" s="367"/>
      <c r="H142" s="367"/>
      <c r="I142" s="367"/>
      <c r="J142" s="367"/>
      <c r="K142" s="367"/>
      <c r="L142" s="367"/>
      <c r="M142" s="367"/>
      <c r="N142" s="367"/>
      <c r="O142" s="367"/>
      <c r="P142" s="367"/>
      <c r="Q142" s="367"/>
      <c r="R142" s="367"/>
      <c r="S142" s="367"/>
      <c r="T142" s="367"/>
      <c r="U142" s="367"/>
      <c r="V142" s="367"/>
      <c r="W142" s="367"/>
      <c r="X142" s="367"/>
      <c r="Y142" s="367"/>
      <c r="Z142" s="367"/>
      <c r="AA142" s="367"/>
      <c r="AB142" s="367"/>
      <c r="AI142" s="346"/>
      <c r="AJ142" s="346"/>
      <c r="AK142" s="346"/>
      <c r="AL142" s="346"/>
      <c r="AM142" s="346"/>
      <c r="AN142" s="346"/>
    </row>
    <row r="143" spans="2:40" ht="12.75" customHeight="1" x14ac:dyDescent="0.2">
      <c r="B143" s="365"/>
      <c r="C143" s="367"/>
      <c r="D143" s="367"/>
      <c r="E143" s="367"/>
      <c r="F143" s="367"/>
      <c r="G143" s="367"/>
      <c r="H143" s="367"/>
      <c r="I143" s="367"/>
      <c r="J143" s="367"/>
      <c r="K143" s="367"/>
      <c r="L143" s="367"/>
      <c r="M143" s="367"/>
      <c r="N143" s="367"/>
      <c r="O143" s="367"/>
      <c r="P143" s="367"/>
      <c r="Q143" s="367"/>
      <c r="R143" s="367"/>
      <c r="S143" s="367"/>
      <c r="T143" s="367"/>
      <c r="U143" s="367"/>
      <c r="V143" s="367"/>
      <c r="W143" s="367"/>
      <c r="X143" s="367"/>
      <c r="Y143" s="367"/>
      <c r="Z143" s="367"/>
      <c r="AA143" s="367"/>
      <c r="AB143" s="367"/>
      <c r="AI143" s="346"/>
      <c r="AJ143" s="346"/>
      <c r="AK143" s="346"/>
      <c r="AL143" s="346"/>
      <c r="AM143" s="346"/>
      <c r="AN143" s="346"/>
    </row>
    <row r="144" spans="2:40" ht="12.75" customHeight="1" x14ac:dyDescent="0.2">
      <c r="B144" s="365"/>
      <c r="C144" s="367"/>
      <c r="D144" s="367"/>
      <c r="E144" s="367"/>
      <c r="F144" s="367"/>
      <c r="G144" s="367"/>
      <c r="H144" s="367"/>
      <c r="I144" s="367"/>
      <c r="J144" s="367"/>
      <c r="K144" s="367"/>
      <c r="L144" s="367"/>
      <c r="M144" s="367"/>
      <c r="N144" s="367"/>
      <c r="O144" s="367"/>
      <c r="P144" s="367"/>
      <c r="Q144" s="367"/>
      <c r="R144" s="367"/>
      <c r="S144" s="367"/>
      <c r="T144" s="367"/>
      <c r="U144" s="367"/>
      <c r="V144" s="367"/>
      <c r="W144" s="367"/>
      <c r="X144" s="367"/>
      <c r="Y144" s="367"/>
      <c r="Z144" s="367"/>
      <c r="AA144" s="367"/>
      <c r="AB144" s="367"/>
      <c r="AI144" s="346"/>
      <c r="AJ144" s="346"/>
      <c r="AK144" s="346"/>
      <c r="AL144" s="346"/>
      <c r="AM144" s="346"/>
      <c r="AN144" s="346"/>
    </row>
    <row r="145" spans="1:40" ht="12.75" customHeight="1" x14ac:dyDescent="0.2">
      <c r="B145" s="365"/>
      <c r="C145" s="367"/>
      <c r="D145" s="367"/>
      <c r="E145" s="367"/>
      <c r="F145" s="367"/>
      <c r="G145" s="367"/>
      <c r="H145" s="367"/>
      <c r="I145" s="367"/>
      <c r="J145" s="367"/>
      <c r="K145" s="367"/>
      <c r="L145" s="367"/>
      <c r="M145" s="367"/>
      <c r="N145" s="367"/>
      <c r="O145" s="367"/>
      <c r="P145" s="367"/>
      <c r="Q145" s="367"/>
      <c r="R145" s="367"/>
      <c r="S145" s="367"/>
      <c r="T145" s="367"/>
      <c r="U145" s="367"/>
      <c r="V145" s="367"/>
      <c r="W145" s="367"/>
      <c r="X145" s="367"/>
      <c r="Y145" s="367"/>
      <c r="Z145" s="367"/>
      <c r="AA145" s="367"/>
      <c r="AB145" s="367"/>
      <c r="AI145" s="346"/>
      <c r="AJ145" s="346"/>
      <c r="AK145" s="346"/>
      <c r="AL145" s="346"/>
      <c r="AM145" s="346"/>
      <c r="AN145" s="346"/>
    </row>
    <row r="146" spans="1:40" ht="12.75" customHeight="1" x14ac:dyDescent="0.2">
      <c r="B146" s="365"/>
      <c r="C146" s="367"/>
      <c r="D146" s="367"/>
      <c r="E146" s="367"/>
      <c r="F146" s="367"/>
      <c r="G146" s="367"/>
      <c r="H146" s="367"/>
      <c r="I146" s="367"/>
      <c r="J146" s="367"/>
      <c r="K146" s="367"/>
      <c r="L146" s="367"/>
      <c r="M146" s="367"/>
      <c r="N146" s="367"/>
      <c r="O146" s="367"/>
      <c r="P146" s="367"/>
      <c r="Q146" s="367"/>
      <c r="R146" s="367"/>
      <c r="S146" s="367"/>
      <c r="T146" s="367"/>
      <c r="U146" s="367"/>
      <c r="V146" s="367"/>
      <c r="W146" s="367"/>
      <c r="X146" s="367"/>
      <c r="Y146" s="367"/>
      <c r="Z146" s="367"/>
      <c r="AA146" s="367"/>
      <c r="AB146" s="367"/>
      <c r="AI146" s="346"/>
      <c r="AJ146" s="346"/>
      <c r="AK146" s="346"/>
      <c r="AL146" s="346"/>
      <c r="AM146" s="346"/>
      <c r="AN146" s="346"/>
    </row>
    <row r="147" spans="1:40" ht="12.75" customHeight="1" x14ac:dyDescent="0.2">
      <c r="B147" s="365"/>
      <c r="C147" s="367"/>
      <c r="D147" s="367"/>
      <c r="E147" s="367"/>
      <c r="F147" s="367"/>
      <c r="G147" s="367"/>
      <c r="H147" s="367"/>
      <c r="I147" s="367"/>
      <c r="J147" s="367"/>
      <c r="K147" s="367"/>
      <c r="L147" s="367"/>
      <c r="M147" s="367"/>
      <c r="N147" s="367"/>
      <c r="O147" s="367"/>
      <c r="P147" s="367"/>
      <c r="Q147" s="367"/>
      <c r="R147" s="367"/>
      <c r="S147" s="367"/>
      <c r="T147" s="367"/>
      <c r="U147" s="367"/>
      <c r="V147" s="367"/>
      <c r="W147" s="367"/>
      <c r="X147" s="367"/>
      <c r="Y147" s="367"/>
      <c r="Z147" s="367"/>
      <c r="AA147" s="367"/>
      <c r="AB147" s="367"/>
      <c r="AI147" s="346"/>
      <c r="AJ147" s="346"/>
      <c r="AK147" s="346"/>
      <c r="AL147" s="346"/>
      <c r="AM147" s="346"/>
      <c r="AN147" s="346"/>
    </row>
    <row r="148" spans="1:40" ht="12.75" customHeight="1" x14ac:dyDescent="0.2">
      <c r="B148" s="365"/>
      <c r="C148" s="367"/>
      <c r="D148" s="367"/>
      <c r="E148" s="367"/>
      <c r="F148" s="367"/>
      <c r="G148" s="367"/>
      <c r="H148" s="367"/>
      <c r="I148" s="367"/>
      <c r="J148" s="367"/>
      <c r="K148" s="367"/>
      <c r="L148" s="367"/>
      <c r="M148" s="367"/>
      <c r="N148" s="367"/>
      <c r="O148" s="367"/>
      <c r="P148" s="367"/>
      <c r="Q148" s="367"/>
      <c r="R148" s="367"/>
      <c r="S148" s="367"/>
      <c r="T148" s="367"/>
      <c r="U148" s="367"/>
      <c r="V148" s="367"/>
      <c r="W148" s="367"/>
      <c r="X148" s="367"/>
      <c r="Y148" s="367"/>
      <c r="Z148" s="367"/>
      <c r="AA148" s="367"/>
      <c r="AB148" s="367"/>
      <c r="AI148" s="346"/>
      <c r="AJ148" s="346"/>
      <c r="AK148" s="346"/>
      <c r="AL148" s="346"/>
      <c r="AM148" s="346"/>
      <c r="AN148" s="346"/>
    </row>
    <row r="149" spans="1:40" ht="12.75" customHeight="1" x14ac:dyDescent="0.2">
      <c r="B149" s="365"/>
      <c r="C149" s="367"/>
      <c r="D149" s="367"/>
      <c r="E149" s="367"/>
      <c r="F149" s="367"/>
      <c r="G149" s="367"/>
      <c r="H149" s="367"/>
      <c r="I149" s="367"/>
      <c r="J149" s="367"/>
      <c r="K149" s="367"/>
      <c r="L149" s="367"/>
      <c r="M149" s="367"/>
      <c r="N149" s="367"/>
      <c r="O149" s="367"/>
      <c r="P149" s="367"/>
      <c r="Q149" s="367"/>
      <c r="R149" s="367"/>
      <c r="S149" s="367"/>
      <c r="T149" s="367"/>
      <c r="U149" s="367"/>
      <c r="V149" s="367"/>
      <c r="W149" s="367"/>
      <c r="X149" s="367"/>
      <c r="Y149" s="367"/>
      <c r="Z149" s="367"/>
      <c r="AA149" s="367"/>
      <c r="AB149" s="367"/>
      <c r="AI149" s="346"/>
      <c r="AJ149" s="346"/>
      <c r="AK149" s="346"/>
      <c r="AL149" s="346"/>
      <c r="AM149" s="346"/>
      <c r="AN149" s="346"/>
    </row>
    <row r="150" spans="1:40" ht="12.75" customHeight="1" x14ac:dyDescent="0.2">
      <c r="B150" s="365"/>
      <c r="C150" s="367"/>
      <c r="D150" s="367"/>
      <c r="E150" s="367"/>
      <c r="F150" s="367"/>
      <c r="G150" s="367"/>
      <c r="H150" s="367"/>
      <c r="I150" s="367"/>
      <c r="J150" s="367"/>
      <c r="K150" s="367"/>
      <c r="L150" s="367"/>
      <c r="M150" s="367"/>
      <c r="N150" s="367"/>
      <c r="O150" s="367"/>
      <c r="P150" s="367"/>
      <c r="Q150" s="367"/>
      <c r="R150" s="367"/>
      <c r="S150" s="367"/>
      <c r="T150" s="367"/>
      <c r="U150" s="367"/>
      <c r="V150" s="367"/>
      <c r="W150" s="367"/>
      <c r="X150" s="367"/>
      <c r="Y150" s="367"/>
      <c r="Z150" s="367"/>
      <c r="AA150" s="367"/>
      <c r="AB150" s="367"/>
      <c r="AI150" s="346"/>
      <c r="AJ150" s="346"/>
      <c r="AK150" s="346"/>
      <c r="AL150" s="346"/>
      <c r="AM150" s="346"/>
      <c r="AN150" s="346"/>
    </row>
    <row r="151" spans="1:40" ht="12.75" customHeight="1" x14ac:dyDescent="0.2">
      <c r="B151" s="365"/>
      <c r="C151" s="367"/>
      <c r="D151" s="367"/>
      <c r="E151" s="367"/>
      <c r="F151" s="367"/>
      <c r="G151" s="367"/>
      <c r="H151" s="367"/>
      <c r="I151" s="367"/>
      <c r="J151" s="367"/>
      <c r="K151" s="367"/>
      <c r="L151" s="367"/>
      <c r="M151" s="367"/>
      <c r="N151" s="367"/>
      <c r="O151" s="367"/>
      <c r="P151" s="367"/>
      <c r="Q151" s="367"/>
      <c r="R151" s="367"/>
      <c r="S151" s="367"/>
      <c r="T151" s="367"/>
      <c r="U151" s="367"/>
      <c r="V151" s="367"/>
      <c r="W151" s="367"/>
      <c r="X151" s="367"/>
      <c r="Y151" s="367"/>
      <c r="Z151" s="367"/>
      <c r="AA151" s="367"/>
      <c r="AB151" s="367"/>
      <c r="AI151" s="346"/>
      <c r="AJ151" s="346"/>
      <c r="AK151" s="346"/>
      <c r="AL151" s="346"/>
      <c r="AM151" s="346"/>
      <c r="AN151" s="346"/>
    </row>
    <row r="152" spans="1:40" ht="12.75" customHeight="1" x14ac:dyDescent="0.2">
      <c r="B152" s="365"/>
      <c r="C152" s="367"/>
      <c r="D152" s="367"/>
      <c r="E152" s="367"/>
      <c r="F152" s="367"/>
      <c r="G152" s="367"/>
      <c r="H152" s="367"/>
      <c r="I152" s="367"/>
      <c r="J152" s="367"/>
      <c r="K152" s="367"/>
      <c r="L152" s="367"/>
      <c r="M152" s="367"/>
      <c r="N152" s="367"/>
      <c r="O152" s="367"/>
      <c r="P152" s="367"/>
      <c r="Q152" s="367"/>
      <c r="R152" s="367"/>
      <c r="S152" s="367"/>
      <c r="T152" s="367"/>
      <c r="U152" s="367"/>
      <c r="V152" s="367"/>
      <c r="W152" s="367"/>
      <c r="X152" s="367"/>
      <c r="Y152" s="367"/>
      <c r="Z152" s="367"/>
      <c r="AA152" s="367"/>
      <c r="AB152" s="367"/>
      <c r="AI152" s="346"/>
      <c r="AJ152" s="346"/>
      <c r="AK152" s="346"/>
      <c r="AL152" s="346"/>
      <c r="AM152" s="346"/>
      <c r="AN152" s="346"/>
    </row>
    <row r="153" spans="1:40" ht="12.75" customHeight="1" x14ac:dyDescent="0.2">
      <c r="B153" s="365"/>
      <c r="C153" s="367"/>
      <c r="D153" s="367"/>
      <c r="E153" s="367"/>
      <c r="F153" s="367"/>
      <c r="G153" s="367"/>
      <c r="H153" s="367"/>
      <c r="I153" s="367"/>
      <c r="J153" s="367"/>
      <c r="K153" s="367"/>
      <c r="L153" s="367"/>
      <c r="M153" s="367"/>
      <c r="N153" s="367"/>
      <c r="O153" s="367"/>
      <c r="P153" s="367"/>
      <c r="Q153" s="367"/>
      <c r="R153" s="367"/>
      <c r="S153" s="367"/>
      <c r="T153" s="367"/>
      <c r="U153" s="367"/>
      <c r="V153" s="367"/>
      <c r="W153" s="367"/>
      <c r="X153" s="367"/>
      <c r="Y153" s="367"/>
      <c r="Z153" s="367"/>
      <c r="AA153" s="367"/>
      <c r="AB153" s="367"/>
      <c r="AI153" s="346"/>
      <c r="AJ153" s="346"/>
      <c r="AK153" s="346"/>
      <c r="AL153" s="346"/>
      <c r="AM153" s="346"/>
      <c r="AN153" s="346"/>
    </row>
    <row r="154" spans="1:40" ht="12.75" customHeight="1" x14ac:dyDescent="0.2">
      <c r="B154" s="365"/>
      <c r="C154" s="367"/>
      <c r="D154" s="367"/>
      <c r="E154" s="367"/>
      <c r="F154" s="367"/>
      <c r="G154" s="367"/>
      <c r="H154" s="367"/>
      <c r="I154" s="367"/>
      <c r="J154" s="367"/>
      <c r="K154" s="367"/>
      <c r="L154" s="367"/>
      <c r="M154" s="367"/>
      <c r="N154" s="367"/>
      <c r="O154" s="367"/>
      <c r="P154" s="367"/>
      <c r="Q154" s="367"/>
      <c r="R154" s="367"/>
      <c r="S154" s="367"/>
      <c r="T154" s="367"/>
      <c r="U154" s="367"/>
      <c r="V154" s="367"/>
      <c r="W154" s="367"/>
      <c r="X154" s="367"/>
      <c r="Y154" s="367"/>
      <c r="Z154" s="367"/>
      <c r="AA154" s="367"/>
      <c r="AB154" s="367"/>
      <c r="AI154" s="346"/>
      <c r="AJ154" s="346"/>
      <c r="AK154" s="346"/>
      <c r="AL154" s="346"/>
      <c r="AM154" s="346"/>
      <c r="AN154" s="346"/>
    </row>
    <row r="155" spans="1:40" ht="12.75" customHeight="1" x14ac:dyDescent="0.2">
      <c r="B155" s="365"/>
      <c r="C155" s="367"/>
      <c r="D155" s="367"/>
      <c r="E155" s="367"/>
      <c r="F155" s="367"/>
      <c r="G155" s="367"/>
      <c r="H155" s="367"/>
      <c r="I155" s="367"/>
      <c r="J155" s="367"/>
      <c r="K155" s="367"/>
      <c r="L155" s="367"/>
      <c r="M155" s="367"/>
      <c r="N155" s="367"/>
      <c r="O155" s="367"/>
      <c r="P155" s="367"/>
      <c r="Q155" s="367"/>
      <c r="R155" s="367"/>
      <c r="S155" s="367"/>
      <c r="T155" s="367"/>
      <c r="U155" s="367"/>
      <c r="V155" s="367"/>
      <c r="W155" s="367"/>
      <c r="X155" s="367"/>
      <c r="Y155" s="367"/>
      <c r="Z155" s="367"/>
      <c r="AA155" s="367"/>
      <c r="AB155" s="367"/>
      <c r="AI155" s="346"/>
      <c r="AJ155" s="346"/>
      <c r="AK155" s="346"/>
      <c r="AL155" s="346"/>
      <c r="AM155" s="346"/>
      <c r="AN155" s="346"/>
    </row>
    <row r="156" spans="1:40" ht="12.75" customHeight="1" x14ac:dyDescent="0.2">
      <c r="B156" s="365"/>
      <c r="C156" s="367"/>
      <c r="D156" s="367"/>
      <c r="E156" s="367"/>
      <c r="F156" s="367"/>
      <c r="G156" s="367"/>
      <c r="H156" s="367"/>
      <c r="I156" s="367"/>
      <c r="J156" s="367"/>
      <c r="K156" s="367"/>
      <c r="L156" s="367"/>
      <c r="M156" s="367"/>
      <c r="N156" s="367"/>
      <c r="O156" s="367"/>
      <c r="P156" s="367"/>
      <c r="Q156" s="367"/>
      <c r="R156" s="367"/>
      <c r="S156" s="367"/>
      <c r="T156" s="367"/>
      <c r="U156" s="367"/>
      <c r="V156" s="367"/>
      <c r="W156" s="367"/>
      <c r="X156" s="367"/>
      <c r="Y156" s="367"/>
      <c r="Z156" s="367"/>
      <c r="AA156" s="367"/>
      <c r="AB156" s="367"/>
      <c r="AI156" s="346"/>
      <c r="AJ156" s="346"/>
      <c r="AK156" s="346"/>
      <c r="AL156" s="346"/>
      <c r="AM156" s="346"/>
      <c r="AN156" s="346"/>
    </row>
    <row r="157" spans="1:40" ht="12.75" customHeight="1" x14ac:dyDescent="0.2">
      <c r="B157" s="365"/>
      <c r="C157" s="367"/>
      <c r="D157" s="367"/>
      <c r="E157" s="367"/>
      <c r="F157" s="367"/>
      <c r="G157" s="367"/>
      <c r="H157" s="367"/>
      <c r="I157" s="367"/>
      <c r="J157" s="367"/>
      <c r="K157" s="367"/>
      <c r="L157" s="367"/>
      <c r="M157" s="367"/>
      <c r="N157" s="367"/>
      <c r="O157" s="367"/>
      <c r="P157" s="367"/>
      <c r="Q157" s="367"/>
      <c r="R157" s="367"/>
      <c r="S157" s="367"/>
      <c r="T157" s="367"/>
      <c r="U157" s="367"/>
      <c r="V157" s="367"/>
      <c r="W157" s="367"/>
      <c r="X157" s="367"/>
      <c r="Y157" s="367"/>
      <c r="Z157" s="367"/>
      <c r="AA157" s="367"/>
      <c r="AB157" s="367"/>
      <c r="AI157" s="346"/>
      <c r="AJ157" s="346"/>
      <c r="AK157" s="346"/>
      <c r="AL157" s="346"/>
      <c r="AM157" s="346"/>
      <c r="AN157" s="346"/>
    </row>
    <row r="158" spans="1:40" s="368" customFormat="1" ht="12.75" customHeight="1" x14ac:dyDescent="0.2">
      <c r="A158" s="363"/>
      <c r="B158" s="365"/>
      <c r="C158" s="541"/>
      <c r="D158" s="541"/>
      <c r="E158" s="541"/>
      <c r="F158" s="541"/>
      <c r="G158" s="541"/>
      <c r="H158" s="541"/>
      <c r="I158" s="541"/>
      <c r="J158" s="541"/>
      <c r="K158" s="541"/>
      <c r="L158" s="541"/>
      <c r="M158" s="541"/>
      <c r="N158" s="541"/>
      <c r="O158" s="541"/>
      <c r="P158" s="541"/>
      <c r="Q158" s="541"/>
      <c r="R158" s="541"/>
      <c r="S158" s="541"/>
      <c r="T158" s="541"/>
      <c r="U158" s="541"/>
      <c r="V158" s="541"/>
      <c r="W158" s="541"/>
      <c r="X158" s="541"/>
      <c r="Y158" s="541"/>
      <c r="Z158" s="541"/>
      <c r="AA158" s="541"/>
      <c r="AB158" s="541"/>
      <c r="AC158" s="344"/>
      <c r="AD158" s="344"/>
      <c r="AE158" s="344"/>
      <c r="AF158" s="344"/>
      <c r="AG158" s="367"/>
      <c r="AH158" s="367"/>
    </row>
    <row r="159" spans="1:40" ht="12.75" customHeight="1" x14ac:dyDescent="0.2"/>
    <row r="160" spans="1:40" ht="12.75" customHeight="1" x14ac:dyDescent="0.2">
      <c r="B160" s="365"/>
      <c r="AI160" s="346"/>
      <c r="AJ160" s="346"/>
      <c r="AK160" s="346"/>
      <c r="AL160" s="346"/>
      <c r="AM160" s="346"/>
      <c r="AN160" s="346"/>
    </row>
    <row r="161" spans="1:40" ht="12.75" customHeight="1" x14ac:dyDescent="0.2">
      <c r="B161" s="365"/>
      <c r="C161" s="388"/>
      <c r="D161" s="388"/>
      <c r="E161" s="388"/>
      <c r="F161" s="388"/>
      <c r="G161" s="388"/>
      <c r="H161" s="388"/>
      <c r="I161" s="388"/>
      <c r="J161" s="388"/>
      <c r="K161" s="388"/>
      <c r="L161" s="388"/>
      <c r="M161" s="388"/>
      <c r="N161" s="388"/>
      <c r="O161" s="388"/>
      <c r="P161" s="388"/>
      <c r="Q161" s="388"/>
      <c r="R161" s="388"/>
      <c r="S161" s="388"/>
      <c r="T161" s="388"/>
      <c r="U161" s="388"/>
      <c r="V161" s="388"/>
      <c r="W161" s="388"/>
      <c r="X161" s="388"/>
      <c r="Y161" s="388"/>
      <c r="Z161" s="388"/>
      <c r="AA161" s="388"/>
      <c r="AB161" s="388"/>
      <c r="AI161" s="346"/>
      <c r="AJ161" s="346"/>
      <c r="AK161" s="346"/>
      <c r="AL161" s="346"/>
      <c r="AM161" s="346"/>
      <c r="AN161" s="346"/>
    </row>
    <row r="162" spans="1:40" ht="12.75" customHeight="1" x14ac:dyDescent="0.2">
      <c r="B162" s="365"/>
      <c r="C162" s="388"/>
      <c r="D162" s="388"/>
      <c r="E162" s="388"/>
      <c r="F162" s="388"/>
      <c r="G162" s="388"/>
      <c r="H162" s="388"/>
      <c r="I162" s="388"/>
      <c r="J162" s="388"/>
      <c r="K162" s="388"/>
      <c r="L162" s="388"/>
      <c r="M162" s="388"/>
      <c r="N162" s="388"/>
      <c r="O162" s="388"/>
      <c r="P162" s="388"/>
      <c r="Q162" s="388"/>
      <c r="R162" s="388"/>
      <c r="S162" s="388"/>
      <c r="T162" s="388"/>
      <c r="U162" s="388"/>
      <c r="V162" s="388"/>
      <c r="W162" s="388"/>
      <c r="X162" s="388"/>
      <c r="Y162" s="388"/>
      <c r="Z162" s="388"/>
      <c r="AA162" s="388"/>
      <c r="AB162" s="388"/>
      <c r="AI162" s="346"/>
      <c r="AJ162" s="346"/>
      <c r="AK162" s="346"/>
      <c r="AL162" s="346"/>
      <c r="AM162" s="346"/>
      <c r="AN162" s="346"/>
    </row>
    <row r="163" spans="1:40" ht="12.75" customHeight="1" x14ac:dyDescent="0.2">
      <c r="B163" s="365"/>
      <c r="C163" s="388"/>
      <c r="D163" s="388"/>
      <c r="E163" s="388"/>
      <c r="F163" s="388"/>
      <c r="G163" s="388"/>
      <c r="H163" s="388"/>
      <c r="I163" s="388"/>
      <c r="J163" s="388"/>
      <c r="K163" s="388"/>
      <c r="L163" s="388"/>
      <c r="M163" s="388"/>
      <c r="N163" s="388"/>
      <c r="O163" s="388"/>
      <c r="P163" s="388"/>
      <c r="Q163" s="388"/>
      <c r="R163" s="388"/>
      <c r="S163" s="388"/>
      <c r="T163" s="388"/>
      <c r="U163" s="388"/>
      <c r="V163" s="388"/>
      <c r="W163" s="388"/>
      <c r="X163" s="388"/>
      <c r="Y163" s="388"/>
      <c r="Z163" s="388"/>
      <c r="AA163" s="388"/>
      <c r="AB163" s="388"/>
      <c r="AI163" s="346"/>
      <c r="AJ163" s="346"/>
      <c r="AK163" s="346"/>
      <c r="AL163" s="346"/>
      <c r="AM163" s="346"/>
      <c r="AN163" s="346"/>
    </row>
    <row r="164" spans="1:40" ht="12.75" customHeight="1" x14ac:dyDescent="0.2">
      <c r="B164" s="365"/>
      <c r="C164" s="388"/>
      <c r="D164" s="388"/>
      <c r="E164" s="388"/>
      <c r="F164" s="388"/>
      <c r="G164" s="388"/>
      <c r="H164" s="388"/>
      <c r="I164" s="388"/>
      <c r="J164" s="388"/>
      <c r="K164" s="388"/>
      <c r="L164" s="388"/>
      <c r="M164" s="388"/>
      <c r="N164" s="388"/>
      <c r="O164" s="388"/>
      <c r="P164" s="388"/>
      <c r="Q164" s="388"/>
      <c r="R164" s="388"/>
      <c r="S164" s="388"/>
      <c r="T164" s="388"/>
      <c r="U164" s="388"/>
      <c r="V164" s="388"/>
      <c r="W164" s="388"/>
      <c r="X164" s="388"/>
      <c r="Y164" s="388"/>
      <c r="Z164" s="388"/>
      <c r="AA164" s="388"/>
      <c r="AB164" s="388"/>
      <c r="AI164" s="346"/>
      <c r="AJ164" s="346"/>
      <c r="AK164" s="346"/>
      <c r="AL164" s="346"/>
      <c r="AM164" s="346"/>
      <c r="AN164" s="346"/>
    </row>
    <row r="165" spans="1:40" ht="15" customHeight="1" x14ac:dyDescent="0.25">
      <c r="B165" s="517">
        <v>6.1</v>
      </c>
      <c r="C165" s="833" t="s">
        <v>1129</v>
      </c>
      <c r="D165" s="833"/>
      <c r="E165" s="833"/>
      <c r="F165" s="833"/>
      <c r="G165" s="833"/>
      <c r="H165" s="833"/>
      <c r="I165" s="833"/>
      <c r="J165" s="833"/>
      <c r="K165" s="833"/>
      <c r="L165" s="833"/>
      <c r="M165" s="833"/>
      <c r="N165" s="833"/>
      <c r="O165" s="833"/>
      <c r="P165" s="833"/>
      <c r="Q165" s="833"/>
      <c r="R165" s="833"/>
      <c r="S165" s="833"/>
      <c r="T165" s="833"/>
      <c r="U165" s="833"/>
      <c r="V165" s="833"/>
      <c r="W165" s="833"/>
      <c r="X165" s="833"/>
      <c r="Y165" s="833"/>
      <c r="Z165" s="833"/>
      <c r="AA165" s="833"/>
      <c r="AB165" s="833"/>
      <c r="AI165" s="346"/>
      <c r="AJ165" s="346"/>
      <c r="AK165" s="346"/>
      <c r="AL165" s="346"/>
      <c r="AM165" s="346"/>
      <c r="AN165" s="346"/>
    </row>
    <row r="166" spans="1:40" ht="42" customHeight="1" x14ac:dyDescent="0.2">
      <c r="B166" s="365"/>
      <c r="C166" s="861" t="s">
        <v>1130</v>
      </c>
      <c r="D166" s="861"/>
      <c r="E166" s="861"/>
      <c r="F166" s="861"/>
      <c r="G166" s="861"/>
      <c r="H166" s="861"/>
      <c r="I166" s="861"/>
      <c r="J166" s="861"/>
      <c r="K166" s="861"/>
      <c r="L166" s="861"/>
      <c r="M166" s="861"/>
      <c r="N166" s="861"/>
      <c r="O166" s="861"/>
      <c r="P166" s="861"/>
      <c r="Q166" s="861"/>
      <c r="R166" s="861"/>
      <c r="S166" s="861"/>
      <c r="T166" s="861"/>
      <c r="U166" s="861"/>
      <c r="V166" s="861"/>
      <c r="W166" s="861"/>
      <c r="X166" s="861"/>
      <c r="Y166" s="861"/>
      <c r="Z166" s="861"/>
      <c r="AA166" s="861"/>
      <c r="AB166" s="861"/>
      <c r="AI166" s="346"/>
      <c r="AJ166" s="346"/>
      <c r="AK166" s="346"/>
      <c r="AL166" s="346"/>
      <c r="AM166" s="346"/>
      <c r="AN166" s="346"/>
    </row>
    <row r="167" spans="1:40" s="368" customFormat="1" ht="12.75" customHeight="1" x14ac:dyDescent="0.2">
      <c r="A167" s="363"/>
      <c r="B167" s="365"/>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88"/>
      <c r="AC167" s="344"/>
      <c r="AD167" s="344"/>
      <c r="AE167" s="344"/>
      <c r="AF167" s="344"/>
      <c r="AG167" s="367"/>
      <c r="AH167" s="367"/>
    </row>
    <row r="168" spans="1:40" s="368" customFormat="1" ht="15" customHeight="1" x14ac:dyDescent="0.25">
      <c r="A168" s="363"/>
      <c r="B168" s="517">
        <v>6.2</v>
      </c>
      <c r="C168" s="833" t="s">
        <v>1131</v>
      </c>
      <c r="D168" s="833"/>
      <c r="E168" s="833"/>
      <c r="F168" s="833"/>
      <c r="G168" s="833"/>
      <c r="H168" s="833"/>
      <c r="I168" s="833"/>
      <c r="J168" s="833"/>
      <c r="K168" s="833"/>
      <c r="L168" s="833"/>
      <c r="M168" s="833"/>
      <c r="N168" s="833"/>
      <c r="O168" s="833"/>
      <c r="P168" s="833"/>
      <c r="Q168" s="833"/>
      <c r="R168" s="833"/>
      <c r="S168" s="833"/>
      <c r="T168" s="833"/>
      <c r="U168" s="833"/>
      <c r="V168" s="833"/>
      <c r="W168" s="833"/>
      <c r="X168" s="833"/>
      <c r="Y168" s="833"/>
      <c r="Z168" s="833"/>
      <c r="AA168" s="833"/>
      <c r="AB168" s="833"/>
      <c r="AC168" s="344"/>
      <c r="AD168" s="344"/>
      <c r="AE168" s="344"/>
      <c r="AF168" s="344"/>
      <c r="AG168" s="367"/>
      <c r="AH168" s="367"/>
    </row>
    <row r="169" spans="1:40" s="373" customFormat="1" ht="30" customHeight="1" x14ac:dyDescent="0.2">
      <c r="A169" s="372"/>
      <c r="B169" s="510"/>
      <c r="C169" s="835" t="s">
        <v>1152</v>
      </c>
      <c r="D169" s="835"/>
      <c r="E169" s="835"/>
      <c r="F169" s="835"/>
      <c r="G169" s="835"/>
      <c r="H169" s="835"/>
      <c r="I169" s="835"/>
      <c r="J169" s="835"/>
      <c r="K169" s="835"/>
      <c r="L169" s="835"/>
      <c r="M169" s="835"/>
      <c r="N169" s="835"/>
      <c r="O169" s="835"/>
      <c r="P169" s="835"/>
      <c r="Q169" s="835"/>
      <c r="R169" s="835"/>
      <c r="S169" s="835"/>
      <c r="T169" s="835"/>
      <c r="U169" s="835"/>
      <c r="V169" s="835"/>
      <c r="W169" s="835"/>
      <c r="X169" s="835"/>
      <c r="Y169" s="835"/>
      <c r="Z169" s="835"/>
      <c r="AA169" s="835"/>
      <c r="AB169" s="835"/>
      <c r="AC169" s="364"/>
      <c r="AD169" s="364"/>
      <c r="AE169" s="364"/>
      <c r="AF169" s="364"/>
      <c r="AG169" s="364"/>
      <c r="AH169" s="364"/>
    </row>
    <row r="170" spans="1:40" s="373" customFormat="1" ht="42" customHeight="1" x14ac:dyDescent="0.2">
      <c r="A170" s="372"/>
      <c r="B170" s="435"/>
      <c r="C170" s="832" t="s">
        <v>1159</v>
      </c>
      <c r="D170" s="832"/>
      <c r="E170" s="832"/>
      <c r="F170" s="832"/>
      <c r="G170" s="832"/>
      <c r="H170" s="832"/>
      <c r="I170" s="832"/>
      <c r="J170" s="832"/>
      <c r="K170" s="832"/>
      <c r="L170" s="832"/>
      <c r="M170" s="832"/>
      <c r="N170" s="832"/>
      <c r="O170" s="832"/>
      <c r="P170" s="832"/>
      <c r="Q170" s="832"/>
      <c r="R170" s="832"/>
      <c r="S170" s="832"/>
      <c r="T170" s="832"/>
      <c r="U170" s="832"/>
      <c r="V170" s="832"/>
      <c r="W170" s="832"/>
      <c r="X170" s="832"/>
      <c r="Y170" s="832"/>
      <c r="Z170" s="832"/>
      <c r="AA170" s="832"/>
      <c r="AB170" s="832"/>
      <c r="AC170" s="364"/>
      <c r="AD170" s="364"/>
      <c r="AE170" s="364"/>
      <c r="AF170" s="364"/>
      <c r="AG170" s="364"/>
      <c r="AH170" s="364"/>
    </row>
    <row r="171" spans="1:40" s="373" customFormat="1" ht="12.75" customHeight="1" x14ac:dyDescent="0.2">
      <c r="A171" s="372"/>
      <c r="B171" s="435"/>
      <c r="C171" s="521"/>
      <c r="D171" s="521"/>
      <c r="E171" s="521"/>
      <c r="F171" s="521"/>
      <c r="G171" s="521"/>
      <c r="H171" s="521"/>
      <c r="I171" s="521"/>
      <c r="J171" s="521"/>
      <c r="K171" s="521"/>
      <c r="L171" s="521"/>
      <c r="M171" s="521"/>
      <c r="N171" s="521"/>
      <c r="O171" s="521"/>
      <c r="P171" s="521"/>
      <c r="Q171" s="521"/>
      <c r="R171" s="521"/>
      <c r="S171" s="521"/>
      <c r="T171" s="521"/>
      <c r="U171" s="521"/>
      <c r="V171" s="521"/>
      <c r="W171" s="521"/>
      <c r="X171" s="521"/>
      <c r="Y171" s="521"/>
      <c r="Z171" s="521"/>
      <c r="AA171" s="521"/>
      <c r="AB171" s="521"/>
      <c r="AC171" s="364"/>
      <c r="AD171" s="364"/>
      <c r="AE171" s="364"/>
      <c r="AF171" s="364"/>
      <c r="AG171" s="364"/>
      <c r="AH171" s="364"/>
    </row>
    <row r="172" spans="1:40" s="368" customFormat="1" ht="15" customHeight="1" x14ac:dyDescent="0.25">
      <c r="A172" s="363"/>
      <c r="B172" s="517">
        <v>6.3</v>
      </c>
      <c r="C172" s="833" t="s">
        <v>1045</v>
      </c>
      <c r="D172" s="833"/>
      <c r="E172" s="833"/>
      <c r="F172" s="833"/>
      <c r="G172" s="833"/>
      <c r="H172" s="833"/>
      <c r="I172" s="833"/>
      <c r="J172" s="833"/>
      <c r="K172" s="833"/>
      <c r="L172" s="833"/>
      <c r="M172" s="833"/>
      <c r="N172" s="833"/>
      <c r="O172" s="833"/>
      <c r="P172" s="833"/>
      <c r="Q172" s="833"/>
      <c r="R172" s="833"/>
      <c r="S172" s="833"/>
      <c r="T172" s="833"/>
      <c r="U172" s="833"/>
      <c r="V172" s="833"/>
      <c r="W172" s="833"/>
      <c r="X172" s="833"/>
      <c r="Y172" s="833"/>
      <c r="Z172" s="833"/>
      <c r="AA172" s="833"/>
      <c r="AB172" s="833"/>
      <c r="AC172" s="344"/>
      <c r="AD172" s="344"/>
      <c r="AE172" s="344"/>
      <c r="AF172" s="344"/>
      <c r="AG172" s="367"/>
      <c r="AH172" s="367"/>
    </row>
    <row r="173" spans="1:40" s="373" customFormat="1" ht="15" customHeight="1" x14ac:dyDescent="0.2">
      <c r="A173" s="372"/>
      <c r="B173" s="435"/>
      <c r="C173" s="861" t="s">
        <v>1046</v>
      </c>
      <c r="D173" s="861"/>
      <c r="E173" s="861"/>
      <c r="F173" s="861"/>
      <c r="G173" s="861"/>
      <c r="H173" s="861"/>
      <c r="I173" s="861"/>
      <c r="J173" s="861"/>
      <c r="K173" s="861"/>
      <c r="L173" s="861"/>
      <c r="M173" s="861"/>
      <c r="N173" s="861"/>
      <c r="O173" s="861"/>
      <c r="P173" s="861"/>
      <c r="Q173" s="861"/>
      <c r="R173" s="861"/>
      <c r="S173" s="861"/>
      <c r="T173" s="861"/>
      <c r="U173" s="861"/>
      <c r="V173" s="861"/>
      <c r="W173" s="861"/>
      <c r="X173" s="861"/>
      <c r="Y173" s="861"/>
      <c r="Z173" s="861"/>
      <c r="AA173" s="861"/>
      <c r="AB173" s="861"/>
      <c r="AC173" s="364"/>
      <c r="AD173" s="364"/>
      <c r="AE173" s="364"/>
      <c r="AF173" s="364"/>
      <c r="AG173" s="364"/>
      <c r="AH173" s="364"/>
    </row>
    <row r="174" spans="1:40" s="368" customFormat="1" ht="12.75" customHeight="1" x14ac:dyDescent="0.2">
      <c r="A174" s="363"/>
      <c r="B174" s="365"/>
      <c r="C174" s="530"/>
      <c r="D174" s="530"/>
      <c r="E174" s="530"/>
      <c r="F174" s="530"/>
      <c r="G174" s="530"/>
      <c r="H174" s="530"/>
      <c r="I174" s="530"/>
      <c r="J174" s="530"/>
      <c r="K174" s="530"/>
      <c r="L174" s="530"/>
      <c r="M174" s="530"/>
      <c r="N174" s="530"/>
      <c r="O174" s="530"/>
      <c r="P174" s="530"/>
      <c r="Q174" s="530"/>
      <c r="R174" s="530"/>
      <c r="S174" s="530"/>
      <c r="T174" s="530"/>
      <c r="U174" s="530"/>
      <c r="V174" s="530"/>
      <c r="W174" s="530"/>
      <c r="X174" s="530"/>
      <c r="Y174" s="530"/>
      <c r="Z174" s="530"/>
      <c r="AA174" s="530"/>
      <c r="AB174" s="388"/>
      <c r="AC174" s="344"/>
      <c r="AD174" s="344"/>
      <c r="AE174" s="344"/>
      <c r="AF174" s="344"/>
      <c r="AG174" s="367"/>
      <c r="AH174" s="367"/>
    </row>
    <row r="175" spans="1:40" s="368" customFormat="1" ht="15" customHeight="1" x14ac:dyDescent="0.25">
      <c r="A175" s="363"/>
      <c r="B175" s="517">
        <v>6.4</v>
      </c>
      <c r="C175" s="833" t="s">
        <v>688</v>
      </c>
      <c r="D175" s="833"/>
      <c r="E175" s="833"/>
      <c r="F175" s="833"/>
      <c r="G175" s="833"/>
      <c r="H175" s="833"/>
      <c r="I175" s="833"/>
      <c r="J175" s="833"/>
      <c r="K175" s="833"/>
      <c r="L175" s="833"/>
      <c r="M175" s="833"/>
      <c r="N175" s="833"/>
      <c r="O175" s="833"/>
      <c r="P175" s="833"/>
      <c r="Q175" s="833"/>
      <c r="R175" s="833"/>
      <c r="S175" s="833"/>
      <c r="T175" s="833"/>
      <c r="U175" s="833"/>
      <c r="V175" s="833"/>
      <c r="W175" s="833"/>
      <c r="X175" s="833"/>
      <c r="Y175" s="833"/>
      <c r="Z175" s="833"/>
      <c r="AA175" s="833"/>
      <c r="AB175" s="833"/>
      <c r="AC175" s="344"/>
      <c r="AD175" s="344"/>
      <c r="AE175" s="344"/>
      <c r="AF175" s="344"/>
      <c r="AG175" s="367"/>
      <c r="AH175" s="367"/>
    </row>
    <row r="176" spans="1:40" s="373" customFormat="1" ht="30" customHeight="1" x14ac:dyDescent="0.2">
      <c r="A176" s="372"/>
      <c r="B176" s="435"/>
      <c r="C176" s="837" t="s">
        <v>689</v>
      </c>
      <c r="D176" s="837"/>
      <c r="E176" s="837"/>
      <c r="F176" s="837"/>
      <c r="G176" s="837"/>
      <c r="H176" s="837"/>
      <c r="I176" s="837"/>
      <c r="J176" s="837"/>
      <c r="K176" s="837"/>
      <c r="L176" s="837"/>
      <c r="M176" s="837"/>
      <c r="N176" s="837"/>
      <c r="O176" s="837"/>
      <c r="P176" s="837"/>
      <c r="Q176" s="837"/>
      <c r="R176" s="837"/>
      <c r="S176" s="837"/>
      <c r="T176" s="837"/>
      <c r="U176" s="837"/>
      <c r="V176" s="837"/>
      <c r="W176" s="837"/>
      <c r="X176" s="837"/>
      <c r="Y176" s="837"/>
      <c r="Z176" s="837"/>
      <c r="AA176" s="837"/>
      <c r="AB176" s="837"/>
      <c r="AC176" s="364"/>
      <c r="AD176" s="364"/>
      <c r="AE176" s="364"/>
      <c r="AF176" s="364"/>
      <c r="AG176" s="364"/>
      <c r="AH176" s="364"/>
    </row>
    <row r="177" spans="1:40" s="373" customFormat="1" ht="12.75" customHeight="1" x14ac:dyDescent="0.2">
      <c r="A177" s="372"/>
      <c r="B177" s="435"/>
      <c r="C177" s="516"/>
      <c r="D177" s="516"/>
      <c r="E177" s="516"/>
      <c r="F177" s="516"/>
      <c r="G177" s="516"/>
      <c r="H177" s="516"/>
      <c r="I177" s="516"/>
      <c r="J177" s="516"/>
      <c r="K177" s="516"/>
      <c r="L177" s="516"/>
      <c r="M177" s="516"/>
      <c r="N177" s="516"/>
      <c r="O177" s="516"/>
      <c r="P177" s="516"/>
      <c r="Q177" s="516"/>
      <c r="R177" s="516"/>
      <c r="S177" s="516"/>
      <c r="T177" s="516"/>
      <c r="U177" s="516"/>
      <c r="V177" s="516"/>
      <c r="W177" s="516"/>
      <c r="X177" s="516"/>
      <c r="Y177" s="516"/>
      <c r="Z177" s="516"/>
      <c r="AA177" s="516"/>
      <c r="AB177" s="516"/>
      <c r="AC177" s="364"/>
      <c r="AD177" s="364"/>
      <c r="AE177" s="364"/>
      <c r="AF177" s="364"/>
      <c r="AG177" s="364"/>
      <c r="AH177" s="364"/>
    </row>
    <row r="178" spans="1:40" ht="15" customHeight="1" x14ac:dyDescent="0.25">
      <c r="B178" s="517">
        <v>6.5</v>
      </c>
      <c r="C178" s="833" t="s">
        <v>1153</v>
      </c>
      <c r="D178" s="833"/>
      <c r="E178" s="833"/>
      <c r="F178" s="833"/>
      <c r="G178" s="833"/>
      <c r="H178" s="833"/>
      <c r="I178" s="833"/>
      <c r="J178" s="833"/>
      <c r="K178" s="833"/>
      <c r="L178" s="833"/>
      <c r="M178" s="833"/>
      <c r="N178" s="833"/>
      <c r="O178" s="833"/>
      <c r="P178" s="833"/>
      <c r="Q178" s="833"/>
      <c r="R178" s="833"/>
      <c r="S178" s="833"/>
      <c r="T178" s="833"/>
      <c r="U178" s="833"/>
      <c r="V178" s="833"/>
      <c r="W178" s="833"/>
      <c r="X178" s="833"/>
      <c r="Y178" s="833"/>
      <c r="Z178" s="833"/>
      <c r="AA178" s="833"/>
      <c r="AB178" s="833"/>
      <c r="AI178" s="346"/>
      <c r="AJ178" s="346"/>
      <c r="AK178" s="346"/>
      <c r="AL178" s="346"/>
      <c r="AM178" s="346"/>
      <c r="AN178" s="346"/>
    </row>
    <row r="179" spans="1:40" ht="19.5" customHeight="1" x14ac:dyDescent="0.2">
      <c r="B179" s="365"/>
      <c r="C179" s="865" t="s">
        <v>677</v>
      </c>
      <c r="D179" s="865"/>
      <c r="E179" s="865"/>
      <c r="F179" s="865"/>
      <c r="G179" s="865"/>
      <c r="H179" s="865"/>
      <c r="I179" s="865"/>
      <c r="J179" s="865"/>
      <c r="K179" s="865"/>
      <c r="L179" s="865"/>
      <c r="M179" s="865"/>
      <c r="N179" s="865"/>
      <c r="O179" s="865"/>
      <c r="P179" s="865"/>
      <c r="Q179" s="865"/>
      <c r="R179" s="865"/>
      <c r="S179" s="865"/>
      <c r="T179" s="865"/>
      <c r="U179" s="865"/>
      <c r="V179" s="865"/>
      <c r="W179" s="865"/>
      <c r="X179" s="865"/>
      <c r="Y179" s="865"/>
      <c r="Z179" s="865"/>
      <c r="AA179" s="865"/>
      <c r="AB179" s="865"/>
      <c r="AI179" s="346"/>
      <c r="AJ179" s="346"/>
      <c r="AK179" s="346"/>
      <c r="AL179" s="346"/>
      <c r="AM179" s="346"/>
      <c r="AN179" s="346"/>
    </row>
    <row r="180" spans="1:40" s="373" customFormat="1" ht="30" customHeight="1" x14ac:dyDescent="0.2">
      <c r="A180" s="372"/>
      <c r="B180" s="435"/>
      <c r="C180" s="835" t="s">
        <v>1155</v>
      </c>
      <c r="D180" s="835"/>
      <c r="E180" s="835"/>
      <c r="F180" s="835"/>
      <c r="G180" s="835"/>
      <c r="H180" s="835"/>
      <c r="I180" s="835"/>
      <c r="J180" s="835"/>
      <c r="K180" s="835"/>
      <c r="L180" s="835"/>
      <c r="M180" s="835"/>
      <c r="N180" s="835"/>
      <c r="O180" s="835"/>
      <c r="P180" s="835"/>
      <c r="Q180" s="835"/>
      <c r="R180" s="835"/>
      <c r="S180" s="835"/>
      <c r="T180" s="835"/>
      <c r="U180" s="835"/>
      <c r="V180" s="835"/>
      <c r="W180" s="835"/>
      <c r="X180" s="835"/>
      <c r="Y180" s="835"/>
      <c r="Z180" s="835"/>
      <c r="AA180" s="835"/>
      <c r="AB180" s="835"/>
      <c r="AC180" s="364"/>
      <c r="AD180" s="364"/>
      <c r="AE180" s="364"/>
      <c r="AF180" s="364"/>
      <c r="AG180" s="364"/>
      <c r="AH180" s="364"/>
    </row>
    <row r="181" spans="1:40" s="373" customFormat="1" ht="30" customHeight="1" x14ac:dyDescent="0.2">
      <c r="A181" s="372"/>
      <c r="B181" s="435"/>
      <c r="C181" s="835" t="s">
        <v>1051</v>
      </c>
      <c r="D181" s="835"/>
      <c r="E181" s="835"/>
      <c r="F181" s="835"/>
      <c r="G181" s="835"/>
      <c r="H181" s="835"/>
      <c r="I181" s="835"/>
      <c r="J181" s="835"/>
      <c r="K181" s="835"/>
      <c r="L181" s="835"/>
      <c r="M181" s="835"/>
      <c r="N181" s="835"/>
      <c r="O181" s="835"/>
      <c r="P181" s="835"/>
      <c r="Q181" s="835"/>
      <c r="R181" s="835"/>
      <c r="S181" s="835"/>
      <c r="T181" s="835"/>
      <c r="U181" s="835"/>
      <c r="V181" s="835"/>
      <c r="W181" s="835"/>
      <c r="X181" s="835"/>
      <c r="Y181" s="835"/>
      <c r="Z181" s="835"/>
      <c r="AA181" s="835"/>
      <c r="AB181" s="835"/>
      <c r="AC181" s="364"/>
      <c r="AD181" s="364"/>
      <c r="AE181" s="364"/>
      <c r="AF181" s="364"/>
      <c r="AG181" s="364"/>
      <c r="AH181" s="364"/>
      <c r="AI181" s="364"/>
      <c r="AJ181" s="364"/>
      <c r="AK181" s="364"/>
      <c r="AL181" s="364"/>
      <c r="AM181" s="364"/>
      <c r="AN181" s="364"/>
    </row>
    <row r="182" spans="1:40" ht="19.5" customHeight="1" x14ac:dyDescent="0.2">
      <c r="B182" s="365"/>
      <c r="C182" s="865" t="s">
        <v>678</v>
      </c>
      <c r="D182" s="865"/>
      <c r="E182" s="865"/>
      <c r="F182" s="865"/>
      <c r="G182" s="865"/>
      <c r="H182" s="865"/>
      <c r="I182" s="865"/>
      <c r="J182" s="865"/>
      <c r="K182" s="865"/>
      <c r="L182" s="865"/>
      <c r="M182" s="865"/>
      <c r="N182" s="865"/>
      <c r="O182" s="865"/>
      <c r="P182" s="865"/>
      <c r="Q182" s="865"/>
      <c r="R182" s="865"/>
      <c r="S182" s="865"/>
      <c r="T182" s="865"/>
      <c r="U182" s="865"/>
      <c r="V182" s="865"/>
      <c r="W182" s="865"/>
      <c r="X182" s="865"/>
      <c r="Y182" s="865"/>
      <c r="Z182" s="865"/>
      <c r="AA182" s="865"/>
      <c r="AB182" s="865"/>
      <c r="AI182" s="346"/>
      <c r="AJ182" s="346"/>
      <c r="AK182" s="346"/>
      <c r="AL182" s="346"/>
      <c r="AM182" s="346"/>
      <c r="AN182" s="346"/>
    </row>
    <row r="183" spans="1:40" s="373" customFormat="1" ht="30" customHeight="1" x14ac:dyDescent="0.2">
      <c r="A183" s="372"/>
      <c r="B183" s="435"/>
      <c r="C183" s="835" t="s">
        <v>1154</v>
      </c>
      <c r="D183" s="835"/>
      <c r="E183" s="835"/>
      <c r="F183" s="835"/>
      <c r="G183" s="835"/>
      <c r="H183" s="835"/>
      <c r="I183" s="835"/>
      <c r="J183" s="835"/>
      <c r="K183" s="835"/>
      <c r="L183" s="835"/>
      <c r="M183" s="835"/>
      <c r="N183" s="835"/>
      <c r="O183" s="835"/>
      <c r="P183" s="835"/>
      <c r="Q183" s="835"/>
      <c r="R183" s="835"/>
      <c r="S183" s="835"/>
      <c r="T183" s="835"/>
      <c r="U183" s="835"/>
      <c r="V183" s="835"/>
      <c r="W183" s="835"/>
      <c r="X183" s="835"/>
      <c r="Y183" s="835"/>
      <c r="Z183" s="835"/>
      <c r="AA183" s="835"/>
      <c r="AB183" s="835"/>
      <c r="AC183" s="364"/>
      <c r="AD183" s="364"/>
      <c r="AE183" s="364"/>
      <c r="AF183" s="364"/>
      <c r="AG183" s="364"/>
      <c r="AH183" s="364"/>
    </row>
    <row r="184" spans="1:40" s="373" customFormat="1" ht="30" customHeight="1" x14ac:dyDescent="0.2">
      <c r="A184" s="372"/>
      <c r="B184" s="435"/>
      <c r="C184" s="835" t="s">
        <v>1052</v>
      </c>
      <c r="D184" s="835"/>
      <c r="E184" s="835"/>
      <c r="F184" s="835"/>
      <c r="G184" s="835"/>
      <c r="H184" s="835"/>
      <c r="I184" s="835"/>
      <c r="J184" s="835"/>
      <c r="K184" s="835"/>
      <c r="L184" s="835"/>
      <c r="M184" s="835"/>
      <c r="N184" s="835"/>
      <c r="O184" s="835"/>
      <c r="P184" s="835"/>
      <c r="Q184" s="835"/>
      <c r="R184" s="835"/>
      <c r="S184" s="835"/>
      <c r="T184" s="835"/>
      <c r="U184" s="835"/>
      <c r="V184" s="835"/>
      <c r="W184" s="835"/>
      <c r="X184" s="835"/>
      <c r="Y184" s="835"/>
      <c r="Z184" s="835"/>
      <c r="AA184" s="835"/>
      <c r="AB184" s="835"/>
      <c r="AC184" s="364"/>
      <c r="AD184" s="364"/>
      <c r="AE184" s="364"/>
      <c r="AF184" s="364"/>
      <c r="AG184" s="364"/>
      <c r="AH184" s="364"/>
    </row>
    <row r="185" spans="1:40" ht="42" customHeight="1" x14ac:dyDescent="0.2">
      <c r="B185" s="365"/>
      <c r="C185" s="836" t="s">
        <v>1291</v>
      </c>
      <c r="D185" s="836"/>
      <c r="E185" s="836"/>
      <c r="F185" s="836"/>
      <c r="G185" s="836"/>
      <c r="H185" s="836"/>
      <c r="I185" s="836"/>
      <c r="J185" s="836"/>
      <c r="K185" s="836"/>
      <c r="L185" s="836"/>
      <c r="M185" s="836"/>
      <c r="N185" s="836"/>
      <c r="O185" s="836"/>
      <c r="P185" s="836"/>
      <c r="Q185" s="836"/>
      <c r="R185" s="836"/>
      <c r="S185" s="836"/>
      <c r="T185" s="836"/>
      <c r="U185" s="836"/>
      <c r="V185" s="836"/>
      <c r="W185" s="836"/>
      <c r="X185" s="836"/>
      <c r="Y185" s="836"/>
      <c r="Z185" s="836"/>
      <c r="AA185" s="836"/>
      <c r="AB185" s="836"/>
      <c r="AF185" s="364"/>
      <c r="AI185" s="346"/>
      <c r="AJ185" s="346"/>
      <c r="AK185" s="346"/>
      <c r="AL185" s="346"/>
      <c r="AM185" s="346"/>
      <c r="AN185" s="346"/>
    </row>
    <row r="186" spans="1:40" ht="12.75" customHeight="1" x14ac:dyDescent="0.2">
      <c r="B186" s="365"/>
      <c r="C186" s="531"/>
      <c r="D186" s="531"/>
      <c r="E186" s="531"/>
      <c r="F186" s="531"/>
      <c r="G186" s="531"/>
      <c r="H186" s="531"/>
      <c r="I186" s="532"/>
      <c r="J186" s="532"/>
      <c r="K186" s="532"/>
      <c r="L186" s="532"/>
      <c r="M186" s="532"/>
      <c r="N186" s="532"/>
      <c r="O186" s="532"/>
      <c r="P186" s="532"/>
      <c r="Q186" s="532"/>
      <c r="R186" s="532"/>
      <c r="S186" s="532"/>
      <c r="T186" s="532"/>
      <c r="U186" s="532"/>
      <c r="V186" s="532"/>
      <c r="W186" s="532"/>
      <c r="X186" s="532"/>
      <c r="Y186" s="532"/>
      <c r="Z186" s="532"/>
      <c r="AA186" s="532"/>
      <c r="AB186" s="388"/>
      <c r="AI186" s="346"/>
      <c r="AJ186" s="346"/>
      <c r="AK186" s="346"/>
      <c r="AL186" s="346"/>
      <c r="AM186" s="346"/>
      <c r="AN186" s="346"/>
    </row>
    <row r="187" spans="1:40" ht="15" customHeight="1" x14ac:dyDescent="0.25">
      <c r="B187" s="517">
        <v>6.6</v>
      </c>
      <c r="C187" s="833" t="s">
        <v>687</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I187" s="346"/>
      <c r="AJ187" s="346"/>
      <c r="AK187" s="346"/>
      <c r="AL187" s="346"/>
      <c r="AM187" s="346"/>
      <c r="AN187" s="346"/>
    </row>
    <row r="188" spans="1:40" s="373" customFormat="1" ht="30" customHeight="1" x14ac:dyDescent="0.2">
      <c r="A188" s="372"/>
      <c r="B188" s="435"/>
      <c r="C188" s="832" t="s">
        <v>1132</v>
      </c>
      <c r="D188" s="832"/>
      <c r="E188" s="832"/>
      <c r="F188" s="832"/>
      <c r="G188" s="832"/>
      <c r="H188" s="832"/>
      <c r="I188" s="832"/>
      <c r="J188" s="832"/>
      <c r="K188" s="832"/>
      <c r="L188" s="832"/>
      <c r="M188" s="832"/>
      <c r="N188" s="832"/>
      <c r="O188" s="832"/>
      <c r="P188" s="832"/>
      <c r="Q188" s="832"/>
      <c r="R188" s="832"/>
      <c r="S188" s="832"/>
      <c r="T188" s="832"/>
      <c r="U188" s="832"/>
      <c r="V188" s="832"/>
      <c r="W188" s="832"/>
      <c r="X188" s="832"/>
      <c r="Y188" s="832"/>
      <c r="Z188" s="832"/>
      <c r="AA188" s="832"/>
      <c r="AB188" s="832"/>
      <c r="AC188" s="364"/>
      <c r="AD188" s="364"/>
      <c r="AE188" s="364"/>
      <c r="AF188" s="364"/>
      <c r="AG188" s="364"/>
      <c r="AH188" s="364"/>
    </row>
    <row r="189" spans="1:40" ht="12.75" customHeight="1" x14ac:dyDescent="0.2">
      <c r="B189" s="365"/>
      <c r="C189" s="388"/>
      <c r="D189" s="388"/>
      <c r="E189" s="388"/>
      <c r="F189" s="388"/>
      <c r="G189" s="388"/>
      <c r="H189" s="388"/>
      <c r="I189" s="388"/>
      <c r="J189" s="388"/>
      <c r="K189" s="388"/>
      <c r="L189" s="388"/>
      <c r="M189" s="388"/>
      <c r="N189" s="388"/>
      <c r="O189" s="388"/>
      <c r="P189" s="388"/>
      <c r="Q189" s="388"/>
      <c r="R189" s="388"/>
      <c r="S189" s="388"/>
      <c r="T189" s="388"/>
      <c r="U189" s="388"/>
      <c r="V189" s="388"/>
      <c r="W189" s="388"/>
      <c r="X189" s="388"/>
      <c r="Y189" s="388"/>
      <c r="Z189" s="388"/>
      <c r="AA189" s="388"/>
      <c r="AB189" s="388"/>
      <c r="AI189" s="346"/>
      <c r="AJ189" s="346"/>
      <c r="AK189" s="346"/>
      <c r="AL189" s="346"/>
      <c r="AM189" s="346"/>
      <c r="AN189" s="346"/>
    </row>
    <row r="190" spans="1:40" ht="12.75" customHeight="1" x14ac:dyDescent="0.2">
      <c r="B190" s="365"/>
      <c r="C190" s="388"/>
      <c r="D190" s="388"/>
      <c r="E190" s="388"/>
      <c r="F190" s="388"/>
      <c r="G190" s="388"/>
      <c r="H190" s="388"/>
      <c r="I190" s="388"/>
      <c r="J190" s="388"/>
      <c r="K190" s="388"/>
      <c r="L190" s="388"/>
      <c r="M190" s="388"/>
      <c r="N190" s="388"/>
      <c r="O190" s="388"/>
      <c r="P190" s="388"/>
      <c r="Q190" s="388"/>
      <c r="R190" s="388"/>
      <c r="S190" s="388"/>
      <c r="T190" s="388"/>
      <c r="U190" s="388"/>
      <c r="V190" s="388"/>
      <c r="W190" s="388"/>
      <c r="X190" s="388"/>
      <c r="Y190" s="388"/>
      <c r="Z190" s="388"/>
      <c r="AA190" s="388"/>
      <c r="AB190" s="388"/>
      <c r="AI190" s="346"/>
      <c r="AJ190" s="346"/>
      <c r="AK190" s="346"/>
      <c r="AL190" s="346"/>
      <c r="AM190" s="346"/>
      <c r="AN190" s="346"/>
    </row>
    <row r="191" spans="1:40" s="358" customFormat="1" ht="23.1" customHeight="1" x14ac:dyDescent="0.2">
      <c r="A191" s="356"/>
      <c r="B191" s="366" t="s">
        <v>412</v>
      </c>
      <c r="C191" s="848" t="s">
        <v>1259</v>
      </c>
      <c r="D191" s="848"/>
      <c r="E191" s="848"/>
      <c r="F191" s="848"/>
      <c r="G191" s="848"/>
      <c r="H191" s="848"/>
      <c r="I191" s="848"/>
      <c r="J191" s="848"/>
      <c r="K191" s="848"/>
      <c r="L191" s="848"/>
      <c r="M191" s="848"/>
      <c r="N191" s="848"/>
      <c r="O191" s="848"/>
      <c r="P191" s="848"/>
      <c r="Q191" s="848"/>
      <c r="R191" s="848"/>
      <c r="S191" s="848"/>
      <c r="T191" s="848"/>
      <c r="U191" s="848"/>
      <c r="V191" s="848"/>
      <c r="W191" s="848"/>
      <c r="X191" s="848"/>
      <c r="Y191" s="848"/>
      <c r="Z191" s="848"/>
      <c r="AA191" s="848"/>
      <c r="AB191" s="848"/>
      <c r="AC191" s="357"/>
      <c r="AD191" s="357"/>
      <c r="AE191" s="357"/>
      <c r="AF191" s="357"/>
      <c r="AG191" s="357"/>
      <c r="AH191" s="357"/>
    </row>
    <row r="192" spans="1:40" ht="12.75" customHeight="1" x14ac:dyDescent="0.2">
      <c r="B192" s="365"/>
      <c r="C192" s="523"/>
      <c r="D192" s="523"/>
      <c r="E192" s="523"/>
      <c r="F192" s="523"/>
      <c r="G192" s="523"/>
      <c r="H192" s="523"/>
      <c r="I192" s="523"/>
      <c r="J192" s="523"/>
      <c r="K192" s="523"/>
      <c r="L192" s="523"/>
      <c r="M192" s="523"/>
      <c r="N192" s="523"/>
      <c r="O192" s="523"/>
      <c r="P192" s="523"/>
      <c r="Q192" s="523"/>
      <c r="R192" s="523"/>
      <c r="S192" s="523"/>
      <c r="T192" s="523"/>
      <c r="U192" s="523"/>
      <c r="V192" s="523"/>
      <c r="W192" s="523"/>
      <c r="X192" s="523"/>
      <c r="Y192" s="523"/>
      <c r="Z192" s="523"/>
      <c r="AA192" s="523"/>
      <c r="AB192" s="523"/>
      <c r="AI192" s="346"/>
      <c r="AJ192" s="346"/>
      <c r="AK192" s="346"/>
      <c r="AL192" s="346"/>
      <c r="AM192" s="346"/>
      <c r="AN192" s="346"/>
    </row>
    <row r="193" spans="1:40" ht="15" customHeight="1" x14ac:dyDescent="0.25">
      <c r="B193" s="517">
        <v>7.1</v>
      </c>
      <c r="C193" s="833" t="s">
        <v>690</v>
      </c>
      <c r="D193" s="833"/>
      <c r="E193" s="833"/>
      <c r="F193" s="833"/>
      <c r="G193" s="833"/>
      <c r="H193" s="833"/>
      <c r="I193" s="833"/>
      <c r="J193" s="833"/>
      <c r="K193" s="833"/>
      <c r="L193" s="833"/>
      <c r="M193" s="833"/>
      <c r="N193" s="833"/>
      <c r="O193" s="833"/>
      <c r="P193" s="833"/>
      <c r="Q193" s="833"/>
      <c r="R193" s="833"/>
      <c r="S193" s="833"/>
      <c r="T193" s="833"/>
      <c r="U193" s="833"/>
      <c r="V193" s="833"/>
      <c r="W193" s="833"/>
      <c r="X193" s="833"/>
      <c r="Y193" s="833"/>
      <c r="Z193" s="833"/>
      <c r="AA193" s="833"/>
      <c r="AB193" s="833"/>
      <c r="AI193" s="346"/>
      <c r="AJ193" s="346"/>
      <c r="AK193" s="346"/>
      <c r="AL193" s="346"/>
      <c r="AM193" s="346"/>
      <c r="AN193" s="346"/>
    </row>
    <row r="194" spans="1:40" ht="19.5" customHeight="1" x14ac:dyDescent="0.2">
      <c r="B194" s="365"/>
      <c r="C194" s="865" t="s">
        <v>677</v>
      </c>
      <c r="D194" s="865"/>
      <c r="E194" s="865"/>
      <c r="F194" s="865"/>
      <c r="G194" s="865"/>
      <c r="H194" s="865"/>
      <c r="I194" s="865"/>
      <c r="J194" s="865"/>
      <c r="K194" s="865"/>
      <c r="L194" s="865"/>
      <c r="M194" s="865"/>
      <c r="N194" s="865"/>
      <c r="O194" s="865"/>
      <c r="P194" s="865"/>
      <c r="Q194" s="865"/>
      <c r="R194" s="865"/>
      <c r="S194" s="865"/>
      <c r="T194" s="865"/>
      <c r="U194" s="865"/>
      <c r="V194" s="865"/>
      <c r="W194" s="865"/>
      <c r="X194" s="865"/>
      <c r="Y194" s="865"/>
      <c r="Z194" s="865"/>
      <c r="AA194" s="865"/>
      <c r="AB194" s="865"/>
      <c r="AI194" s="346"/>
      <c r="AJ194" s="346"/>
      <c r="AK194" s="346"/>
      <c r="AL194" s="346"/>
      <c r="AM194" s="346"/>
      <c r="AN194" s="346"/>
    </row>
    <row r="195" spans="1:40" s="373" customFormat="1" ht="30" customHeight="1" x14ac:dyDescent="0.2">
      <c r="A195" s="372"/>
      <c r="B195" s="435"/>
      <c r="C195" s="832" t="s">
        <v>1255</v>
      </c>
      <c r="D195" s="832"/>
      <c r="E195" s="832"/>
      <c r="F195" s="832"/>
      <c r="G195" s="832"/>
      <c r="H195" s="832"/>
      <c r="I195" s="832"/>
      <c r="J195" s="832"/>
      <c r="K195" s="832"/>
      <c r="L195" s="832"/>
      <c r="M195" s="832"/>
      <c r="N195" s="832"/>
      <c r="O195" s="832"/>
      <c r="P195" s="832"/>
      <c r="Q195" s="832"/>
      <c r="R195" s="832"/>
      <c r="S195" s="832"/>
      <c r="T195" s="832"/>
      <c r="U195" s="832"/>
      <c r="V195" s="832"/>
      <c r="W195" s="832"/>
      <c r="X195" s="832"/>
      <c r="Y195" s="832"/>
      <c r="Z195" s="832"/>
      <c r="AA195" s="832"/>
      <c r="AB195" s="832"/>
      <c r="AC195" s="364"/>
      <c r="AD195" s="364"/>
      <c r="AE195" s="364"/>
      <c r="AF195" s="364"/>
      <c r="AG195" s="364"/>
      <c r="AH195" s="364"/>
    </row>
    <row r="196" spans="1:40" s="373" customFormat="1" ht="15" customHeight="1" x14ac:dyDescent="0.2">
      <c r="A196" s="372"/>
      <c r="B196" s="435"/>
      <c r="C196" s="832" t="s">
        <v>691</v>
      </c>
      <c r="D196" s="832"/>
      <c r="E196" s="832"/>
      <c r="F196" s="832"/>
      <c r="G196" s="832"/>
      <c r="H196" s="832"/>
      <c r="I196" s="832"/>
      <c r="J196" s="832"/>
      <c r="K196" s="832"/>
      <c r="L196" s="832"/>
      <c r="M196" s="832"/>
      <c r="N196" s="832"/>
      <c r="O196" s="832"/>
      <c r="P196" s="832"/>
      <c r="Q196" s="832"/>
      <c r="R196" s="832"/>
      <c r="S196" s="832"/>
      <c r="T196" s="832"/>
      <c r="U196" s="832"/>
      <c r="V196" s="832"/>
      <c r="W196" s="832"/>
      <c r="X196" s="832"/>
      <c r="Y196" s="832"/>
      <c r="Z196" s="832"/>
      <c r="AA196" s="832"/>
      <c r="AB196" s="832"/>
      <c r="AC196" s="364"/>
      <c r="AD196" s="364"/>
      <c r="AE196" s="364"/>
      <c r="AF196" s="364"/>
      <c r="AG196" s="364"/>
      <c r="AH196" s="364"/>
    </row>
    <row r="197" spans="1:40" ht="12.75" customHeight="1" x14ac:dyDescent="0.2">
      <c r="B197" s="365"/>
      <c r="C197" s="533"/>
      <c r="D197" s="533"/>
      <c r="E197" s="533"/>
      <c r="F197" s="533"/>
      <c r="G197" s="533"/>
      <c r="H197" s="533"/>
      <c r="I197" s="533"/>
      <c r="J197" s="533"/>
      <c r="K197" s="533"/>
      <c r="L197" s="533"/>
      <c r="M197" s="533"/>
      <c r="N197" s="533"/>
      <c r="O197" s="533"/>
      <c r="P197" s="533"/>
      <c r="Q197" s="533"/>
      <c r="R197" s="533"/>
      <c r="S197" s="533"/>
      <c r="T197" s="533"/>
      <c r="U197" s="533"/>
      <c r="V197" s="533"/>
      <c r="W197" s="533"/>
      <c r="X197" s="533"/>
      <c r="Y197" s="533"/>
      <c r="Z197" s="533"/>
      <c r="AA197" s="533"/>
      <c r="AB197" s="533"/>
      <c r="AI197" s="346"/>
      <c r="AJ197" s="346"/>
      <c r="AK197" s="346"/>
      <c r="AL197" s="346"/>
      <c r="AM197" s="346"/>
      <c r="AN197" s="346"/>
    </row>
    <row r="198" spans="1:40" ht="15" customHeight="1" x14ac:dyDescent="0.25">
      <c r="B198" s="517">
        <v>7.2</v>
      </c>
      <c r="C198" s="833" t="s">
        <v>692</v>
      </c>
      <c r="D198" s="833"/>
      <c r="E198" s="833"/>
      <c r="F198" s="833"/>
      <c r="G198" s="833"/>
      <c r="H198" s="833"/>
      <c r="I198" s="833"/>
      <c r="J198" s="833"/>
      <c r="K198" s="833"/>
      <c r="L198" s="833"/>
      <c r="M198" s="833"/>
      <c r="N198" s="833"/>
      <c r="O198" s="833"/>
      <c r="P198" s="833"/>
      <c r="Q198" s="833"/>
      <c r="R198" s="833"/>
      <c r="S198" s="833"/>
      <c r="T198" s="833"/>
      <c r="U198" s="833"/>
      <c r="V198" s="833"/>
      <c r="W198" s="833"/>
      <c r="X198" s="833"/>
      <c r="Y198" s="833"/>
      <c r="Z198" s="833"/>
      <c r="AA198" s="833"/>
      <c r="AB198" s="833"/>
      <c r="AI198" s="346"/>
      <c r="AJ198" s="346"/>
      <c r="AK198" s="346"/>
      <c r="AL198" s="346"/>
      <c r="AM198" s="346"/>
      <c r="AN198" s="346"/>
    </row>
    <row r="199" spans="1:40" ht="19.5" customHeight="1" x14ac:dyDescent="0.2">
      <c r="B199" s="365"/>
      <c r="C199" s="865" t="s">
        <v>677</v>
      </c>
      <c r="D199" s="865"/>
      <c r="E199" s="865"/>
      <c r="F199" s="865"/>
      <c r="G199" s="865"/>
      <c r="H199" s="865"/>
      <c r="I199" s="865"/>
      <c r="J199" s="865"/>
      <c r="K199" s="865"/>
      <c r="L199" s="865"/>
      <c r="M199" s="865"/>
      <c r="N199" s="865"/>
      <c r="O199" s="865"/>
      <c r="P199" s="865"/>
      <c r="Q199" s="865"/>
      <c r="R199" s="865"/>
      <c r="S199" s="865"/>
      <c r="T199" s="865"/>
      <c r="U199" s="865"/>
      <c r="V199" s="865"/>
      <c r="W199" s="865"/>
      <c r="X199" s="865"/>
      <c r="Y199" s="865"/>
      <c r="Z199" s="865"/>
      <c r="AA199" s="865"/>
      <c r="AB199" s="865"/>
      <c r="AI199" s="346"/>
      <c r="AJ199" s="346"/>
      <c r="AK199" s="346"/>
      <c r="AL199" s="346"/>
      <c r="AM199" s="346"/>
      <c r="AN199" s="346"/>
    </row>
    <row r="200" spans="1:40" s="373" customFormat="1" ht="30" customHeight="1" x14ac:dyDescent="0.2">
      <c r="A200" s="372"/>
      <c r="B200" s="435"/>
      <c r="C200" s="832" t="s">
        <v>1256</v>
      </c>
      <c r="D200" s="832"/>
      <c r="E200" s="832"/>
      <c r="F200" s="832"/>
      <c r="G200" s="832"/>
      <c r="H200" s="832"/>
      <c r="I200" s="832"/>
      <c r="J200" s="832"/>
      <c r="K200" s="832"/>
      <c r="L200" s="832"/>
      <c r="M200" s="832"/>
      <c r="N200" s="832"/>
      <c r="O200" s="832"/>
      <c r="P200" s="832"/>
      <c r="Q200" s="832"/>
      <c r="R200" s="832"/>
      <c r="S200" s="832"/>
      <c r="T200" s="832"/>
      <c r="U200" s="832"/>
      <c r="V200" s="832"/>
      <c r="W200" s="832"/>
      <c r="X200" s="832"/>
      <c r="Y200" s="832"/>
      <c r="Z200" s="832"/>
      <c r="AA200" s="832"/>
      <c r="AB200" s="832"/>
      <c r="AC200" s="364"/>
      <c r="AD200" s="364"/>
      <c r="AE200" s="364"/>
      <c r="AF200" s="364"/>
      <c r="AG200" s="364"/>
      <c r="AH200" s="364"/>
    </row>
    <row r="201" spans="1:40" s="373" customFormat="1" ht="15" customHeight="1" x14ac:dyDescent="0.2">
      <c r="A201" s="372"/>
      <c r="B201" s="435"/>
      <c r="C201" s="832" t="s">
        <v>693</v>
      </c>
      <c r="D201" s="832"/>
      <c r="E201" s="832"/>
      <c r="F201" s="832"/>
      <c r="G201" s="832"/>
      <c r="H201" s="832"/>
      <c r="I201" s="832"/>
      <c r="J201" s="832"/>
      <c r="K201" s="832"/>
      <c r="L201" s="832"/>
      <c r="M201" s="832"/>
      <c r="N201" s="832"/>
      <c r="O201" s="832"/>
      <c r="P201" s="832"/>
      <c r="Q201" s="832"/>
      <c r="R201" s="832"/>
      <c r="S201" s="832"/>
      <c r="T201" s="832"/>
      <c r="U201" s="832"/>
      <c r="V201" s="832"/>
      <c r="W201" s="832"/>
      <c r="X201" s="832"/>
      <c r="Y201" s="832"/>
      <c r="Z201" s="832"/>
      <c r="AA201" s="832"/>
      <c r="AB201" s="832"/>
      <c r="AC201" s="364"/>
      <c r="AD201" s="364"/>
      <c r="AE201" s="364"/>
      <c r="AF201" s="364"/>
      <c r="AG201" s="364"/>
      <c r="AH201" s="364"/>
    </row>
    <row r="202" spans="1:40" ht="19.5" customHeight="1" x14ac:dyDescent="0.2">
      <c r="B202" s="365"/>
      <c r="C202" s="865" t="s">
        <v>678</v>
      </c>
      <c r="D202" s="865"/>
      <c r="E202" s="865"/>
      <c r="F202" s="865"/>
      <c r="G202" s="865"/>
      <c r="H202" s="865"/>
      <c r="I202" s="865"/>
      <c r="J202" s="865"/>
      <c r="K202" s="865"/>
      <c r="L202" s="865"/>
      <c r="M202" s="865"/>
      <c r="N202" s="865"/>
      <c r="O202" s="865"/>
      <c r="P202" s="865"/>
      <c r="Q202" s="865"/>
      <c r="R202" s="865"/>
      <c r="S202" s="865"/>
      <c r="T202" s="865"/>
      <c r="U202" s="865"/>
      <c r="V202" s="865"/>
      <c r="W202" s="865"/>
      <c r="X202" s="865"/>
      <c r="Y202" s="865"/>
      <c r="Z202" s="865"/>
      <c r="AA202" s="865"/>
      <c r="AB202" s="865"/>
      <c r="AI202" s="346"/>
      <c r="AJ202" s="346"/>
      <c r="AK202" s="346"/>
      <c r="AL202" s="346"/>
      <c r="AM202" s="346"/>
      <c r="AN202" s="346"/>
    </row>
    <row r="203" spans="1:40" s="373" customFormat="1" ht="30" customHeight="1" x14ac:dyDescent="0.2">
      <c r="A203" s="372"/>
      <c r="B203" s="435"/>
      <c r="C203" s="832" t="s">
        <v>1257</v>
      </c>
      <c r="D203" s="832"/>
      <c r="E203" s="832"/>
      <c r="F203" s="832"/>
      <c r="G203" s="832"/>
      <c r="H203" s="832"/>
      <c r="I203" s="832"/>
      <c r="J203" s="832"/>
      <c r="K203" s="832"/>
      <c r="L203" s="832"/>
      <c r="M203" s="832"/>
      <c r="N203" s="832"/>
      <c r="O203" s="832"/>
      <c r="P203" s="832"/>
      <c r="Q203" s="832"/>
      <c r="R203" s="832"/>
      <c r="S203" s="832"/>
      <c r="T203" s="832"/>
      <c r="U203" s="832"/>
      <c r="V203" s="832"/>
      <c r="W203" s="832"/>
      <c r="X203" s="832"/>
      <c r="Y203" s="832"/>
      <c r="Z203" s="832"/>
      <c r="AA203" s="832"/>
      <c r="AB203" s="832"/>
      <c r="AC203" s="364"/>
      <c r="AD203" s="364"/>
      <c r="AE203" s="364"/>
      <c r="AF203" s="364"/>
      <c r="AG203" s="364"/>
      <c r="AH203" s="364"/>
    </row>
    <row r="204" spans="1:40" ht="12.75" customHeight="1" x14ac:dyDescent="0.2">
      <c r="B204" s="365"/>
      <c r="C204" s="145"/>
      <c r="D204" s="145"/>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c r="AA204" s="145"/>
      <c r="AB204" s="388"/>
      <c r="AI204" s="346"/>
      <c r="AJ204" s="346"/>
      <c r="AK204" s="346"/>
      <c r="AL204" s="346"/>
      <c r="AM204" s="346"/>
      <c r="AN204" s="346"/>
    </row>
    <row r="205" spans="1:40" ht="15" customHeight="1" x14ac:dyDescent="0.25">
      <c r="B205" s="517">
        <v>7.3</v>
      </c>
      <c r="C205" s="833" t="s">
        <v>726</v>
      </c>
      <c r="D205" s="833"/>
      <c r="E205" s="833"/>
      <c r="F205" s="833"/>
      <c r="G205" s="833"/>
      <c r="H205" s="833"/>
      <c r="I205" s="833"/>
      <c r="J205" s="833"/>
      <c r="K205" s="833"/>
      <c r="L205" s="833"/>
      <c r="M205" s="833"/>
      <c r="N205" s="833"/>
      <c r="O205" s="833"/>
      <c r="P205" s="833"/>
      <c r="Q205" s="833"/>
      <c r="R205" s="833"/>
      <c r="S205" s="833"/>
      <c r="T205" s="833"/>
      <c r="U205" s="833"/>
      <c r="V205" s="833"/>
      <c r="W205" s="833"/>
      <c r="X205" s="833"/>
      <c r="Y205" s="833"/>
      <c r="Z205" s="833"/>
      <c r="AA205" s="833"/>
      <c r="AB205" s="833"/>
      <c r="AI205" s="346"/>
      <c r="AJ205" s="346"/>
      <c r="AK205" s="346"/>
      <c r="AL205" s="346"/>
      <c r="AM205" s="346"/>
      <c r="AN205" s="346"/>
    </row>
    <row r="206" spans="1:40" ht="19.5" customHeight="1" x14ac:dyDescent="0.2">
      <c r="B206" s="365"/>
      <c r="C206" s="865" t="s">
        <v>677</v>
      </c>
      <c r="D206" s="865"/>
      <c r="E206" s="865"/>
      <c r="F206" s="865"/>
      <c r="G206" s="865"/>
      <c r="H206" s="865"/>
      <c r="I206" s="865"/>
      <c r="J206" s="865"/>
      <c r="K206" s="865"/>
      <c r="L206" s="865"/>
      <c r="M206" s="865"/>
      <c r="N206" s="865"/>
      <c r="O206" s="865"/>
      <c r="P206" s="865"/>
      <c r="Q206" s="865"/>
      <c r="R206" s="865"/>
      <c r="S206" s="865"/>
      <c r="T206" s="865"/>
      <c r="U206" s="865"/>
      <c r="V206" s="865"/>
      <c r="W206" s="865"/>
      <c r="X206" s="865"/>
      <c r="Y206" s="865"/>
      <c r="Z206" s="865"/>
      <c r="AA206" s="865"/>
      <c r="AB206" s="865"/>
      <c r="AI206" s="346"/>
      <c r="AJ206" s="346"/>
      <c r="AK206" s="346"/>
      <c r="AL206" s="346"/>
      <c r="AM206" s="346"/>
      <c r="AN206" s="346"/>
    </row>
    <row r="207" spans="1:40" s="373" customFormat="1" ht="30" customHeight="1" x14ac:dyDescent="0.2">
      <c r="A207" s="372"/>
      <c r="B207" s="435"/>
      <c r="C207" s="832" t="s">
        <v>1156</v>
      </c>
      <c r="D207" s="832"/>
      <c r="E207" s="832"/>
      <c r="F207" s="832"/>
      <c r="G207" s="832"/>
      <c r="H207" s="832"/>
      <c r="I207" s="832"/>
      <c r="J207" s="832"/>
      <c r="K207" s="832"/>
      <c r="L207" s="832"/>
      <c r="M207" s="832"/>
      <c r="N207" s="832"/>
      <c r="O207" s="832"/>
      <c r="P207" s="832"/>
      <c r="Q207" s="832"/>
      <c r="R207" s="832"/>
      <c r="S207" s="832"/>
      <c r="T207" s="832"/>
      <c r="U207" s="832"/>
      <c r="V207" s="832"/>
      <c r="W207" s="832"/>
      <c r="X207" s="832"/>
      <c r="Y207" s="832"/>
      <c r="Z207" s="832"/>
      <c r="AA207" s="832"/>
      <c r="AB207" s="832"/>
      <c r="AC207" s="364"/>
      <c r="AD207" s="364"/>
      <c r="AE207" s="364"/>
      <c r="AF207" s="364"/>
      <c r="AG207" s="364"/>
      <c r="AH207" s="364"/>
    </row>
    <row r="208" spans="1:40" s="373" customFormat="1" ht="15" customHeight="1" x14ac:dyDescent="0.2">
      <c r="A208" s="372"/>
      <c r="B208" s="435"/>
      <c r="C208" s="832" t="s">
        <v>694</v>
      </c>
      <c r="D208" s="832"/>
      <c r="E208" s="832"/>
      <c r="F208" s="832"/>
      <c r="G208" s="832"/>
      <c r="H208" s="832"/>
      <c r="I208" s="832"/>
      <c r="J208" s="832"/>
      <c r="K208" s="832"/>
      <c r="L208" s="832"/>
      <c r="M208" s="832"/>
      <c r="N208" s="832"/>
      <c r="O208" s="832"/>
      <c r="P208" s="832"/>
      <c r="Q208" s="832"/>
      <c r="R208" s="832"/>
      <c r="S208" s="832"/>
      <c r="T208" s="832"/>
      <c r="U208" s="832"/>
      <c r="V208" s="832"/>
      <c r="W208" s="832"/>
      <c r="X208" s="832"/>
      <c r="Y208" s="832"/>
      <c r="Z208" s="832"/>
      <c r="AA208" s="832"/>
      <c r="AB208" s="832"/>
      <c r="AC208" s="364"/>
      <c r="AD208" s="364"/>
      <c r="AE208" s="364"/>
      <c r="AF208" s="364"/>
      <c r="AG208" s="364"/>
      <c r="AH208" s="364"/>
    </row>
    <row r="209" spans="1:40" ht="19.5" customHeight="1" x14ac:dyDescent="0.2">
      <c r="B209" s="365"/>
      <c r="C209" s="865" t="s">
        <v>678</v>
      </c>
      <c r="D209" s="865"/>
      <c r="E209" s="865"/>
      <c r="F209" s="865"/>
      <c r="G209" s="865"/>
      <c r="H209" s="865"/>
      <c r="I209" s="865"/>
      <c r="J209" s="865"/>
      <c r="K209" s="865"/>
      <c r="L209" s="865"/>
      <c r="M209" s="865"/>
      <c r="N209" s="865"/>
      <c r="O209" s="865"/>
      <c r="P209" s="865"/>
      <c r="Q209" s="865"/>
      <c r="R209" s="865"/>
      <c r="S209" s="865"/>
      <c r="T209" s="865"/>
      <c r="U209" s="865"/>
      <c r="V209" s="865"/>
      <c r="W209" s="865"/>
      <c r="X209" s="865"/>
      <c r="Y209" s="865"/>
      <c r="Z209" s="865"/>
      <c r="AA209" s="865"/>
      <c r="AB209" s="865"/>
      <c r="AI209" s="346"/>
      <c r="AJ209" s="346"/>
      <c r="AK209" s="346"/>
      <c r="AL209" s="346"/>
      <c r="AM209" s="346"/>
      <c r="AN209" s="346"/>
    </row>
    <row r="210" spans="1:40" s="373" customFormat="1" ht="15" customHeight="1" x14ac:dyDescent="0.2">
      <c r="A210" s="372"/>
      <c r="B210" s="435"/>
      <c r="C210" s="832" t="s">
        <v>695</v>
      </c>
      <c r="D210" s="832"/>
      <c r="E210" s="832"/>
      <c r="F210" s="832"/>
      <c r="G210" s="832"/>
      <c r="H210" s="832"/>
      <c r="I210" s="832"/>
      <c r="J210" s="832"/>
      <c r="K210" s="832"/>
      <c r="L210" s="832"/>
      <c r="M210" s="832"/>
      <c r="N210" s="832"/>
      <c r="O210" s="832"/>
      <c r="P210" s="832"/>
      <c r="Q210" s="832"/>
      <c r="R210" s="832"/>
      <c r="S210" s="832"/>
      <c r="T210" s="832"/>
      <c r="U210" s="832"/>
      <c r="V210" s="832"/>
      <c r="W210" s="832"/>
      <c r="X210" s="832"/>
      <c r="Y210" s="832"/>
      <c r="Z210" s="832"/>
      <c r="AA210" s="832"/>
      <c r="AB210" s="832"/>
      <c r="AC210" s="364"/>
      <c r="AD210" s="364"/>
      <c r="AE210" s="364"/>
      <c r="AF210" s="364"/>
      <c r="AG210" s="364"/>
      <c r="AH210" s="364"/>
    </row>
    <row r="211" spans="1:40" ht="12.75" customHeight="1" x14ac:dyDescent="0.2">
      <c r="B211" s="365"/>
      <c r="C211" s="533"/>
      <c r="D211" s="533"/>
      <c r="E211" s="533"/>
      <c r="F211" s="533"/>
      <c r="G211" s="533"/>
      <c r="H211" s="533"/>
      <c r="I211" s="533"/>
      <c r="J211" s="533"/>
      <c r="K211" s="533"/>
      <c r="L211" s="533"/>
      <c r="M211" s="533"/>
      <c r="N211" s="533"/>
      <c r="O211" s="533"/>
      <c r="P211" s="533"/>
      <c r="Q211" s="533"/>
      <c r="R211" s="533"/>
      <c r="S211" s="533"/>
      <c r="T211" s="533"/>
      <c r="U211" s="533"/>
      <c r="V211" s="533"/>
      <c r="W211" s="533"/>
      <c r="X211" s="533"/>
      <c r="Y211" s="533"/>
      <c r="Z211" s="533"/>
      <c r="AA211" s="533"/>
      <c r="AB211" s="533"/>
      <c r="AI211" s="346"/>
      <c r="AJ211" s="346"/>
      <c r="AK211" s="346"/>
      <c r="AL211" s="346"/>
      <c r="AM211" s="346"/>
      <c r="AN211" s="346"/>
    </row>
    <row r="212" spans="1:40" ht="15" customHeight="1" x14ac:dyDescent="0.25">
      <c r="B212" s="365"/>
      <c r="C212" s="833" t="s">
        <v>1157</v>
      </c>
      <c r="D212" s="833"/>
      <c r="E212" s="833"/>
      <c r="F212" s="833"/>
      <c r="G212" s="833"/>
      <c r="H212" s="833"/>
      <c r="I212" s="833"/>
      <c r="J212" s="833"/>
      <c r="K212" s="833"/>
      <c r="L212" s="833"/>
      <c r="M212" s="833"/>
      <c r="N212" s="833"/>
      <c r="O212" s="833"/>
      <c r="P212" s="833"/>
      <c r="Q212" s="833"/>
      <c r="R212" s="833"/>
      <c r="S212" s="833"/>
      <c r="T212" s="833"/>
      <c r="U212" s="833"/>
      <c r="V212" s="833"/>
      <c r="W212" s="833"/>
      <c r="X212" s="833"/>
      <c r="Y212" s="833"/>
      <c r="Z212" s="833"/>
      <c r="AA212" s="833"/>
      <c r="AB212" s="833"/>
      <c r="AI212" s="346"/>
      <c r="AJ212" s="346"/>
      <c r="AK212" s="346"/>
      <c r="AL212" s="346"/>
      <c r="AM212" s="346"/>
      <c r="AN212" s="346"/>
    </row>
    <row r="213" spans="1:40" s="373" customFormat="1" ht="15" customHeight="1" x14ac:dyDescent="0.2">
      <c r="A213" s="372"/>
      <c r="B213" s="435"/>
      <c r="C213" s="832" t="s">
        <v>1209</v>
      </c>
      <c r="D213" s="832"/>
      <c r="E213" s="832"/>
      <c r="F213" s="832"/>
      <c r="G213" s="832"/>
      <c r="H213" s="832"/>
      <c r="I213" s="832"/>
      <c r="J213" s="832"/>
      <c r="K213" s="832"/>
      <c r="L213" s="832"/>
      <c r="M213" s="832"/>
      <c r="N213" s="832"/>
      <c r="O213" s="832"/>
      <c r="P213" s="832"/>
      <c r="Q213" s="832"/>
      <c r="R213" s="832"/>
      <c r="S213" s="832"/>
      <c r="T213" s="832"/>
      <c r="U213" s="832"/>
      <c r="V213" s="832"/>
      <c r="W213" s="832"/>
      <c r="X213" s="832"/>
      <c r="Y213" s="832"/>
      <c r="Z213" s="832"/>
      <c r="AA213" s="832"/>
      <c r="AB213" s="832"/>
      <c r="AC213" s="364"/>
      <c r="AD213" s="364"/>
      <c r="AE213" s="364"/>
      <c r="AF213" s="364"/>
      <c r="AG213" s="364"/>
      <c r="AH213" s="364"/>
    </row>
    <row r="214" spans="1:40" ht="12.75" customHeight="1" x14ac:dyDescent="0.2">
      <c r="B214" s="365"/>
      <c r="C214" s="145"/>
      <c r="D214" s="145"/>
      <c r="E214" s="145"/>
      <c r="F214" s="145"/>
      <c r="G214" s="145"/>
      <c r="H214" s="145"/>
      <c r="I214" s="145"/>
      <c r="J214" s="145"/>
      <c r="K214" s="145"/>
      <c r="L214" s="145"/>
      <c r="M214" s="145"/>
      <c r="N214" s="145"/>
      <c r="O214" s="145"/>
      <c r="P214" s="145"/>
      <c r="Q214" s="145"/>
      <c r="R214" s="145"/>
      <c r="S214" s="145"/>
      <c r="T214" s="145"/>
      <c r="U214" s="145"/>
      <c r="V214" s="145"/>
      <c r="W214" s="145"/>
      <c r="X214" s="145"/>
      <c r="Y214" s="145"/>
      <c r="Z214" s="145"/>
      <c r="AA214" s="145"/>
      <c r="AB214" s="388"/>
      <c r="AI214" s="346"/>
      <c r="AJ214" s="346"/>
      <c r="AK214" s="346"/>
      <c r="AL214" s="346"/>
      <c r="AM214" s="346"/>
      <c r="AN214" s="346"/>
    </row>
    <row r="215" spans="1:40" ht="15" customHeight="1" x14ac:dyDescent="0.25">
      <c r="B215" s="517">
        <v>7.4</v>
      </c>
      <c r="C215" s="833" t="s">
        <v>696</v>
      </c>
      <c r="D215" s="833"/>
      <c r="E215" s="833"/>
      <c r="F215" s="833"/>
      <c r="G215" s="833"/>
      <c r="H215" s="833"/>
      <c r="I215" s="833"/>
      <c r="J215" s="833"/>
      <c r="K215" s="833"/>
      <c r="L215" s="833"/>
      <c r="M215" s="833"/>
      <c r="N215" s="833"/>
      <c r="O215" s="833"/>
      <c r="P215" s="833"/>
      <c r="Q215" s="833"/>
      <c r="R215" s="833"/>
      <c r="S215" s="833"/>
      <c r="T215" s="833"/>
      <c r="U215" s="833"/>
      <c r="V215" s="833"/>
      <c r="W215" s="833"/>
      <c r="X215" s="833"/>
      <c r="Y215" s="833"/>
      <c r="Z215" s="833"/>
      <c r="AA215" s="833"/>
      <c r="AB215" s="833"/>
      <c r="AI215" s="346"/>
      <c r="AJ215" s="346"/>
      <c r="AK215" s="346"/>
      <c r="AL215" s="346"/>
      <c r="AM215" s="346"/>
      <c r="AN215" s="346"/>
    </row>
    <row r="216" spans="1:40" ht="43.5" customHeight="1" x14ac:dyDescent="0.2">
      <c r="B216" s="365"/>
      <c r="C216" s="832" t="s">
        <v>1258</v>
      </c>
      <c r="D216" s="832"/>
      <c r="E216" s="832"/>
      <c r="F216" s="832"/>
      <c r="G216" s="832"/>
      <c r="H216" s="832"/>
      <c r="I216" s="832"/>
      <c r="J216" s="832"/>
      <c r="K216" s="832"/>
      <c r="L216" s="832"/>
      <c r="M216" s="832"/>
      <c r="N216" s="832"/>
      <c r="O216" s="832"/>
      <c r="P216" s="832"/>
      <c r="Q216" s="832"/>
      <c r="R216" s="832"/>
      <c r="S216" s="832"/>
      <c r="T216" s="832"/>
      <c r="U216" s="832"/>
      <c r="V216" s="832"/>
      <c r="W216" s="832"/>
      <c r="X216" s="832"/>
      <c r="Y216" s="832"/>
      <c r="Z216" s="832"/>
      <c r="AA216" s="832"/>
      <c r="AB216" s="832"/>
      <c r="AI216" s="346"/>
      <c r="AJ216" s="346"/>
      <c r="AK216" s="346"/>
      <c r="AL216" s="346"/>
      <c r="AM216" s="346"/>
      <c r="AN216" s="346"/>
    </row>
    <row r="217" spans="1:40" ht="19.5" customHeight="1" x14ac:dyDescent="0.2">
      <c r="B217" s="365"/>
      <c r="C217" s="865" t="s">
        <v>677</v>
      </c>
      <c r="D217" s="865"/>
      <c r="E217" s="865"/>
      <c r="F217" s="865"/>
      <c r="G217" s="865"/>
      <c r="H217" s="865"/>
      <c r="I217" s="865"/>
      <c r="J217" s="865"/>
      <c r="K217" s="865"/>
      <c r="L217" s="865"/>
      <c r="M217" s="865"/>
      <c r="N217" s="865"/>
      <c r="O217" s="865"/>
      <c r="P217" s="865"/>
      <c r="Q217" s="865"/>
      <c r="R217" s="865"/>
      <c r="S217" s="865"/>
      <c r="T217" s="865"/>
      <c r="U217" s="865"/>
      <c r="V217" s="865"/>
      <c r="W217" s="865"/>
      <c r="X217" s="865"/>
      <c r="Y217" s="865"/>
      <c r="Z217" s="865"/>
      <c r="AA217" s="865"/>
      <c r="AB217" s="865"/>
      <c r="AI217" s="346"/>
      <c r="AJ217" s="346"/>
      <c r="AK217" s="346"/>
      <c r="AL217" s="346"/>
      <c r="AM217" s="346"/>
      <c r="AN217" s="346"/>
    </row>
    <row r="218" spans="1:40" s="373" customFormat="1" ht="15" customHeight="1" x14ac:dyDescent="0.2">
      <c r="A218" s="372"/>
      <c r="B218" s="435"/>
      <c r="C218" s="832" t="s">
        <v>895</v>
      </c>
      <c r="D218" s="832"/>
      <c r="E218" s="832"/>
      <c r="F218" s="832"/>
      <c r="G218" s="832"/>
      <c r="H218" s="832"/>
      <c r="I218" s="832"/>
      <c r="J218" s="832"/>
      <c r="K218" s="832"/>
      <c r="L218" s="832"/>
      <c r="M218" s="832"/>
      <c r="N218" s="832"/>
      <c r="O218" s="832"/>
      <c r="P218" s="832"/>
      <c r="Q218" s="832"/>
      <c r="R218" s="832"/>
      <c r="S218" s="832"/>
      <c r="T218" s="832"/>
      <c r="U218" s="832"/>
      <c r="V218" s="832"/>
      <c r="W218" s="832"/>
      <c r="X218" s="832"/>
      <c r="Y218" s="832"/>
      <c r="Z218" s="832"/>
      <c r="AA218" s="832"/>
      <c r="AB218" s="832"/>
      <c r="AC218" s="364"/>
      <c r="AD218" s="364"/>
      <c r="AE218" s="364"/>
      <c r="AF218" s="364"/>
      <c r="AG218" s="364"/>
      <c r="AH218" s="364"/>
    </row>
    <row r="219" spans="1:40" ht="19.5" customHeight="1" x14ac:dyDescent="0.2">
      <c r="B219" s="365"/>
      <c r="C219" s="865" t="s">
        <v>678</v>
      </c>
      <c r="D219" s="865"/>
      <c r="E219" s="865"/>
      <c r="F219" s="865"/>
      <c r="G219" s="865"/>
      <c r="H219" s="865"/>
      <c r="I219" s="865"/>
      <c r="J219" s="865"/>
      <c r="K219" s="865"/>
      <c r="L219" s="865"/>
      <c r="M219" s="865"/>
      <c r="N219" s="865"/>
      <c r="O219" s="865"/>
      <c r="P219" s="865"/>
      <c r="Q219" s="865"/>
      <c r="R219" s="865"/>
      <c r="S219" s="865"/>
      <c r="T219" s="865"/>
      <c r="U219" s="865"/>
      <c r="V219" s="865"/>
      <c r="W219" s="865"/>
      <c r="X219" s="865"/>
      <c r="Y219" s="865"/>
      <c r="Z219" s="865"/>
      <c r="AA219" s="865"/>
      <c r="AB219" s="865"/>
      <c r="AI219" s="346"/>
      <c r="AJ219" s="346"/>
      <c r="AK219" s="346"/>
      <c r="AL219" s="346"/>
      <c r="AM219" s="346"/>
      <c r="AN219" s="346"/>
    </row>
    <row r="220" spans="1:40" s="373" customFormat="1" ht="15" customHeight="1" x14ac:dyDescent="0.2">
      <c r="A220" s="372"/>
      <c r="B220" s="435"/>
      <c r="C220" s="870" t="s">
        <v>697</v>
      </c>
      <c r="D220" s="870"/>
      <c r="E220" s="870"/>
      <c r="F220" s="870"/>
      <c r="G220" s="870"/>
      <c r="H220" s="870"/>
      <c r="I220" s="870"/>
      <c r="J220" s="870"/>
      <c r="K220" s="870"/>
      <c r="L220" s="870"/>
      <c r="M220" s="870"/>
      <c r="N220" s="870"/>
      <c r="O220" s="870"/>
      <c r="P220" s="870"/>
      <c r="Q220" s="870"/>
      <c r="R220" s="870"/>
      <c r="S220" s="870"/>
      <c r="T220" s="870"/>
      <c r="U220" s="870"/>
      <c r="V220" s="870"/>
      <c r="W220" s="870"/>
      <c r="X220" s="870"/>
      <c r="Y220" s="870"/>
      <c r="Z220" s="870"/>
      <c r="AA220" s="870"/>
      <c r="AB220" s="388"/>
      <c r="AC220" s="364"/>
      <c r="AD220" s="364"/>
      <c r="AE220" s="364"/>
      <c r="AF220" s="364"/>
      <c r="AG220" s="364"/>
      <c r="AH220" s="364"/>
    </row>
    <row r="221" spans="1:40" s="373" customFormat="1" ht="12.75" customHeight="1" x14ac:dyDescent="0.2">
      <c r="A221" s="372"/>
      <c r="B221" s="435"/>
      <c r="C221" s="433"/>
      <c r="D221" s="433"/>
      <c r="E221" s="433"/>
      <c r="F221" s="433"/>
      <c r="G221" s="433"/>
      <c r="H221" s="433"/>
      <c r="I221" s="433"/>
      <c r="J221" s="433"/>
      <c r="K221" s="433"/>
      <c r="L221" s="433"/>
      <c r="M221" s="433"/>
      <c r="N221" s="433"/>
      <c r="O221" s="433"/>
      <c r="P221" s="433"/>
      <c r="Q221" s="433"/>
      <c r="R221" s="433"/>
      <c r="S221" s="433"/>
      <c r="T221" s="433"/>
      <c r="U221" s="433"/>
      <c r="V221" s="433"/>
      <c r="W221" s="433"/>
      <c r="X221" s="433"/>
      <c r="Y221" s="433"/>
      <c r="Z221" s="433"/>
      <c r="AA221" s="433"/>
      <c r="AB221" s="388"/>
      <c r="AC221" s="364"/>
      <c r="AD221" s="364"/>
      <c r="AE221" s="364"/>
      <c r="AF221" s="364"/>
      <c r="AG221" s="364"/>
      <c r="AH221" s="364"/>
    </row>
    <row r="222" spans="1:40" ht="15" customHeight="1" x14ac:dyDescent="0.25">
      <c r="B222" s="517">
        <v>7.5</v>
      </c>
      <c r="C222" s="833" t="s">
        <v>698</v>
      </c>
      <c r="D222" s="833"/>
      <c r="E222" s="833"/>
      <c r="F222" s="833"/>
      <c r="G222" s="833"/>
      <c r="H222" s="833"/>
      <c r="I222" s="833"/>
      <c r="J222" s="833"/>
      <c r="K222" s="833"/>
      <c r="L222" s="833"/>
      <c r="M222" s="833"/>
      <c r="N222" s="833"/>
      <c r="O222" s="833"/>
      <c r="P222" s="833"/>
      <c r="Q222" s="833"/>
      <c r="R222" s="833"/>
      <c r="S222" s="833"/>
      <c r="T222" s="833"/>
      <c r="U222" s="833"/>
      <c r="V222" s="833"/>
      <c r="W222" s="833"/>
      <c r="X222" s="833"/>
      <c r="Y222" s="833"/>
      <c r="Z222" s="833"/>
      <c r="AA222" s="833"/>
      <c r="AB222" s="833"/>
      <c r="AI222" s="346"/>
      <c r="AJ222" s="346"/>
      <c r="AK222" s="346"/>
      <c r="AL222" s="346"/>
      <c r="AM222" s="346"/>
      <c r="AN222" s="346"/>
    </row>
    <row r="223" spans="1:40" s="373" customFormat="1" ht="30" customHeight="1" x14ac:dyDescent="0.2">
      <c r="A223" s="372"/>
      <c r="B223" s="435"/>
      <c r="C223" s="832" t="s">
        <v>1260</v>
      </c>
      <c r="D223" s="832"/>
      <c r="E223" s="832"/>
      <c r="F223" s="832"/>
      <c r="G223" s="832"/>
      <c r="H223" s="832"/>
      <c r="I223" s="832"/>
      <c r="J223" s="832"/>
      <c r="K223" s="832"/>
      <c r="L223" s="832"/>
      <c r="M223" s="832"/>
      <c r="N223" s="832"/>
      <c r="O223" s="832"/>
      <c r="P223" s="832"/>
      <c r="Q223" s="832"/>
      <c r="R223" s="832"/>
      <c r="S223" s="832"/>
      <c r="T223" s="832"/>
      <c r="U223" s="832"/>
      <c r="V223" s="832"/>
      <c r="W223" s="832"/>
      <c r="X223" s="832"/>
      <c r="Y223" s="832"/>
      <c r="Z223" s="832"/>
      <c r="AA223" s="832"/>
      <c r="AB223" s="832"/>
      <c r="AC223" s="364"/>
      <c r="AD223" s="364"/>
      <c r="AE223" s="364"/>
      <c r="AF223" s="364"/>
      <c r="AG223" s="364"/>
      <c r="AH223" s="364"/>
    </row>
    <row r="224" spans="1:40" ht="15" customHeight="1" x14ac:dyDescent="0.2">
      <c r="B224" s="365"/>
      <c r="C224" s="871" t="s">
        <v>1261</v>
      </c>
      <c r="D224" s="871"/>
      <c r="E224" s="871"/>
      <c r="F224" s="871"/>
      <c r="G224" s="871"/>
      <c r="H224" s="871"/>
      <c r="I224" s="871"/>
      <c r="J224" s="871"/>
      <c r="K224" s="871"/>
      <c r="L224" s="871"/>
      <c r="M224" s="871"/>
      <c r="N224" s="871"/>
      <c r="O224" s="871"/>
      <c r="P224" s="871"/>
      <c r="Q224" s="871"/>
      <c r="R224" s="871"/>
      <c r="S224" s="871"/>
      <c r="T224" s="871"/>
      <c r="U224" s="871"/>
      <c r="V224" s="871"/>
      <c r="W224" s="871"/>
      <c r="X224" s="871"/>
      <c r="Y224" s="871"/>
      <c r="Z224" s="871"/>
      <c r="AA224" s="871"/>
      <c r="AB224" s="871"/>
      <c r="AI224" s="346"/>
      <c r="AJ224" s="346"/>
      <c r="AK224" s="346"/>
      <c r="AL224" s="346"/>
      <c r="AM224" s="346"/>
      <c r="AN224" s="346"/>
    </row>
    <row r="225" spans="1:40" s="545" customFormat="1" ht="56.1" customHeight="1" x14ac:dyDescent="0.2">
      <c r="A225" s="542"/>
      <c r="B225" s="543"/>
      <c r="C225" s="866" t="s">
        <v>1262</v>
      </c>
      <c r="D225" s="866"/>
      <c r="E225" s="866"/>
      <c r="F225" s="866"/>
      <c r="G225" s="866"/>
      <c r="H225" s="866"/>
      <c r="I225" s="866"/>
      <c r="J225" s="866"/>
      <c r="K225" s="866"/>
      <c r="L225" s="866"/>
      <c r="M225" s="866"/>
      <c r="N225" s="866"/>
      <c r="O225" s="866"/>
      <c r="P225" s="866"/>
      <c r="Q225" s="866"/>
      <c r="R225" s="866"/>
      <c r="S225" s="866"/>
      <c r="T225" s="866"/>
      <c r="U225" s="866"/>
      <c r="V225" s="866"/>
      <c r="W225" s="866"/>
      <c r="X225" s="866"/>
      <c r="Y225" s="866"/>
      <c r="Z225" s="866"/>
      <c r="AA225" s="866"/>
      <c r="AB225" s="866"/>
      <c r="AC225" s="544"/>
      <c r="AD225" s="544"/>
      <c r="AE225" s="544"/>
      <c r="AF225" s="544"/>
      <c r="AG225" s="544"/>
      <c r="AH225" s="544"/>
    </row>
    <row r="226" spans="1:40" ht="15" customHeight="1" x14ac:dyDescent="0.2">
      <c r="B226" s="365"/>
      <c r="C226" s="869" t="s">
        <v>1263</v>
      </c>
      <c r="D226" s="869"/>
      <c r="E226" s="869"/>
      <c r="F226" s="869"/>
      <c r="G226" s="869"/>
      <c r="H226" s="869"/>
      <c r="I226" s="869"/>
      <c r="J226" s="869"/>
      <c r="K226" s="869"/>
      <c r="L226" s="869"/>
      <c r="M226" s="869"/>
      <c r="N226" s="869"/>
      <c r="O226" s="869"/>
      <c r="P226" s="869"/>
      <c r="Q226" s="869"/>
      <c r="R226" s="869"/>
      <c r="S226" s="869"/>
      <c r="T226" s="869"/>
      <c r="U226" s="869"/>
      <c r="V226" s="869"/>
      <c r="W226" s="869"/>
      <c r="X226" s="869"/>
      <c r="Y226" s="869"/>
      <c r="Z226" s="869"/>
      <c r="AA226" s="869"/>
      <c r="AB226" s="869"/>
      <c r="AI226" s="346"/>
      <c r="AJ226" s="346"/>
      <c r="AK226" s="346"/>
      <c r="AL226" s="346"/>
      <c r="AM226" s="346"/>
      <c r="AN226" s="346"/>
    </row>
    <row r="227" spans="1:40" ht="15" customHeight="1" x14ac:dyDescent="0.2">
      <c r="B227" s="365"/>
      <c r="C227" s="869" t="s">
        <v>1264</v>
      </c>
      <c r="D227" s="869"/>
      <c r="E227" s="869"/>
      <c r="F227" s="869"/>
      <c r="G227" s="869"/>
      <c r="H227" s="869"/>
      <c r="I227" s="869"/>
      <c r="J227" s="869"/>
      <c r="K227" s="869"/>
      <c r="L227" s="869"/>
      <c r="M227" s="869"/>
      <c r="N227" s="869"/>
      <c r="O227" s="869"/>
      <c r="P227" s="869"/>
      <c r="Q227" s="869"/>
      <c r="R227" s="869"/>
      <c r="S227" s="869"/>
      <c r="T227" s="869"/>
      <c r="U227" s="869"/>
      <c r="V227" s="869"/>
      <c r="W227" s="869"/>
      <c r="X227" s="869"/>
      <c r="Y227" s="869"/>
      <c r="Z227" s="869"/>
      <c r="AA227" s="869"/>
      <c r="AB227" s="869"/>
      <c r="AI227" s="346"/>
      <c r="AJ227" s="346"/>
      <c r="AK227" s="346"/>
      <c r="AL227" s="346"/>
      <c r="AM227" s="346"/>
      <c r="AN227" s="346"/>
    </row>
    <row r="228" spans="1:40" ht="19.5" customHeight="1" x14ac:dyDescent="0.2">
      <c r="B228" s="365"/>
      <c r="C228" s="865" t="s">
        <v>677</v>
      </c>
      <c r="D228" s="865"/>
      <c r="E228" s="865"/>
      <c r="F228" s="865"/>
      <c r="G228" s="865"/>
      <c r="H228" s="865"/>
      <c r="I228" s="865"/>
      <c r="J228" s="865"/>
      <c r="K228" s="865"/>
      <c r="L228" s="865"/>
      <c r="M228" s="865"/>
      <c r="N228" s="865"/>
      <c r="O228" s="865"/>
      <c r="P228" s="865"/>
      <c r="Q228" s="865"/>
      <c r="R228" s="865"/>
      <c r="S228" s="865"/>
      <c r="T228" s="865"/>
      <c r="U228" s="865"/>
      <c r="V228" s="865"/>
      <c r="W228" s="865"/>
      <c r="X228" s="865"/>
      <c r="Y228" s="865"/>
      <c r="Z228" s="865"/>
      <c r="AA228" s="865"/>
      <c r="AB228" s="865"/>
      <c r="AI228" s="346"/>
      <c r="AJ228" s="346"/>
      <c r="AK228" s="346"/>
      <c r="AL228" s="346"/>
      <c r="AM228" s="346"/>
      <c r="AN228" s="346"/>
    </row>
    <row r="229" spans="1:40" s="373" customFormat="1" ht="15" customHeight="1" x14ac:dyDescent="0.2">
      <c r="A229" s="372"/>
      <c r="B229" s="435"/>
      <c r="C229" s="832" t="s">
        <v>1265</v>
      </c>
      <c r="D229" s="832"/>
      <c r="E229" s="832"/>
      <c r="F229" s="832"/>
      <c r="G229" s="832"/>
      <c r="H229" s="832"/>
      <c r="I229" s="832"/>
      <c r="J229" s="832"/>
      <c r="K229" s="832"/>
      <c r="L229" s="832"/>
      <c r="M229" s="832"/>
      <c r="N229" s="832"/>
      <c r="O229" s="832"/>
      <c r="P229" s="832"/>
      <c r="Q229" s="832"/>
      <c r="R229" s="832"/>
      <c r="S229" s="832"/>
      <c r="T229" s="832"/>
      <c r="U229" s="832"/>
      <c r="V229" s="832"/>
      <c r="W229" s="832"/>
      <c r="X229" s="832"/>
      <c r="Y229" s="832"/>
      <c r="Z229" s="832"/>
      <c r="AA229" s="832"/>
      <c r="AB229" s="832"/>
      <c r="AC229" s="364"/>
      <c r="AD229" s="364"/>
      <c r="AE229" s="364"/>
      <c r="AF229" s="364"/>
      <c r="AG229" s="364"/>
      <c r="AH229" s="364"/>
    </row>
    <row r="230" spans="1:40" ht="19.5" customHeight="1" x14ac:dyDescent="0.2">
      <c r="B230" s="365"/>
      <c r="C230" s="865" t="s">
        <v>678</v>
      </c>
      <c r="D230" s="865"/>
      <c r="E230" s="865"/>
      <c r="F230" s="865"/>
      <c r="G230" s="865"/>
      <c r="H230" s="865"/>
      <c r="I230" s="865"/>
      <c r="J230" s="865"/>
      <c r="K230" s="865"/>
      <c r="L230" s="865"/>
      <c r="M230" s="865"/>
      <c r="N230" s="865"/>
      <c r="O230" s="865"/>
      <c r="P230" s="865"/>
      <c r="Q230" s="865"/>
      <c r="R230" s="865"/>
      <c r="S230" s="865"/>
      <c r="T230" s="865"/>
      <c r="U230" s="865"/>
      <c r="V230" s="865"/>
      <c r="W230" s="865"/>
      <c r="X230" s="865"/>
      <c r="Y230" s="865"/>
      <c r="Z230" s="865"/>
      <c r="AA230" s="865"/>
      <c r="AB230" s="865"/>
      <c r="AI230" s="346"/>
      <c r="AJ230" s="346"/>
      <c r="AK230" s="346"/>
      <c r="AL230" s="346"/>
      <c r="AM230" s="346"/>
      <c r="AN230" s="346"/>
    </row>
    <row r="231" spans="1:40" s="373" customFormat="1" ht="15" customHeight="1" x14ac:dyDescent="0.2">
      <c r="A231" s="372"/>
      <c r="B231" s="435"/>
      <c r="C231" s="832" t="s">
        <v>1266</v>
      </c>
      <c r="D231" s="832"/>
      <c r="E231" s="832"/>
      <c r="F231" s="832"/>
      <c r="G231" s="832"/>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364"/>
      <c r="AD231" s="364"/>
      <c r="AE231" s="364"/>
      <c r="AF231" s="364"/>
      <c r="AG231" s="364"/>
      <c r="AH231" s="364"/>
    </row>
    <row r="232" spans="1:40" ht="12.75" customHeight="1" x14ac:dyDescent="0.2">
      <c r="B232" s="365"/>
      <c r="C232" s="533"/>
      <c r="D232" s="533"/>
      <c r="E232" s="533"/>
      <c r="F232" s="533"/>
      <c r="G232" s="533"/>
      <c r="H232" s="533"/>
      <c r="I232" s="428"/>
      <c r="J232" s="428"/>
      <c r="K232" s="428"/>
      <c r="L232" s="428"/>
      <c r="M232" s="428"/>
      <c r="N232" s="428"/>
      <c r="O232" s="428"/>
      <c r="P232" s="428"/>
      <c r="Q232" s="428"/>
      <c r="R232" s="428"/>
      <c r="S232" s="428"/>
      <c r="T232" s="428"/>
      <c r="U232" s="428"/>
      <c r="V232" s="428"/>
      <c r="W232" s="428"/>
      <c r="X232" s="428"/>
      <c r="Y232" s="428"/>
      <c r="Z232" s="428"/>
      <c r="AA232" s="428"/>
      <c r="AB232" s="388"/>
      <c r="AI232" s="346"/>
      <c r="AJ232" s="346"/>
      <c r="AK232" s="346"/>
      <c r="AL232" s="346"/>
      <c r="AM232" s="346"/>
      <c r="AN232" s="346"/>
    </row>
    <row r="233" spans="1:40" ht="15" customHeight="1" x14ac:dyDescent="0.25">
      <c r="B233" s="517">
        <v>7.6</v>
      </c>
      <c r="C233" s="833" t="s">
        <v>1133</v>
      </c>
      <c r="D233" s="833"/>
      <c r="E233" s="833"/>
      <c r="F233" s="833"/>
      <c r="G233" s="833"/>
      <c r="H233" s="833"/>
      <c r="I233" s="833"/>
      <c r="J233" s="833"/>
      <c r="K233" s="833"/>
      <c r="L233" s="833"/>
      <c r="M233" s="833"/>
      <c r="N233" s="833"/>
      <c r="O233" s="833"/>
      <c r="P233" s="833"/>
      <c r="Q233" s="833"/>
      <c r="R233" s="833"/>
      <c r="S233" s="833"/>
      <c r="T233" s="833"/>
      <c r="U233" s="833"/>
      <c r="V233" s="833"/>
      <c r="W233" s="833"/>
      <c r="X233" s="833"/>
      <c r="Y233" s="833"/>
      <c r="Z233" s="833"/>
      <c r="AA233" s="833"/>
      <c r="AB233" s="833"/>
      <c r="AI233" s="346"/>
      <c r="AJ233" s="346"/>
      <c r="AK233" s="346"/>
      <c r="AL233" s="346"/>
      <c r="AM233" s="346"/>
      <c r="AN233" s="346"/>
    </row>
    <row r="234" spans="1:40" ht="15" customHeight="1" x14ac:dyDescent="0.2">
      <c r="B234" s="365"/>
      <c r="C234" s="832" t="s">
        <v>1267</v>
      </c>
      <c r="D234" s="832"/>
      <c r="E234" s="832"/>
      <c r="F234" s="832"/>
      <c r="G234" s="832"/>
      <c r="H234" s="832"/>
      <c r="I234" s="832"/>
      <c r="J234" s="832"/>
      <c r="K234" s="832"/>
      <c r="L234" s="832"/>
      <c r="M234" s="832"/>
      <c r="N234" s="832"/>
      <c r="O234" s="832"/>
      <c r="P234" s="832"/>
      <c r="Q234" s="832"/>
      <c r="R234" s="832"/>
      <c r="S234" s="832"/>
      <c r="T234" s="832"/>
      <c r="U234" s="832"/>
      <c r="V234" s="832"/>
      <c r="W234" s="832"/>
      <c r="X234" s="832"/>
      <c r="Y234" s="832"/>
      <c r="Z234" s="832"/>
      <c r="AA234" s="832"/>
      <c r="AB234" s="832"/>
      <c r="AI234" s="346"/>
      <c r="AJ234" s="346"/>
      <c r="AK234" s="346"/>
      <c r="AL234" s="346"/>
      <c r="AM234" s="346"/>
      <c r="AN234" s="346"/>
    </row>
    <row r="235" spans="1:40" ht="12.75" customHeight="1" x14ac:dyDescent="0.2">
      <c r="B235" s="365"/>
      <c r="C235" s="521"/>
      <c r="D235" s="521"/>
      <c r="E235" s="521"/>
      <c r="F235" s="521"/>
      <c r="G235" s="521"/>
      <c r="H235" s="521"/>
      <c r="I235" s="521"/>
      <c r="J235" s="521"/>
      <c r="K235" s="521"/>
      <c r="L235" s="521"/>
      <c r="M235" s="521"/>
      <c r="N235" s="521"/>
      <c r="O235" s="521"/>
      <c r="P235" s="521"/>
      <c r="Q235" s="521"/>
      <c r="R235" s="521"/>
      <c r="S235" s="521"/>
      <c r="T235" s="521"/>
      <c r="U235" s="521"/>
      <c r="V235" s="521"/>
      <c r="W235" s="521"/>
      <c r="X235" s="521"/>
      <c r="Y235" s="521"/>
      <c r="Z235" s="521"/>
      <c r="AA235" s="521"/>
      <c r="AB235" s="521"/>
      <c r="AI235" s="346"/>
      <c r="AJ235" s="346"/>
      <c r="AK235" s="346"/>
      <c r="AL235" s="346"/>
      <c r="AM235" s="346"/>
      <c r="AN235" s="346"/>
    </row>
    <row r="236" spans="1:40" ht="15" customHeight="1" x14ac:dyDescent="0.25">
      <c r="B236" s="517">
        <v>7.7</v>
      </c>
      <c r="C236" s="833" t="s">
        <v>687</v>
      </c>
      <c r="D236" s="833"/>
      <c r="E236" s="833"/>
      <c r="F236" s="833"/>
      <c r="G236" s="833"/>
      <c r="H236" s="833"/>
      <c r="I236" s="833"/>
      <c r="J236" s="833"/>
      <c r="K236" s="833"/>
      <c r="L236" s="833"/>
      <c r="M236" s="833"/>
      <c r="N236" s="833"/>
      <c r="O236" s="833"/>
      <c r="P236" s="833"/>
      <c r="Q236" s="833"/>
      <c r="R236" s="833"/>
      <c r="S236" s="833"/>
      <c r="T236" s="833"/>
      <c r="U236" s="833"/>
      <c r="V236" s="833"/>
      <c r="W236" s="833"/>
      <c r="X236" s="833"/>
      <c r="Y236" s="833"/>
      <c r="Z236" s="833"/>
      <c r="AA236" s="833"/>
      <c r="AB236" s="833"/>
      <c r="AI236" s="346"/>
      <c r="AJ236" s="346"/>
      <c r="AK236" s="346"/>
      <c r="AL236" s="346"/>
      <c r="AM236" s="346"/>
      <c r="AN236" s="346"/>
    </row>
    <row r="237" spans="1:40" s="373" customFormat="1" ht="30" customHeight="1" x14ac:dyDescent="0.2">
      <c r="A237" s="372"/>
      <c r="B237" s="435"/>
      <c r="C237" s="832" t="s">
        <v>1268</v>
      </c>
      <c r="D237" s="832"/>
      <c r="E237" s="832"/>
      <c r="F237" s="832"/>
      <c r="G237" s="832"/>
      <c r="H237" s="832"/>
      <c r="I237" s="832"/>
      <c r="J237" s="832"/>
      <c r="K237" s="832"/>
      <c r="L237" s="832"/>
      <c r="M237" s="832"/>
      <c r="N237" s="832"/>
      <c r="O237" s="832"/>
      <c r="P237" s="832"/>
      <c r="Q237" s="832"/>
      <c r="R237" s="832"/>
      <c r="S237" s="832"/>
      <c r="T237" s="832"/>
      <c r="U237" s="832"/>
      <c r="V237" s="832"/>
      <c r="W237" s="832"/>
      <c r="X237" s="832"/>
      <c r="Y237" s="832"/>
      <c r="Z237" s="832"/>
      <c r="AA237" s="832"/>
      <c r="AB237" s="832"/>
      <c r="AC237" s="364"/>
      <c r="AD237" s="364"/>
      <c r="AE237" s="364"/>
      <c r="AF237" s="364"/>
      <c r="AG237" s="364"/>
      <c r="AH237" s="364"/>
    </row>
    <row r="238" spans="1:40" s="373" customFormat="1" ht="30" customHeight="1" x14ac:dyDescent="0.2">
      <c r="A238" s="372"/>
      <c r="B238" s="435"/>
      <c r="C238" s="835" t="s">
        <v>1277</v>
      </c>
      <c r="D238" s="835"/>
      <c r="E238" s="835"/>
      <c r="F238" s="835"/>
      <c r="G238" s="835"/>
      <c r="H238" s="835"/>
      <c r="I238" s="835"/>
      <c r="J238" s="835"/>
      <c r="K238" s="835"/>
      <c r="L238" s="835"/>
      <c r="M238" s="835"/>
      <c r="N238" s="835"/>
      <c r="O238" s="835"/>
      <c r="P238" s="835"/>
      <c r="Q238" s="835"/>
      <c r="R238" s="835"/>
      <c r="S238" s="835"/>
      <c r="T238" s="835"/>
      <c r="U238" s="835"/>
      <c r="V238" s="835"/>
      <c r="W238" s="835"/>
      <c r="X238" s="835"/>
      <c r="Y238" s="835"/>
      <c r="Z238" s="835"/>
      <c r="AA238" s="835"/>
      <c r="AB238" s="835"/>
      <c r="AC238" s="364"/>
      <c r="AD238" s="364"/>
      <c r="AE238" s="364"/>
      <c r="AF238" s="364"/>
      <c r="AG238" s="364"/>
      <c r="AH238" s="364"/>
    </row>
    <row r="239" spans="1:40" ht="12.75" customHeight="1" x14ac:dyDescent="0.2">
      <c r="B239" s="365"/>
      <c r="C239" s="388"/>
      <c r="D239" s="388"/>
      <c r="E239" s="388"/>
      <c r="F239" s="388"/>
      <c r="G239" s="388"/>
      <c r="H239" s="388"/>
      <c r="I239" s="388"/>
      <c r="J239" s="388"/>
      <c r="K239" s="388"/>
      <c r="L239" s="388"/>
      <c r="M239" s="388"/>
      <c r="N239" s="388"/>
      <c r="O239" s="388"/>
      <c r="P239" s="388"/>
      <c r="Q239" s="388"/>
      <c r="R239" s="388"/>
      <c r="S239" s="388"/>
      <c r="T239" s="388"/>
      <c r="U239" s="388"/>
      <c r="V239" s="388"/>
      <c r="W239" s="388"/>
      <c r="X239" s="388"/>
      <c r="Y239" s="388"/>
      <c r="Z239" s="388"/>
      <c r="AA239" s="388"/>
      <c r="AB239" s="388"/>
      <c r="AI239" s="346"/>
      <c r="AJ239" s="346"/>
      <c r="AK239" s="346"/>
      <c r="AL239" s="346"/>
      <c r="AM239" s="346"/>
      <c r="AN239" s="346"/>
    </row>
    <row r="240" spans="1:40" ht="12.75" customHeight="1" x14ac:dyDescent="0.2">
      <c r="B240" s="365"/>
      <c r="C240" s="388"/>
      <c r="D240" s="388"/>
      <c r="E240" s="388"/>
      <c r="F240" s="388"/>
      <c r="G240" s="388"/>
      <c r="H240" s="388"/>
      <c r="I240" s="388"/>
      <c r="J240" s="388"/>
      <c r="K240" s="388"/>
      <c r="L240" s="388"/>
      <c r="M240" s="388"/>
      <c r="N240" s="388"/>
      <c r="O240" s="388"/>
      <c r="P240" s="388"/>
      <c r="Q240" s="388"/>
      <c r="R240" s="388"/>
      <c r="S240" s="388"/>
      <c r="T240" s="388"/>
      <c r="U240" s="388"/>
      <c r="V240" s="388"/>
      <c r="W240" s="388"/>
      <c r="X240" s="388"/>
      <c r="Y240" s="388"/>
      <c r="Z240" s="388"/>
      <c r="AA240" s="388"/>
      <c r="AB240" s="388"/>
      <c r="AI240" s="346"/>
      <c r="AJ240" s="346"/>
      <c r="AK240" s="346"/>
      <c r="AL240" s="346"/>
      <c r="AM240" s="346"/>
      <c r="AN240" s="346"/>
    </row>
    <row r="241" spans="1:40" s="358" customFormat="1" ht="23.1" customHeight="1" x14ac:dyDescent="0.2">
      <c r="A241" s="356"/>
      <c r="B241" s="366" t="s">
        <v>353</v>
      </c>
      <c r="C241" s="848" t="s">
        <v>1085</v>
      </c>
      <c r="D241" s="848"/>
      <c r="E241" s="848"/>
      <c r="F241" s="848"/>
      <c r="G241" s="848"/>
      <c r="H241" s="848"/>
      <c r="I241" s="848"/>
      <c r="J241" s="848"/>
      <c r="K241" s="848"/>
      <c r="L241" s="848"/>
      <c r="M241" s="848"/>
      <c r="N241" s="848"/>
      <c r="O241" s="848"/>
      <c r="P241" s="848"/>
      <c r="Q241" s="848"/>
      <c r="R241" s="848"/>
      <c r="S241" s="848"/>
      <c r="T241" s="848"/>
      <c r="U241" s="848"/>
      <c r="V241" s="848"/>
      <c r="W241" s="848"/>
      <c r="X241" s="848"/>
      <c r="Y241" s="848"/>
      <c r="Z241" s="848"/>
      <c r="AA241" s="848"/>
      <c r="AB241" s="848"/>
      <c r="AC241" s="357"/>
      <c r="AD241" s="357"/>
      <c r="AE241" s="357"/>
      <c r="AF241" s="357"/>
      <c r="AG241" s="357"/>
      <c r="AH241" s="357"/>
    </row>
    <row r="242" spans="1:40" ht="12.75" customHeight="1" x14ac:dyDescent="0.2">
      <c r="B242" s="365"/>
      <c r="C242" s="388"/>
      <c r="D242" s="388"/>
      <c r="E242" s="388"/>
      <c r="F242" s="388"/>
      <c r="G242" s="388"/>
      <c r="H242" s="388"/>
      <c r="I242" s="388"/>
      <c r="J242" s="388"/>
      <c r="K242" s="388"/>
      <c r="L242" s="388"/>
      <c r="M242" s="388"/>
      <c r="N242" s="388"/>
      <c r="O242" s="388"/>
      <c r="P242" s="388"/>
      <c r="Q242" s="388"/>
      <c r="R242" s="388"/>
      <c r="S242" s="388"/>
      <c r="T242" s="388"/>
      <c r="U242" s="388"/>
      <c r="V242" s="388"/>
      <c r="W242" s="388"/>
      <c r="X242" s="388"/>
      <c r="Y242" s="388"/>
      <c r="Z242" s="388"/>
      <c r="AA242" s="388"/>
      <c r="AB242" s="388"/>
      <c r="AI242" s="346"/>
      <c r="AJ242" s="346"/>
      <c r="AK242" s="346"/>
      <c r="AL242" s="346"/>
      <c r="AM242" s="346"/>
      <c r="AN242" s="346"/>
    </row>
    <row r="243" spans="1:40" s="373" customFormat="1" ht="15" customHeight="1" x14ac:dyDescent="0.2">
      <c r="A243" s="372"/>
      <c r="B243" s="435"/>
      <c r="C243" s="835" t="s">
        <v>1134</v>
      </c>
      <c r="D243" s="835"/>
      <c r="E243" s="835"/>
      <c r="F243" s="835"/>
      <c r="G243" s="835"/>
      <c r="H243" s="835"/>
      <c r="I243" s="835"/>
      <c r="J243" s="835"/>
      <c r="K243" s="835"/>
      <c r="L243" s="835"/>
      <c r="M243" s="835"/>
      <c r="N243" s="835"/>
      <c r="O243" s="835"/>
      <c r="P243" s="835"/>
      <c r="Q243" s="835"/>
      <c r="R243" s="835"/>
      <c r="S243" s="835"/>
      <c r="T243" s="835"/>
      <c r="U243" s="835"/>
      <c r="V243" s="835"/>
      <c r="W243" s="835"/>
      <c r="X243" s="835"/>
      <c r="Y243" s="835"/>
      <c r="Z243" s="835"/>
      <c r="AA243" s="835"/>
      <c r="AB243" s="835"/>
      <c r="AC243" s="364"/>
      <c r="AD243" s="364"/>
      <c r="AE243" s="364"/>
      <c r="AF243" s="364"/>
      <c r="AG243" s="364"/>
      <c r="AH243" s="364"/>
    </row>
    <row r="244" spans="1:40" ht="12.75" customHeight="1" x14ac:dyDescent="0.2">
      <c r="B244" s="365"/>
      <c r="C244" s="388"/>
      <c r="D244" s="388"/>
      <c r="E244" s="388"/>
      <c r="F244" s="388"/>
      <c r="G244" s="388"/>
      <c r="H244" s="388"/>
      <c r="I244" s="388"/>
      <c r="J244" s="388"/>
      <c r="K244" s="388"/>
      <c r="L244" s="388"/>
      <c r="M244" s="388"/>
      <c r="N244" s="388"/>
      <c r="O244" s="388"/>
      <c r="P244" s="388"/>
      <c r="Q244" s="388"/>
      <c r="R244" s="388"/>
      <c r="S244" s="388"/>
      <c r="T244" s="388"/>
      <c r="U244" s="388"/>
      <c r="V244" s="388"/>
      <c r="W244" s="388"/>
      <c r="X244" s="388"/>
      <c r="Y244" s="388"/>
      <c r="Z244" s="388"/>
      <c r="AA244" s="388"/>
      <c r="AB244" s="388"/>
      <c r="AI244" s="346"/>
      <c r="AJ244" s="346"/>
      <c r="AK244" s="346"/>
      <c r="AL244" s="346"/>
      <c r="AM244" s="346"/>
      <c r="AN244" s="346"/>
    </row>
    <row r="245" spans="1:40" ht="15" customHeight="1" x14ac:dyDescent="0.25">
      <c r="B245" s="517">
        <v>8.1</v>
      </c>
      <c r="C245" s="833" t="s">
        <v>699</v>
      </c>
      <c r="D245" s="833"/>
      <c r="E245" s="833"/>
      <c r="F245" s="833"/>
      <c r="G245" s="833"/>
      <c r="H245" s="833"/>
      <c r="I245" s="833"/>
      <c r="J245" s="833"/>
      <c r="K245" s="833"/>
      <c r="L245" s="833"/>
      <c r="M245" s="833"/>
      <c r="N245" s="833"/>
      <c r="O245" s="833"/>
      <c r="P245" s="833"/>
      <c r="Q245" s="833"/>
      <c r="R245" s="833"/>
      <c r="S245" s="833"/>
      <c r="T245" s="833"/>
      <c r="U245" s="833"/>
      <c r="V245" s="833"/>
      <c r="W245" s="833"/>
      <c r="X245" s="833"/>
      <c r="Y245" s="833"/>
      <c r="Z245" s="833"/>
      <c r="AA245" s="833"/>
      <c r="AB245" s="833"/>
      <c r="AI245" s="346"/>
      <c r="AJ245" s="346"/>
      <c r="AK245" s="346"/>
      <c r="AL245" s="346"/>
      <c r="AM245" s="346"/>
      <c r="AN245" s="346"/>
    </row>
    <row r="246" spans="1:40" s="373" customFormat="1" ht="30" customHeight="1" x14ac:dyDescent="0.2">
      <c r="A246" s="372"/>
      <c r="B246" s="435"/>
      <c r="C246" s="832" t="s">
        <v>1135</v>
      </c>
      <c r="D246" s="832"/>
      <c r="E246" s="832"/>
      <c r="F246" s="832"/>
      <c r="G246" s="832"/>
      <c r="H246" s="832"/>
      <c r="I246" s="832"/>
      <c r="J246" s="832"/>
      <c r="K246" s="832"/>
      <c r="L246" s="832"/>
      <c r="M246" s="832"/>
      <c r="N246" s="832"/>
      <c r="O246" s="832"/>
      <c r="P246" s="832"/>
      <c r="Q246" s="832"/>
      <c r="R246" s="832"/>
      <c r="S246" s="832"/>
      <c r="T246" s="832"/>
      <c r="U246" s="832"/>
      <c r="V246" s="832"/>
      <c r="W246" s="832"/>
      <c r="X246" s="832"/>
      <c r="Y246" s="832"/>
      <c r="Z246" s="832"/>
      <c r="AA246" s="832"/>
      <c r="AB246" s="832"/>
      <c r="AC246" s="364"/>
      <c r="AD246" s="364"/>
      <c r="AE246" s="364"/>
      <c r="AF246" s="364"/>
      <c r="AG246" s="364"/>
      <c r="AH246" s="364"/>
    </row>
    <row r="247" spans="1:40" ht="12.75" customHeight="1" x14ac:dyDescent="0.2">
      <c r="B247" s="365"/>
      <c r="C247" s="388"/>
      <c r="D247" s="388"/>
      <c r="E247" s="388"/>
      <c r="F247" s="388"/>
      <c r="G247" s="388"/>
      <c r="H247" s="388"/>
      <c r="I247" s="388"/>
      <c r="J247" s="388"/>
      <c r="K247" s="388"/>
      <c r="L247" s="388"/>
      <c r="M247" s="388"/>
      <c r="N247" s="388"/>
      <c r="O247" s="388"/>
      <c r="P247" s="388"/>
      <c r="Q247" s="388"/>
      <c r="R247" s="388"/>
      <c r="S247" s="388"/>
      <c r="T247" s="388"/>
      <c r="U247" s="388"/>
      <c r="V247" s="388"/>
      <c r="W247" s="388"/>
      <c r="X247" s="388"/>
      <c r="Y247" s="388"/>
      <c r="Z247" s="388"/>
      <c r="AA247" s="388"/>
      <c r="AB247" s="388"/>
      <c r="AI247" s="346"/>
      <c r="AJ247" s="346"/>
      <c r="AK247" s="346"/>
      <c r="AL247" s="346"/>
      <c r="AM247" s="346"/>
      <c r="AN247" s="346"/>
    </row>
    <row r="248" spans="1:40" ht="12.75" customHeight="1" x14ac:dyDescent="0.2">
      <c r="B248" s="365"/>
      <c r="C248" s="388"/>
      <c r="D248" s="388"/>
      <c r="E248" s="388"/>
      <c r="F248" s="388"/>
      <c r="G248" s="388"/>
      <c r="H248" s="388"/>
      <c r="I248" s="388"/>
      <c r="J248" s="388"/>
      <c r="K248" s="388"/>
      <c r="L248" s="388"/>
      <c r="M248" s="388"/>
      <c r="N248" s="388"/>
      <c r="O248" s="388"/>
      <c r="P248" s="388"/>
      <c r="Q248" s="388"/>
      <c r="R248" s="388"/>
      <c r="S248" s="388"/>
      <c r="T248" s="388"/>
      <c r="U248" s="388"/>
      <c r="V248" s="388"/>
      <c r="W248" s="388"/>
      <c r="X248" s="388"/>
      <c r="Y248" s="388"/>
      <c r="Z248" s="388"/>
      <c r="AA248" s="388"/>
      <c r="AB248" s="388"/>
      <c r="AI248" s="346"/>
      <c r="AJ248" s="346"/>
      <c r="AK248" s="346"/>
      <c r="AL248" s="346"/>
      <c r="AM248" s="346"/>
      <c r="AN248" s="346"/>
    </row>
    <row r="249" spans="1:40" s="358" customFormat="1" ht="23.1" customHeight="1" x14ac:dyDescent="0.2">
      <c r="A249" s="356"/>
      <c r="B249" s="366" t="s">
        <v>354</v>
      </c>
      <c r="C249" s="848" t="s">
        <v>1086</v>
      </c>
      <c r="D249" s="848"/>
      <c r="E249" s="848"/>
      <c r="F249" s="848"/>
      <c r="G249" s="848"/>
      <c r="H249" s="848"/>
      <c r="I249" s="848"/>
      <c r="J249" s="848"/>
      <c r="K249" s="848"/>
      <c r="L249" s="848"/>
      <c r="M249" s="848"/>
      <c r="N249" s="848"/>
      <c r="O249" s="848"/>
      <c r="P249" s="848"/>
      <c r="Q249" s="848"/>
      <c r="R249" s="848"/>
      <c r="S249" s="848"/>
      <c r="T249" s="848"/>
      <c r="U249" s="848"/>
      <c r="V249" s="848"/>
      <c r="W249" s="848"/>
      <c r="X249" s="848"/>
      <c r="Y249" s="848"/>
      <c r="Z249" s="848"/>
      <c r="AA249" s="848"/>
      <c r="AB249" s="848"/>
      <c r="AD249" s="357"/>
      <c r="AE249" s="357"/>
      <c r="AF249" s="357"/>
      <c r="AG249" s="357"/>
      <c r="AH249" s="357"/>
    </row>
    <row r="250" spans="1:40" ht="12.75" customHeight="1" x14ac:dyDescent="0.2">
      <c r="B250" s="365"/>
      <c r="C250" s="388"/>
      <c r="D250" s="388"/>
      <c r="E250" s="388"/>
      <c r="F250" s="388"/>
      <c r="G250" s="388"/>
      <c r="H250" s="388"/>
      <c r="I250" s="388"/>
      <c r="J250" s="388"/>
      <c r="K250" s="388"/>
      <c r="L250" s="388"/>
      <c r="M250" s="388"/>
      <c r="N250" s="388"/>
      <c r="O250" s="388"/>
      <c r="P250" s="388"/>
      <c r="Q250" s="388"/>
      <c r="R250" s="388"/>
      <c r="S250" s="388"/>
      <c r="T250" s="388"/>
      <c r="U250" s="388"/>
      <c r="V250" s="388"/>
      <c r="W250" s="388"/>
      <c r="X250" s="388"/>
      <c r="Y250" s="388"/>
      <c r="Z250" s="388"/>
      <c r="AA250" s="388"/>
      <c r="AB250" s="388"/>
      <c r="AI250" s="346"/>
      <c r="AJ250" s="346"/>
      <c r="AK250" s="346"/>
      <c r="AL250" s="346"/>
      <c r="AM250" s="346"/>
      <c r="AN250" s="346"/>
    </row>
    <row r="251" spans="1:40" ht="15" customHeight="1" x14ac:dyDescent="0.25">
      <c r="B251" s="517">
        <v>9.1</v>
      </c>
      <c r="C251" s="833" t="s">
        <v>700</v>
      </c>
      <c r="D251" s="833"/>
      <c r="E251" s="833"/>
      <c r="F251" s="833"/>
      <c r="G251" s="833"/>
      <c r="H251" s="833"/>
      <c r="I251" s="833"/>
      <c r="J251" s="833"/>
      <c r="K251" s="833"/>
      <c r="L251" s="833"/>
      <c r="M251" s="833"/>
      <c r="N251" s="833"/>
      <c r="O251" s="833"/>
      <c r="P251" s="833"/>
      <c r="Q251" s="833"/>
      <c r="R251" s="833"/>
      <c r="S251" s="833"/>
      <c r="T251" s="833"/>
      <c r="U251" s="833"/>
      <c r="V251" s="833"/>
      <c r="W251" s="833"/>
      <c r="X251" s="833"/>
      <c r="Y251" s="833"/>
      <c r="Z251" s="833"/>
      <c r="AA251" s="833"/>
      <c r="AB251" s="833"/>
      <c r="AI251" s="346"/>
      <c r="AJ251" s="346"/>
      <c r="AK251" s="346"/>
      <c r="AL251" s="346"/>
      <c r="AM251" s="346"/>
      <c r="AN251" s="346"/>
    </row>
    <row r="252" spans="1:40" s="373" customFormat="1" ht="15" customHeight="1" x14ac:dyDescent="0.2">
      <c r="A252" s="372"/>
      <c r="B252" s="435"/>
      <c r="C252" s="867" t="s">
        <v>1221</v>
      </c>
      <c r="D252" s="867"/>
      <c r="E252" s="867"/>
      <c r="F252" s="867"/>
      <c r="G252" s="867"/>
      <c r="H252" s="867"/>
      <c r="I252" s="868"/>
      <c r="J252" s="868"/>
      <c r="K252" s="868"/>
      <c r="L252" s="868"/>
      <c r="M252" s="868"/>
      <c r="N252" s="868"/>
      <c r="O252" s="868"/>
      <c r="P252" s="868"/>
      <c r="Q252" s="868"/>
      <c r="R252" s="868"/>
      <c r="S252" s="868"/>
      <c r="T252" s="868"/>
      <c r="U252" s="868"/>
      <c r="V252" s="868"/>
      <c r="W252" s="868"/>
      <c r="X252" s="868"/>
      <c r="Y252" s="868"/>
      <c r="Z252" s="868"/>
      <c r="AA252" s="868"/>
      <c r="AB252" s="868"/>
      <c r="AC252" s="364"/>
      <c r="AD252" s="364"/>
      <c r="AE252" s="364"/>
      <c r="AF252" s="364"/>
      <c r="AG252" s="364"/>
      <c r="AH252" s="364"/>
    </row>
    <row r="253" spans="1:40" ht="12.75" customHeight="1" x14ac:dyDescent="0.2">
      <c r="B253" s="365"/>
      <c r="C253" s="546"/>
      <c r="D253" s="546"/>
      <c r="E253" s="546"/>
      <c r="F253" s="546"/>
      <c r="G253" s="546"/>
      <c r="H253" s="546"/>
      <c r="I253" s="546"/>
      <c r="J253" s="546"/>
      <c r="K253" s="546"/>
      <c r="L253" s="546"/>
      <c r="M253" s="546"/>
      <c r="N253" s="546"/>
      <c r="O253" s="546"/>
      <c r="P253" s="546"/>
      <c r="Q253" s="546"/>
      <c r="R253" s="546"/>
      <c r="S253" s="546"/>
      <c r="T253" s="546"/>
      <c r="U253" s="546"/>
      <c r="V253" s="546"/>
      <c r="W253" s="546"/>
      <c r="X253" s="546"/>
      <c r="Y253" s="546"/>
      <c r="Z253" s="546"/>
      <c r="AA253" s="546"/>
      <c r="AB253" s="546"/>
      <c r="AI253" s="346"/>
      <c r="AJ253" s="346"/>
      <c r="AK253" s="346"/>
      <c r="AL253" s="346"/>
      <c r="AM253" s="346"/>
      <c r="AN253" s="346"/>
    </row>
    <row r="254" spans="1:40" ht="18" customHeight="1" x14ac:dyDescent="0.2">
      <c r="B254" s="365"/>
      <c r="C254" s="878"/>
      <c r="D254" s="879"/>
      <c r="E254" s="879"/>
      <c r="F254" s="879"/>
      <c r="G254" s="879"/>
      <c r="H254" s="879"/>
      <c r="I254" s="879"/>
      <c r="J254" s="879"/>
      <c r="K254" s="882" t="s">
        <v>1222</v>
      </c>
      <c r="L254" s="882"/>
      <c r="M254" s="882"/>
      <c r="N254" s="882"/>
      <c r="O254" s="882"/>
      <c r="P254" s="882"/>
      <c r="Q254" s="882"/>
      <c r="R254" s="882"/>
      <c r="S254" s="882"/>
      <c r="T254" s="882"/>
      <c r="U254" s="882"/>
      <c r="V254" s="882"/>
      <c r="W254" s="882"/>
      <c r="X254" s="882"/>
      <c r="Y254" s="882"/>
      <c r="Z254" s="882"/>
      <c r="AA254" s="882"/>
      <c r="AB254" s="883"/>
    </row>
    <row r="255" spans="1:40" ht="18" customHeight="1" x14ac:dyDescent="0.25">
      <c r="B255" s="365"/>
      <c r="C255" s="880"/>
      <c r="D255" s="881"/>
      <c r="E255" s="881"/>
      <c r="F255" s="881"/>
      <c r="G255" s="881"/>
      <c r="H255" s="881"/>
      <c r="I255" s="881"/>
      <c r="J255" s="881"/>
      <c r="K255" s="884" t="s">
        <v>1223</v>
      </c>
      <c r="L255" s="884"/>
      <c r="M255" s="884"/>
      <c r="N255" s="884"/>
      <c r="O255" s="884"/>
      <c r="P255" s="884"/>
      <c r="Q255" s="884" t="s">
        <v>1224</v>
      </c>
      <c r="R255" s="884"/>
      <c r="S255" s="884"/>
      <c r="T255" s="884"/>
      <c r="U255" s="884"/>
      <c r="V255" s="884"/>
      <c r="W255" s="884" t="s">
        <v>1225</v>
      </c>
      <c r="X255" s="884"/>
      <c r="Y255" s="884"/>
      <c r="Z255" s="884"/>
      <c r="AA255" s="884"/>
      <c r="AB255" s="884"/>
    </row>
    <row r="256" spans="1:40" ht="41.25" customHeight="1" x14ac:dyDescent="0.2">
      <c r="B256" s="365"/>
      <c r="C256" s="885" t="s">
        <v>1226</v>
      </c>
      <c r="D256" s="886"/>
      <c r="E256" s="886"/>
      <c r="F256" s="886"/>
      <c r="G256" s="875" t="s">
        <v>1269</v>
      </c>
      <c r="H256" s="876"/>
      <c r="I256" s="876" t="s">
        <v>1227</v>
      </c>
      <c r="J256" s="877"/>
      <c r="K256" s="872" t="s">
        <v>1274</v>
      </c>
      <c r="L256" s="873"/>
      <c r="M256" s="873"/>
      <c r="N256" s="873"/>
      <c r="O256" s="873"/>
      <c r="P256" s="874"/>
      <c r="Q256" s="872" t="s">
        <v>1228</v>
      </c>
      <c r="R256" s="873"/>
      <c r="S256" s="873"/>
      <c r="T256" s="873"/>
      <c r="U256" s="873"/>
      <c r="V256" s="874"/>
      <c r="W256" s="872" t="s">
        <v>1271</v>
      </c>
      <c r="X256" s="873"/>
      <c r="Y256" s="873"/>
      <c r="Z256" s="873"/>
      <c r="AA256" s="873"/>
      <c r="AB256" s="874"/>
    </row>
    <row r="257" spans="1:40" ht="46.5" customHeight="1" x14ac:dyDescent="0.2">
      <c r="B257" s="365"/>
      <c r="C257" s="887"/>
      <c r="D257" s="888"/>
      <c r="E257" s="888"/>
      <c r="F257" s="888"/>
      <c r="G257" s="875" t="s">
        <v>1270</v>
      </c>
      <c r="H257" s="876"/>
      <c r="I257" s="876" t="s">
        <v>1229</v>
      </c>
      <c r="J257" s="877"/>
      <c r="K257" s="872" t="s">
        <v>1275</v>
      </c>
      <c r="L257" s="873"/>
      <c r="M257" s="873"/>
      <c r="N257" s="873"/>
      <c r="O257" s="873"/>
      <c r="P257" s="874"/>
      <c r="Q257" s="872" t="s">
        <v>1228</v>
      </c>
      <c r="R257" s="873"/>
      <c r="S257" s="873"/>
      <c r="T257" s="873"/>
      <c r="U257" s="873"/>
      <c r="V257" s="874"/>
      <c r="W257" s="872" t="s">
        <v>1271</v>
      </c>
      <c r="X257" s="873"/>
      <c r="Y257" s="873"/>
      <c r="Z257" s="873"/>
      <c r="AA257" s="873"/>
      <c r="AB257" s="874"/>
    </row>
    <row r="258" spans="1:40" ht="46.5" customHeight="1" x14ac:dyDescent="0.2">
      <c r="B258" s="365"/>
      <c r="C258" s="885" t="s">
        <v>1230</v>
      </c>
      <c r="D258" s="886"/>
      <c r="E258" s="886"/>
      <c r="F258" s="886"/>
      <c r="G258" s="875" t="s">
        <v>1227</v>
      </c>
      <c r="H258" s="876"/>
      <c r="I258" s="876" t="s">
        <v>1227</v>
      </c>
      <c r="J258" s="877"/>
      <c r="K258" s="872" t="s">
        <v>1231</v>
      </c>
      <c r="L258" s="873"/>
      <c r="M258" s="873"/>
      <c r="N258" s="873"/>
      <c r="O258" s="873"/>
      <c r="P258" s="874"/>
      <c r="Q258" s="872" t="s">
        <v>1232</v>
      </c>
      <c r="R258" s="873"/>
      <c r="S258" s="873"/>
      <c r="T258" s="873"/>
      <c r="U258" s="873"/>
      <c r="V258" s="874"/>
      <c r="W258" s="872" t="s">
        <v>1273</v>
      </c>
      <c r="X258" s="873"/>
      <c r="Y258" s="873"/>
      <c r="Z258" s="873"/>
      <c r="AA258" s="873"/>
      <c r="AB258" s="874"/>
    </row>
    <row r="259" spans="1:40" ht="46.5" customHeight="1" x14ac:dyDescent="0.2">
      <c r="B259" s="365"/>
      <c r="C259" s="887"/>
      <c r="D259" s="888"/>
      <c r="E259" s="888"/>
      <c r="F259" s="888"/>
      <c r="G259" s="875" t="s">
        <v>1229</v>
      </c>
      <c r="H259" s="876"/>
      <c r="I259" s="876" t="s">
        <v>1229</v>
      </c>
      <c r="J259" s="877"/>
      <c r="K259" s="872" t="s">
        <v>1276</v>
      </c>
      <c r="L259" s="873"/>
      <c r="M259" s="873"/>
      <c r="N259" s="873"/>
      <c r="O259" s="873"/>
      <c r="P259" s="874"/>
      <c r="Q259" s="872" t="s">
        <v>1232</v>
      </c>
      <c r="R259" s="873"/>
      <c r="S259" s="873"/>
      <c r="T259" s="873"/>
      <c r="U259" s="873"/>
      <c r="V259" s="874"/>
      <c r="W259" s="872" t="s">
        <v>1272</v>
      </c>
      <c r="X259" s="873"/>
      <c r="Y259" s="873"/>
      <c r="Z259" s="873"/>
      <c r="AA259" s="873"/>
      <c r="AB259" s="874"/>
    </row>
    <row r="260" spans="1:40" ht="46.5" customHeight="1" x14ac:dyDescent="0.2">
      <c r="B260" s="365"/>
      <c r="C260" s="885" t="s">
        <v>1233</v>
      </c>
      <c r="D260" s="886"/>
      <c r="E260" s="886"/>
      <c r="F260" s="886"/>
      <c r="G260" s="875" t="s">
        <v>1227</v>
      </c>
      <c r="H260" s="876"/>
      <c r="I260" s="876" t="s">
        <v>1227</v>
      </c>
      <c r="J260" s="877"/>
      <c r="K260" s="872" t="s">
        <v>1232</v>
      </c>
      <c r="L260" s="873"/>
      <c r="M260" s="873"/>
      <c r="N260" s="873"/>
      <c r="O260" s="873"/>
      <c r="P260" s="874"/>
      <c r="Q260" s="872" t="s">
        <v>1228</v>
      </c>
      <c r="R260" s="873"/>
      <c r="S260" s="873"/>
      <c r="T260" s="873"/>
      <c r="U260" s="873"/>
      <c r="V260" s="874"/>
      <c r="W260" s="872" t="s">
        <v>1271</v>
      </c>
      <c r="X260" s="873"/>
      <c r="Y260" s="873"/>
      <c r="Z260" s="873"/>
      <c r="AA260" s="873"/>
      <c r="AB260" s="874"/>
    </row>
    <row r="261" spans="1:40" ht="46.5" customHeight="1" x14ac:dyDescent="0.2">
      <c r="B261" s="365"/>
      <c r="C261" s="887"/>
      <c r="D261" s="888"/>
      <c r="E261" s="888"/>
      <c r="F261" s="888"/>
      <c r="G261" s="875" t="s">
        <v>1229</v>
      </c>
      <c r="H261" s="876"/>
      <c r="I261" s="876" t="s">
        <v>1229</v>
      </c>
      <c r="J261" s="877"/>
      <c r="K261" s="872" t="s">
        <v>1232</v>
      </c>
      <c r="L261" s="873"/>
      <c r="M261" s="873"/>
      <c r="N261" s="873"/>
      <c r="O261" s="873"/>
      <c r="P261" s="874"/>
      <c r="Q261" s="872" t="s">
        <v>1228</v>
      </c>
      <c r="R261" s="873"/>
      <c r="S261" s="873"/>
      <c r="T261" s="873"/>
      <c r="U261" s="873"/>
      <c r="V261" s="874"/>
      <c r="W261" s="872" t="s">
        <v>1271</v>
      </c>
      <c r="X261" s="873"/>
      <c r="Y261" s="873"/>
      <c r="Z261" s="873"/>
      <c r="AA261" s="873"/>
      <c r="AB261" s="874"/>
    </row>
    <row r="262" spans="1:40" ht="46.5" customHeight="1" x14ac:dyDescent="0.2">
      <c r="B262" s="365"/>
      <c r="C262" s="885" t="s">
        <v>1234</v>
      </c>
      <c r="D262" s="886"/>
      <c r="E262" s="886"/>
      <c r="F262" s="886"/>
      <c r="G262" s="875" t="s">
        <v>1227</v>
      </c>
      <c r="H262" s="876"/>
      <c r="I262" s="876" t="s">
        <v>1227</v>
      </c>
      <c r="J262" s="877"/>
      <c r="K262" s="872" t="s">
        <v>1235</v>
      </c>
      <c r="L262" s="873"/>
      <c r="M262" s="873"/>
      <c r="N262" s="873"/>
      <c r="O262" s="873"/>
      <c r="P262" s="874"/>
      <c r="Q262" s="872" t="s">
        <v>1236</v>
      </c>
      <c r="R262" s="873"/>
      <c r="S262" s="873"/>
      <c r="T262" s="873"/>
      <c r="U262" s="873"/>
      <c r="V262" s="874"/>
      <c r="W262" s="872" t="s">
        <v>1237</v>
      </c>
      <c r="X262" s="873"/>
      <c r="Y262" s="873"/>
      <c r="Z262" s="873"/>
      <c r="AA262" s="873"/>
      <c r="AB262" s="874"/>
    </row>
    <row r="263" spans="1:40" ht="46.5" customHeight="1" x14ac:dyDescent="0.2">
      <c r="B263" s="365"/>
      <c r="C263" s="891"/>
      <c r="D263" s="892"/>
      <c r="E263" s="892"/>
      <c r="F263" s="892"/>
      <c r="G263" s="875" t="s">
        <v>1229</v>
      </c>
      <c r="H263" s="876"/>
      <c r="I263" s="876" t="s">
        <v>1229</v>
      </c>
      <c r="J263" s="877"/>
      <c r="K263" s="893" t="s">
        <v>1238</v>
      </c>
      <c r="L263" s="894"/>
      <c r="M263" s="894"/>
      <c r="N263" s="894"/>
      <c r="O263" s="894"/>
      <c r="P263" s="895"/>
      <c r="Q263" s="893" t="s">
        <v>1236</v>
      </c>
      <c r="R263" s="894"/>
      <c r="S263" s="894"/>
      <c r="T263" s="894"/>
      <c r="U263" s="894"/>
      <c r="V263" s="895"/>
      <c r="W263" s="893" t="s">
        <v>1239</v>
      </c>
      <c r="X263" s="894"/>
      <c r="Y263" s="894"/>
      <c r="Z263" s="894"/>
      <c r="AA263" s="894"/>
      <c r="AB263" s="895"/>
    </row>
    <row r="264" spans="1:40" ht="12.75" customHeight="1" x14ac:dyDescent="0.2">
      <c r="B264" s="365"/>
      <c r="C264" s="145"/>
      <c r="D264" s="145"/>
      <c r="E264" s="145"/>
      <c r="F264" s="145"/>
      <c r="G264" s="145"/>
      <c r="H264" s="145"/>
      <c r="I264" s="145"/>
      <c r="J264" s="145"/>
      <c r="K264" s="145"/>
      <c r="L264" s="145"/>
      <c r="M264" s="145"/>
      <c r="N264" s="145"/>
      <c r="O264" s="145"/>
      <c r="P264" s="145"/>
      <c r="Q264" s="145"/>
      <c r="R264" s="145"/>
      <c r="S264" s="145"/>
      <c r="T264" s="145"/>
      <c r="U264" s="145"/>
      <c r="V264" s="145"/>
      <c r="W264" s="145"/>
      <c r="X264" s="145"/>
      <c r="Y264" s="145"/>
      <c r="Z264" s="534"/>
      <c r="AA264" s="145"/>
      <c r="AB264" s="145"/>
    </row>
    <row r="265" spans="1:40" ht="15" customHeight="1" x14ac:dyDescent="0.2">
      <c r="B265" s="365"/>
      <c r="C265" s="832" t="s">
        <v>1240</v>
      </c>
      <c r="D265" s="832"/>
      <c r="E265" s="832"/>
      <c r="F265" s="832"/>
      <c r="G265" s="832"/>
      <c r="H265" s="832"/>
      <c r="I265" s="832"/>
      <c r="J265" s="832"/>
      <c r="K265" s="832"/>
      <c r="L265" s="832"/>
      <c r="M265" s="832"/>
      <c r="N265" s="832"/>
      <c r="O265" s="832"/>
      <c r="P265" s="832"/>
      <c r="Q265" s="832"/>
      <c r="R265" s="832"/>
      <c r="S265" s="832"/>
      <c r="T265" s="832"/>
      <c r="U265" s="832"/>
      <c r="V265" s="832"/>
      <c r="W265" s="832"/>
      <c r="X265" s="832"/>
      <c r="Y265" s="832"/>
      <c r="Z265" s="832"/>
      <c r="AA265" s="832"/>
      <c r="AB265" s="832"/>
    </row>
    <row r="266" spans="1:40" s="373" customFormat="1" ht="30" customHeight="1" x14ac:dyDescent="0.2">
      <c r="A266" s="372"/>
      <c r="B266" s="435"/>
      <c r="C266" s="832" t="s">
        <v>1241</v>
      </c>
      <c r="D266" s="832"/>
      <c r="E266" s="832"/>
      <c r="F266" s="832"/>
      <c r="G266" s="832"/>
      <c r="H266" s="832"/>
      <c r="I266" s="832"/>
      <c r="J266" s="832"/>
      <c r="K266" s="832"/>
      <c r="L266" s="832"/>
      <c r="M266" s="832"/>
      <c r="N266" s="832"/>
      <c r="O266" s="832"/>
      <c r="P266" s="832"/>
      <c r="Q266" s="832"/>
      <c r="R266" s="832"/>
      <c r="S266" s="832"/>
      <c r="T266" s="832"/>
      <c r="U266" s="832"/>
      <c r="V266" s="832"/>
      <c r="W266" s="832"/>
      <c r="X266" s="832"/>
      <c r="Y266" s="832"/>
      <c r="Z266" s="832"/>
      <c r="AA266" s="832"/>
      <c r="AB266" s="832"/>
      <c r="AC266" s="364"/>
      <c r="AD266" s="364"/>
      <c r="AE266" s="364"/>
      <c r="AF266" s="364"/>
      <c r="AG266" s="364"/>
      <c r="AH266" s="364"/>
      <c r="AI266" s="364"/>
      <c r="AJ266" s="364"/>
      <c r="AK266" s="364"/>
      <c r="AL266" s="364"/>
      <c r="AM266" s="364"/>
      <c r="AN266" s="364"/>
    </row>
  </sheetData>
  <sheetProtection sheet="1" objects="1" scenarios="1"/>
  <mergeCells count="175">
    <mergeCell ref="G2:AA2"/>
    <mergeCell ref="G3:AA3"/>
    <mergeCell ref="C265:AB265"/>
    <mergeCell ref="C266:AB266"/>
    <mergeCell ref="C262:F263"/>
    <mergeCell ref="G262:J262"/>
    <mergeCell ref="K262:P262"/>
    <mergeCell ref="Q262:V262"/>
    <mergeCell ref="W262:AB262"/>
    <mergeCell ref="G263:J263"/>
    <mergeCell ref="K263:P263"/>
    <mergeCell ref="Q263:V263"/>
    <mergeCell ref="W263:AB263"/>
    <mergeCell ref="C260:F261"/>
    <mergeCell ref="G260:J260"/>
    <mergeCell ref="K260:P260"/>
    <mergeCell ref="Q260:V260"/>
    <mergeCell ref="W260:AB260"/>
    <mergeCell ref="G261:J261"/>
    <mergeCell ref="K261:P261"/>
    <mergeCell ref="Q261:V261"/>
    <mergeCell ref="W261:AB261"/>
    <mergeCell ref="C258:F259"/>
    <mergeCell ref="G258:J258"/>
    <mergeCell ref="K258:P258"/>
    <mergeCell ref="Q258:V258"/>
    <mergeCell ref="W258:AB258"/>
    <mergeCell ref="G259:J259"/>
    <mergeCell ref="K259:P259"/>
    <mergeCell ref="Q259:V259"/>
    <mergeCell ref="W259:AB259"/>
    <mergeCell ref="C254:J255"/>
    <mergeCell ref="K254:AB254"/>
    <mergeCell ref="K255:P255"/>
    <mergeCell ref="Q255:V255"/>
    <mergeCell ref="W255:AB255"/>
    <mergeCell ref="C256:F257"/>
    <mergeCell ref="G256:J256"/>
    <mergeCell ref="K256:P256"/>
    <mergeCell ref="Q256:V256"/>
    <mergeCell ref="W256:AB256"/>
    <mergeCell ref="G257:J257"/>
    <mergeCell ref="K257:P257"/>
    <mergeCell ref="Q257:V257"/>
    <mergeCell ref="W257:AB257"/>
    <mergeCell ref="C205:AB205"/>
    <mergeCell ref="C207:AB207"/>
    <mergeCell ref="C209:AB209"/>
    <mergeCell ref="C217:AB217"/>
    <mergeCell ref="C219:AB219"/>
    <mergeCell ref="C198:AB198"/>
    <mergeCell ref="C199:AB199"/>
    <mergeCell ref="C206:AB206"/>
    <mergeCell ref="C208:AB208"/>
    <mergeCell ref="C226:AB226"/>
    <mergeCell ref="C227:AB227"/>
    <mergeCell ref="C230:AB230"/>
    <mergeCell ref="C228:AB228"/>
    <mergeCell ref="C210:AB210"/>
    <mergeCell ref="C215:AB215"/>
    <mergeCell ref="C216:AB216"/>
    <mergeCell ref="C218:AB218"/>
    <mergeCell ref="C220:AA220"/>
    <mergeCell ref="C224:AB224"/>
    <mergeCell ref="C212:AB212"/>
    <mergeCell ref="C213:AB213"/>
    <mergeCell ref="C251:AB251"/>
    <mergeCell ref="C236:AB236"/>
    <mergeCell ref="C237:AB237"/>
    <mergeCell ref="C238:AB238"/>
    <mergeCell ref="C241:AB241"/>
    <mergeCell ref="C243:AB243"/>
    <mergeCell ref="C252:AB252"/>
    <mergeCell ref="C245:AB245"/>
    <mergeCell ref="C246:AB246"/>
    <mergeCell ref="C180:AB180"/>
    <mergeCell ref="C181:AB181"/>
    <mergeCell ref="C176:AB176"/>
    <mergeCell ref="C179:AB179"/>
    <mergeCell ref="C249:AB249"/>
    <mergeCell ref="C233:AB233"/>
    <mergeCell ref="C234:AB234"/>
    <mergeCell ref="C222:AB222"/>
    <mergeCell ref="C223:AB223"/>
    <mergeCell ref="C229:AB229"/>
    <mergeCell ref="C231:AB231"/>
    <mergeCell ref="C225:AB225"/>
    <mergeCell ref="C182:AB182"/>
    <mergeCell ref="C203:AB203"/>
    <mergeCell ref="C187:AB187"/>
    <mergeCell ref="C188:AB188"/>
    <mergeCell ref="C191:AB191"/>
    <mergeCell ref="C193:AB193"/>
    <mergeCell ref="C195:AB195"/>
    <mergeCell ref="C194:AB194"/>
    <mergeCell ref="C200:AB200"/>
    <mergeCell ref="C202:AB202"/>
    <mergeCell ref="C196:AB196"/>
    <mergeCell ref="C201:AB201"/>
    <mergeCell ref="C172:AB172"/>
    <mergeCell ref="C173:AB173"/>
    <mergeCell ref="C175:AB175"/>
    <mergeCell ref="C178:AB178"/>
    <mergeCell ref="C165:AB165"/>
    <mergeCell ref="C166:AB166"/>
    <mergeCell ref="C168:AB168"/>
    <mergeCell ref="C169:AB169"/>
    <mergeCell ref="C110:AB110"/>
    <mergeCell ref="C111:AB111"/>
    <mergeCell ref="C113:AB113"/>
    <mergeCell ref="C116:AB116"/>
    <mergeCell ref="C170:AB170"/>
    <mergeCell ref="C121:AB121"/>
    <mergeCell ref="C123:AB123"/>
    <mergeCell ref="C5:AB5"/>
    <mergeCell ref="C7:AB7"/>
    <mergeCell ref="C8:AB8"/>
    <mergeCell ref="C11:AB11"/>
    <mergeCell ref="C12:AB12"/>
    <mergeCell ref="C14:AB14"/>
    <mergeCell ref="C15:AB15"/>
    <mergeCell ref="C9:AB9"/>
    <mergeCell ref="C74:AB74"/>
    <mergeCell ref="C21:AB21"/>
    <mergeCell ref="C23:AB23"/>
    <mergeCell ref="C24:AB24"/>
    <mergeCell ref="C26:AB26"/>
    <mergeCell ref="K29:AB29"/>
    <mergeCell ref="C29:J29"/>
    <mergeCell ref="C27:AB27"/>
    <mergeCell ref="C28:AB28"/>
    <mergeCell ref="C33:J33"/>
    <mergeCell ref="C36:AB36"/>
    <mergeCell ref="C38:AB38"/>
    <mergeCell ref="C68:AB68"/>
    <mergeCell ref="C69:AB69"/>
    <mergeCell ref="C72:AB72"/>
    <mergeCell ref="K32:AB33"/>
    <mergeCell ref="C17:AB17"/>
    <mergeCell ref="C18:AB18"/>
    <mergeCell ref="C20:AB20"/>
    <mergeCell ref="C75:AB75"/>
    <mergeCell ref="C77:AB77"/>
    <mergeCell ref="C79:AB79"/>
    <mergeCell ref="C85:AB85"/>
    <mergeCell ref="C87:AB87"/>
    <mergeCell ref="C81:AB81"/>
    <mergeCell ref="C80:AB80"/>
    <mergeCell ref="C31:J31"/>
    <mergeCell ref="C32:J32"/>
    <mergeCell ref="C71:AB71"/>
    <mergeCell ref="C88:AB88"/>
    <mergeCell ref="C89:AB89"/>
    <mergeCell ref="C90:AB90"/>
    <mergeCell ref="C92:K92"/>
    <mergeCell ref="C183:AB183"/>
    <mergeCell ref="C184:AB184"/>
    <mergeCell ref="C185:AB185"/>
    <mergeCell ref="C82:AB82"/>
    <mergeCell ref="C84:AB84"/>
    <mergeCell ref="C118:AB118"/>
    <mergeCell ref="C97:AB97"/>
    <mergeCell ref="C99:AB99"/>
    <mergeCell ref="C100:AB100"/>
    <mergeCell ref="C102:AB102"/>
    <mergeCell ref="C103:AB103"/>
    <mergeCell ref="C105:AB105"/>
    <mergeCell ref="C91:AB91"/>
    <mergeCell ref="C93:AB93"/>
    <mergeCell ref="C112:AB112"/>
    <mergeCell ref="C95:AB95"/>
    <mergeCell ref="C96:AB96"/>
    <mergeCell ref="C107:AB107"/>
    <mergeCell ref="C108:AB108"/>
    <mergeCell ref="C109:AB109"/>
  </mergeCells>
  <hyperlinks>
    <hyperlink ref="B36" location="Metadata!A1" display="2."/>
    <hyperlink ref="B116" location="Overview!A1" display="3."/>
    <hyperlink ref="B121" location="'INQ-A30.MELD'!A1" display="6."/>
    <hyperlink ref="B191" location="'INQ-A40.MELD'!A1" display="7."/>
    <hyperlink ref="B241" location="'INQ-A50.MELD'!A1" display="8."/>
    <hyperlink ref="B249" location="'INQ-A60.MELD'!A1" display="9."/>
    <hyperlink ref="B74" location="Grunddaten_2.3" display="Grunddaten_2.3"/>
    <hyperlink ref="B79" location="Grunddaten_2.4" display="Grunddaten_2.4"/>
    <hyperlink ref="B84" location="Grunddaten_2.5" display="Grunddaten_2.5"/>
    <hyperlink ref="B95" location="Grunddaten_2.6" display="Grunddaten_2.6"/>
    <hyperlink ref="B99" location="Grunddaten_2.7" display="Grunddaten_2.7"/>
    <hyperlink ref="B102" location="Grunddaten_2.8" display="Grunddaten_2.8"/>
    <hyperlink ref="C9" r:id="rId1" location="t7"/>
  </hyperlinks>
  <pageMargins left="0.70866141732283472" right="0.59055118110236227" top="0.78740157480314965" bottom="0.78740157480314965" header="0.31496062992125984" footer="0.31496062992125984"/>
  <pageSetup paperSize="9" scale="56" orientation="portrait" r:id="rId2"/>
  <headerFooter>
    <oddFooter>&amp;L&amp;"Arial,Fett"SNB&amp;C&amp;D&amp;RSeite &amp;P</oddFooter>
  </headerFooter>
  <rowBreaks count="4" manualBreakCount="4">
    <brk id="73" max="16383" man="1"/>
    <brk id="120" max="16383" man="1"/>
    <brk id="190" max="16383" man="1"/>
    <brk id="240" max="1638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5"/>
  <sheetViews>
    <sheetView showGridLines="0" showRowColHeaders="0" zoomScale="80" zoomScaleNormal="80" workbookViewId="0">
      <selection activeCell="H3" sqref="H3"/>
    </sheetView>
  </sheetViews>
  <sheetFormatPr baseColWidth="10" defaultColWidth="9.140625" defaultRowHeight="14.25" x14ac:dyDescent="0.2"/>
  <cols>
    <col min="1" max="1" width="0.85546875" style="19" customWidth="1"/>
    <col min="2" max="2" width="15.7109375" style="19" customWidth="1"/>
    <col min="3" max="3" width="21.7109375" style="19" customWidth="1"/>
    <col min="4" max="4" width="33.7109375" style="19" customWidth="1"/>
    <col min="5" max="5" width="14.7109375" style="19" customWidth="1"/>
    <col min="6" max="6" width="19.7109375" style="19" customWidth="1"/>
    <col min="7" max="7" width="12.7109375" style="19" customWidth="1"/>
    <col min="8" max="8" width="15" style="19" customWidth="1"/>
    <col min="9" max="9" width="7.28515625" style="19" customWidth="1"/>
    <col min="10" max="10" width="11.85546875" style="19" bestFit="1" customWidth="1"/>
    <col min="11" max="16384" width="9.140625" style="19"/>
  </cols>
  <sheetData>
    <row r="1" spans="1:10" ht="15" x14ac:dyDescent="0.2">
      <c r="B1" s="17"/>
      <c r="G1" s="20" t="s">
        <v>6</v>
      </c>
      <c r="H1" s="21" t="s">
        <v>1070</v>
      </c>
    </row>
    <row r="2" spans="1:10" ht="19.5" customHeight="1" x14ac:dyDescent="0.2">
      <c r="G2" s="20" t="s">
        <v>7</v>
      </c>
      <c r="H2" s="21" t="s">
        <v>1091</v>
      </c>
    </row>
    <row r="3" spans="1:10" ht="21" customHeight="1" x14ac:dyDescent="0.2">
      <c r="G3" s="22" t="s">
        <v>1143</v>
      </c>
      <c r="H3" s="23" t="s">
        <v>953</v>
      </c>
      <c r="J3" s="24" t="s">
        <v>8</v>
      </c>
    </row>
    <row r="4" spans="1:10" ht="21" customHeight="1" x14ac:dyDescent="0.2">
      <c r="G4" s="22" t="s">
        <v>3</v>
      </c>
      <c r="H4" s="163" t="s">
        <v>521</v>
      </c>
    </row>
    <row r="5" spans="1:10" ht="21" customHeight="1" x14ac:dyDescent="0.2">
      <c r="B5" s="30" t="s">
        <v>1280</v>
      </c>
      <c r="C5" s="27"/>
      <c r="D5" s="27"/>
      <c r="G5" s="22" t="s">
        <v>9</v>
      </c>
      <c r="H5" s="25"/>
    </row>
    <row r="6" spans="1:10" ht="27" customHeight="1" x14ac:dyDescent="0.25">
      <c r="B6" s="347" t="s">
        <v>758</v>
      </c>
      <c r="C6" s="27"/>
      <c r="D6" s="27"/>
    </row>
    <row r="7" spans="1:10" ht="33.75" customHeight="1" x14ac:dyDescent="0.2">
      <c r="B7" s="587" t="s">
        <v>1069</v>
      </c>
      <c r="C7" s="145"/>
      <c r="D7" s="27"/>
      <c r="F7" s="80"/>
    </row>
    <row r="8" spans="1:10" x14ac:dyDescent="0.2">
      <c r="B8" s="338"/>
      <c r="C8" s="187"/>
      <c r="D8" s="187"/>
      <c r="E8" s="187"/>
      <c r="F8" s="187"/>
      <c r="G8" s="187"/>
      <c r="H8" s="187"/>
      <c r="J8" s="79"/>
    </row>
    <row r="9" spans="1:10" ht="21.75" customHeight="1" x14ac:dyDescent="0.2">
      <c r="B9" s="270" t="s">
        <v>958</v>
      </c>
      <c r="C9" s="78"/>
      <c r="D9" s="28" t="s">
        <v>10</v>
      </c>
      <c r="E9" s="44"/>
    </row>
    <row r="10" spans="1:10" x14ac:dyDescent="0.2">
      <c r="B10" s="30" t="s">
        <v>538</v>
      </c>
      <c r="C10" s="188"/>
      <c r="D10" s="664"/>
      <c r="E10" s="664"/>
      <c r="F10" s="188"/>
      <c r="G10" s="188"/>
      <c r="H10" s="188"/>
    </row>
    <row r="11" spans="1:10" x14ac:dyDescent="0.2">
      <c r="B11" s="30" t="s">
        <v>11</v>
      </c>
      <c r="C11" s="74"/>
      <c r="D11" s="664"/>
      <c r="E11" s="664"/>
      <c r="F11" s="74"/>
      <c r="G11" s="74"/>
    </row>
    <row r="12" spans="1:10" x14ac:dyDescent="0.2">
      <c r="B12" s="30" t="s">
        <v>539</v>
      </c>
      <c r="D12" s="664"/>
      <c r="E12" s="664"/>
    </row>
    <row r="13" spans="1:10" x14ac:dyDescent="0.2">
      <c r="A13" s="26"/>
      <c r="B13" s="30" t="s">
        <v>540</v>
      </c>
      <c r="C13" s="27"/>
      <c r="D13" s="664"/>
      <c r="E13" s="664"/>
      <c r="F13" s="29"/>
      <c r="G13" s="29"/>
      <c r="H13" s="27"/>
    </row>
    <row r="14" spans="1:10" x14ac:dyDescent="0.2">
      <c r="A14" s="26"/>
      <c r="B14" s="30" t="s">
        <v>541</v>
      </c>
      <c r="C14" s="27"/>
      <c r="D14" s="664"/>
      <c r="E14" s="664"/>
      <c r="F14" s="157"/>
      <c r="G14" s="157"/>
      <c r="H14" s="27"/>
    </row>
    <row r="15" spans="1:10" x14ac:dyDescent="0.2">
      <c r="A15" s="26"/>
      <c r="B15" s="30" t="s">
        <v>425</v>
      </c>
      <c r="C15" s="27"/>
      <c r="D15" s="664"/>
      <c r="E15" s="664"/>
      <c r="F15" s="157"/>
      <c r="G15" s="157"/>
      <c r="H15" s="27"/>
    </row>
    <row r="16" spans="1:10" x14ac:dyDescent="0.2">
      <c r="A16" s="26"/>
      <c r="B16" s="30" t="s">
        <v>12</v>
      </c>
      <c r="C16" s="27"/>
      <c r="D16" s="666"/>
      <c r="E16" s="666"/>
      <c r="F16" s="157"/>
      <c r="G16" s="157"/>
      <c r="H16" s="27"/>
    </row>
    <row r="17" spans="1:9" x14ac:dyDescent="0.2">
      <c r="A17" s="26"/>
      <c r="B17" s="30" t="s">
        <v>13</v>
      </c>
      <c r="C17" s="27"/>
      <c r="D17" s="664"/>
      <c r="E17" s="664"/>
      <c r="F17" s="157"/>
      <c r="G17" s="157"/>
      <c r="H17" s="27"/>
    </row>
    <row r="18" spans="1:9" x14ac:dyDescent="0.2">
      <c r="A18" s="26"/>
      <c r="C18" s="27"/>
      <c r="D18" s="155"/>
      <c r="E18" s="155"/>
      <c r="F18" s="155"/>
      <c r="G18" s="155"/>
      <c r="H18" s="27"/>
    </row>
    <row r="19" spans="1:9" x14ac:dyDescent="0.2">
      <c r="A19" s="26"/>
      <c r="B19" s="30" t="s">
        <v>381</v>
      </c>
      <c r="C19" s="27"/>
      <c r="D19" s="155"/>
      <c r="E19" s="408" t="s">
        <v>371</v>
      </c>
      <c r="F19" s="155"/>
      <c r="H19" s="27"/>
    </row>
    <row r="20" spans="1:9" x14ac:dyDescent="0.2">
      <c r="A20" s="26"/>
      <c r="B20" s="30"/>
      <c r="C20" s="27"/>
      <c r="D20" s="155"/>
      <c r="E20" s="155"/>
      <c r="F20" s="155"/>
      <c r="H20" s="27"/>
    </row>
    <row r="21" spans="1:9" x14ac:dyDescent="0.2">
      <c r="A21" s="26"/>
      <c r="B21" s="30" t="s">
        <v>791</v>
      </c>
      <c r="C21" s="27"/>
      <c r="D21" s="155"/>
      <c r="E21" s="395" t="s">
        <v>759</v>
      </c>
      <c r="F21" s="155"/>
      <c r="H21" s="27"/>
    </row>
    <row r="22" spans="1:9" ht="20.100000000000001" customHeight="1" x14ac:dyDescent="0.2">
      <c r="A22" s="26"/>
      <c r="B22" s="30"/>
      <c r="C22" s="27"/>
      <c r="D22" s="31"/>
      <c r="E22" s="31"/>
      <c r="F22" s="31"/>
      <c r="H22" s="27"/>
    </row>
    <row r="23" spans="1:9" s="155" customFormat="1" ht="15" customHeight="1" x14ac:dyDescent="0.2">
      <c r="B23" s="665" t="s">
        <v>519</v>
      </c>
      <c r="C23" s="665"/>
      <c r="D23" s="665"/>
      <c r="E23" s="166"/>
      <c r="F23" s="166"/>
      <c r="G23" s="166"/>
      <c r="H23" s="166"/>
    </row>
    <row r="24" spans="1:9" s="155" customFormat="1" ht="25.5" customHeight="1" x14ac:dyDescent="0.2">
      <c r="B24" s="659" t="s">
        <v>1053</v>
      </c>
      <c r="C24" s="660"/>
      <c r="D24" s="660"/>
      <c r="E24" s="660"/>
      <c r="F24" s="660"/>
      <c r="G24" s="660"/>
      <c r="H24" s="660"/>
    </row>
    <row r="25" spans="1:9" s="155" customFormat="1" ht="18.75" customHeight="1" x14ac:dyDescent="0.2">
      <c r="B25" s="661" t="s">
        <v>959</v>
      </c>
      <c r="C25" s="661"/>
      <c r="D25" s="661"/>
      <c r="E25" s="661"/>
      <c r="F25" s="661"/>
      <c r="G25" s="661"/>
      <c r="H25" s="661"/>
    </row>
    <row r="26" spans="1:9" s="155" customFormat="1" ht="44.25" customHeight="1" x14ac:dyDescent="0.2">
      <c r="B26" s="667" t="s">
        <v>1054</v>
      </c>
      <c r="C26" s="667"/>
      <c r="D26" s="667"/>
      <c r="E26" s="667"/>
      <c r="F26" s="667"/>
      <c r="G26" s="667"/>
      <c r="H26" s="667"/>
    </row>
    <row r="27" spans="1:9" ht="15" customHeight="1" x14ac:dyDescent="0.2">
      <c r="B27" s="32" t="s">
        <v>382</v>
      </c>
      <c r="C27" s="33"/>
      <c r="D27" s="33"/>
      <c r="E27" s="34" t="s">
        <v>14</v>
      </c>
      <c r="F27" s="34" t="s">
        <v>15</v>
      </c>
      <c r="G27" s="33"/>
      <c r="H27" s="35" t="s">
        <v>406</v>
      </c>
      <c r="I27" s="155"/>
    </row>
    <row r="28" spans="1:9" ht="5.25" customHeight="1" x14ac:dyDescent="0.2">
      <c r="B28" s="158"/>
      <c r="C28" s="158"/>
      <c r="D28" s="158"/>
      <c r="E28" s="158"/>
      <c r="F28" s="159"/>
      <c r="G28" s="158"/>
      <c r="H28" s="160"/>
      <c r="I28" s="155"/>
    </row>
    <row r="29" spans="1:9" x14ac:dyDescent="0.2">
      <c r="B29" s="88" t="s">
        <v>384</v>
      </c>
      <c r="C29" s="88" t="s">
        <v>520</v>
      </c>
      <c r="D29" s="158"/>
      <c r="E29" s="164">
        <f>IF(AND(TYPE(H3)=1,H3&gt;100000),0,1)</f>
        <v>1</v>
      </c>
      <c r="F29" s="159"/>
      <c r="G29" s="158"/>
      <c r="H29" s="160"/>
      <c r="I29" s="155"/>
    </row>
    <row r="30" spans="1:9" x14ac:dyDescent="0.2">
      <c r="B30" s="404" t="s">
        <v>759</v>
      </c>
      <c r="C30" s="334" t="s">
        <v>800</v>
      </c>
      <c r="D30" s="334"/>
      <c r="E30" s="334"/>
      <c r="F30" s="334" t="str">
        <f>IF(COUNTIF(Overview!J16:J17,"OK")=2,"OK","unvollständig")</f>
        <v>unvollständig</v>
      </c>
      <c r="G30" s="334"/>
      <c r="H30" s="334"/>
      <c r="I30" s="176"/>
    </row>
    <row r="31" spans="1:9" s="447" customFormat="1" ht="21" customHeight="1" x14ac:dyDescent="0.2">
      <c r="B31" s="478"/>
      <c r="C31" s="481" t="s">
        <v>1097</v>
      </c>
      <c r="D31" s="481"/>
      <c r="E31" s="479"/>
      <c r="F31" s="479"/>
      <c r="G31" s="476"/>
      <c r="H31" s="480"/>
      <c r="I31" s="473"/>
    </row>
    <row r="32" spans="1:9" ht="15" customHeight="1" x14ac:dyDescent="0.2">
      <c r="B32" s="404" t="s">
        <v>1071</v>
      </c>
      <c r="C32" s="477" t="s">
        <v>1098</v>
      </c>
      <c r="D32" s="477"/>
      <c r="E32" s="174">
        <f>'INQ-A30.MELD'!$C$320</f>
        <v>0</v>
      </c>
      <c r="F32" s="174">
        <f>'INQ-A30.MELD'!$C$321</f>
        <v>0</v>
      </c>
      <c r="G32" s="173" t="str">
        <f t="shared" ref="G32:G46" si="0">IF(AND(H32=FALSE,F32&gt;0),"!","OK")</f>
        <v>OK</v>
      </c>
      <c r="H32" s="175" t="b">
        <v>0</v>
      </c>
      <c r="I32" s="155"/>
    </row>
    <row r="33" spans="2:9" ht="15" customHeight="1" x14ac:dyDescent="0.2">
      <c r="B33" s="404" t="s">
        <v>1072</v>
      </c>
      <c r="C33" s="477" t="s">
        <v>1099</v>
      </c>
      <c r="D33" s="477"/>
      <c r="E33" s="174">
        <f>'INQ-A31.MELD'!$C$320</f>
        <v>0</v>
      </c>
      <c r="F33" s="174">
        <f>'INQ-A31.MELD'!$C$321</f>
        <v>0</v>
      </c>
      <c r="G33" s="173" t="str">
        <f t="shared" si="0"/>
        <v>OK</v>
      </c>
      <c r="H33" s="175" t="b">
        <v>0</v>
      </c>
      <c r="I33" s="155"/>
    </row>
    <row r="34" spans="2:9" ht="15" customHeight="1" x14ac:dyDescent="0.2">
      <c r="B34" s="404" t="s">
        <v>1073</v>
      </c>
      <c r="C34" s="477" t="s">
        <v>1100</v>
      </c>
      <c r="D34" s="477"/>
      <c r="E34" s="174">
        <f>'INQ-A32.MELD'!$C$320</f>
        <v>0</v>
      </c>
      <c r="F34" s="174">
        <f>'INQ-A32.MELD'!$C$321</f>
        <v>0</v>
      </c>
      <c r="G34" s="173" t="str">
        <f t="shared" si="0"/>
        <v>OK</v>
      </c>
      <c r="H34" s="175" t="b">
        <v>0</v>
      </c>
      <c r="I34" s="155"/>
    </row>
    <row r="35" spans="2:9" ht="15" customHeight="1" x14ac:dyDescent="0.2">
      <c r="B35" s="404" t="s">
        <v>1074</v>
      </c>
      <c r="C35" s="477" t="s">
        <v>1101</v>
      </c>
      <c r="D35" s="477"/>
      <c r="E35" s="174">
        <f>'INQ-A33.MELD'!$C$320</f>
        <v>0</v>
      </c>
      <c r="F35" s="174">
        <f>'INQ-A33.MELD'!$C$321</f>
        <v>0</v>
      </c>
      <c r="G35" s="173" t="str">
        <f t="shared" si="0"/>
        <v>OK</v>
      </c>
      <c r="H35" s="175" t="b">
        <v>0</v>
      </c>
      <c r="I35" s="155"/>
    </row>
    <row r="36" spans="2:9" ht="15" customHeight="1" x14ac:dyDescent="0.2">
      <c r="B36" s="404" t="s">
        <v>1075</v>
      </c>
      <c r="C36" s="477" t="s">
        <v>1102</v>
      </c>
      <c r="D36" s="477"/>
      <c r="E36" s="174">
        <f>'INQ-A34.MELD'!$C$320</f>
        <v>0</v>
      </c>
      <c r="F36" s="174">
        <f>'INQ-A34.MELD'!$C$321</f>
        <v>0</v>
      </c>
      <c r="G36" s="173" t="str">
        <f t="shared" si="0"/>
        <v>OK</v>
      </c>
      <c r="H36" s="175" t="b">
        <v>0</v>
      </c>
      <c r="I36" s="155"/>
    </row>
    <row r="37" spans="2:9" ht="15" customHeight="1" x14ac:dyDescent="0.2">
      <c r="B37" s="404" t="s">
        <v>1076</v>
      </c>
      <c r="C37" s="657" t="s">
        <v>1103</v>
      </c>
      <c r="D37" s="657"/>
      <c r="E37" s="174">
        <f>'INQ-A35.MELD'!$C$320</f>
        <v>0</v>
      </c>
      <c r="F37" s="174">
        <f>'INQ-A35.MELD'!$C$321</f>
        <v>0</v>
      </c>
      <c r="G37" s="173" t="str">
        <f t="shared" si="0"/>
        <v>OK</v>
      </c>
      <c r="H37" s="175" t="b">
        <v>0</v>
      </c>
      <c r="I37" s="155"/>
    </row>
    <row r="38" spans="2:9" ht="21" customHeight="1" x14ac:dyDescent="0.2">
      <c r="B38" s="404"/>
      <c r="C38" s="658" t="s">
        <v>1104</v>
      </c>
      <c r="D38" s="658"/>
      <c r="E38" s="174"/>
      <c r="F38" s="174"/>
      <c r="G38" s="173"/>
      <c r="H38" s="175"/>
      <c r="I38" s="474"/>
    </row>
    <row r="39" spans="2:9" ht="15" customHeight="1" x14ac:dyDescent="0.2">
      <c r="B39" s="404" t="s">
        <v>1077</v>
      </c>
      <c r="C39" s="657" t="s">
        <v>1098</v>
      </c>
      <c r="D39" s="657"/>
      <c r="E39" s="174">
        <f>'INQ-A40.MELD'!$C$320</f>
        <v>0</v>
      </c>
      <c r="F39" s="174">
        <f>'INQ-A40.MELD'!$C$321</f>
        <v>0</v>
      </c>
      <c r="G39" s="173" t="str">
        <f t="shared" ref="G39:G45" si="1">IF(AND(H39=FALSE,F39&gt;0),"!","OK")</f>
        <v>OK</v>
      </c>
      <c r="H39" s="175" t="b">
        <v>0</v>
      </c>
      <c r="I39" s="320"/>
    </row>
    <row r="40" spans="2:9" ht="15" customHeight="1" x14ac:dyDescent="0.2">
      <c r="B40" s="404" t="s">
        <v>1078</v>
      </c>
      <c r="C40" s="657" t="s">
        <v>1099</v>
      </c>
      <c r="D40" s="657"/>
      <c r="E40" s="174">
        <f>'INQ-A41.MELD'!$C$320</f>
        <v>0</v>
      </c>
      <c r="F40" s="174">
        <f>'INQ-A41.MELD'!$C$321</f>
        <v>0</v>
      </c>
      <c r="G40" s="173" t="str">
        <f t="shared" si="1"/>
        <v>OK</v>
      </c>
      <c r="H40" s="175" t="b">
        <v>0</v>
      </c>
      <c r="I40" s="320"/>
    </row>
    <row r="41" spans="2:9" ht="15" customHeight="1" x14ac:dyDescent="0.2">
      <c r="B41" s="404" t="s">
        <v>1079</v>
      </c>
      <c r="C41" s="657" t="s">
        <v>1100</v>
      </c>
      <c r="D41" s="657"/>
      <c r="E41" s="174">
        <f>'INQ-A42.MELD'!$C$320</f>
        <v>0</v>
      </c>
      <c r="F41" s="174">
        <f>'INQ-A42.MELD'!$C$321</f>
        <v>0</v>
      </c>
      <c r="G41" s="173" t="str">
        <f t="shared" si="1"/>
        <v>OK</v>
      </c>
      <c r="H41" s="175" t="b">
        <v>0</v>
      </c>
      <c r="I41" s="320"/>
    </row>
    <row r="42" spans="2:9" ht="15" customHeight="1" x14ac:dyDescent="0.2">
      <c r="B42" s="404" t="s">
        <v>1080</v>
      </c>
      <c r="C42" s="657" t="s">
        <v>1101</v>
      </c>
      <c r="D42" s="657"/>
      <c r="E42" s="174">
        <f>'INQ-A43.MELD'!$C$320</f>
        <v>0</v>
      </c>
      <c r="F42" s="174">
        <f>'INQ-A43.MELD'!$C$321</f>
        <v>0</v>
      </c>
      <c r="G42" s="173" t="str">
        <f t="shared" si="1"/>
        <v>OK</v>
      </c>
      <c r="H42" s="175" t="b">
        <v>0</v>
      </c>
      <c r="I42" s="320"/>
    </row>
    <row r="43" spans="2:9" ht="15" customHeight="1" x14ac:dyDescent="0.2">
      <c r="B43" s="404" t="s">
        <v>1081</v>
      </c>
      <c r="C43" s="657" t="s">
        <v>1102</v>
      </c>
      <c r="D43" s="657"/>
      <c r="E43" s="174">
        <f>'INQ-A44.MELD'!$C$320</f>
        <v>0</v>
      </c>
      <c r="F43" s="174">
        <f>'INQ-A44.MELD'!$C$321</f>
        <v>0</v>
      </c>
      <c r="G43" s="173" t="str">
        <f t="shared" si="1"/>
        <v>OK</v>
      </c>
      <c r="H43" s="175" t="b">
        <v>0</v>
      </c>
      <c r="I43" s="320"/>
    </row>
    <row r="44" spans="2:9" ht="15" customHeight="1" x14ac:dyDescent="0.2">
      <c r="B44" s="404" t="s">
        <v>1082</v>
      </c>
      <c r="C44" s="657" t="s">
        <v>1103</v>
      </c>
      <c r="D44" s="657"/>
      <c r="E44" s="174">
        <f>'INQ-A45.MELD'!$C$320</f>
        <v>0</v>
      </c>
      <c r="F44" s="174">
        <f>'INQ-A45.MELD'!$C$321</f>
        <v>0</v>
      </c>
      <c r="G44" s="173" t="str">
        <f t="shared" si="1"/>
        <v>OK</v>
      </c>
      <c r="H44" s="175" t="b">
        <v>0</v>
      </c>
      <c r="I44" s="320"/>
    </row>
    <row r="45" spans="2:9" ht="25.5" customHeight="1" x14ac:dyDescent="0.2">
      <c r="B45" s="404" t="s">
        <v>1083</v>
      </c>
      <c r="C45" s="655" t="s">
        <v>733</v>
      </c>
      <c r="D45" s="655"/>
      <c r="E45" s="174">
        <f>'INQ-A50.MELD'!$C$320</f>
        <v>0</v>
      </c>
      <c r="F45" s="174">
        <f>'INQ-A50.MELD'!$C$321</f>
        <v>0</v>
      </c>
      <c r="G45" s="173" t="str">
        <f t="shared" si="1"/>
        <v>OK</v>
      </c>
      <c r="H45" s="175" t="b">
        <v>0</v>
      </c>
      <c r="I45" s="320"/>
    </row>
    <row r="46" spans="2:9" ht="15" customHeight="1" x14ac:dyDescent="0.2">
      <c r="B46" s="404" t="s">
        <v>1084</v>
      </c>
      <c r="C46" s="655" t="s">
        <v>741</v>
      </c>
      <c r="D46" s="655"/>
      <c r="E46" s="174">
        <f>'INQ-A60.MELD'!$C$70</f>
        <v>0</v>
      </c>
      <c r="F46" s="174">
        <f>'INQ-A60.MELD'!$C$71</f>
        <v>0</v>
      </c>
      <c r="G46" s="173" t="str">
        <f t="shared" si="0"/>
        <v>OK</v>
      </c>
      <c r="H46" s="175" t="b">
        <v>0</v>
      </c>
      <c r="I46" s="155"/>
    </row>
    <row r="47" spans="2:9" ht="15" customHeight="1" x14ac:dyDescent="0.2">
      <c r="B47" s="162"/>
      <c r="C47" s="38"/>
      <c r="D47" s="38"/>
      <c r="E47" s="37"/>
      <c r="F47" s="37"/>
      <c r="G47" s="38"/>
      <c r="H47" s="170"/>
      <c r="I47" s="157"/>
    </row>
    <row r="48" spans="2:9" ht="15" hidden="1" customHeight="1" x14ac:dyDescent="0.2">
      <c r="B48" s="656"/>
      <c r="C48" s="656"/>
      <c r="D48" s="38"/>
      <c r="E48" s="37"/>
      <c r="F48" s="37"/>
      <c r="G48" s="38"/>
      <c r="H48" s="165"/>
      <c r="I48" s="157"/>
    </row>
    <row r="49" spans="2:17" ht="15" hidden="1" customHeight="1" x14ac:dyDescent="0.2">
      <c r="B49" s="161"/>
      <c r="C49" s="36"/>
      <c r="D49" s="36"/>
      <c r="E49" s="36"/>
      <c r="F49" s="39"/>
      <c r="G49" s="36"/>
      <c r="H49" s="36"/>
      <c r="I49" s="155"/>
    </row>
    <row r="50" spans="2:17" ht="15" customHeight="1" x14ac:dyDescent="0.2">
      <c r="B50" s="40" t="str">
        <f>IF(E50&gt;0,"Meldung mit Fehler","")</f>
        <v>Meldung mit Fehler</v>
      </c>
      <c r="C50" s="41"/>
      <c r="D50" s="41"/>
      <c r="E50" s="42">
        <f>SUM(E29:E49)</f>
        <v>1</v>
      </c>
      <c r="F50" s="42">
        <f>SUM(F31:F49)</f>
        <v>0</v>
      </c>
      <c r="G50" s="41"/>
      <c r="H50" s="43" t="str">
        <f>IF(COUNTIF(G31:G49,"!")&gt;0,"Meldung mit Warnungen","")</f>
        <v/>
      </c>
      <c r="I50" s="155"/>
      <c r="Q50" s="44"/>
    </row>
    <row r="51" spans="2:17" ht="15" customHeight="1" x14ac:dyDescent="0.2">
      <c r="B51" s="87"/>
      <c r="C51" s="88"/>
      <c r="D51" s="88"/>
      <c r="E51" s="89"/>
      <c r="F51" s="89"/>
      <c r="G51" s="88"/>
      <c r="H51" s="88"/>
      <c r="I51" s="155"/>
      <c r="Q51" s="44"/>
    </row>
    <row r="52" spans="2:17" ht="48" customHeight="1" x14ac:dyDescent="0.2">
      <c r="B52" s="663" t="s">
        <v>1092</v>
      </c>
      <c r="C52" s="663"/>
      <c r="D52" s="663"/>
      <c r="E52" s="663"/>
      <c r="F52" s="663"/>
      <c r="G52" s="663"/>
      <c r="H52" s="663"/>
    </row>
    <row r="53" spans="2:17" ht="30" hidden="1" customHeight="1" x14ac:dyDescent="0.2">
      <c r="B53" s="663"/>
      <c r="C53" s="663"/>
      <c r="D53" s="663"/>
      <c r="E53" s="663"/>
      <c r="F53" s="663"/>
      <c r="G53" s="663"/>
      <c r="H53" s="663"/>
    </row>
    <row r="54" spans="2:17" s="157" customFormat="1" ht="18" hidden="1" customHeight="1" x14ac:dyDescent="0.2">
      <c r="F54" s="662"/>
      <c r="G54" s="662"/>
      <c r="H54" s="662"/>
    </row>
    <row r="55" spans="2:17" s="157" customFormat="1" ht="18" hidden="1" customHeight="1" x14ac:dyDescent="0.2">
      <c r="F55" s="662"/>
      <c r="G55" s="662"/>
      <c r="H55" s="662"/>
    </row>
    <row r="56" spans="2:17" s="157" customFormat="1" ht="18" hidden="1" customHeight="1" x14ac:dyDescent="0.2">
      <c r="B56" s="662"/>
      <c r="C56" s="662"/>
      <c r="D56" s="662"/>
      <c r="F56" s="662"/>
      <c r="G56" s="662"/>
      <c r="H56" s="662"/>
    </row>
    <row r="57" spans="2:17" s="157" customFormat="1" ht="18" hidden="1" customHeight="1" x14ac:dyDescent="0.2">
      <c r="F57" s="662"/>
      <c r="G57" s="662"/>
      <c r="H57" s="662"/>
    </row>
    <row r="58" spans="2:17" ht="6.75" customHeight="1" x14ac:dyDescent="0.2">
      <c r="B58" s="45"/>
      <c r="C58" s="46"/>
      <c r="D58" s="46"/>
      <c r="E58" s="46"/>
      <c r="F58" s="46"/>
      <c r="G58" s="46"/>
      <c r="H58" s="46"/>
    </row>
    <row r="59" spans="2:17" ht="21" customHeight="1" x14ac:dyDescent="0.2">
      <c r="B59" s="86" t="s">
        <v>0</v>
      </c>
      <c r="C59" s="47"/>
      <c r="D59" s="47"/>
      <c r="E59" s="47"/>
      <c r="F59" s="82" t="s">
        <v>374</v>
      </c>
      <c r="G59" s="74"/>
      <c r="H59" s="83" t="str">
        <f>HYPERLINK("mailto:investmentBOP@snb.ch?subject="&amp;H64&amp;" Anfrage","investmentBOP@snb.ch")</f>
        <v>investmentBOP@snb.ch</v>
      </c>
    </row>
    <row r="60" spans="2:17" x14ac:dyDescent="0.2">
      <c r="B60" s="17" t="s">
        <v>811</v>
      </c>
      <c r="C60" s="47"/>
      <c r="D60" s="47"/>
      <c r="F60" s="210"/>
      <c r="H60" s="82"/>
    </row>
    <row r="61" spans="2:17" x14ac:dyDescent="0.2">
      <c r="B61" s="86" t="s">
        <v>16</v>
      </c>
      <c r="C61" s="47"/>
      <c r="D61" s="47"/>
      <c r="E61" s="47"/>
      <c r="F61" s="49"/>
      <c r="G61" s="47"/>
      <c r="H61" s="48"/>
      <c r="K61" s="17"/>
    </row>
    <row r="62" spans="2:17" x14ac:dyDescent="0.2">
      <c r="B62" s="86" t="s">
        <v>17</v>
      </c>
      <c r="C62" s="47"/>
      <c r="D62" s="47"/>
      <c r="E62" s="47"/>
      <c r="F62" s="82"/>
      <c r="G62" s="47"/>
      <c r="H62" s="49"/>
      <c r="K62" s="17"/>
    </row>
    <row r="63" spans="2:17" x14ac:dyDescent="0.2">
      <c r="B63" s="86" t="s">
        <v>1142</v>
      </c>
      <c r="C63" s="47"/>
      <c r="D63" s="47"/>
      <c r="E63" s="47"/>
      <c r="F63" s="82" t="s">
        <v>375</v>
      </c>
      <c r="H63" s="83" t="str">
        <f>HYPERLINK("mailto:forms@snb.ch?subject="&amp;H64&amp;" Anfrage","forms@snb.ch")</f>
        <v>forms@snb.ch</v>
      </c>
    </row>
    <row r="64" spans="2:17" x14ac:dyDescent="0.2">
      <c r="B64" s="86"/>
      <c r="C64" s="47"/>
      <c r="D64" s="47"/>
      <c r="E64" s="47"/>
      <c r="F64" s="47"/>
      <c r="G64" s="47"/>
      <c r="H64" s="167" t="str">
        <f>IF(TYPE(H4)=2,H3,H3&amp;"  "&amp;DAY(H4)&amp;"."&amp;MONTH(H4)&amp;"."&amp;YEAR(H4))</f>
        <v>XXXXXX</v>
      </c>
    </row>
    <row r="65" spans="3:8" ht="12.95" customHeight="1" x14ac:dyDescent="0.2">
      <c r="C65" s="16"/>
      <c r="D65" s="16"/>
      <c r="E65" s="16"/>
      <c r="F65" s="16"/>
      <c r="G65" s="16"/>
      <c r="H65" s="16"/>
    </row>
  </sheetData>
  <sheetProtection sheet="1" objects="1" scenarios="1"/>
  <mergeCells count="30">
    <mergeCell ref="D13:E13"/>
    <mergeCell ref="D10:E10"/>
    <mergeCell ref="C37:D37"/>
    <mergeCell ref="B23:D23"/>
    <mergeCell ref="D14:E14"/>
    <mergeCell ref="D15:E15"/>
    <mergeCell ref="D16:E16"/>
    <mergeCell ref="D11:E11"/>
    <mergeCell ref="D12:E12"/>
    <mergeCell ref="B26:H26"/>
    <mergeCell ref="D17:E17"/>
    <mergeCell ref="F57:H57"/>
    <mergeCell ref="F56:H56"/>
    <mergeCell ref="F55:H55"/>
    <mergeCell ref="F54:H54"/>
    <mergeCell ref="B52:H52"/>
    <mergeCell ref="B56:D56"/>
    <mergeCell ref="B53:H53"/>
    <mergeCell ref="C38:D38"/>
    <mergeCell ref="C41:D41"/>
    <mergeCell ref="C42:D42"/>
    <mergeCell ref="C43:D43"/>
    <mergeCell ref="B24:H24"/>
    <mergeCell ref="B25:H25"/>
    <mergeCell ref="C46:D46"/>
    <mergeCell ref="B48:C48"/>
    <mergeCell ref="C44:D44"/>
    <mergeCell ref="C45:D45"/>
    <mergeCell ref="C39:D39"/>
    <mergeCell ref="C40:D40"/>
  </mergeCells>
  <conditionalFormatting sqref="G46:G48 G31:G38">
    <cfRule type="cellIs" dxfId="91" priority="16" stopIfTrue="1" operator="equal">
      <formula>"!"</formula>
    </cfRule>
  </conditionalFormatting>
  <conditionalFormatting sqref="E50:F51">
    <cfRule type="cellIs" dxfId="90" priority="15" stopIfTrue="1" operator="greaterThan">
      <formula>0</formula>
    </cfRule>
  </conditionalFormatting>
  <conditionalFormatting sqref="I4">
    <cfRule type="expression" dxfId="89" priority="12" stopIfTrue="1">
      <formula>($E$9)="Bitte letzten Tag des Jahres (31.12.) eingeben"</formula>
    </cfRule>
  </conditionalFormatting>
  <conditionalFormatting sqref="B53:H53">
    <cfRule type="expression" dxfId="88" priority="10" stopIfTrue="1">
      <formula>$B$9=TRUE</formula>
    </cfRule>
  </conditionalFormatting>
  <conditionalFormatting sqref="B27:H27">
    <cfRule type="expression" dxfId="87" priority="17" stopIfTrue="1">
      <formula>$E50&gt;0</formula>
    </cfRule>
  </conditionalFormatting>
  <conditionalFormatting sqref="B29:C29 E29">
    <cfRule type="expression" dxfId="86" priority="24" stopIfTrue="1">
      <formula>$E51&gt;0</formula>
    </cfRule>
  </conditionalFormatting>
  <conditionalFormatting sqref="G39:G43">
    <cfRule type="cellIs" dxfId="85" priority="5" stopIfTrue="1" operator="equal">
      <formula>"!"</formula>
    </cfRule>
  </conditionalFormatting>
  <conditionalFormatting sqref="G44:G45">
    <cfRule type="cellIs" dxfId="84" priority="4" stopIfTrue="1" operator="equal">
      <formula>"!"</formula>
    </cfRule>
  </conditionalFormatting>
  <conditionalFormatting sqref="E31:F46">
    <cfRule type="cellIs" dxfId="83" priority="1" stopIfTrue="1" operator="greaterThan">
      <formula>0</formula>
    </cfRule>
  </conditionalFormatting>
  <dataValidations count="2">
    <dataValidation type="list" allowBlank="1" showInputMessage="1" showErrorMessage="1" sqref="H5">
      <formula1>"Korrektur,Test"</formula1>
    </dataValidation>
    <dataValidation type="whole" allowBlank="1" showInputMessage="1" showErrorMessage="1" sqref="H3">
      <formula1>100000</formula1>
      <formula2>999999</formula2>
    </dataValidation>
  </dataValidations>
  <hyperlinks>
    <hyperlink ref="B32" location="'INQ-A30.MELD'!A1" display="INQ30"/>
    <hyperlink ref="B33" location="'INQ-A31.MELD'!A1" display="INQ31"/>
    <hyperlink ref="B34" location="'INQ-A32.MELD'!A1" display="INQ32"/>
    <hyperlink ref="B35" location="'INQ-A33.MELD'!A1" display="INQ33"/>
    <hyperlink ref="B36" location="'INQ-A34.MELD'!A1" display="INQ34"/>
    <hyperlink ref="B37" location="'INQ-A35.MELD'!A1" display="INQ35"/>
    <hyperlink ref="B46" location="'INQ-A60.MELD'!A1" display="INQ60"/>
    <hyperlink ref="E19" location="Instructions!A1" display="Anleitung"/>
    <hyperlink ref="E21" location="Metadata!A1" display="Grunddaten"/>
    <hyperlink ref="B23" location="Manual_6" display="Konsistenzprüfungen (rechnerische Prüfungen)"/>
    <hyperlink ref="B39" location="'INQ-A40.MELD'!A1" display="INQ40"/>
    <hyperlink ref="B40" location="'INQ-A41.MELD'!A1" display="INQ41"/>
    <hyperlink ref="B41" location="'INQ-A42.MELD'!A1" display="INQ42"/>
    <hyperlink ref="B42" location="'INQ-A43.MELD'!A1" display="INQ43"/>
    <hyperlink ref="B43" location="'INQ-A44.MELD'!A1" display="INQ44"/>
    <hyperlink ref="B44" location="'INQ-A45.MELD'!A1" display="INQ45"/>
    <hyperlink ref="B45" location="'INQ-A50.MELD'!A1" display="INQ50"/>
    <hyperlink ref="B30" location="Metadata!A1" display="Grunddaten"/>
  </hyperlinks>
  <pageMargins left="0.78740157480314965" right="0.78740157480314965" top="0.78740157480314965" bottom="0.78740157480314965" header="0.31496062992125984" footer="0.31496062992125984"/>
  <pageSetup paperSize="9" scale="64" fitToHeight="2" orientation="portrait" r:id="rId1"/>
  <headerFooter>
    <oddFooter>&amp;L&amp;"Arial,Fett"SNB&amp;C&amp;D&amp;RSeite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24" r:id="rId4" name="Check Box 376">
              <controlPr defaultSize="0" autoFill="0" autoLine="0" autoPict="0">
                <anchor moveWithCells="1">
                  <from>
                    <xdr:col>7</xdr:col>
                    <xdr:colOff>0</xdr:colOff>
                    <xdr:row>32</xdr:row>
                    <xdr:rowOff>0</xdr:rowOff>
                  </from>
                  <to>
                    <xdr:col>8</xdr:col>
                    <xdr:colOff>0</xdr:colOff>
                    <xdr:row>33</xdr:row>
                    <xdr:rowOff>0</xdr:rowOff>
                  </to>
                </anchor>
              </controlPr>
            </control>
          </mc:Choice>
        </mc:AlternateContent>
        <mc:AlternateContent xmlns:mc="http://schemas.openxmlformats.org/markup-compatibility/2006">
          <mc:Choice Requires="x14">
            <control shapeId="2425" r:id="rId5" name="Check Box 377">
              <controlPr defaultSize="0" autoFill="0" autoLine="0" autoPict="0">
                <anchor moveWithCells="1">
                  <from>
                    <xdr:col>7</xdr:col>
                    <xdr:colOff>0</xdr:colOff>
                    <xdr:row>33</xdr:row>
                    <xdr:rowOff>0</xdr:rowOff>
                  </from>
                  <to>
                    <xdr:col>8</xdr:col>
                    <xdr:colOff>0</xdr:colOff>
                    <xdr:row>34</xdr:row>
                    <xdr:rowOff>0</xdr:rowOff>
                  </to>
                </anchor>
              </controlPr>
            </control>
          </mc:Choice>
        </mc:AlternateContent>
        <mc:AlternateContent xmlns:mc="http://schemas.openxmlformats.org/markup-compatibility/2006">
          <mc:Choice Requires="x14">
            <control shapeId="2426" r:id="rId6" name="Check Box 378">
              <controlPr defaultSize="0" autoFill="0" autoLine="0" autoPict="0">
                <anchor moveWithCells="1">
                  <from>
                    <xdr:col>7</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2427" r:id="rId7" name="Check Box 379">
              <controlPr defaultSize="0" autoFill="0" autoLine="0" autoPict="0">
                <anchor moveWithCells="1">
                  <from>
                    <xdr:col>7</xdr:col>
                    <xdr:colOff>0</xdr:colOff>
                    <xdr:row>35</xdr:row>
                    <xdr:rowOff>0</xdr:rowOff>
                  </from>
                  <to>
                    <xdr:col>8</xdr:col>
                    <xdr:colOff>0</xdr:colOff>
                    <xdr:row>36</xdr:row>
                    <xdr:rowOff>0</xdr:rowOff>
                  </to>
                </anchor>
              </controlPr>
            </control>
          </mc:Choice>
        </mc:AlternateContent>
        <mc:AlternateContent xmlns:mc="http://schemas.openxmlformats.org/markup-compatibility/2006">
          <mc:Choice Requires="x14">
            <control shapeId="2428" r:id="rId8" name="Check Box 380">
              <controlPr defaultSize="0" autoFill="0" autoLine="0" autoPict="0">
                <anchor moveWithCells="1">
                  <from>
                    <xdr:col>7</xdr:col>
                    <xdr:colOff>0</xdr:colOff>
                    <xdr:row>38</xdr:row>
                    <xdr:rowOff>0</xdr:rowOff>
                  </from>
                  <to>
                    <xdr:col>8</xdr:col>
                    <xdr:colOff>0</xdr:colOff>
                    <xdr:row>39</xdr:row>
                    <xdr:rowOff>0</xdr:rowOff>
                  </to>
                </anchor>
              </controlPr>
            </control>
          </mc:Choice>
        </mc:AlternateContent>
        <mc:AlternateContent xmlns:mc="http://schemas.openxmlformats.org/markup-compatibility/2006">
          <mc:Choice Requires="x14">
            <control shapeId="2429" r:id="rId9" name="Check Box 381">
              <controlPr defaultSize="0" autoFill="0" autoLine="0" autoPict="0">
                <anchor moveWithCells="1">
                  <from>
                    <xdr:col>7</xdr:col>
                    <xdr:colOff>0</xdr:colOff>
                    <xdr:row>45</xdr:row>
                    <xdr:rowOff>0</xdr:rowOff>
                  </from>
                  <to>
                    <xdr:col>8</xdr:col>
                    <xdr:colOff>0</xdr:colOff>
                    <xdr:row>46</xdr:row>
                    <xdr:rowOff>0</xdr:rowOff>
                  </to>
                </anchor>
              </controlPr>
            </control>
          </mc:Choice>
        </mc:AlternateContent>
        <mc:AlternateContent xmlns:mc="http://schemas.openxmlformats.org/markup-compatibility/2006">
          <mc:Choice Requires="x14">
            <control shapeId="2975" r:id="rId10" name="Check Box 927">
              <controlPr defaultSize="0" autoFill="0" autoLine="0" autoPict="0">
                <anchor moveWithCells="1">
                  <from>
                    <xdr:col>7</xdr:col>
                    <xdr:colOff>0</xdr:colOff>
                    <xdr:row>31</xdr:row>
                    <xdr:rowOff>0</xdr:rowOff>
                  </from>
                  <to>
                    <xdr:col>8</xdr:col>
                    <xdr:colOff>0</xdr:colOff>
                    <xdr:row>32</xdr:row>
                    <xdr:rowOff>0</xdr:rowOff>
                  </to>
                </anchor>
              </controlPr>
            </control>
          </mc:Choice>
        </mc:AlternateContent>
        <mc:AlternateContent xmlns:mc="http://schemas.openxmlformats.org/markup-compatibility/2006">
          <mc:Choice Requires="x14">
            <control shapeId="2992" r:id="rId11" name="Check Box 944">
              <controlPr defaultSize="0" autoFill="0" autoLine="0" autoPict="0">
                <anchor moveWithCells="1">
                  <from>
                    <xdr:col>7</xdr:col>
                    <xdr:colOff>0</xdr:colOff>
                    <xdr:row>39</xdr:row>
                    <xdr:rowOff>0</xdr:rowOff>
                  </from>
                  <to>
                    <xdr:col>8</xdr:col>
                    <xdr:colOff>0</xdr:colOff>
                    <xdr:row>40</xdr:row>
                    <xdr:rowOff>0</xdr:rowOff>
                  </to>
                </anchor>
              </controlPr>
            </control>
          </mc:Choice>
        </mc:AlternateContent>
        <mc:AlternateContent xmlns:mc="http://schemas.openxmlformats.org/markup-compatibility/2006">
          <mc:Choice Requires="x14">
            <control shapeId="2993" r:id="rId12" name="Check Box 945">
              <controlPr defaultSize="0" autoFill="0" autoLine="0" autoPict="0">
                <anchor moveWithCells="1">
                  <from>
                    <xdr:col>7</xdr:col>
                    <xdr:colOff>0</xdr:colOff>
                    <xdr:row>40</xdr:row>
                    <xdr:rowOff>0</xdr:rowOff>
                  </from>
                  <to>
                    <xdr:col>8</xdr:col>
                    <xdr:colOff>0</xdr:colOff>
                    <xdr:row>41</xdr:row>
                    <xdr:rowOff>0</xdr:rowOff>
                  </to>
                </anchor>
              </controlPr>
            </control>
          </mc:Choice>
        </mc:AlternateContent>
        <mc:AlternateContent xmlns:mc="http://schemas.openxmlformats.org/markup-compatibility/2006">
          <mc:Choice Requires="x14">
            <control shapeId="2994" r:id="rId13" name="Check Box 946">
              <controlPr defaultSize="0" autoFill="0" autoLine="0" autoPict="0">
                <anchor moveWithCells="1">
                  <from>
                    <xdr:col>7</xdr:col>
                    <xdr:colOff>0</xdr:colOff>
                    <xdr:row>41</xdr:row>
                    <xdr:rowOff>0</xdr:rowOff>
                  </from>
                  <to>
                    <xdr:col>8</xdr:col>
                    <xdr:colOff>0</xdr:colOff>
                    <xdr:row>42</xdr:row>
                    <xdr:rowOff>0</xdr:rowOff>
                  </to>
                </anchor>
              </controlPr>
            </control>
          </mc:Choice>
        </mc:AlternateContent>
        <mc:AlternateContent xmlns:mc="http://schemas.openxmlformats.org/markup-compatibility/2006">
          <mc:Choice Requires="x14">
            <control shapeId="2995" r:id="rId14" name="Check Box 947">
              <controlPr defaultSize="0" autoFill="0" autoLine="0" autoPict="0">
                <anchor moveWithCells="1">
                  <from>
                    <xdr:col>7</xdr:col>
                    <xdr:colOff>0</xdr:colOff>
                    <xdr:row>42</xdr:row>
                    <xdr:rowOff>0</xdr:rowOff>
                  </from>
                  <to>
                    <xdr:col>8</xdr:col>
                    <xdr:colOff>0</xdr:colOff>
                    <xdr:row>43</xdr:row>
                    <xdr:rowOff>0</xdr:rowOff>
                  </to>
                </anchor>
              </controlPr>
            </control>
          </mc:Choice>
        </mc:AlternateContent>
        <mc:AlternateContent xmlns:mc="http://schemas.openxmlformats.org/markup-compatibility/2006">
          <mc:Choice Requires="x14">
            <control shapeId="2996" r:id="rId15" name="Check Box 948">
              <controlPr defaultSize="0" autoFill="0" autoLine="0" autoPict="0">
                <anchor moveWithCells="1">
                  <from>
                    <xdr:col>7</xdr:col>
                    <xdr:colOff>0</xdr:colOff>
                    <xdr:row>43</xdr:row>
                    <xdr:rowOff>0</xdr:rowOff>
                  </from>
                  <to>
                    <xdr:col>8</xdr:col>
                    <xdr:colOff>0</xdr:colOff>
                    <xdr:row>44</xdr:row>
                    <xdr:rowOff>0</xdr:rowOff>
                  </to>
                </anchor>
              </controlPr>
            </control>
          </mc:Choice>
        </mc:AlternateContent>
        <mc:AlternateContent xmlns:mc="http://schemas.openxmlformats.org/markup-compatibility/2006">
          <mc:Choice Requires="x14">
            <control shapeId="2998" r:id="rId16" name="Check Box 950">
              <controlPr defaultSize="0" autoFill="0" autoLine="0" autoPict="0">
                <anchor moveWithCells="1">
                  <from>
                    <xdr:col>7</xdr:col>
                    <xdr:colOff>0</xdr:colOff>
                    <xdr:row>44</xdr:row>
                    <xdr:rowOff>0</xdr:rowOff>
                  </from>
                  <to>
                    <xdr:col>8</xdr:col>
                    <xdr:colOff>0</xdr:colOff>
                    <xdr:row>45</xdr:row>
                    <xdr:rowOff>0</xdr:rowOff>
                  </to>
                </anchor>
              </controlPr>
            </control>
          </mc:Choice>
        </mc:AlternateContent>
        <mc:AlternateContent xmlns:mc="http://schemas.openxmlformats.org/markup-compatibility/2006">
          <mc:Choice Requires="x14">
            <control shapeId="3000" r:id="rId17" name="Check Box 952">
              <controlPr defaultSize="0" autoFill="0" autoLine="0" autoPict="0">
                <anchor moveWithCells="1">
                  <from>
                    <xdr:col>7</xdr:col>
                    <xdr:colOff>0</xdr:colOff>
                    <xdr:row>36</xdr:row>
                    <xdr:rowOff>0</xdr:rowOff>
                  </from>
                  <to>
                    <xdr:col>8</xdr:col>
                    <xdr:colOff>0</xdr:colOff>
                    <xdr:row>37</xdr:row>
                    <xdr:rowOff>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7"/>
  <sheetViews>
    <sheetView showGridLines="0" showRowColHeaders="0" zoomScale="80" zoomScaleNormal="80" zoomScaleSheetLayoutView="40" workbookViewId="0">
      <selection activeCell="A3" sqref="A3:C3"/>
    </sheetView>
  </sheetViews>
  <sheetFormatPr baseColWidth="10" defaultColWidth="9.140625" defaultRowHeight="14.25" x14ac:dyDescent="0.2"/>
  <cols>
    <col min="1" max="1" width="65.28515625" style="54" customWidth="1"/>
    <col min="2" max="2" width="8.42578125" style="55" bestFit="1" customWidth="1"/>
    <col min="3" max="3" width="97.28515625" style="56" customWidth="1"/>
    <col min="4" max="4" width="1.140625" style="53" customWidth="1"/>
    <col min="5" max="5" width="80" style="53" customWidth="1"/>
    <col min="6" max="16384" width="9.140625" style="53"/>
  </cols>
  <sheetData>
    <row r="1" spans="1:5" ht="15.75" x14ac:dyDescent="0.25">
      <c r="A1" s="51"/>
      <c r="B1" s="52"/>
      <c r="C1" s="405" t="s">
        <v>1070</v>
      </c>
    </row>
    <row r="2" spans="1:5" ht="72" customHeight="1" x14ac:dyDescent="0.25">
      <c r="A2" s="900" t="s">
        <v>1068</v>
      </c>
      <c r="B2" s="900"/>
      <c r="C2" s="900"/>
    </row>
    <row r="3" spans="1:5" ht="20.25" customHeight="1" x14ac:dyDescent="0.2">
      <c r="A3" s="901" t="s">
        <v>373</v>
      </c>
      <c r="B3" s="901"/>
      <c r="C3" s="901"/>
    </row>
    <row r="4" spans="1:5" ht="14.25" customHeight="1" x14ac:dyDescent="0.2">
      <c r="A4" s="896" t="s">
        <v>414</v>
      </c>
      <c r="B4" s="896"/>
      <c r="C4" s="896"/>
    </row>
    <row r="5" spans="1:5" ht="14.25" customHeight="1" x14ac:dyDescent="0.2">
      <c r="A5" s="896" t="s">
        <v>960</v>
      </c>
      <c r="B5" s="896"/>
      <c r="C5" s="896"/>
      <c r="D5" s="413"/>
    </row>
    <row r="6" spans="1:5" ht="14.25" customHeight="1" x14ac:dyDescent="0.2">
      <c r="A6" s="896" t="s">
        <v>961</v>
      </c>
      <c r="B6" s="896"/>
      <c r="C6" s="896"/>
      <c r="D6" s="413"/>
    </row>
    <row r="7" spans="1:5" ht="14.25" customHeight="1" x14ac:dyDescent="0.2">
      <c r="A7" s="896" t="s">
        <v>977</v>
      </c>
      <c r="B7" s="896"/>
      <c r="C7" s="896"/>
      <c r="D7" s="413"/>
    </row>
    <row r="8" spans="1:5" ht="14.25" customHeight="1" x14ac:dyDescent="0.2">
      <c r="A8" s="896" t="s">
        <v>986</v>
      </c>
      <c r="B8" s="896"/>
      <c r="C8" s="896"/>
      <c r="D8" s="413"/>
    </row>
    <row r="9" spans="1:5" ht="14.25" customHeight="1" x14ac:dyDescent="0.2">
      <c r="A9" s="896" t="s">
        <v>987</v>
      </c>
      <c r="B9" s="896"/>
      <c r="C9" s="896"/>
      <c r="D9" s="413"/>
    </row>
    <row r="10" spans="1:5" ht="14.25" customHeight="1" x14ac:dyDescent="0.2">
      <c r="A10" s="896" t="s">
        <v>1001</v>
      </c>
      <c r="B10" s="896"/>
      <c r="C10" s="896"/>
      <c r="D10" s="413"/>
    </row>
    <row r="11" spans="1:5" ht="14.25" hidden="1" customHeight="1" x14ac:dyDescent="0.2">
      <c r="A11" s="896" t="s">
        <v>1011</v>
      </c>
      <c r="B11" s="896"/>
      <c r="C11" s="896"/>
      <c r="D11" s="413"/>
    </row>
    <row r="12" spans="1:5" ht="14.25" customHeight="1" x14ac:dyDescent="0.2">
      <c r="A12" s="53"/>
      <c r="B12" s="54"/>
      <c r="C12" s="54"/>
    </row>
    <row r="13" spans="1:5" ht="14.25" customHeight="1" x14ac:dyDescent="0.2">
      <c r="E13" s="313"/>
    </row>
    <row r="14" spans="1:5" ht="15" x14ac:dyDescent="0.2">
      <c r="A14" s="93" t="s">
        <v>414</v>
      </c>
      <c r="E14" s="314"/>
    </row>
    <row r="15" spans="1:5" x14ac:dyDescent="0.2">
      <c r="A15" s="70" t="s">
        <v>18</v>
      </c>
      <c r="E15" s="314"/>
    </row>
    <row r="16" spans="1:5" ht="36.75" customHeight="1" x14ac:dyDescent="0.25">
      <c r="A16" s="120" t="s">
        <v>120</v>
      </c>
      <c r="B16" s="120" t="s">
        <v>2</v>
      </c>
      <c r="C16" s="120" t="s">
        <v>121</v>
      </c>
    </row>
    <row r="17" spans="1:12" ht="15.75" x14ac:dyDescent="0.2">
      <c r="A17" s="66"/>
      <c r="B17" s="68"/>
      <c r="C17" s="66"/>
    </row>
    <row r="18" spans="1:12" s="69" customFormat="1" ht="35.1" customHeight="1" x14ac:dyDescent="0.25">
      <c r="A18" s="130" t="s">
        <v>401</v>
      </c>
      <c r="B18" s="130" t="s">
        <v>19</v>
      </c>
      <c r="C18" s="378"/>
      <c r="D18" s="129"/>
    </row>
    <row r="19" spans="1:12" ht="7.5" customHeight="1" x14ac:dyDescent="0.2">
      <c r="B19" s="54"/>
      <c r="C19" s="54"/>
    </row>
    <row r="20" spans="1:12" x14ac:dyDescent="0.2">
      <c r="A20" s="122" t="s">
        <v>122</v>
      </c>
      <c r="B20" s="122" t="s">
        <v>27</v>
      </c>
      <c r="C20" s="122" t="s">
        <v>123</v>
      </c>
    </row>
    <row r="21" spans="1:12" x14ac:dyDescent="0.2">
      <c r="A21" s="123" t="s">
        <v>132</v>
      </c>
      <c r="B21" s="123" t="s">
        <v>58</v>
      </c>
      <c r="C21" s="123" t="s">
        <v>133</v>
      </c>
    </row>
    <row r="22" spans="1:12" ht="28.5" customHeight="1" x14ac:dyDescent="0.2">
      <c r="A22" s="123" t="s">
        <v>126</v>
      </c>
      <c r="B22" s="123" t="s">
        <v>35</v>
      </c>
      <c r="C22" s="123" t="s">
        <v>902</v>
      </c>
    </row>
    <row r="23" spans="1:12" x14ac:dyDescent="0.2">
      <c r="A23" s="123" t="s">
        <v>127</v>
      </c>
      <c r="B23" s="123" t="s">
        <v>36</v>
      </c>
      <c r="C23" s="123" t="s">
        <v>1219</v>
      </c>
    </row>
    <row r="24" spans="1:12" x14ac:dyDescent="0.2">
      <c r="A24" s="123" t="s">
        <v>128</v>
      </c>
      <c r="B24" s="123" t="s">
        <v>46</v>
      </c>
      <c r="C24" s="123" t="s">
        <v>129</v>
      </c>
    </row>
    <row r="25" spans="1:12" x14ac:dyDescent="0.2">
      <c r="A25" s="123" t="s">
        <v>136</v>
      </c>
      <c r="B25" s="123" t="s">
        <v>64</v>
      </c>
      <c r="C25" s="123" t="s">
        <v>137</v>
      </c>
    </row>
    <row r="26" spans="1:12" x14ac:dyDescent="0.2">
      <c r="A26" s="123" t="s">
        <v>130</v>
      </c>
      <c r="B26" s="123" t="s">
        <v>53</v>
      </c>
      <c r="C26" s="123" t="s">
        <v>131</v>
      </c>
    </row>
    <row r="27" spans="1:12" x14ac:dyDescent="0.2">
      <c r="A27" s="123" t="s">
        <v>124</v>
      </c>
      <c r="B27" s="123" t="s">
        <v>34</v>
      </c>
      <c r="C27" s="123" t="s">
        <v>125</v>
      </c>
    </row>
    <row r="28" spans="1:12" x14ac:dyDescent="0.2">
      <c r="A28" s="123" t="s">
        <v>134</v>
      </c>
      <c r="B28" s="123" t="s">
        <v>61</v>
      </c>
      <c r="C28" s="123" t="s">
        <v>135</v>
      </c>
    </row>
    <row r="29" spans="1:12" s="56" customFormat="1" ht="7.5" customHeight="1" x14ac:dyDescent="0.2">
      <c r="A29" s="54"/>
      <c r="B29" s="67"/>
      <c r="C29" s="138"/>
      <c r="D29" s="53"/>
      <c r="E29" s="53"/>
      <c r="F29" s="53"/>
      <c r="G29" s="53"/>
      <c r="H29" s="53"/>
      <c r="I29" s="53"/>
      <c r="J29" s="53"/>
      <c r="K29" s="53"/>
      <c r="L29" s="53"/>
    </row>
    <row r="30" spans="1:12" s="69" customFormat="1" ht="35.1" customHeight="1" x14ac:dyDescent="0.25">
      <c r="A30" s="130" t="s">
        <v>415</v>
      </c>
      <c r="B30" s="130" t="s">
        <v>84</v>
      </c>
      <c r="C30" s="130"/>
      <c r="D30" s="129"/>
    </row>
    <row r="31" spans="1:12" ht="7.5" customHeight="1" x14ac:dyDescent="0.2">
      <c r="B31" s="54"/>
      <c r="C31" s="54"/>
    </row>
    <row r="32" spans="1:12" x14ac:dyDescent="0.2">
      <c r="A32" s="122" t="s">
        <v>72</v>
      </c>
      <c r="B32" s="122" t="s">
        <v>73</v>
      </c>
      <c r="C32" s="122" t="s">
        <v>413</v>
      </c>
      <c r="D32" s="132"/>
      <c r="E32" s="127"/>
    </row>
    <row r="33" spans="1:5" x14ac:dyDescent="0.2">
      <c r="A33" s="138" t="s">
        <v>851</v>
      </c>
      <c r="B33" s="124" t="s">
        <v>158</v>
      </c>
      <c r="C33" s="138" t="s">
        <v>859</v>
      </c>
    </row>
    <row r="34" spans="1:5" x14ac:dyDescent="0.2">
      <c r="A34" s="131" t="s">
        <v>852</v>
      </c>
      <c r="B34" s="128" t="s">
        <v>161</v>
      </c>
      <c r="C34" s="131" t="s">
        <v>897</v>
      </c>
      <c r="D34" s="132"/>
      <c r="E34" s="127"/>
    </row>
    <row r="35" spans="1:5" x14ac:dyDescent="0.2">
      <c r="A35" s="131" t="s">
        <v>853</v>
      </c>
      <c r="B35" s="128" t="s">
        <v>168</v>
      </c>
      <c r="C35" s="131" t="s">
        <v>860</v>
      </c>
      <c r="D35" s="132"/>
      <c r="E35" s="127"/>
    </row>
    <row r="36" spans="1:5" x14ac:dyDescent="0.2">
      <c r="A36" s="131" t="s">
        <v>854</v>
      </c>
      <c r="B36" s="128" t="s">
        <v>171</v>
      </c>
      <c r="C36" s="131" t="s">
        <v>861</v>
      </c>
      <c r="D36" s="132"/>
      <c r="E36" s="127"/>
    </row>
    <row r="37" spans="1:5" x14ac:dyDescent="0.2">
      <c r="A37" s="131" t="s">
        <v>855</v>
      </c>
      <c r="B37" s="128" t="s">
        <v>188</v>
      </c>
      <c r="C37" s="131" t="s">
        <v>862</v>
      </c>
      <c r="D37" s="132"/>
      <c r="E37" s="127"/>
    </row>
    <row r="38" spans="1:5" ht="28.5" x14ac:dyDescent="0.2">
      <c r="A38" s="131" t="s">
        <v>856</v>
      </c>
      <c r="B38" s="128" t="s">
        <v>196</v>
      </c>
      <c r="C38" s="131" t="s">
        <v>903</v>
      </c>
      <c r="D38" s="132"/>
      <c r="E38" s="127"/>
    </row>
    <row r="39" spans="1:5" x14ac:dyDescent="0.2">
      <c r="A39" s="131" t="s">
        <v>857</v>
      </c>
      <c r="B39" s="128" t="s">
        <v>200</v>
      </c>
      <c r="C39" s="131" t="s">
        <v>863</v>
      </c>
      <c r="D39" s="132"/>
      <c r="E39" s="127"/>
    </row>
    <row r="40" spans="1:5" x14ac:dyDescent="0.2">
      <c r="A40" s="131" t="s">
        <v>858</v>
      </c>
      <c r="B40" s="128" t="s">
        <v>203</v>
      </c>
      <c r="C40" s="131" t="s">
        <v>866</v>
      </c>
      <c r="D40" s="132"/>
      <c r="E40" s="127"/>
    </row>
    <row r="41" spans="1:5" ht="7.5" customHeight="1" x14ac:dyDescent="0.2">
      <c r="B41" s="67"/>
      <c r="C41" s="54"/>
    </row>
    <row r="42" spans="1:5" s="69" customFormat="1" ht="35.1" customHeight="1" x14ac:dyDescent="0.25">
      <c r="A42" s="130" t="s">
        <v>402</v>
      </c>
      <c r="B42" s="130" t="s">
        <v>119</v>
      </c>
      <c r="C42" s="130"/>
      <c r="D42" s="129"/>
    </row>
    <row r="43" spans="1:5" ht="7.5" customHeight="1" x14ac:dyDescent="0.2">
      <c r="B43" s="54"/>
      <c r="C43" s="54"/>
    </row>
    <row r="44" spans="1:5" x14ac:dyDescent="0.2">
      <c r="A44" s="122" t="s">
        <v>206</v>
      </c>
      <c r="B44" s="122" t="s">
        <v>79</v>
      </c>
      <c r="C44" s="122" t="s">
        <v>207</v>
      </c>
      <c r="D44" s="54"/>
    </row>
    <row r="45" spans="1:5" x14ac:dyDescent="0.2">
      <c r="A45" s="122" t="s">
        <v>900</v>
      </c>
      <c r="B45" s="126" t="s">
        <v>222</v>
      </c>
      <c r="C45" s="123" t="s">
        <v>864</v>
      </c>
      <c r="D45" s="54"/>
      <c r="E45" s="125"/>
    </row>
    <row r="46" spans="1:5" x14ac:dyDescent="0.2">
      <c r="A46" s="123" t="s">
        <v>901</v>
      </c>
      <c r="B46" s="126" t="s">
        <v>225</v>
      </c>
      <c r="C46" s="123" t="s">
        <v>865</v>
      </c>
      <c r="D46" s="54"/>
      <c r="E46" s="125"/>
    </row>
    <row r="47" spans="1:5" x14ac:dyDescent="0.2">
      <c r="A47" s="123" t="s">
        <v>907</v>
      </c>
      <c r="B47" s="126" t="s">
        <v>228</v>
      </c>
      <c r="C47" s="123" t="s">
        <v>867</v>
      </c>
      <c r="D47" s="54"/>
      <c r="E47" s="125"/>
    </row>
    <row r="48" spans="1:5" x14ac:dyDescent="0.2">
      <c r="A48" s="123" t="s">
        <v>906</v>
      </c>
      <c r="B48" s="126" t="s">
        <v>229</v>
      </c>
      <c r="C48" s="123" t="s">
        <v>868</v>
      </c>
      <c r="D48" s="54"/>
      <c r="E48" s="125"/>
    </row>
    <row r="49" spans="1:5" x14ac:dyDescent="0.2">
      <c r="A49" s="123" t="s">
        <v>898</v>
      </c>
      <c r="B49" s="126" t="s">
        <v>536</v>
      </c>
      <c r="C49" s="123" t="s">
        <v>899</v>
      </c>
      <c r="D49" s="54"/>
      <c r="E49" s="125"/>
    </row>
    <row r="50" spans="1:5" x14ac:dyDescent="0.2">
      <c r="A50" s="123" t="s">
        <v>904</v>
      </c>
      <c r="B50" s="126" t="s">
        <v>232</v>
      </c>
      <c r="C50" s="123" t="s">
        <v>869</v>
      </c>
      <c r="D50" s="54"/>
      <c r="E50" s="125"/>
    </row>
    <row r="51" spans="1:5" x14ac:dyDescent="0.2">
      <c r="A51" s="123" t="s">
        <v>905</v>
      </c>
      <c r="B51" s="126" t="s">
        <v>238</v>
      </c>
      <c r="C51" s="123" t="s">
        <v>870</v>
      </c>
    </row>
    <row r="52" spans="1:5" ht="7.5" customHeight="1" x14ac:dyDescent="0.2">
      <c r="B52" s="67"/>
      <c r="C52" s="54"/>
    </row>
    <row r="53" spans="1:5" s="69" customFormat="1" ht="35.1" customHeight="1" x14ac:dyDescent="0.25">
      <c r="A53" s="130" t="s">
        <v>403</v>
      </c>
      <c r="B53" s="130" t="s">
        <v>1021</v>
      </c>
      <c r="C53" s="130"/>
      <c r="D53" s="129"/>
    </row>
    <row r="54" spans="1:5" ht="7.5" customHeight="1" x14ac:dyDescent="0.2">
      <c r="B54" s="54"/>
      <c r="C54" s="54"/>
    </row>
    <row r="55" spans="1:5" x14ac:dyDescent="0.2">
      <c r="A55" s="122" t="s">
        <v>885</v>
      </c>
      <c r="B55" s="133" t="s">
        <v>251</v>
      </c>
      <c r="C55" s="122" t="s">
        <v>873</v>
      </c>
      <c r="D55" s="132"/>
    </row>
    <row r="56" spans="1:5" x14ac:dyDescent="0.2">
      <c r="A56" s="123" t="s">
        <v>883</v>
      </c>
      <c r="B56" s="123" t="s">
        <v>247</v>
      </c>
      <c r="C56" s="123" t="s">
        <v>871</v>
      </c>
      <c r="D56" s="121"/>
    </row>
    <row r="57" spans="1:5" x14ac:dyDescent="0.2">
      <c r="A57" s="123" t="s">
        <v>908</v>
      </c>
      <c r="B57" s="126" t="s">
        <v>257</v>
      </c>
      <c r="C57" s="123" t="s">
        <v>874</v>
      </c>
    </row>
    <row r="58" spans="1:5" x14ac:dyDescent="0.2">
      <c r="A58" s="123" t="s">
        <v>884</v>
      </c>
      <c r="B58" s="126" t="s">
        <v>250</v>
      </c>
      <c r="C58" s="123" t="s">
        <v>872</v>
      </c>
      <c r="D58" s="121"/>
    </row>
    <row r="59" spans="1:5" x14ac:dyDescent="0.2">
      <c r="A59" s="54" t="s">
        <v>886</v>
      </c>
      <c r="B59" s="67" t="s">
        <v>102</v>
      </c>
      <c r="C59" s="54" t="s">
        <v>875</v>
      </c>
    </row>
    <row r="60" spans="1:5" hidden="1" x14ac:dyDescent="0.2">
      <c r="B60" s="67"/>
      <c r="C60" s="54"/>
    </row>
    <row r="61" spans="1:5" x14ac:dyDescent="0.2">
      <c r="A61" s="123" t="s">
        <v>887</v>
      </c>
      <c r="B61" s="126" t="s">
        <v>108</v>
      </c>
      <c r="C61" s="123" t="s">
        <v>876</v>
      </c>
      <c r="D61" s="132"/>
    </row>
    <row r="62" spans="1:5" hidden="1" x14ac:dyDescent="0.2">
      <c r="B62" s="67"/>
      <c r="C62" s="54"/>
    </row>
    <row r="63" spans="1:5" x14ac:dyDescent="0.2">
      <c r="A63" s="122" t="s">
        <v>888</v>
      </c>
      <c r="B63" s="133" t="s">
        <v>113</v>
      </c>
      <c r="C63" s="122" t="s">
        <v>877</v>
      </c>
    </row>
    <row r="64" spans="1:5" x14ac:dyDescent="0.2">
      <c r="A64" s="123" t="s">
        <v>889</v>
      </c>
      <c r="B64" s="126" t="s">
        <v>276</v>
      </c>
      <c r="C64" s="123" t="s">
        <v>878</v>
      </c>
    </row>
    <row r="65" spans="1:4" ht="7.5" customHeight="1" x14ac:dyDescent="0.2">
      <c r="B65" s="67"/>
      <c r="C65" s="54"/>
      <c r="D65" s="94"/>
    </row>
    <row r="66" spans="1:4" s="69" customFormat="1" ht="35.1" customHeight="1" x14ac:dyDescent="0.25">
      <c r="A66" s="130" t="s">
        <v>404</v>
      </c>
      <c r="B66" s="130" t="s">
        <v>1022</v>
      </c>
      <c r="C66" s="378"/>
      <c r="D66" s="134"/>
    </row>
    <row r="67" spans="1:4" ht="7.5" customHeight="1" x14ac:dyDescent="0.2">
      <c r="B67" s="54"/>
      <c r="C67" s="54"/>
    </row>
    <row r="68" spans="1:4" x14ac:dyDescent="0.2">
      <c r="A68" s="122" t="s">
        <v>891</v>
      </c>
      <c r="B68" s="133" t="s">
        <v>301</v>
      </c>
      <c r="C68" s="122" t="s">
        <v>909</v>
      </c>
    </row>
    <row r="69" spans="1:4" ht="28.5" x14ac:dyDescent="0.2">
      <c r="A69" s="123" t="s">
        <v>933</v>
      </c>
      <c r="B69" s="126" t="s">
        <v>320</v>
      </c>
      <c r="C69" s="123" t="s">
        <v>913</v>
      </c>
      <c r="D69" s="121"/>
    </row>
    <row r="70" spans="1:4" ht="28.5" customHeight="1" x14ac:dyDescent="0.2">
      <c r="A70" s="123" t="s">
        <v>835</v>
      </c>
      <c r="B70" s="126" t="s">
        <v>296</v>
      </c>
      <c r="C70" s="123" t="s">
        <v>880</v>
      </c>
      <c r="D70" s="121"/>
    </row>
    <row r="71" spans="1:4" x14ac:dyDescent="0.2">
      <c r="A71" s="123" t="s">
        <v>890</v>
      </c>
      <c r="B71" s="123" t="s">
        <v>286</v>
      </c>
      <c r="C71" s="123" t="s">
        <v>879</v>
      </c>
      <c r="D71" s="121"/>
    </row>
    <row r="72" spans="1:4" ht="14.25" customHeight="1" x14ac:dyDescent="0.2">
      <c r="A72" s="122" t="s">
        <v>837</v>
      </c>
      <c r="B72" s="133" t="s">
        <v>304</v>
      </c>
      <c r="C72" s="122" t="s">
        <v>910</v>
      </c>
      <c r="D72" s="94"/>
    </row>
    <row r="73" spans="1:4" ht="28.5" customHeight="1" x14ac:dyDescent="0.2">
      <c r="A73" s="123" t="s">
        <v>280</v>
      </c>
      <c r="B73" s="126" t="s">
        <v>118</v>
      </c>
      <c r="C73" s="123" t="s">
        <v>281</v>
      </c>
      <c r="D73" s="121"/>
    </row>
    <row r="74" spans="1:4" ht="14.25" customHeight="1" x14ac:dyDescent="0.2">
      <c r="A74" s="123" t="s">
        <v>838</v>
      </c>
      <c r="B74" s="126" t="s">
        <v>309</v>
      </c>
      <c r="C74" s="123" t="s">
        <v>911</v>
      </c>
      <c r="D74" s="121"/>
    </row>
    <row r="75" spans="1:4" ht="42.75" customHeight="1" x14ac:dyDescent="0.2">
      <c r="A75" s="123" t="s">
        <v>892</v>
      </c>
      <c r="B75" s="126" t="s">
        <v>312</v>
      </c>
      <c r="C75" s="123" t="s">
        <v>881</v>
      </c>
      <c r="D75" s="121"/>
    </row>
    <row r="76" spans="1:4" ht="14.25" customHeight="1" x14ac:dyDescent="0.2">
      <c r="A76" s="123" t="s">
        <v>929</v>
      </c>
      <c r="B76" s="126" t="s">
        <v>313</v>
      </c>
      <c r="C76" s="123" t="s">
        <v>912</v>
      </c>
      <c r="D76" s="121"/>
    </row>
    <row r="77" spans="1:4" ht="28.5" x14ac:dyDescent="0.2">
      <c r="A77" s="123" t="s">
        <v>840</v>
      </c>
      <c r="B77" s="126" t="s">
        <v>321</v>
      </c>
      <c r="C77" s="123" t="s">
        <v>914</v>
      </c>
      <c r="D77" s="121"/>
    </row>
    <row r="78" spans="1:4" x14ac:dyDescent="0.2">
      <c r="A78" s="123" t="s">
        <v>842</v>
      </c>
      <c r="B78" s="126" t="s">
        <v>330</v>
      </c>
      <c r="C78" s="123" t="s">
        <v>882</v>
      </c>
      <c r="D78" s="121"/>
    </row>
    <row r="79" spans="1:4" x14ac:dyDescent="0.2">
      <c r="B79" s="54"/>
      <c r="C79" s="54"/>
      <c r="D79" s="94"/>
    </row>
    <row r="80" spans="1:4" x14ac:dyDescent="0.2">
      <c r="B80" s="54"/>
      <c r="D80" s="94"/>
    </row>
    <row r="82" spans="1:3" ht="15" x14ac:dyDescent="0.2">
      <c r="A82" s="899" t="s">
        <v>960</v>
      </c>
      <c r="B82" s="899"/>
      <c r="C82" s="899"/>
    </row>
    <row r="83" spans="1:3" x14ac:dyDescent="0.2">
      <c r="A83" s="409"/>
    </row>
    <row r="84" spans="1:3" ht="15" x14ac:dyDescent="0.2">
      <c r="A84" s="898" t="s">
        <v>961</v>
      </c>
      <c r="B84" s="898"/>
      <c r="C84" s="898"/>
    </row>
    <row r="85" spans="1:3" x14ac:dyDescent="0.2">
      <c r="A85" s="409"/>
    </row>
    <row r="86" spans="1:3" x14ac:dyDescent="0.2">
      <c r="A86" s="514" t="s">
        <v>962</v>
      </c>
      <c r="B86" s="512"/>
      <c r="C86" s="512"/>
    </row>
    <row r="87" spans="1:3" x14ac:dyDescent="0.2">
      <c r="A87" s="514" t="s">
        <v>963</v>
      </c>
      <c r="B87" s="512"/>
      <c r="C87" s="512"/>
    </row>
    <row r="88" spans="1:3" x14ac:dyDescent="0.2">
      <c r="A88" s="514" t="s">
        <v>964</v>
      </c>
      <c r="B88" s="512"/>
      <c r="C88" s="512"/>
    </row>
    <row r="89" spans="1:3" x14ac:dyDescent="0.2">
      <c r="A89" s="514" t="s">
        <v>1160</v>
      </c>
      <c r="B89" s="512"/>
      <c r="C89" s="512"/>
    </row>
    <row r="90" spans="1:3" x14ac:dyDescent="0.2">
      <c r="A90" s="514" t="s">
        <v>965</v>
      </c>
      <c r="B90" s="512"/>
      <c r="C90" s="512"/>
    </row>
    <row r="91" spans="1:3" x14ac:dyDescent="0.2">
      <c r="A91" s="514" t="s">
        <v>966</v>
      </c>
      <c r="B91" s="512"/>
      <c r="C91" s="512"/>
    </row>
    <row r="92" spans="1:3" x14ac:dyDescent="0.2">
      <c r="A92" s="514" t="s">
        <v>967</v>
      </c>
      <c r="B92" s="512"/>
      <c r="C92" s="512"/>
    </row>
    <row r="93" spans="1:3" x14ac:dyDescent="0.2">
      <c r="A93" s="514" t="s">
        <v>968</v>
      </c>
      <c r="B93" s="512"/>
      <c r="C93" s="512"/>
    </row>
    <row r="94" spans="1:3" x14ac:dyDescent="0.2">
      <c r="A94" s="514" t="s">
        <v>969</v>
      </c>
      <c r="B94" s="512"/>
      <c r="C94" s="512"/>
    </row>
    <row r="95" spans="1:3" x14ac:dyDescent="0.2">
      <c r="A95" s="514" t="s">
        <v>970</v>
      </c>
      <c r="B95" s="512"/>
      <c r="C95" s="512"/>
    </row>
    <row r="96" spans="1:3" x14ac:dyDescent="0.2">
      <c r="A96" s="514" t="s">
        <v>971</v>
      </c>
      <c r="B96" s="512"/>
      <c r="C96" s="512"/>
    </row>
    <row r="97" spans="1:3" x14ac:dyDescent="0.2">
      <c r="A97" s="514" t="s">
        <v>1161</v>
      </c>
      <c r="B97" s="512"/>
      <c r="C97" s="512"/>
    </row>
    <row r="98" spans="1:3" x14ac:dyDescent="0.2">
      <c r="A98" s="514" t="s">
        <v>972</v>
      </c>
      <c r="B98" s="512"/>
      <c r="C98" s="512"/>
    </row>
    <row r="99" spans="1:3" x14ac:dyDescent="0.2">
      <c r="A99" s="514" t="s">
        <v>1214</v>
      </c>
      <c r="B99" s="512"/>
      <c r="C99" s="512"/>
    </row>
    <row r="100" spans="1:3" x14ac:dyDescent="0.2">
      <c r="A100" s="514" t="s">
        <v>973</v>
      </c>
      <c r="B100" s="512"/>
      <c r="C100" s="512"/>
    </row>
    <row r="101" spans="1:3" x14ac:dyDescent="0.2">
      <c r="A101" s="514" t="s">
        <v>974</v>
      </c>
      <c r="B101" s="511"/>
      <c r="C101" s="511"/>
    </row>
    <row r="102" spans="1:3" x14ac:dyDescent="0.2">
      <c r="A102" s="514" t="s">
        <v>975</v>
      </c>
      <c r="B102" s="511"/>
      <c r="C102" s="511"/>
    </row>
    <row r="103" spans="1:3" x14ac:dyDescent="0.2">
      <c r="A103" s="514" t="s">
        <v>1162</v>
      </c>
      <c r="B103" s="512"/>
      <c r="C103" s="512"/>
    </row>
    <row r="104" spans="1:3" x14ac:dyDescent="0.2">
      <c r="A104" s="514" t="s">
        <v>1163</v>
      </c>
      <c r="B104" s="512"/>
      <c r="C104" s="512"/>
    </row>
    <row r="105" spans="1:3" x14ac:dyDescent="0.2">
      <c r="A105" s="514" t="s">
        <v>1164</v>
      </c>
      <c r="B105" s="512"/>
      <c r="C105" s="512"/>
    </row>
    <row r="106" spans="1:3" x14ac:dyDescent="0.2">
      <c r="A106" s="514" t="s">
        <v>976</v>
      </c>
      <c r="B106" s="512"/>
      <c r="C106" s="512"/>
    </row>
    <row r="107" spans="1:3" x14ac:dyDescent="0.2">
      <c r="A107" s="409"/>
    </row>
    <row r="108" spans="1:3" ht="15" x14ac:dyDescent="0.2">
      <c r="A108" s="898" t="s">
        <v>977</v>
      </c>
      <c r="B108" s="898"/>
      <c r="C108" s="898"/>
    </row>
    <row r="109" spans="1:3" x14ac:dyDescent="0.2">
      <c r="A109" s="409"/>
    </row>
    <row r="110" spans="1:3" x14ac:dyDescent="0.2">
      <c r="A110" s="514" t="s">
        <v>1165</v>
      </c>
      <c r="B110" s="512"/>
      <c r="C110" s="512"/>
    </row>
    <row r="111" spans="1:3" x14ac:dyDescent="0.2">
      <c r="A111" s="514" t="s">
        <v>1166</v>
      </c>
      <c r="B111" s="512"/>
      <c r="C111" s="512"/>
    </row>
    <row r="112" spans="1:3" x14ac:dyDescent="0.2">
      <c r="A112" s="514" t="s">
        <v>1167</v>
      </c>
      <c r="B112" s="512"/>
      <c r="C112" s="512"/>
    </row>
    <row r="113" spans="1:3" x14ac:dyDescent="0.2">
      <c r="A113" s="514" t="s">
        <v>1215</v>
      </c>
      <c r="B113" s="512"/>
      <c r="C113" s="512"/>
    </row>
    <row r="114" spans="1:3" x14ac:dyDescent="0.2">
      <c r="A114" s="514" t="s">
        <v>1168</v>
      </c>
      <c r="B114" s="512"/>
      <c r="C114" s="512"/>
    </row>
    <row r="115" spans="1:3" x14ac:dyDescent="0.2">
      <c r="A115" s="514" t="s">
        <v>978</v>
      </c>
      <c r="B115" s="512"/>
      <c r="C115" s="512"/>
    </row>
    <row r="116" spans="1:3" x14ac:dyDescent="0.2">
      <c r="A116" s="514" t="s">
        <v>1169</v>
      </c>
      <c r="B116" s="512"/>
      <c r="C116" s="512"/>
    </row>
    <row r="117" spans="1:3" x14ac:dyDescent="0.2">
      <c r="A117" s="514" t="s">
        <v>1170</v>
      </c>
      <c r="B117" s="512"/>
      <c r="C117" s="512"/>
    </row>
    <row r="118" spans="1:3" x14ac:dyDescent="0.2">
      <c r="A118" s="514" t="s">
        <v>1171</v>
      </c>
      <c r="B118" s="512"/>
      <c r="C118" s="512"/>
    </row>
    <row r="119" spans="1:3" x14ac:dyDescent="0.2">
      <c r="A119" s="514" t="s">
        <v>1172</v>
      </c>
      <c r="B119" s="512"/>
      <c r="C119" s="512"/>
    </row>
    <row r="120" spans="1:3" x14ac:dyDescent="0.2">
      <c r="A120" s="514" t="s">
        <v>1173</v>
      </c>
      <c r="B120" s="512"/>
      <c r="C120" s="512"/>
    </row>
    <row r="121" spans="1:3" x14ac:dyDescent="0.2">
      <c r="A121" s="514" t="s">
        <v>1174</v>
      </c>
      <c r="B121" s="512"/>
      <c r="C121" s="512"/>
    </row>
    <row r="122" spans="1:3" x14ac:dyDescent="0.2">
      <c r="A122" s="514" t="s">
        <v>1175</v>
      </c>
      <c r="B122" s="512"/>
      <c r="C122" s="512"/>
    </row>
    <row r="123" spans="1:3" x14ac:dyDescent="0.2">
      <c r="A123" s="514" t="s">
        <v>980</v>
      </c>
      <c r="B123" s="512"/>
      <c r="C123" s="512"/>
    </row>
    <row r="124" spans="1:3" x14ac:dyDescent="0.2">
      <c r="A124" s="514" t="s">
        <v>981</v>
      </c>
      <c r="B124" s="512"/>
      <c r="C124" s="512"/>
    </row>
    <row r="125" spans="1:3" x14ac:dyDescent="0.2">
      <c r="A125" s="514" t="s">
        <v>1176</v>
      </c>
      <c r="B125" s="512"/>
      <c r="C125" s="512"/>
    </row>
    <row r="126" spans="1:3" x14ac:dyDescent="0.2">
      <c r="A126" s="514" t="s">
        <v>1177</v>
      </c>
      <c r="B126" s="511"/>
      <c r="C126" s="511"/>
    </row>
    <row r="127" spans="1:3" x14ac:dyDescent="0.2">
      <c r="A127" s="514" t="s">
        <v>1178</v>
      </c>
      <c r="B127" s="511"/>
      <c r="C127" s="511"/>
    </row>
    <row r="128" spans="1:3" x14ac:dyDescent="0.2">
      <c r="A128" s="514" t="s">
        <v>982</v>
      </c>
      <c r="B128" s="511"/>
      <c r="C128" s="511"/>
    </row>
    <row r="129" spans="1:3" x14ac:dyDescent="0.2">
      <c r="A129" s="514" t="s">
        <v>979</v>
      </c>
      <c r="B129" s="512"/>
      <c r="C129" s="512"/>
    </row>
    <row r="130" spans="1:3" x14ac:dyDescent="0.2">
      <c r="A130" s="514" t="s">
        <v>983</v>
      </c>
      <c r="B130" s="512"/>
      <c r="C130" s="512"/>
    </row>
    <row r="131" spans="1:3" x14ac:dyDescent="0.2">
      <c r="A131" s="514" t="s">
        <v>984</v>
      </c>
      <c r="B131" s="512"/>
      <c r="C131" s="512"/>
    </row>
    <row r="132" spans="1:3" x14ac:dyDescent="0.2">
      <c r="A132" s="514" t="s">
        <v>1179</v>
      </c>
      <c r="B132" s="512"/>
      <c r="C132" s="512"/>
    </row>
    <row r="133" spans="1:3" x14ac:dyDescent="0.2">
      <c r="A133" s="514" t="s">
        <v>985</v>
      </c>
      <c r="B133" s="512"/>
      <c r="C133" s="512"/>
    </row>
    <row r="134" spans="1:3" x14ac:dyDescent="0.2">
      <c r="A134" s="409"/>
    </row>
    <row r="135" spans="1:3" ht="15" x14ac:dyDescent="0.2">
      <c r="A135" s="898" t="s">
        <v>986</v>
      </c>
      <c r="B135" s="898"/>
      <c r="C135" s="898"/>
    </row>
    <row r="136" spans="1:3" x14ac:dyDescent="0.2">
      <c r="A136" s="409"/>
    </row>
    <row r="137" spans="1:3" ht="15" x14ac:dyDescent="0.2">
      <c r="A137" s="898" t="s">
        <v>987</v>
      </c>
      <c r="B137" s="898"/>
      <c r="C137" s="898"/>
    </row>
    <row r="138" spans="1:3" x14ac:dyDescent="0.2">
      <c r="A138" s="409"/>
    </row>
    <row r="139" spans="1:3" x14ac:dyDescent="0.2">
      <c r="A139" s="512" t="s">
        <v>1180</v>
      </c>
      <c r="B139" s="512"/>
      <c r="C139" s="512"/>
    </row>
    <row r="140" spans="1:3" x14ac:dyDescent="0.2">
      <c r="A140" s="512" t="s">
        <v>1181</v>
      </c>
      <c r="B140" s="512"/>
      <c r="C140" s="512"/>
    </row>
    <row r="141" spans="1:3" x14ac:dyDescent="0.2">
      <c r="A141" s="512" t="s">
        <v>1182</v>
      </c>
      <c r="B141" s="512"/>
      <c r="C141" s="512"/>
    </row>
    <row r="142" spans="1:3" x14ac:dyDescent="0.2">
      <c r="A142" s="512" t="s">
        <v>988</v>
      </c>
      <c r="B142" s="512"/>
      <c r="C142" s="512"/>
    </row>
    <row r="143" spans="1:3" x14ac:dyDescent="0.2">
      <c r="A143" s="512" t="s">
        <v>1183</v>
      </c>
      <c r="B143" s="512"/>
      <c r="C143" s="512"/>
    </row>
    <row r="144" spans="1:3" x14ac:dyDescent="0.2">
      <c r="A144" s="512" t="s">
        <v>1184</v>
      </c>
      <c r="B144" s="512"/>
      <c r="C144" s="512"/>
    </row>
    <row r="145" spans="1:3" x14ac:dyDescent="0.2">
      <c r="A145" s="512" t="s">
        <v>989</v>
      </c>
      <c r="B145" s="512"/>
      <c r="C145" s="512"/>
    </row>
    <row r="146" spans="1:3" x14ac:dyDescent="0.2">
      <c r="A146" s="512" t="s">
        <v>1185</v>
      </c>
      <c r="B146" s="512"/>
      <c r="C146" s="512"/>
    </row>
    <row r="147" spans="1:3" x14ac:dyDescent="0.2">
      <c r="A147" s="512" t="s">
        <v>1186</v>
      </c>
      <c r="B147" s="512"/>
      <c r="C147" s="512"/>
    </row>
    <row r="148" spans="1:3" x14ac:dyDescent="0.2">
      <c r="A148" s="512" t="s">
        <v>1187</v>
      </c>
      <c r="B148" s="512"/>
      <c r="C148" s="512"/>
    </row>
    <row r="149" spans="1:3" x14ac:dyDescent="0.2">
      <c r="A149" s="512" t="s">
        <v>1188</v>
      </c>
      <c r="B149" s="512"/>
      <c r="C149" s="512"/>
    </row>
    <row r="150" spans="1:3" x14ac:dyDescent="0.2">
      <c r="A150" s="512" t="s">
        <v>990</v>
      </c>
      <c r="B150" s="512"/>
      <c r="C150" s="512"/>
    </row>
    <row r="151" spans="1:3" x14ac:dyDescent="0.2">
      <c r="A151" s="512" t="s">
        <v>1189</v>
      </c>
      <c r="B151" s="512"/>
      <c r="C151" s="512"/>
    </row>
    <row r="152" spans="1:3" x14ac:dyDescent="0.2">
      <c r="A152" s="512" t="s">
        <v>1190</v>
      </c>
      <c r="B152" s="512"/>
      <c r="C152" s="512"/>
    </row>
    <row r="153" spans="1:3" x14ac:dyDescent="0.2">
      <c r="A153" s="512" t="s">
        <v>991</v>
      </c>
      <c r="B153" s="512"/>
      <c r="C153" s="512"/>
    </row>
    <row r="154" spans="1:3" x14ac:dyDescent="0.2">
      <c r="A154" s="511" t="s">
        <v>1191</v>
      </c>
      <c r="B154" s="511"/>
      <c r="C154" s="511"/>
    </row>
    <row r="155" spans="1:3" x14ac:dyDescent="0.2">
      <c r="A155" s="511" t="s">
        <v>992</v>
      </c>
      <c r="B155" s="511"/>
      <c r="C155" s="511"/>
    </row>
    <row r="156" spans="1:3" x14ac:dyDescent="0.2">
      <c r="A156" s="511" t="s">
        <v>993</v>
      </c>
      <c r="B156" s="511"/>
      <c r="C156" s="511"/>
    </row>
    <row r="157" spans="1:3" x14ac:dyDescent="0.2">
      <c r="A157" s="511" t="s">
        <v>1192</v>
      </c>
      <c r="B157" s="511"/>
      <c r="C157" s="511"/>
    </row>
    <row r="158" spans="1:3" x14ac:dyDescent="0.2">
      <c r="A158" s="512" t="s">
        <v>994</v>
      </c>
      <c r="B158" s="512"/>
      <c r="C158" s="512"/>
    </row>
    <row r="159" spans="1:3" x14ac:dyDescent="0.2">
      <c r="A159" s="512" t="s">
        <v>995</v>
      </c>
      <c r="B159" s="512"/>
      <c r="C159" s="512"/>
    </row>
    <row r="160" spans="1:3" x14ac:dyDescent="0.2">
      <c r="A160" s="512" t="s">
        <v>1193</v>
      </c>
      <c r="B160" s="512"/>
      <c r="C160" s="512"/>
    </row>
    <row r="161" spans="1:3" x14ac:dyDescent="0.2">
      <c r="A161" s="512" t="s">
        <v>1194</v>
      </c>
      <c r="B161" s="512"/>
      <c r="C161" s="512"/>
    </row>
    <row r="162" spans="1:3" x14ac:dyDescent="0.2">
      <c r="A162" s="512" t="s">
        <v>1195</v>
      </c>
      <c r="B162" s="512"/>
      <c r="C162" s="512"/>
    </row>
    <row r="163" spans="1:3" x14ac:dyDescent="0.2">
      <c r="A163" s="512" t="s">
        <v>996</v>
      </c>
      <c r="B163" s="512"/>
      <c r="C163" s="512"/>
    </row>
    <row r="164" spans="1:3" x14ac:dyDescent="0.2">
      <c r="A164" s="512" t="s">
        <v>997</v>
      </c>
      <c r="B164" s="512"/>
      <c r="C164" s="512"/>
    </row>
    <row r="165" spans="1:3" x14ac:dyDescent="0.2">
      <c r="A165" s="512" t="s">
        <v>998</v>
      </c>
      <c r="B165" s="512"/>
      <c r="C165" s="512"/>
    </row>
    <row r="166" spans="1:3" x14ac:dyDescent="0.2">
      <c r="A166" s="512" t="s">
        <v>1196</v>
      </c>
      <c r="B166" s="512"/>
      <c r="C166" s="512"/>
    </row>
    <row r="167" spans="1:3" x14ac:dyDescent="0.2">
      <c r="A167" s="512" t="s">
        <v>1197</v>
      </c>
      <c r="B167" s="512"/>
      <c r="C167" s="512"/>
    </row>
    <row r="168" spans="1:3" x14ac:dyDescent="0.2">
      <c r="A168" s="512" t="s">
        <v>1198</v>
      </c>
      <c r="B168" s="512"/>
      <c r="C168" s="512"/>
    </row>
    <row r="169" spans="1:3" x14ac:dyDescent="0.2">
      <c r="A169" s="512" t="s">
        <v>999</v>
      </c>
      <c r="B169" s="512"/>
      <c r="C169" s="512"/>
    </row>
    <row r="170" spans="1:3" x14ac:dyDescent="0.2">
      <c r="A170" s="512" t="s">
        <v>1199</v>
      </c>
      <c r="B170" s="512"/>
      <c r="C170" s="512"/>
    </row>
    <row r="171" spans="1:3" x14ac:dyDescent="0.2">
      <c r="A171" s="512" t="s">
        <v>1200</v>
      </c>
      <c r="B171" s="512"/>
      <c r="C171" s="512"/>
    </row>
    <row r="172" spans="1:3" x14ac:dyDescent="0.2">
      <c r="A172" s="512" t="s">
        <v>1000</v>
      </c>
      <c r="B172" s="512"/>
      <c r="C172" s="512"/>
    </row>
    <row r="174" spans="1:3" ht="15" x14ac:dyDescent="0.2">
      <c r="A174" s="898" t="s">
        <v>1001</v>
      </c>
      <c r="B174" s="898"/>
      <c r="C174" s="898"/>
    </row>
    <row r="176" spans="1:3" x14ac:dyDescent="0.2">
      <c r="A176" s="514" t="s">
        <v>1201</v>
      </c>
      <c r="B176" s="512"/>
      <c r="C176" s="512"/>
    </row>
    <row r="177" spans="1:3" x14ac:dyDescent="0.2">
      <c r="A177" s="514" t="s">
        <v>1202</v>
      </c>
      <c r="B177" s="512"/>
      <c r="C177" s="512"/>
    </row>
    <row r="178" spans="1:3" x14ac:dyDescent="0.2">
      <c r="A178" s="514" t="s">
        <v>1203</v>
      </c>
      <c r="B178" s="512"/>
      <c r="C178" s="512"/>
    </row>
    <row r="179" spans="1:3" x14ac:dyDescent="0.2">
      <c r="A179" s="514" t="s">
        <v>1002</v>
      </c>
      <c r="B179" s="512"/>
      <c r="C179" s="512"/>
    </row>
    <row r="180" spans="1:3" x14ac:dyDescent="0.2">
      <c r="A180" s="514" t="s">
        <v>1003</v>
      </c>
      <c r="B180" s="512"/>
      <c r="C180" s="512"/>
    </row>
    <row r="181" spans="1:3" x14ac:dyDescent="0.2">
      <c r="A181" s="514" t="s">
        <v>1004</v>
      </c>
      <c r="B181" s="512"/>
      <c r="C181" s="512"/>
    </row>
    <row r="182" spans="1:3" x14ac:dyDescent="0.2">
      <c r="A182" s="514" t="s">
        <v>1005</v>
      </c>
      <c r="B182" s="512"/>
      <c r="C182" s="512"/>
    </row>
    <row r="183" spans="1:3" x14ac:dyDescent="0.2">
      <c r="A183" s="514" t="s">
        <v>1006</v>
      </c>
      <c r="B183" s="512"/>
      <c r="C183" s="512"/>
    </row>
    <row r="184" spans="1:3" x14ac:dyDescent="0.2">
      <c r="A184" s="514" t="s">
        <v>1007</v>
      </c>
      <c r="B184" s="512"/>
      <c r="C184" s="512"/>
    </row>
    <row r="185" spans="1:3" x14ac:dyDescent="0.2">
      <c r="A185" s="514" t="s">
        <v>1008</v>
      </c>
      <c r="B185" s="512"/>
      <c r="C185" s="512"/>
    </row>
    <row r="186" spans="1:3" x14ac:dyDescent="0.2">
      <c r="A186" s="514" t="s">
        <v>1204</v>
      </c>
      <c r="B186" s="511"/>
      <c r="C186" s="511"/>
    </row>
    <row r="187" spans="1:3" x14ac:dyDescent="0.2">
      <c r="A187" s="514" t="s">
        <v>1216</v>
      </c>
      <c r="B187" s="511"/>
      <c r="C187" s="511"/>
    </row>
    <row r="188" spans="1:3" x14ac:dyDescent="0.2">
      <c r="A188" s="514" t="s">
        <v>1009</v>
      </c>
      <c r="B188" s="512"/>
      <c r="C188" s="512"/>
    </row>
    <row r="189" spans="1:3" x14ac:dyDescent="0.2">
      <c r="A189" s="514" t="s">
        <v>1217</v>
      </c>
      <c r="B189" s="512"/>
      <c r="C189" s="512"/>
    </row>
    <row r="190" spans="1:3" x14ac:dyDescent="0.2">
      <c r="A190" s="514" t="s">
        <v>1205</v>
      </c>
      <c r="B190" s="512"/>
      <c r="C190" s="512"/>
    </row>
    <row r="191" spans="1:3" x14ac:dyDescent="0.2">
      <c r="A191" s="514" t="s">
        <v>1206</v>
      </c>
      <c r="B191" s="512"/>
      <c r="C191" s="512"/>
    </row>
    <row r="192" spans="1:3" x14ac:dyDescent="0.2">
      <c r="A192" s="514" t="s">
        <v>1207</v>
      </c>
      <c r="B192" s="512"/>
      <c r="C192" s="512"/>
    </row>
    <row r="193" spans="1:3" x14ac:dyDescent="0.2">
      <c r="A193" s="514" t="s">
        <v>1010</v>
      </c>
      <c r="B193" s="512"/>
      <c r="C193" s="512"/>
    </row>
    <row r="194" spans="1:3" x14ac:dyDescent="0.2">
      <c r="A194" s="514" t="s">
        <v>1218</v>
      </c>
      <c r="B194" s="512"/>
      <c r="C194" s="512"/>
    </row>
    <row r="195" spans="1:3" x14ac:dyDescent="0.2">
      <c r="A195" s="514" t="s">
        <v>1208</v>
      </c>
      <c r="B195" s="512"/>
      <c r="C195" s="512"/>
    </row>
    <row r="197" spans="1:3" ht="15" x14ac:dyDescent="0.2">
      <c r="A197" s="897"/>
      <c r="B197" s="897"/>
      <c r="C197" s="897"/>
    </row>
  </sheetData>
  <sheetProtection sheet="1" objects="1"/>
  <mergeCells count="17">
    <mergeCell ref="A4:C4"/>
    <mergeCell ref="A10:C10"/>
    <mergeCell ref="A8:C8"/>
    <mergeCell ref="A9:C9"/>
    <mergeCell ref="A2:C2"/>
    <mergeCell ref="A3:C3"/>
    <mergeCell ref="A7:C7"/>
    <mergeCell ref="A6:C6"/>
    <mergeCell ref="A5:C5"/>
    <mergeCell ref="A11:C11"/>
    <mergeCell ref="A197:C197"/>
    <mergeCell ref="A174:C174"/>
    <mergeCell ref="A137:C137"/>
    <mergeCell ref="A135:C135"/>
    <mergeCell ref="A84:C84"/>
    <mergeCell ref="A82:C82"/>
    <mergeCell ref="A108:C108"/>
  </mergeCells>
  <hyperlinks>
    <hyperlink ref="A5" location="CNTR_off" display="2.2 Definitionen Offshore Zentren"/>
    <hyperlink ref="A4" location="CNTR_Laender" display="2.1 Abgrenzung Länder"/>
    <hyperlink ref="A5:C5" location="CNTR_IOrg" display="2. Internationale Organisationen"/>
    <hyperlink ref="A6:C6" location="CNTR_Org_VN" display="2.1. Organisationen der Vereinten Nationen"/>
    <hyperlink ref="A7:C7" location="CNTR_IEU" display="2.2. Institutionen der Europäischen Union, Organe und Organismen (ausgenommen EZB)"/>
    <hyperlink ref="A8:C8" location="CNTR_EZB" display="2.3. Europäische Zentralbank"/>
    <hyperlink ref="A9:C9" location="CNTR_AIOrg_F" display="2.4. Andere internationale Organisationen (Finanzinstitute)"/>
    <hyperlink ref="A10:C10" location="CNTR_AIOrg_NF" display="2.5. Andere internationale Organisationen (Nicht-Finanzinstitute) "/>
    <hyperlink ref="A11:D11" location="CNTR_IOrg_o_IEU" display="2.6. Internationale Organisationen ohne Institutionen der Europäischen Union "/>
  </hyperlinks>
  <pageMargins left="0.70866141732283472" right="0.70866141732283472" top="0.78740157480314965" bottom="0.78740157480314965" header="0.31496062992125984" footer="0.31496062992125984"/>
  <pageSetup paperSize="9" scale="50" fitToHeight="4" orientation="portrait" r:id="rId1"/>
  <headerFooter>
    <oddFooter>&amp;L&amp;"Arial,Fett"SNB&amp;C&amp;D&amp;RSeite &amp;P</oddFooter>
  </headerFooter>
  <rowBreaks count="2" manualBreakCount="2">
    <brk id="81" max="3" man="1"/>
    <brk id="173" max="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5"/>
  <sheetViews>
    <sheetView showGridLines="0" showRowColHeaders="0" topLeftCell="A3" zoomScale="80" zoomScaleNormal="80" workbookViewId="0">
      <selection activeCell="A5" sqref="A5:B5"/>
    </sheetView>
  </sheetViews>
  <sheetFormatPr baseColWidth="10" defaultColWidth="9.140625" defaultRowHeight="12.75" x14ac:dyDescent="0.2"/>
  <cols>
    <col min="1" max="1" width="12.28515625" style="193" customWidth="1"/>
    <col min="2" max="2" width="99.42578125" style="193" customWidth="1"/>
    <col min="3" max="3" width="99.42578125" style="193" hidden="1" customWidth="1"/>
    <col min="4" max="16384" width="9.140625" style="209"/>
  </cols>
  <sheetData>
    <row r="1" spans="1:4" ht="16.5" hidden="1" customHeight="1" x14ac:dyDescent="0.2"/>
    <row r="2" spans="1:4" hidden="1" x14ac:dyDescent="0.2">
      <c r="C2" s="193" t="s">
        <v>565</v>
      </c>
    </row>
    <row r="3" spans="1:4" ht="15.75" x14ac:dyDescent="0.2">
      <c r="D3" s="236" t="s">
        <v>1070</v>
      </c>
    </row>
    <row r="4" spans="1:4" ht="72" customHeight="1" x14ac:dyDescent="0.25">
      <c r="A4" s="902" t="s">
        <v>1068</v>
      </c>
      <c r="B4" s="902"/>
    </row>
    <row r="5" spans="1:4" ht="18" x14ac:dyDescent="0.25">
      <c r="A5" s="903" t="s">
        <v>566</v>
      </c>
      <c r="B5" s="903"/>
      <c r="D5" s="312"/>
    </row>
    <row r="6" spans="1:4" x14ac:dyDescent="0.2">
      <c r="A6" s="423" t="s">
        <v>759</v>
      </c>
      <c r="D6" s="313"/>
    </row>
    <row r="7" spans="1:4" x14ac:dyDescent="0.2">
      <c r="D7" s="314"/>
    </row>
    <row r="8" spans="1:4" ht="20.25" customHeight="1" x14ac:dyDescent="0.2">
      <c r="A8" s="458" t="s">
        <v>567</v>
      </c>
      <c r="B8" s="458" t="s">
        <v>568</v>
      </c>
      <c r="D8" s="314"/>
    </row>
    <row r="9" spans="1:4" ht="11.25" customHeight="1" x14ac:dyDescent="0.2">
      <c r="C9" s="193" t="s">
        <v>565</v>
      </c>
      <c r="D9" s="314"/>
    </row>
    <row r="10" spans="1:4" ht="14.25" customHeight="1" x14ac:dyDescent="0.2">
      <c r="A10" s="459" t="s">
        <v>569</v>
      </c>
      <c r="B10" s="460" t="s">
        <v>570</v>
      </c>
      <c r="C10" s="460" t="str">
        <f t="shared" ref="C10:C72" si="0">CONCATENATE(A10,$C$2,B10)</f>
        <v>010000 Landwirtschaft, Jagd und damit verbundene Tätigkeiten</v>
      </c>
      <c r="D10" s="461"/>
    </row>
    <row r="11" spans="1:4" ht="14.25" customHeight="1" x14ac:dyDescent="0.2">
      <c r="A11" s="462" t="s">
        <v>571</v>
      </c>
      <c r="B11" s="463" t="s">
        <v>572</v>
      </c>
      <c r="C11" s="463" t="str">
        <f t="shared" si="0"/>
        <v>020000 Forstwirtschaft und Holzeinschlag</v>
      </c>
      <c r="D11" s="461"/>
    </row>
    <row r="12" spans="1:4" ht="14.25" customHeight="1" x14ac:dyDescent="0.2">
      <c r="A12" s="462" t="s">
        <v>573</v>
      </c>
      <c r="B12" s="463" t="s">
        <v>574</v>
      </c>
      <c r="C12" s="463" t="str">
        <f t="shared" si="0"/>
        <v>030000 Fischerei und Aquakultur</v>
      </c>
      <c r="D12" s="461"/>
    </row>
    <row r="13" spans="1:4" ht="14.25" customHeight="1" x14ac:dyDescent="0.2">
      <c r="A13" s="462" t="s">
        <v>575</v>
      </c>
      <c r="B13" s="463" t="s">
        <v>576</v>
      </c>
      <c r="C13" s="463" t="str">
        <f t="shared" si="0"/>
        <v>050000 Kohlenbergbau</v>
      </c>
      <c r="D13" s="461"/>
    </row>
    <row r="14" spans="1:4" ht="14.25" customHeight="1" x14ac:dyDescent="0.2">
      <c r="A14" s="462" t="s">
        <v>577</v>
      </c>
      <c r="B14" s="463" t="s">
        <v>578</v>
      </c>
      <c r="C14" s="463" t="str">
        <f t="shared" si="0"/>
        <v>060000 Gewinnung von Erdöl und Erdgas</v>
      </c>
      <c r="D14" s="461"/>
    </row>
    <row r="15" spans="1:4" ht="14.25" customHeight="1" x14ac:dyDescent="0.2">
      <c r="A15" s="462" t="s">
        <v>579</v>
      </c>
      <c r="B15" s="463" t="s">
        <v>580</v>
      </c>
      <c r="C15" s="463" t="str">
        <f t="shared" si="0"/>
        <v>070000 Erzbergbau</v>
      </c>
      <c r="D15" s="461"/>
    </row>
    <row r="16" spans="1:4" ht="14.25" customHeight="1" x14ac:dyDescent="0.2">
      <c r="A16" s="462" t="s">
        <v>581</v>
      </c>
      <c r="B16" s="463" t="s">
        <v>582</v>
      </c>
      <c r="C16" s="463" t="str">
        <f t="shared" si="0"/>
        <v>080000 Gewinnung von Steinen und Erden, sonstiger Bergbau</v>
      </c>
      <c r="D16" s="461"/>
    </row>
    <row r="17" spans="1:4" ht="14.25" customHeight="1" x14ac:dyDescent="0.2">
      <c r="A17" s="462" t="s">
        <v>583</v>
      </c>
      <c r="B17" s="463" t="s">
        <v>584</v>
      </c>
      <c r="C17" s="463" t="str">
        <f t="shared" si="0"/>
        <v>090000 Erbringung von Dienstleistungen für den Bergbau und für die Gewinnung von Steinen und Erden</v>
      </c>
      <c r="D17" s="461"/>
    </row>
    <row r="18" spans="1:4" ht="14.25" customHeight="1" x14ac:dyDescent="0.2">
      <c r="A18" s="462">
        <v>100000</v>
      </c>
      <c r="B18" s="463" t="s">
        <v>585</v>
      </c>
      <c r="C18" s="463" t="str">
        <f t="shared" si="0"/>
        <v>100000 Herstellung von Nahrungs- und Futtermitteln</v>
      </c>
      <c r="D18" s="461"/>
    </row>
    <row r="19" spans="1:4" ht="14.25" customHeight="1" x14ac:dyDescent="0.2">
      <c r="A19" s="462">
        <v>110000</v>
      </c>
      <c r="B19" s="463" t="s">
        <v>586</v>
      </c>
      <c r="C19" s="463" t="str">
        <f t="shared" si="0"/>
        <v>110000 Getränkeherstellung</v>
      </c>
      <c r="D19" s="461"/>
    </row>
    <row r="20" spans="1:4" ht="14.25" customHeight="1" x14ac:dyDescent="0.2">
      <c r="A20" s="462">
        <v>120000</v>
      </c>
      <c r="B20" s="463" t="s">
        <v>587</v>
      </c>
      <c r="C20" s="463" t="str">
        <f t="shared" si="0"/>
        <v>120000 Tabakverarbeitung</v>
      </c>
      <c r="D20" s="461"/>
    </row>
    <row r="21" spans="1:4" ht="14.25" customHeight="1" x14ac:dyDescent="0.2">
      <c r="A21" s="462">
        <v>130000</v>
      </c>
      <c r="B21" s="463" t="s">
        <v>588</v>
      </c>
      <c r="C21" s="463" t="str">
        <f t="shared" si="0"/>
        <v>130000 Herstellung von Textilien</v>
      </c>
      <c r="D21" s="461"/>
    </row>
    <row r="22" spans="1:4" ht="14.25" customHeight="1" x14ac:dyDescent="0.2">
      <c r="A22" s="462">
        <v>140000</v>
      </c>
      <c r="B22" s="463" t="s">
        <v>589</v>
      </c>
      <c r="C22" s="463" t="str">
        <f t="shared" si="0"/>
        <v>140000 Herstellung von Bekleidung</v>
      </c>
      <c r="D22" s="461"/>
    </row>
    <row r="23" spans="1:4" ht="14.25" customHeight="1" x14ac:dyDescent="0.2">
      <c r="A23" s="462">
        <v>150000</v>
      </c>
      <c r="B23" s="463" t="s">
        <v>590</v>
      </c>
      <c r="C23" s="463" t="str">
        <f t="shared" si="0"/>
        <v>150000 Herstellung von Leder, Lederwaren und Schuhen</v>
      </c>
      <c r="D23" s="461"/>
    </row>
    <row r="24" spans="1:4" ht="14.25" customHeight="1" x14ac:dyDescent="0.2">
      <c r="A24" s="462">
        <v>160000</v>
      </c>
      <c r="B24" s="463" t="s">
        <v>591</v>
      </c>
      <c r="C24" s="463" t="str">
        <f t="shared" si="0"/>
        <v>160000 Herstellung von Holz-, Flecht-, Korb- und Korkwaren (ohne Möbel)</v>
      </c>
      <c r="D24" s="461"/>
    </row>
    <row r="25" spans="1:4" ht="14.25" customHeight="1" x14ac:dyDescent="0.2">
      <c r="A25" s="462">
        <v>170000</v>
      </c>
      <c r="B25" s="463" t="s">
        <v>592</v>
      </c>
      <c r="C25" s="463" t="str">
        <f t="shared" si="0"/>
        <v>170000 Herstellung von Papier, Pappe und Waren daraus</v>
      </c>
      <c r="D25" s="461"/>
    </row>
    <row r="26" spans="1:4" ht="14.25" customHeight="1" x14ac:dyDescent="0.2">
      <c r="A26" s="462">
        <v>180000</v>
      </c>
      <c r="B26" s="463" t="s">
        <v>593</v>
      </c>
      <c r="C26" s="463" t="str">
        <f t="shared" si="0"/>
        <v>180000 Herstellung von Druckerzeugnissen; Vervielfältigung von bespielten Ton-, Bild- und Datenträgern</v>
      </c>
      <c r="D26" s="461"/>
    </row>
    <row r="27" spans="1:4" ht="14.25" customHeight="1" x14ac:dyDescent="0.2">
      <c r="A27" s="462">
        <v>190000</v>
      </c>
      <c r="B27" s="463" t="s">
        <v>594</v>
      </c>
      <c r="C27" s="463" t="str">
        <f t="shared" si="0"/>
        <v>190000 Kokerei und Mineralölverarbeitung</v>
      </c>
      <c r="D27" s="461"/>
    </row>
    <row r="28" spans="1:4" ht="14.25" customHeight="1" x14ac:dyDescent="0.2">
      <c r="A28" s="462">
        <v>200000</v>
      </c>
      <c r="B28" s="463" t="s">
        <v>595</v>
      </c>
      <c r="C28" s="463" t="str">
        <f t="shared" si="0"/>
        <v>200000 Herstellung von chemischen Erzeugnissen</v>
      </c>
      <c r="D28" s="461"/>
    </row>
    <row r="29" spans="1:4" ht="14.25" customHeight="1" x14ac:dyDescent="0.2">
      <c r="A29" s="462">
        <v>210000</v>
      </c>
      <c r="B29" s="463" t="s">
        <v>596</v>
      </c>
      <c r="C29" s="463" t="str">
        <f t="shared" si="0"/>
        <v>210000 Herstellung von pharmazeutischen Erzeugnissen</v>
      </c>
      <c r="D29" s="461"/>
    </row>
    <row r="30" spans="1:4" ht="14.25" customHeight="1" x14ac:dyDescent="0.2">
      <c r="A30" s="462">
        <v>220000</v>
      </c>
      <c r="B30" s="463" t="s">
        <v>597</v>
      </c>
      <c r="C30" s="463" t="str">
        <f t="shared" si="0"/>
        <v>220000 Herstellung von Gummi- und Kunststoffwaren</v>
      </c>
      <c r="D30" s="461"/>
    </row>
    <row r="31" spans="1:4" ht="14.25" customHeight="1" x14ac:dyDescent="0.2">
      <c r="A31" s="462">
        <v>230000</v>
      </c>
      <c r="B31" s="463" t="s">
        <v>598</v>
      </c>
      <c r="C31" s="463" t="str">
        <f t="shared" si="0"/>
        <v>230000 Herstellung von Glas und Glaswaren, Keramik, Verarbeitung von Steinen und Erden</v>
      </c>
      <c r="D31" s="461"/>
    </row>
    <row r="32" spans="1:4" ht="14.25" customHeight="1" x14ac:dyDescent="0.2">
      <c r="A32" s="462">
        <v>240000</v>
      </c>
      <c r="B32" s="463" t="s">
        <v>599</v>
      </c>
      <c r="C32" s="463" t="str">
        <f t="shared" si="0"/>
        <v>240000 Metallerzeugung und -bearbeitung</v>
      </c>
      <c r="D32" s="461"/>
    </row>
    <row r="33" spans="1:4" ht="14.25" customHeight="1" x14ac:dyDescent="0.2">
      <c r="A33" s="462">
        <v>250000</v>
      </c>
      <c r="B33" s="463" t="s">
        <v>600</v>
      </c>
      <c r="C33" s="463" t="str">
        <f t="shared" si="0"/>
        <v>250000 Herstellung von Metallerzeugnissen</v>
      </c>
      <c r="D33" s="461"/>
    </row>
    <row r="34" spans="1:4" ht="14.25" customHeight="1" x14ac:dyDescent="0.2">
      <c r="A34" s="462">
        <v>260000</v>
      </c>
      <c r="B34" s="463" t="s">
        <v>601</v>
      </c>
      <c r="C34" s="463" t="str">
        <f t="shared" si="0"/>
        <v>260000 Herstellung von Datenverarbeitungsgeräten, elektronischen und optischen Erzeugnissen</v>
      </c>
      <c r="D34" s="461"/>
    </row>
    <row r="35" spans="1:4" ht="14.25" customHeight="1" x14ac:dyDescent="0.2">
      <c r="A35" s="462">
        <v>270000</v>
      </c>
      <c r="B35" s="463" t="s">
        <v>602</v>
      </c>
      <c r="C35" s="463" t="str">
        <f t="shared" si="0"/>
        <v>270000 Herstellung von elektrischen Ausrüstungen</v>
      </c>
      <c r="D35" s="461"/>
    </row>
    <row r="36" spans="1:4" ht="14.25" customHeight="1" x14ac:dyDescent="0.2">
      <c r="A36" s="462">
        <v>280000</v>
      </c>
      <c r="B36" s="463" t="s">
        <v>603</v>
      </c>
      <c r="C36" s="463" t="str">
        <f t="shared" si="0"/>
        <v>280000 Maschinenbau</v>
      </c>
      <c r="D36" s="461"/>
    </row>
    <row r="37" spans="1:4" ht="14.25" customHeight="1" x14ac:dyDescent="0.2">
      <c r="A37" s="462">
        <v>290000</v>
      </c>
      <c r="B37" s="463" t="s">
        <v>604</v>
      </c>
      <c r="C37" s="463" t="str">
        <f t="shared" si="0"/>
        <v>290000 Herstellung von Automobilen und Automobilteilen</v>
      </c>
      <c r="D37" s="461"/>
    </row>
    <row r="38" spans="1:4" ht="14.25" customHeight="1" x14ac:dyDescent="0.2">
      <c r="A38" s="462">
        <v>300000</v>
      </c>
      <c r="B38" s="463" t="s">
        <v>605</v>
      </c>
      <c r="C38" s="463" t="str">
        <f t="shared" si="0"/>
        <v>300000 Sonstiger Fahrzeugbau</v>
      </c>
      <c r="D38" s="461"/>
    </row>
    <row r="39" spans="1:4" ht="14.25" customHeight="1" x14ac:dyDescent="0.2">
      <c r="A39" s="462">
        <v>310000</v>
      </c>
      <c r="B39" s="463" t="s">
        <v>606</v>
      </c>
      <c r="C39" s="463" t="str">
        <f t="shared" si="0"/>
        <v>310000 Herstellung von Möbeln</v>
      </c>
      <c r="D39" s="461"/>
    </row>
    <row r="40" spans="1:4" ht="14.25" customHeight="1" x14ac:dyDescent="0.2">
      <c r="A40" s="462">
        <v>320000</v>
      </c>
      <c r="B40" s="463" t="s">
        <v>607</v>
      </c>
      <c r="C40" s="463" t="str">
        <f t="shared" si="0"/>
        <v>320000 Herstellung von sonstigen Waren</v>
      </c>
      <c r="D40" s="461"/>
    </row>
    <row r="41" spans="1:4" ht="14.25" customHeight="1" x14ac:dyDescent="0.2">
      <c r="A41" s="462">
        <v>330000</v>
      </c>
      <c r="B41" s="463" t="s">
        <v>608</v>
      </c>
      <c r="C41" s="463" t="str">
        <f t="shared" si="0"/>
        <v>330000 Reparatur und Installation von Maschinen und Ausrüstungen</v>
      </c>
      <c r="D41" s="461"/>
    </row>
    <row r="42" spans="1:4" ht="14.25" customHeight="1" x14ac:dyDescent="0.2">
      <c r="A42" s="462">
        <v>350000</v>
      </c>
      <c r="B42" s="463" t="s">
        <v>609</v>
      </c>
      <c r="C42" s="463" t="str">
        <f t="shared" si="0"/>
        <v>350000 Energieversorgung</v>
      </c>
      <c r="D42" s="461"/>
    </row>
    <row r="43" spans="1:4" ht="14.25" customHeight="1" x14ac:dyDescent="0.2">
      <c r="A43" s="462">
        <v>360000</v>
      </c>
      <c r="B43" s="463" t="s">
        <v>610</v>
      </c>
      <c r="C43" s="463" t="str">
        <f t="shared" si="0"/>
        <v>360000 Wasserversorgung</v>
      </c>
      <c r="D43" s="461"/>
    </row>
    <row r="44" spans="1:4" ht="14.25" customHeight="1" x14ac:dyDescent="0.2">
      <c r="A44" s="462">
        <v>370000</v>
      </c>
      <c r="B44" s="463" t="s">
        <v>611</v>
      </c>
      <c r="C44" s="463" t="str">
        <f t="shared" si="0"/>
        <v>370000 Abwasserentsorgung</v>
      </c>
      <c r="D44" s="461"/>
    </row>
    <row r="45" spans="1:4" ht="14.25" customHeight="1" x14ac:dyDescent="0.2">
      <c r="A45" s="462">
        <v>380000</v>
      </c>
      <c r="B45" s="463" t="s">
        <v>612</v>
      </c>
      <c r="C45" s="463" t="str">
        <f t="shared" si="0"/>
        <v>380000 Sammlung, Behandlung und Beseitigung von Abfällen; Rückgewinnung</v>
      </c>
      <c r="D45" s="461"/>
    </row>
    <row r="46" spans="1:4" ht="14.25" customHeight="1" x14ac:dyDescent="0.2">
      <c r="A46" s="462">
        <v>390000</v>
      </c>
      <c r="B46" s="463" t="s">
        <v>613</v>
      </c>
      <c r="C46" s="463" t="str">
        <f t="shared" si="0"/>
        <v>390000 Beseitigung von Umweltverschmutzungen und sonstige Entsorgung</v>
      </c>
      <c r="D46" s="461"/>
    </row>
    <row r="47" spans="1:4" ht="14.25" customHeight="1" x14ac:dyDescent="0.2">
      <c r="A47" s="462">
        <v>410000</v>
      </c>
      <c r="B47" s="463" t="s">
        <v>351</v>
      </c>
      <c r="C47" s="463" t="str">
        <f t="shared" si="0"/>
        <v>410000 Hochbau</v>
      </c>
      <c r="D47" s="461"/>
    </row>
    <row r="48" spans="1:4" ht="14.25" customHeight="1" x14ac:dyDescent="0.2">
      <c r="A48" s="462">
        <v>420000</v>
      </c>
      <c r="B48" s="463" t="s">
        <v>352</v>
      </c>
      <c r="C48" s="463" t="str">
        <f t="shared" si="0"/>
        <v>420000 Tiefbau</v>
      </c>
      <c r="D48" s="461"/>
    </row>
    <row r="49" spans="1:4" ht="14.25" customHeight="1" x14ac:dyDescent="0.2">
      <c r="A49" s="462">
        <v>430000</v>
      </c>
      <c r="B49" s="463" t="s">
        <v>614</v>
      </c>
      <c r="C49" s="463" t="str">
        <f t="shared" si="0"/>
        <v>430000 Vorbereitende Baustellenarbeiten, Bauinstallation und sonstiges Ausbaugewerbe</v>
      </c>
      <c r="D49" s="461"/>
    </row>
    <row r="50" spans="1:4" ht="14.25" customHeight="1" x14ac:dyDescent="0.2">
      <c r="A50" s="462">
        <v>450000</v>
      </c>
      <c r="B50" s="463" t="s">
        <v>615</v>
      </c>
      <c r="C50" s="463" t="str">
        <f t="shared" si="0"/>
        <v>450000 Handel mit Motorfahrzeugen; Instandhaltung und Reparatur von Motorfahrzeugen</v>
      </c>
      <c r="D50" s="461"/>
    </row>
    <row r="51" spans="1:4" ht="14.25" customHeight="1" x14ac:dyDescent="0.2">
      <c r="A51" s="462">
        <v>460000</v>
      </c>
      <c r="B51" s="463" t="s">
        <v>616</v>
      </c>
      <c r="C51" s="463" t="str">
        <f t="shared" si="0"/>
        <v>460000 Grosshandel (ohne Handel mit Motorfahrzeugen)</v>
      </c>
      <c r="D51" s="461"/>
    </row>
    <row r="52" spans="1:4" ht="14.25" customHeight="1" x14ac:dyDescent="0.2">
      <c r="A52" s="462">
        <v>470000</v>
      </c>
      <c r="B52" s="463" t="s">
        <v>617</v>
      </c>
      <c r="C52" s="463" t="str">
        <f t="shared" si="0"/>
        <v>470000 Detailhandel (ohne Handel mit Motorfahrzeugen)</v>
      </c>
      <c r="D52" s="461"/>
    </row>
    <row r="53" spans="1:4" ht="14.25" customHeight="1" x14ac:dyDescent="0.2">
      <c r="A53" s="462">
        <v>490000</v>
      </c>
      <c r="B53" s="463" t="s">
        <v>618</v>
      </c>
      <c r="C53" s="463" t="str">
        <f t="shared" si="0"/>
        <v>490000 Landverkehr und Transport in Rohrfernleitungen</v>
      </c>
      <c r="D53" s="461"/>
    </row>
    <row r="54" spans="1:4" ht="14.25" customHeight="1" x14ac:dyDescent="0.2">
      <c r="A54" s="462">
        <v>500000</v>
      </c>
      <c r="B54" s="463" t="s">
        <v>619</v>
      </c>
      <c r="C54" s="463" t="str">
        <f t="shared" si="0"/>
        <v>500000 Schifffahrt</v>
      </c>
      <c r="D54" s="461"/>
    </row>
    <row r="55" spans="1:4" ht="14.25" customHeight="1" x14ac:dyDescent="0.2">
      <c r="A55" s="462">
        <v>510000</v>
      </c>
      <c r="B55" s="463" t="s">
        <v>620</v>
      </c>
      <c r="C55" s="463" t="str">
        <f t="shared" si="0"/>
        <v>510000 Luftfahrt</v>
      </c>
      <c r="D55" s="461"/>
    </row>
    <row r="56" spans="1:4" ht="14.25" customHeight="1" x14ac:dyDescent="0.2">
      <c r="A56" s="462">
        <v>520000</v>
      </c>
      <c r="B56" s="463" t="s">
        <v>621</v>
      </c>
      <c r="C56" s="463" t="str">
        <f t="shared" si="0"/>
        <v>520000 Lagerei sowie Erbringung von sonstigen Dienstleistungen für den Verkehr</v>
      </c>
      <c r="D56" s="461"/>
    </row>
    <row r="57" spans="1:4" ht="14.25" customHeight="1" x14ac:dyDescent="0.2">
      <c r="A57" s="462">
        <v>530000</v>
      </c>
      <c r="B57" s="463" t="s">
        <v>622</v>
      </c>
      <c r="C57" s="463" t="str">
        <f t="shared" si="0"/>
        <v>530000 Post-, Kurier- und Expressdienste</v>
      </c>
      <c r="D57" s="461"/>
    </row>
    <row r="58" spans="1:4" ht="14.25" customHeight="1" x14ac:dyDescent="0.2">
      <c r="A58" s="462">
        <v>550000</v>
      </c>
      <c r="B58" s="463" t="s">
        <v>623</v>
      </c>
      <c r="C58" s="463" t="str">
        <f t="shared" si="0"/>
        <v>550000 Beherbergung</v>
      </c>
      <c r="D58" s="461"/>
    </row>
    <row r="59" spans="1:4" ht="14.25" customHeight="1" x14ac:dyDescent="0.2">
      <c r="A59" s="462">
        <v>560000</v>
      </c>
      <c r="B59" s="463" t="s">
        <v>624</v>
      </c>
      <c r="C59" s="463" t="str">
        <f t="shared" si="0"/>
        <v>560000 Gastronomie</v>
      </c>
      <c r="D59" s="461"/>
    </row>
    <row r="60" spans="1:4" ht="14.25" customHeight="1" x14ac:dyDescent="0.2">
      <c r="A60" s="462">
        <v>580000</v>
      </c>
      <c r="B60" s="463" t="s">
        <v>625</v>
      </c>
      <c r="C60" s="463" t="str">
        <f t="shared" si="0"/>
        <v>580000 Verlagswesen</v>
      </c>
      <c r="D60" s="461"/>
    </row>
    <row r="61" spans="1:4" ht="14.25" customHeight="1" x14ac:dyDescent="0.2">
      <c r="A61" s="462">
        <v>590000</v>
      </c>
      <c r="B61" s="463" t="s">
        <v>626</v>
      </c>
      <c r="C61" s="463" t="str">
        <f t="shared" si="0"/>
        <v>590000 Herstellung, Verleih und Vertrieb von Filmen und Fernsehprogrammen; Kinos; Tonstudios und Verlegen von Musik</v>
      </c>
      <c r="D61" s="461"/>
    </row>
    <row r="62" spans="1:4" ht="14.25" customHeight="1" x14ac:dyDescent="0.2">
      <c r="A62" s="462">
        <v>600000</v>
      </c>
      <c r="B62" s="463" t="s">
        <v>627</v>
      </c>
      <c r="C62" s="463" t="str">
        <f t="shared" si="0"/>
        <v>600000 Rundfunkveranstalter</v>
      </c>
      <c r="D62" s="461"/>
    </row>
    <row r="63" spans="1:4" ht="14.25" customHeight="1" x14ac:dyDescent="0.2">
      <c r="A63" s="462">
        <v>610000</v>
      </c>
      <c r="B63" s="463" t="s">
        <v>628</v>
      </c>
      <c r="C63" s="463" t="str">
        <f t="shared" si="0"/>
        <v>610000 Telekommunikation</v>
      </c>
      <c r="D63" s="461"/>
    </row>
    <row r="64" spans="1:4" ht="14.25" customHeight="1" x14ac:dyDescent="0.2">
      <c r="A64" s="462">
        <v>620000</v>
      </c>
      <c r="B64" s="463" t="s">
        <v>629</v>
      </c>
      <c r="C64" s="463" t="str">
        <f t="shared" si="0"/>
        <v>620000 Erbringung von Dienstleistungen der Informationstechnologie</v>
      </c>
      <c r="D64" s="461"/>
    </row>
    <row r="65" spans="1:4" ht="14.25" customHeight="1" x14ac:dyDescent="0.2">
      <c r="A65" s="462">
        <v>630000</v>
      </c>
      <c r="B65" s="463" t="s">
        <v>630</v>
      </c>
      <c r="C65" s="463" t="str">
        <f t="shared" si="0"/>
        <v>630000 Informationsdienstleistungen</v>
      </c>
      <c r="D65" s="461"/>
    </row>
    <row r="66" spans="1:4" ht="14.25" customHeight="1" x14ac:dyDescent="0.2">
      <c r="A66" s="462">
        <v>642000</v>
      </c>
      <c r="B66" s="463" t="s">
        <v>631</v>
      </c>
      <c r="C66" s="463" t="str">
        <f t="shared" si="0"/>
        <v>642000 Beteiligungsgesellschaften</v>
      </c>
      <c r="D66" s="461"/>
    </row>
    <row r="67" spans="1:4" ht="14.25" customHeight="1" x14ac:dyDescent="0.2">
      <c r="A67" s="462">
        <v>643000</v>
      </c>
      <c r="B67" s="463" t="s">
        <v>632</v>
      </c>
      <c r="C67" s="463" t="str">
        <f t="shared" si="0"/>
        <v>643000 Treuhand- und sonstige Fonds und ähnliche Finanzinstitutionen</v>
      </c>
      <c r="D67" s="461"/>
    </row>
    <row r="68" spans="1:4" ht="14.25" customHeight="1" x14ac:dyDescent="0.2">
      <c r="A68" s="462">
        <v>649000</v>
      </c>
      <c r="B68" s="463" t="s">
        <v>633</v>
      </c>
      <c r="C68" s="463" t="str">
        <f t="shared" si="0"/>
        <v>649000 Sonstige Finanzierungsinstitutionen (ohne Investmentgesellschaften 649901)</v>
      </c>
      <c r="D68" s="461"/>
    </row>
    <row r="69" spans="1:4" ht="14.25" customHeight="1" x14ac:dyDescent="0.2">
      <c r="A69" s="462">
        <v>649901</v>
      </c>
      <c r="B69" s="463" t="s">
        <v>634</v>
      </c>
      <c r="C69" s="463" t="str">
        <f t="shared" si="0"/>
        <v>649901 Investmentgesellschaften</v>
      </c>
      <c r="D69" s="461"/>
    </row>
    <row r="70" spans="1:4" ht="14.25" customHeight="1" x14ac:dyDescent="0.2">
      <c r="A70" s="462">
        <v>650000</v>
      </c>
      <c r="B70" s="463" t="s">
        <v>635</v>
      </c>
      <c r="C70" s="463" t="str">
        <f t="shared" si="0"/>
        <v>650000 Versicherungen, Rückversicherungen und Pensionskassen (ohne Sozialversicherung)</v>
      </c>
      <c r="D70" s="461"/>
    </row>
    <row r="71" spans="1:4" ht="14.25" customHeight="1" x14ac:dyDescent="0.2">
      <c r="A71" s="462">
        <v>660000</v>
      </c>
      <c r="B71" s="463" t="s">
        <v>636</v>
      </c>
      <c r="C71" s="463" t="str">
        <f t="shared" si="0"/>
        <v>660000 Mit Finanz- und Versicherungsdienstleistungen verbundene Tätigkeiten</v>
      </c>
      <c r="D71" s="461"/>
    </row>
    <row r="72" spans="1:4" ht="14.25" customHeight="1" x14ac:dyDescent="0.2">
      <c r="A72" s="462">
        <v>680000</v>
      </c>
      <c r="B72" s="463" t="s">
        <v>637</v>
      </c>
      <c r="C72" s="463" t="str">
        <f t="shared" si="0"/>
        <v>680000 Grundstücks- und Wohnungswesen</v>
      </c>
      <c r="D72" s="461"/>
    </row>
    <row r="73" spans="1:4" ht="14.25" customHeight="1" x14ac:dyDescent="0.2">
      <c r="A73" s="462">
        <v>690000</v>
      </c>
      <c r="B73" s="463" t="s">
        <v>638</v>
      </c>
      <c r="C73" s="463" t="str">
        <f t="shared" ref="C73:C102" si="1">CONCATENATE(A73,$C$2,B73)</f>
        <v>690000 Rechts- und Steuerberatung, Wirtschaftsprüfung</v>
      </c>
      <c r="D73" s="461"/>
    </row>
    <row r="74" spans="1:4" ht="14.25" customHeight="1" x14ac:dyDescent="0.2">
      <c r="A74" s="462">
        <v>701001</v>
      </c>
      <c r="B74" s="463" t="s">
        <v>1105</v>
      </c>
      <c r="C74" s="463" t="str">
        <f t="shared" si="1"/>
        <v>701001 Firmensitzaktivitäten von Finanzgesellschaften</v>
      </c>
      <c r="D74" s="461"/>
    </row>
    <row r="75" spans="1:4" ht="14.25" customHeight="1" x14ac:dyDescent="0.2">
      <c r="A75" s="462">
        <v>701002</v>
      </c>
      <c r="B75" s="463" t="s">
        <v>1106</v>
      </c>
      <c r="C75" s="463" t="str">
        <f t="shared" si="1"/>
        <v>701002 Firmensitzaktivitäten von anderen Gesellschaften</v>
      </c>
      <c r="D75" s="461"/>
    </row>
    <row r="76" spans="1:4" ht="14.25" customHeight="1" x14ac:dyDescent="0.2">
      <c r="A76" s="462">
        <v>702000</v>
      </c>
      <c r="B76" s="463" t="s">
        <v>639</v>
      </c>
      <c r="C76" s="463" t="str">
        <f t="shared" si="1"/>
        <v>702000 Public-Relations- und Unternehmensberatung</v>
      </c>
      <c r="D76" s="461"/>
    </row>
    <row r="77" spans="1:4" ht="14.25" customHeight="1" x14ac:dyDescent="0.2">
      <c r="A77" s="462">
        <v>710000</v>
      </c>
      <c r="B77" s="463" t="s">
        <v>640</v>
      </c>
      <c r="C77" s="463" t="str">
        <f t="shared" si="1"/>
        <v>710000 Architektur- und Ingenieurbüros; technische, physikalische und chemische Untersuchung</v>
      </c>
      <c r="D77" s="461"/>
    </row>
    <row r="78" spans="1:4" ht="14.25" customHeight="1" x14ac:dyDescent="0.2">
      <c r="A78" s="462">
        <v>720000</v>
      </c>
      <c r="B78" s="463" t="s">
        <v>355</v>
      </c>
      <c r="C78" s="463" t="str">
        <f t="shared" si="1"/>
        <v>720000 Forschung und Entwicklung</v>
      </c>
      <c r="D78" s="461"/>
    </row>
    <row r="79" spans="1:4" ht="14.25" customHeight="1" x14ac:dyDescent="0.2">
      <c r="A79" s="462">
        <v>730000</v>
      </c>
      <c r="B79" s="463" t="s">
        <v>641</v>
      </c>
      <c r="C79" s="463" t="str">
        <f t="shared" si="1"/>
        <v>730000 Werbung und Marktforschung</v>
      </c>
      <c r="D79" s="461"/>
    </row>
    <row r="80" spans="1:4" ht="14.25" customHeight="1" x14ac:dyDescent="0.2">
      <c r="A80" s="462">
        <v>740000</v>
      </c>
      <c r="B80" s="463" t="s">
        <v>642</v>
      </c>
      <c r="C80" s="463" t="str">
        <f t="shared" si="1"/>
        <v>740000 Sonstige freiberufliche, wissenschaftliche und technische Tätigkeiten</v>
      </c>
      <c r="D80" s="461"/>
    </row>
    <row r="81" spans="1:4" ht="14.25" customHeight="1" x14ac:dyDescent="0.2">
      <c r="A81" s="462">
        <v>750000</v>
      </c>
      <c r="B81" s="463" t="s">
        <v>643</v>
      </c>
      <c r="C81" s="463" t="str">
        <f t="shared" si="1"/>
        <v>750000 Veterinärwesen</v>
      </c>
      <c r="D81" s="461"/>
    </row>
    <row r="82" spans="1:4" ht="14.25" customHeight="1" x14ac:dyDescent="0.2">
      <c r="A82" s="462">
        <v>770000</v>
      </c>
      <c r="B82" s="463" t="s">
        <v>644</v>
      </c>
      <c r="C82" s="463" t="str">
        <f t="shared" si="1"/>
        <v>770000 Vermietung von beweglichen Sachen</v>
      </c>
      <c r="D82" s="461"/>
    </row>
    <row r="83" spans="1:4" ht="14.25" customHeight="1" x14ac:dyDescent="0.2">
      <c r="A83" s="462">
        <v>780000</v>
      </c>
      <c r="B83" s="463" t="s">
        <v>645</v>
      </c>
      <c r="C83" s="463" t="str">
        <f t="shared" si="1"/>
        <v>780000 Vermittlung und Überlassung von Arbeitskräften</v>
      </c>
      <c r="D83" s="461"/>
    </row>
    <row r="84" spans="1:4" ht="14.25" customHeight="1" x14ac:dyDescent="0.2">
      <c r="A84" s="462">
        <v>790000</v>
      </c>
      <c r="B84" s="463" t="s">
        <v>646</v>
      </c>
      <c r="C84" s="463" t="str">
        <f t="shared" si="1"/>
        <v>790000 Reisebüros, Reiseveranstalter und Erbringung sonstiger Reservierungsdienstleistungen</v>
      </c>
      <c r="D84" s="461"/>
    </row>
    <row r="85" spans="1:4" ht="14.25" customHeight="1" x14ac:dyDescent="0.2">
      <c r="A85" s="462">
        <v>800000</v>
      </c>
      <c r="B85" s="463" t="s">
        <v>647</v>
      </c>
      <c r="C85" s="463" t="str">
        <f t="shared" si="1"/>
        <v>800000 Wach- und Sicherheitsdienste sowie Detekteien</v>
      </c>
      <c r="D85" s="461"/>
    </row>
    <row r="86" spans="1:4" ht="14.25" customHeight="1" x14ac:dyDescent="0.2">
      <c r="A86" s="462">
        <v>810000</v>
      </c>
      <c r="B86" s="463" t="s">
        <v>648</v>
      </c>
      <c r="C86" s="463" t="str">
        <f t="shared" si="1"/>
        <v>810000 Gebäudebetreuung; Garten- und Landschaftsbau</v>
      </c>
      <c r="D86" s="461"/>
    </row>
    <row r="87" spans="1:4" ht="14.25" customHeight="1" x14ac:dyDescent="0.2">
      <c r="A87" s="462">
        <v>820000</v>
      </c>
      <c r="B87" s="463" t="s">
        <v>649</v>
      </c>
      <c r="C87" s="463" t="str">
        <f t="shared" si="1"/>
        <v>820000 Erbringung von wirtschaftlichen Dienstleistungen für Unternehmen und Privatpersonen a. n. g.</v>
      </c>
      <c r="D87" s="461"/>
    </row>
    <row r="88" spans="1:4" ht="14.25" customHeight="1" x14ac:dyDescent="0.2">
      <c r="A88" s="462">
        <v>840000</v>
      </c>
      <c r="B88" s="463" t="s">
        <v>650</v>
      </c>
      <c r="C88" s="463" t="str">
        <f t="shared" si="1"/>
        <v>840000 Öffentliche Verwaltung, Verteidigung; Sozialversicherung</v>
      </c>
      <c r="D88" s="461"/>
    </row>
    <row r="89" spans="1:4" ht="14.25" customHeight="1" x14ac:dyDescent="0.2">
      <c r="A89" s="462">
        <v>850000</v>
      </c>
      <c r="B89" s="463" t="s">
        <v>651</v>
      </c>
      <c r="C89" s="463" t="str">
        <f t="shared" si="1"/>
        <v>850000 Erziehung und Unterricht</v>
      </c>
      <c r="D89" s="461"/>
    </row>
    <row r="90" spans="1:4" ht="14.25" customHeight="1" x14ac:dyDescent="0.2">
      <c r="A90" s="462">
        <v>860000</v>
      </c>
      <c r="B90" s="463" t="s">
        <v>652</v>
      </c>
      <c r="C90" s="463" t="str">
        <f t="shared" si="1"/>
        <v>860000 Gesundheitswesen</v>
      </c>
      <c r="D90" s="461"/>
    </row>
    <row r="91" spans="1:4" ht="14.25" customHeight="1" x14ac:dyDescent="0.2">
      <c r="A91" s="462">
        <v>870000</v>
      </c>
      <c r="B91" s="463" t="s">
        <v>653</v>
      </c>
      <c r="C91" s="463" t="str">
        <f t="shared" si="1"/>
        <v>870000 Heime (ohne Erholungs- und Ferienheime)</v>
      </c>
      <c r="D91" s="461"/>
    </row>
    <row r="92" spans="1:4" ht="14.25" customHeight="1" x14ac:dyDescent="0.2">
      <c r="A92" s="462">
        <v>880000</v>
      </c>
      <c r="B92" s="463" t="s">
        <v>654</v>
      </c>
      <c r="C92" s="463" t="str">
        <f t="shared" si="1"/>
        <v>880000 Sozialwesen (ohne Heime)</v>
      </c>
      <c r="D92" s="461"/>
    </row>
    <row r="93" spans="1:4" ht="14.25" customHeight="1" x14ac:dyDescent="0.2">
      <c r="A93" s="462">
        <v>900000</v>
      </c>
      <c r="B93" s="463" t="s">
        <v>655</v>
      </c>
      <c r="C93" s="463" t="str">
        <f t="shared" si="1"/>
        <v>900000 Kreative, künstlerische und unterhaltende Tätigkeiten</v>
      </c>
      <c r="D93" s="461"/>
    </row>
    <row r="94" spans="1:4" ht="14.25" customHeight="1" x14ac:dyDescent="0.2">
      <c r="A94" s="462">
        <v>910000</v>
      </c>
      <c r="B94" s="463" t="s">
        <v>656</v>
      </c>
      <c r="C94" s="463" t="str">
        <f t="shared" si="1"/>
        <v>910000 Bibliotheken, Archive, Museen, botanische und zoologische Gärten</v>
      </c>
      <c r="D94" s="461"/>
    </row>
    <row r="95" spans="1:4" ht="14.25" customHeight="1" x14ac:dyDescent="0.2">
      <c r="A95" s="462">
        <v>920000</v>
      </c>
      <c r="B95" s="463" t="s">
        <v>657</v>
      </c>
      <c r="C95" s="463" t="str">
        <f t="shared" si="1"/>
        <v>920000 Spiel-, Wett- und Lotteriewesen</v>
      </c>
      <c r="D95" s="461"/>
    </row>
    <row r="96" spans="1:4" ht="14.25" customHeight="1" x14ac:dyDescent="0.2">
      <c r="A96" s="462">
        <v>930000</v>
      </c>
      <c r="B96" s="463" t="s">
        <v>658</v>
      </c>
      <c r="C96" s="463" t="str">
        <f t="shared" si="1"/>
        <v>930000 Erbringung von Dienstleistungen des Sports, der Unterhaltung und der Erholung</v>
      </c>
      <c r="D96" s="461"/>
    </row>
    <row r="97" spans="1:4" ht="14.25" customHeight="1" x14ac:dyDescent="0.2">
      <c r="A97" s="462">
        <v>940000</v>
      </c>
      <c r="B97" s="463" t="s">
        <v>659</v>
      </c>
      <c r="C97" s="463" t="str">
        <f t="shared" si="1"/>
        <v>940000 Interessenvertretungen sowie kirchliche und sonstige religiöse Vereinigungen (ohne Sozialwesen und Sport)</v>
      </c>
      <c r="D97" s="461"/>
    </row>
    <row r="98" spans="1:4" ht="14.25" customHeight="1" x14ac:dyDescent="0.2">
      <c r="A98" s="462">
        <v>950000</v>
      </c>
      <c r="B98" s="463" t="s">
        <v>660</v>
      </c>
      <c r="C98" s="463" t="str">
        <f t="shared" si="1"/>
        <v>950000 Reparatur von Datenverarbeitungsgeräten und Gebrauchsgütern</v>
      </c>
      <c r="D98" s="461"/>
    </row>
    <row r="99" spans="1:4" ht="14.25" customHeight="1" x14ac:dyDescent="0.2">
      <c r="A99" s="462">
        <v>960000</v>
      </c>
      <c r="B99" s="463" t="s">
        <v>661</v>
      </c>
      <c r="C99" s="463" t="str">
        <f t="shared" si="1"/>
        <v>960000 Erbringung von sonstigen überwiegend persönlichen Dienstleistungen</v>
      </c>
      <c r="D99" s="461"/>
    </row>
    <row r="100" spans="1:4" ht="14.25" customHeight="1" x14ac:dyDescent="0.2">
      <c r="A100" s="462">
        <v>970000</v>
      </c>
      <c r="B100" s="463" t="s">
        <v>662</v>
      </c>
      <c r="C100" s="463" t="str">
        <f t="shared" si="1"/>
        <v>970000 Private Haushalte mit Hauspersonal</v>
      </c>
      <c r="D100" s="461"/>
    </row>
    <row r="101" spans="1:4" ht="27.95" customHeight="1" x14ac:dyDescent="0.2">
      <c r="A101" s="462">
        <v>980000</v>
      </c>
      <c r="B101" s="463" t="s">
        <v>663</v>
      </c>
      <c r="C101" s="463" t="str">
        <f t="shared" si="1"/>
        <v>980000 Herstellung von Waren und Erbringung von Dienstleistungen durch private Haushalte für den Eigenbedarf ohne ausgeprägten Schwerpunkt</v>
      </c>
      <c r="D101" s="461"/>
    </row>
    <row r="102" spans="1:4" ht="14.25" customHeight="1" x14ac:dyDescent="0.2">
      <c r="A102" s="462">
        <v>990000</v>
      </c>
      <c r="B102" s="463" t="s">
        <v>664</v>
      </c>
      <c r="C102" s="463" t="str">
        <f t="shared" si="1"/>
        <v>990000 Exterritoriale Organisationen und Körperschaften</v>
      </c>
      <c r="D102" s="461"/>
    </row>
    <row r="103" spans="1:4" x14ac:dyDescent="0.2">
      <c r="A103" s="464"/>
      <c r="B103" s="464"/>
      <c r="C103" s="464"/>
      <c r="D103" s="461"/>
    </row>
    <row r="104" spans="1:4" x14ac:dyDescent="0.2">
      <c r="A104" s="464"/>
      <c r="B104" s="464"/>
      <c r="C104" s="464"/>
      <c r="D104" s="461"/>
    </row>
    <row r="105" spans="1:4" x14ac:dyDescent="0.2">
      <c r="A105" s="464"/>
      <c r="B105" s="464"/>
      <c r="C105" s="464"/>
      <c r="D105" s="461"/>
    </row>
    <row r="106" spans="1:4" x14ac:dyDescent="0.2">
      <c r="A106" s="464"/>
      <c r="B106" s="464"/>
      <c r="C106" s="464"/>
      <c r="D106" s="461"/>
    </row>
    <row r="107" spans="1:4" x14ac:dyDescent="0.2">
      <c r="A107" s="464"/>
      <c r="B107" s="464"/>
      <c r="C107" s="464"/>
      <c r="D107" s="461"/>
    </row>
    <row r="108" spans="1:4" x14ac:dyDescent="0.2">
      <c r="A108" s="464"/>
      <c r="B108" s="464"/>
      <c r="C108" s="464"/>
      <c r="D108" s="465"/>
    </row>
    <row r="109" spans="1:4" x14ac:dyDescent="0.2">
      <c r="A109" s="464"/>
      <c r="B109" s="464"/>
      <c r="C109" s="464"/>
      <c r="D109" s="465"/>
    </row>
    <row r="110" spans="1:4" x14ac:dyDescent="0.2">
      <c r="A110" s="464"/>
      <c r="B110" s="464"/>
      <c r="C110" s="464"/>
      <c r="D110" s="465"/>
    </row>
    <row r="111" spans="1:4" x14ac:dyDescent="0.2">
      <c r="A111" s="464"/>
      <c r="B111" s="464"/>
      <c r="C111" s="464"/>
      <c r="D111" s="465"/>
    </row>
    <row r="112" spans="1:4" x14ac:dyDescent="0.2">
      <c r="A112" s="464"/>
      <c r="B112" s="464"/>
      <c r="C112" s="464"/>
      <c r="D112" s="465"/>
    </row>
    <row r="113" spans="1:4" x14ac:dyDescent="0.2">
      <c r="A113" s="464"/>
      <c r="B113" s="464"/>
      <c r="C113" s="464"/>
      <c r="D113" s="465"/>
    </row>
    <row r="114" spans="1:4" x14ac:dyDescent="0.2">
      <c r="A114" s="464"/>
      <c r="B114" s="464"/>
      <c r="C114" s="464"/>
      <c r="D114" s="465"/>
    </row>
    <row r="115" spans="1:4" x14ac:dyDescent="0.2">
      <c r="A115" s="464"/>
      <c r="B115" s="464"/>
      <c r="C115" s="464"/>
      <c r="D115" s="465"/>
    </row>
    <row r="116" spans="1:4" x14ac:dyDescent="0.2">
      <c r="A116" s="464"/>
      <c r="B116" s="464"/>
      <c r="C116" s="464"/>
      <c r="D116" s="465"/>
    </row>
    <row r="117" spans="1:4" x14ac:dyDescent="0.2">
      <c r="A117" s="464"/>
      <c r="B117" s="464"/>
      <c r="C117" s="464"/>
      <c r="D117" s="465"/>
    </row>
    <row r="118" spans="1:4" x14ac:dyDescent="0.2">
      <c r="A118" s="464"/>
      <c r="B118" s="464"/>
      <c r="C118" s="464"/>
      <c r="D118" s="465"/>
    </row>
    <row r="119" spans="1:4" x14ac:dyDescent="0.2">
      <c r="A119" s="464"/>
      <c r="B119" s="464"/>
      <c r="C119" s="464"/>
      <c r="D119" s="465"/>
    </row>
    <row r="120" spans="1:4" x14ac:dyDescent="0.2">
      <c r="A120" s="464"/>
      <c r="B120" s="464"/>
      <c r="C120" s="464"/>
      <c r="D120" s="465"/>
    </row>
    <row r="121" spans="1:4" x14ac:dyDescent="0.2">
      <c r="A121" s="464"/>
      <c r="B121" s="464"/>
      <c r="C121" s="464"/>
      <c r="D121" s="465"/>
    </row>
    <row r="122" spans="1:4" x14ac:dyDescent="0.2">
      <c r="A122" s="464"/>
      <c r="B122" s="464"/>
      <c r="C122" s="464"/>
      <c r="D122" s="465"/>
    </row>
    <row r="123" spans="1:4" x14ac:dyDescent="0.2">
      <c r="A123" s="464"/>
      <c r="B123" s="464"/>
      <c r="C123" s="464"/>
      <c r="D123" s="465"/>
    </row>
    <row r="124" spans="1:4" x14ac:dyDescent="0.2">
      <c r="A124" s="464"/>
      <c r="B124" s="464"/>
      <c r="C124" s="464"/>
      <c r="D124" s="465"/>
    </row>
    <row r="125" spans="1:4" x14ac:dyDescent="0.2">
      <c r="A125" s="464"/>
      <c r="B125" s="464"/>
      <c r="C125" s="464"/>
      <c r="D125" s="465"/>
    </row>
    <row r="126" spans="1:4" x14ac:dyDescent="0.2">
      <c r="A126" s="464"/>
      <c r="B126" s="464"/>
      <c r="C126" s="464"/>
      <c r="D126" s="465"/>
    </row>
    <row r="127" spans="1:4" x14ac:dyDescent="0.2">
      <c r="A127" s="464"/>
      <c r="B127" s="464"/>
      <c r="C127" s="464"/>
      <c r="D127" s="465"/>
    </row>
    <row r="128" spans="1:4" x14ac:dyDescent="0.2">
      <c r="A128" s="464"/>
      <c r="B128" s="464"/>
      <c r="C128" s="464"/>
      <c r="D128" s="465"/>
    </row>
    <row r="129" spans="1:4" x14ac:dyDescent="0.2">
      <c r="A129" s="464"/>
      <c r="B129" s="464"/>
      <c r="C129" s="464"/>
      <c r="D129" s="465"/>
    </row>
    <row r="130" spans="1:4" x14ac:dyDescent="0.2">
      <c r="A130" s="464"/>
      <c r="B130" s="464"/>
      <c r="C130" s="464"/>
      <c r="D130" s="465"/>
    </row>
    <row r="131" spans="1:4" x14ac:dyDescent="0.2">
      <c r="A131" s="464"/>
      <c r="B131" s="464"/>
      <c r="C131" s="464"/>
      <c r="D131" s="465"/>
    </row>
    <row r="132" spans="1:4" x14ac:dyDescent="0.2">
      <c r="A132" s="464"/>
      <c r="B132" s="464"/>
      <c r="C132" s="464"/>
      <c r="D132" s="465"/>
    </row>
    <row r="133" spans="1:4" x14ac:dyDescent="0.2">
      <c r="A133" s="464"/>
      <c r="B133" s="464"/>
      <c r="C133" s="464"/>
      <c r="D133" s="465"/>
    </row>
    <row r="134" spans="1:4" x14ac:dyDescent="0.2">
      <c r="A134" s="464"/>
      <c r="B134" s="464"/>
      <c r="C134" s="464"/>
      <c r="D134" s="465"/>
    </row>
    <row r="135" spans="1:4" x14ac:dyDescent="0.2">
      <c r="A135" s="464"/>
      <c r="B135" s="464"/>
      <c r="C135" s="464"/>
      <c r="D135" s="465"/>
    </row>
    <row r="136" spans="1:4" x14ac:dyDescent="0.2">
      <c r="A136" s="464"/>
      <c r="B136" s="464"/>
      <c r="C136" s="464"/>
      <c r="D136" s="465"/>
    </row>
    <row r="137" spans="1:4" x14ac:dyDescent="0.2">
      <c r="A137" s="464"/>
      <c r="B137" s="464"/>
      <c r="C137" s="464"/>
      <c r="D137" s="465"/>
    </row>
    <row r="138" spans="1:4" x14ac:dyDescent="0.2">
      <c r="A138" s="464"/>
      <c r="B138" s="464"/>
      <c r="C138" s="464"/>
      <c r="D138" s="465"/>
    </row>
    <row r="139" spans="1:4" x14ac:dyDescent="0.2">
      <c r="A139" s="464"/>
      <c r="B139" s="464"/>
      <c r="C139" s="464"/>
      <c r="D139" s="465"/>
    </row>
    <row r="140" spans="1:4" x14ac:dyDescent="0.2">
      <c r="A140" s="464"/>
      <c r="B140" s="464"/>
      <c r="C140" s="464"/>
      <c r="D140" s="465"/>
    </row>
    <row r="141" spans="1:4" x14ac:dyDescent="0.2">
      <c r="A141" s="464"/>
      <c r="B141" s="464"/>
      <c r="C141" s="464"/>
      <c r="D141" s="465"/>
    </row>
    <row r="142" spans="1:4" x14ac:dyDescent="0.2">
      <c r="A142" s="464"/>
      <c r="B142" s="464"/>
      <c r="C142" s="464"/>
      <c r="D142" s="465"/>
    </row>
    <row r="143" spans="1:4" x14ac:dyDescent="0.2">
      <c r="A143" s="464"/>
      <c r="B143" s="464"/>
      <c r="C143" s="464"/>
      <c r="D143" s="465"/>
    </row>
    <row r="144" spans="1:4" x14ac:dyDescent="0.2">
      <c r="A144" s="464"/>
      <c r="B144" s="464"/>
      <c r="C144" s="464"/>
      <c r="D144" s="465"/>
    </row>
    <row r="145" spans="1:4" x14ac:dyDescent="0.2">
      <c r="A145" s="464"/>
      <c r="B145" s="464"/>
      <c r="C145" s="464"/>
      <c r="D145" s="465"/>
    </row>
    <row r="146" spans="1:4" x14ac:dyDescent="0.2">
      <c r="A146" s="464"/>
      <c r="B146" s="464"/>
      <c r="C146" s="464"/>
      <c r="D146" s="465"/>
    </row>
    <row r="147" spans="1:4" x14ac:dyDescent="0.2">
      <c r="A147" s="464"/>
      <c r="B147" s="464"/>
      <c r="C147" s="464"/>
      <c r="D147" s="465"/>
    </row>
    <row r="148" spans="1:4" x14ac:dyDescent="0.2">
      <c r="A148" s="464"/>
      <c r="B148" s="464"/>
      <c r="C148" s="464"/>
      <c r="D148" s="465"/>
    </row>
    <row r="149" spans="1:4" x14ac:dyDescent="0.2">
      <c r="A149" s="464"/>
      <c r="B149" s="464"/>
      <c r="C149" s="464"/>
      <c r="D149" s="465"/>
    </row>
    <row r="150" spans="1:4" x14ac:dyDescent="0.2">
      <c r="A150" s="464"/>
      <c r="B150" s="464"/>
      <c r="C150" s="464"/>
      <c r="D150" s="465"/>
    </row>
    <row r="151" spans="1:4" x14ac:dyDescent="0.2">
      <c r="A151" s="464"/>
      <c r="B151" s="464"/>
      <c r="C151" s="464"/>
      <c r="D151" s="465"/>
    </row>
    <row r="152" spans="1:4" x14ac:dyDescent="0.2">
      <c r="A152" s="464"/>
      <c r="B152" s="464"/>
      <c r="C152" s="464"/>
      <c r="D152" s="465"/>
    </row>
    <row r="153" spans="1:4" x14ac:dyDescent="0.2">
      <c r="A153" s="464"/>
      <c r="B153" s="464"/>
      <c r="C153" s="464"/>
      <c r="D153" s="465"/>
    </row>
    <row r="154" spans="1:4" x14ac:dyDescent="0.2">
      <c r="A154" s="464"/>
      <c r="B154" s="464"/>
      <c r="C154" s="464"/>
      <c r="D154" s="465"/>
    </row>
    <row r="155" spans="1:4" x14ac:dyDescent="0.2">
      <c r="A155" s="464"/>
      <c r="B155" s="464"/>
      <c r="C155" s="464"/>
      <c r="D155" s="465"/>
    </row>
    <row r="156" spans="1:4" x14ac:dyDescent="0.2">
      <c r="A156" s="464"/>
      <c r="B156" s="464"/>
      <c r="C156" s="464"/>
      <c r="D156" s="465"/>
    </row>
    <row r="157" spans="1:4" x14ac:dyDescent="0.2">
      <c r="A157" s="464"/>
      <c r="B157" s="464"/>
      <c r="C157" s="464"/>
      <c r="D157" s="465"/>
    </row>
    <row r="158" spans="1:4" x14ac:dyDescent="0.2">
      <c r="A158" s="464"/>
      <c r="B158" s="464"/>
      <c r="C158" s="464"/>
      <c r="D158" s="465"/>
    </row>
    <row r="159" spans="1:4" x14ac:dyDescent="0.2">
      <c r="A159" s="464"/>
      <c r="B159" s="464"/>
      <c r="C159" s="464"/>
      <c r="D159" s="465"/>
    </row>
    <row r="160" spans="1:4" x14ac:dyDescent="0.2">
      <c r="A160" s="464"/>
      <c r="B160" s="464"/>
      <c r="C160" s="464"/>
      <c r="D160" s="465"/>
    </row>
    <row r="161" spans="1:4" x14ac:dyDescent="0.2">
      <c r="A161" s="464"/>
      <c r="B161" s="464"/>
      <c r="C161" s="464"/>
      <c r="D161" s="465"/>
    </row>
    <row r="162" spans="1:4" x14ac:dyDescent="0.2">
      <c r="A162" s="464"/>
      <c r="B162" s="464"/>
      <c r="C162" s="464"/>
      <c r="D162" s="465"/>
    </row>
    <row r="163" spans="1:4" x14ac:dyDescent="0.2">
      <c r="A163" s="464"/>
      <c r="B163" s="464"/>
      <c r="C163" s="464"/>
      <c r="D163" s="465"/>
    </row>
    <row r="164" spans="1:4" x14ac:dyDescent="0.2">
      <c r="A164" s="464"/>
      <c r="B164" s="464"/>
      <c r="C164" s="464"/>
      <c r="D164" s="465"/>
    </row>
    <row r="165" spans="1:4" x14ac:dyDescent="0.2">
      <c r="A165" s="464"/>
      <c r="B165" s="464"/>
      <c r="C165" s="464"/>
      <c r="D165" s="465"/>
    </row>
    <row r="166" spans="1:4" x14ac:dyDescent="0.2">
      <c r="A166" s="464"/>
      <c r="B166" s="464"/>
      <c r="C166" s="464"/>
      <c r="D166" s="465"/>
    </row>
    <row r="167" spans="1:4" x14ac:dyDescent="0.2">
      <c r="A167" s="464"/>
      <c r="B167" s="464"/>
      <c r="C167" s="464"/>
      <c r="D167" s="465"/>
    </row>
    <row r="168" spans="1:4" x14ac:dyDescent="0.2">
      <c r="A168" s="464"/>
      <c r="B168" s="464"/>
      <c r="C168" s="464"/>
      <c r="D168" s="465"/>
    </row>
    <row r="169" spans="1:4" x14ac:dyDescent="0.2">
      <c r="A169" s="464"/>
      <c r="B169" s="464"/>
      <c r="C169" s="464"/>
      <c r="D169" s="465"/>
    </row>
    <row r="170" spans="1:4" x14ac:dyDescent="0.2">
      <c r="A170" s="464"/>
      <c r="B170" s="464"/>
      <c r="C170" s="464"/>
      <c r="D170" s="465"/>
    </row>
    <row r="171" spans="1:4" x14ac:dyDescent="0.2">
      <c r="A171" s="464"/>
      <c r="B171" s="464"/>
      <c r="C171" s="464"/>
      <c r="D171" s="465"/>
    </row>
    <row r="172" spans="1:4" x14ac:dyDescent="0.2">
      <c r="A172" s="464"/>
      <c r="B172" s="464"/>
      <c r="C172" s="464"/>
      <c r="D172" s="465"/>
    </row>
    <row r="173" spans="1:4" x14ac:dyDescent="0.2">
      <c r="A173" s="464"/>
      <c r="B173" s="464"/>
      <c r="C173" s="464"/>
      <c r="D173" s="465"/>
    </row>
    <row r="174" spans="1:4" x14ac:dyDescent="0.2">
      <c r="A174" s="464"/>
      <c r="B174" s="464"/>
      <c r="C174" s="464"/>
      <c r="D174" s="465"/>
    </row>
    <row r="175" spans="1:4" x14ac:dyDescent="0.2">
      <c r="A175" s="464"/>
      <c r="B175" s="464"/>
      <c r="C175" s="464"/>
      <c r="D175" s="465"/>
    </row>
    <row r="176" spans="1:4" x14ac:dyDescent="0.2">
      <c r="A176" s="464"/>
      <c r="B176" s="464"/>
      <c r="C176" s="464"/>
      <c r="D176" s="465"/>
    </row>
    <row r="177" spans="1:4" x14ac:dyDescent="0.2">
      <c r="A177" s="464"/>
      <c r="B177" s="464"/>
      <c r="C177" s="464"/>
      <c r="D177" s="465"/>
    </row>
    <row r="178" spans="1:4" x14ac:dyDescent="0.2">
      <c r="A178" s="464"/>
      <c r="B178" s="464"/>
      <c r="C178" s="464"/>
      <c r="D178" s="465"/>
    </row>
    <row r="179" spans="1:4" x14ac:dyDescent="0.2">
      <c r="A179" s="464"/>
      <c r="B179" s="464"/>
      <c r="C179" s="464"/>
      <c r="D179" s="465"/>
    </row>
    <row r="180" spans="1:4" x14ac:dyDescent="0.2">
      <c r="A180" s="464"/>
      <c r="B180" s="464"/>
      <c r="C180" s="464"/>
      <c r="D180" s="465"/>
    </row>
    <row r="181" spans="1:4" x14ac:dyDescent="0.2">
      <c r="A181" s="464"/>
      <c r="B181" s="464"/>
      <c r="C181" s="464"/>
      <c r="D181" s="465"/>
    </row>
    <row r="182" spans="1:4" x14ac:dyDescent="0.2">
      <c r="A182" s="464"/>
      <c r="B182" s="464"/>
      <c r="C182" s="464"/>
      <c r="D182" s="465"/>
    </row>
    <row r="183" spans="1:4" x14ac:dyDescent="0.2">
      <c r="A183" s="464"/>
      <c r="B183" s="464"/>
      <c r="C183" s="464"/>
      <c r="D183" s="465"/>
    </row>
    <row r="184" spans="1:4" x14ac:dyDescent="0.2">
      <c r="A184" s="464"/>
      <c r="B184" s="464"/>
      <c r="C184" s="464"/>
      <c r="D184" s="465"/>
    </row>
    <row r="185" spans="1:4" x14ac:dyDescent="0.2">
      <c r="A185" s="464"/>
      <c r="B185" s="464"/>
      <c r="C185" s="464"/>
      <c r="D185" s="465"/>
    </row>
  </sheetData>
  <sheetProtection sheet="1"/>
  <mergeCells count="2">
    <mergeCell ref="A4:B4"/>
    <mergeCell ref="A5:B5"/>
  </mergeCells>
  <hyperlinks>
    <hyperlink ref="A6" location="CNTR_Metadata" display="Grunddaten"/>
  </hyperlinks>
  <pageMargins left="0.70866141732283472" right="0.70866141732283472" top="0.78740157480314965" bottom="0.78740157480314965" header="0.31496062992125984" footer="0.31496062992125984"/>
  <pageSetup paperSize="9" scale="79" fitToHeight="4" orientation="portrait" r:id="rId1"/>
  <headerFooter>
    <oddFooter>&amp;L&amp;"Arial,Fett"SNB&amp;C&amp;D&amp;RSeite &amp;P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14"/>
  <sheetViews>
    <sheetView showGridLines="0" showRowColHeaders="0" zoomScale="90" zoomScaleNormal="90" workbookViewId="0">
      <selection activeCell="C10" sqref="C10:D10"/>
    </sheetView>
  </sheetViews>
  <sheetFormatPr baseColWidth="10" defaultColWidth="9.140625" defaultRowHeight="12.75" x14ac:dyDescent="0.2"/>
  <cols>
    <col min="1" max="1" width="1.85546875" style="195" customWidth="1"/>
    <col min="2" max="2" width="43.85546875" style="195" customWidth="1"/>
    <col min="3" max="3" width="41.140625" style="195" customWidth="1"/>
    <col min="4" max="4" width="4.42578125" style="195" customWidth="1"/>
    <col min="5" max="5" width="4.7109375" style="195" customWidth="1"/>
    <col min="6" max="6" width="2.7109375" style="195" customWidth="1"/>
    <col min="7" max="7" width="9.140625" style="195" customWidth="1"/>
    <col min="8" max="8" width="9.140625" style="195"/>
    <col min="9" max="9" width="9.140625" style="30"/>
    <col min="10" max="16384" width="9.140625" style="195"/>
  </cols>
  <sheetData>
    <row r="1" spans="1:26" s="191" customFormat="1" ht="14.25" x14ac:dyDescent="0.2">
      <c r="A1" s="189"/>
      <c r="B1" s="189"/>
      <c r="F1" s="190" t="s">
        <v>6</v>
      </c>
      <c r="G1" s="693" t="str">
        <f>Start!H1</f>
        <v>INA</v>
      </c>
      <c r="H1" s="694"/>
      <c r="I1" s="472"/>
      <c r="J1" s="194"/>
      <c r="K1" s="194"/>
      <c r="L1" s="194"/>
      <c r="M1" s="194"/>
      <c r="N1" s="194"/>
      <c r="O1" s="194"/>
      <c r="P1" s="194"/>
      <c r="Q1" s="194"/>
      <c r="R1" s="194"/>
      <c r="S1" s="194"/>
      <c r="T1" s="194"/>
      <c r="U1" s="194"/>
      <c r="V1" s="194"/>
      <c r="W1" s="194"/>
      <c r="X1" s="194"/>
      <c r="Y1" s="194"/>
      <c r="Z1" s="194"/>
    </row>
    <row r="2" spans="1:26" s="191" customFormat="1" ht="14.25" x14ac:dyDescent="0.2">
      <c r="A2" s="189"/>
      <c r="B2" s="189"/>
      <c r="F2" s="190" t="s">
        <v>542</v>
      </c>
      <c r="G2" s="693" t="str">
        <f>B7</f>
        <v>Grunddaten</v>
      </c>
      <c r="H2" s="694"/>
      <c r="I2" s="472"/>
      <c r="J2" s="194"/>
      <c r="K2" s="194"/>
      <c r="L2" s="194"/>
      <c r="M2" s="194"/>
      <c r="N2" s="194"/>
      <c r="O2" s="194"/>
      <c r="P2" s="194"/>
      <c r="Q2" s="194"/>
      <c r="R2" s="194"/>
      <c r="S2" s="194"/>
      <c r="T2" s="194"/>
      <c r="U2" s="194"/>
      <c r="V2" s="194"/>
      <c r="W2" s="194"/>
      <c r="X2" s="194"/>
      <c r="Y2" s="194"/>
      <c r="Z2" s="194"/>
    </row>
    <row r="3" spans="1:26" s="191" customFormat="1" ht="14.25" x14ac:dyDescent="0.2">
      <c r="A3" s="189"/>
      <c r="F3" s="190" t="s">
        <v>1143</v>
      </c>
      <c r="G3" s="695" t="str">
        <f>Start!H3</f>
        <v>XXXXXX</v>
      </c>
      <c r="H3" s="696"/>
      <c r="I3" s="472"/>
      <c r="J3" s="194"/>
      <c r="K3" s="194"/>
      <c r="L3" s="194"/>
      <c r="M3" s="194"/>
      <c r="N3" s="194"/>
      <c r="O3" s="194"/>
      <c r="P3" s="194"/>
      <c r="Q3" s="194"/>
      <c r="R3" s="194"/>
      <c r="S3" s="194"/>
      <c r="T3" s="194"/>
      <c r="U3" s="194"/>
      <c r="V3" s="194"/>
      <c r="W3" s="194"/>
      <c r="X3" s="194"/>
      <c r="Y3" s="194"/>
      <c r="Z3" s="194"/>
    </row>
    <row r="4" spans="1:26" s="191" customFormat="1" ht="14.25" x14ac:dyDescent="0.2">
      <c r="A4" s="189"/>
      <c r="F4" s="210" t="s">
        <v>3</v>
      </c>
      <c r="G4" s="697" t="str">
        <f>Start!H4</f>
        <v>TT.MM.JJJJ</v>
      </c>
      <c r="H4" s="698"/>
      <c r="I4" s="472"/>
      <c r="J4" s="194"/>
      <c r="K4" s="194"/>
      <c r="L4" s="194"/>
      <c r="M4" s="194"/>
      <c r="N4" s="194"/>
      <c r="O4" s="194"/>
      <c r="P4" s="194"/>
      <c r="Q4" s="194"/>
      <c r="R4" s="194"/>
      <c r="S4" s="194"/>
      <c r="T4" s="194"/>
      <c r="U4" s="194"/>
      <c r="V4" s="194"/>
      <c r="W4" s="194"/>
      <c r="X4" s="194"/>
      <c r="Y4" s="194"/>
      <c r="Z4" s="194"/>
    </row>
    <row r="5" spans="1:26" s="191" customFormat="1" ht="14.25" x14ac:dyDescent="0.2">
      <c r="A5" s="189"/>
      <c r="G5" s="210"/>
      <c r="H5" s="208"/>
      <c r="I5" s="553"/>
      <c r="J5" s="194"/>
      <c r="K5" s="194"/>
      <c r="L5" s="194"/>
      <c r="M5" s="194"/>
      <c r="N5" s="194"/>
      <c r="O5" s="194"/>
      <c r="P5" s="194"/>
      <c r="Q5" s="194"/>
      <c r="R5" s="194"/>
      <c r="S5" s="194"/>
      <c r="T5" s="194"/>
      <c r="U5" s="194"/>
      <c r="V5" s="194"/>
      <c r="W5" s="194"/>
      <c r="X5" s="194"/>
      <c r="Y5" s="194"/>
      <c r="Z5" s="194"/>
    </row>
    <row r="6" spans="1:26" s="191" customFormat="1" ht="18" x14ac:dyDescent="0.2">
      <c r="A6" s="189"/>
      <c r="B6" s="700" t="s">
        <v>1068</v>
      </c>
      <c r="C6" s="700"/>
      <c r="D6" s="700"/>
      <c r="E6" s="700"/>
      <c r="F6" s="700"/>
      <c r="G6" s="700"/>
      <c r="H6" s="208"/>
      <c r="I6" s="553"/>
      <c r="J6" s="194"/>
      <c r="K6" s="194"/>
      <c r="L6" s="194"/>
      <c r="M6" s="194"/>
      <c r="N6" s="194"/>
      <c r="O6" s="194"/>
      <c r="P6" s="194"/>
      <c r="Q6" s="194"/>
      <c r="R6" s="194"/>
      <c r="S6" s="194"/>
      <c r="T6" s="194"/>
      <c r="U6" s="194"/>
      <c r="V6" s="194"/>
      <c r="W6" s="194"/>
      <c r="X6" s="194"/>
      <c r="Y6" s="194"/>
      <c r="Z6" s="194"/>
    </row>
    <row r="7" spans="1:26" s="191" customFormat="1" ht="18" x14ac:dyDescent="0.2">
      <c r="A7" s="189"/>
      <c r="B7" s="263" t="s">
        <v>759</v>
      </c>
      <c r="C7" s="254"/>
      <c r="D7" s="254"/>
      <c r="E7" s="254"/>
      <c r="F7" s="254"/>
      <c r="G7" s="254"/>
      <c r="H7" s="208"/>
      <c r="I7" s="553"/>
      <c r="J7" s="194"/>
      <c r="K7" s="194"/>
      <c r="L7" s="194"/>
      <c r="M7" s="194"/>
      <c r="N7" s="194"/>
      <c r="O7" s="194"/>
      <c r="P7" s="194"/>
      <c r="Q7" s="194"/>
      <c r="R7" s="194"/>
      <c r="S7" s="194"/>
      <c r="T7" s="194"/>
      <c r="U7" s="194"/>
      <c r="V7" s="194"/>
      <c r="W7" s="194"/>
      <c r="X7" s="194"/>
      <c r="Y7" s="194"/>
      <c r="Z7" s="194"/>
    </row>
    <row r="8" spans="1:26" s="191" customFormat="1" ht="33" customHeight="1" x14ac:dyDescent="0.25">
      <c r="A8" s="189"/>
      <c r="B8" s="264" t="s">
        <v>760</v>
      </c>
      <c r="C8" s="254"/>
      <c r="D8" s="254"/>
      <c r="E8" s="254"/>
      <c r="F8" s="254"/>
      <c r="G8" s="254"/>
      <c r="H8" s="208"/>
      <c r="I8" s="553"/>
      <c r="J8" s="194"/>
      <c r="K8" s="194"/>
      <c r="L8" s="194"/>
      <c r="M8" s="194"/>
      <c r="N8" s="194"/>
      <c r="O8" s="194"/>
      <c r="P8" s="194"/>
      <c r="Q8" s="194"/>
      <c r="R8" s="194"/>
      <c r="S8" s="194"/>
      <c r="T8" s="194"/>
      <c r="U8" s="194"/>
      <c r="V8" s="194"/>
      <c r="W8" s="194"/>
      <c r="X8" s="194"/>
      <c r="Y8" s="194"/>
      <c r="Z8" s="194"/>
    </row>
    <row r="9" spans="1:26" ht="24.75" customHeight="1" x14ac:dyDescent="0.2">
      <c r="A9" s="19"/>
      <c r="B9" s="674" t="s">
        <v>761</v>
      </c>
      <c r="C9" s="674"/>
      <c r="D9" s="674"/>
      <c r="E9" s="674"/>
      <c r="F9" s="19"/>
      <c r="G9" s="19"/>
      <c r="H9" s="78"/>
      <c r="I9" s="472"/>
      <c r="J9" s="191"/>
      <c r="K9" s="191"/>
      <c r="L9" s="191"/>
      <c r="M9" s="191"/>
      <c r="N9" s="191"/>
      <c r="O9" s="194"/>
      <c r="P9" s="194"/>
      <c r="Q9" s="194"/>
      <c r="R9" s="192"/>
      <c r="S9" s="53"/>
      <c r="T9" s="78"/>
      <c r="U9" s="19"/>
    </row>
    <row r="10" spans="1:26" s="191" customFormat="1" ht="28.5" customHeight="1" x14ac:dyDescent="0.2">
      <c r="A10" s="189"/>
      <c r="B10" s="565" t="s">
        <v>11</v>
      </c>
      <c r="C10" s="701"/>
      <c r="D10" s="702"/>
      <c r="E10" s="675" t="s">
        <v>119</v>
      </c>
      <c r="I10" s="472"/>
      <c r="J10" s="194"/>
      <c r="K10" s="194"/>
      <c r="L10" s="194"/>
      <c r="M10" s="194"/>
      <c r="N10" s="194"/>
      <c r="O10" s="194"/>
      <c r="P10" s="194"/>
      <c r="Q10" s="194"/>
      <c r="R10" s="194"/>
      <c r="S10" s="194"/>
      <c r="T10" s="194"/>
      <c r="U10" s="194"/>
      <c r="V10" s="194"/>
      <c r="W10" s="194"/>
      <c r="X10" s="194"/>
      <c r="Y10" s="194"/>
      <c r="Z10" s="194"/>
    </row>
    <row r="11" spans="1:26" s="191" customFormat="1" ht="14.25" customHeight="1" x14ac:dyDescent="0.2">
      <c r="B11" s="588" t="s">
        <v>543</v>
      </c>
      <c r="C11" s="691"/>
      <c r="D11" s="692"/>
      <c r="E11" s="699"/>
      <c r="I11" s="472"/>
      <c r="J11" s="192"/>
      <c r="K11" s="192"/>
      <c r="L11" s="192"/>
      <c r="M11" s="192"/>
      <c r="N11" s="192"/>
      <c r="O11" s="192"/>
      <c r="P11" s="192"/>
      <c r="Q11" s="192"/>
      <c r="R11" s="192"/>
      <c r="S11" s="192"/>
      <c r="T11" s="192"/>
      <c r="U11" s="192"/>
      <c r="V11" s="192"/>
      <c r="W11" s="192"/>
      <c r="X11" s="192"/>
      <c r="Y11" s="192"/>
      <c r="Z11" s="192"/>
    </row>
    <row r="12" spans="1:26" s="191" customFormat="1" ht="14.25" x14ac:dyDescent="0.2">
      <c r="A12" s="189"/>
      <c r="B12" s="253" t="s">
        <v>544</v>
      </c>
      <c r="C12" s="703"/>
      <c r="D12" s="704"/>
      <c r="E12" s="699"/>
      <c r="I12" s="472"/>
      <c r="J12" s="194"/>
      <c r="K12" s="194"/>
      <c r="L12" s="194"/>
      <c r="M12" s="194"/>
      <c r="N12" s="194"/>
      <c r="O12" s="194"/>
      <c r="P12" s="194"/>
      <c r="Q12" s="194"/>
      <c r="R12" s="194"/>
      <c r="S12" s="194"/>
      <c r="T12" s="194"/>
      <c r="U12" s="194"/>
      <c r="V12" s="194"/>
      <c r="W12" s="194"/>
      <c r="X12" s="194"/>
      <c r="Y12" s="194"/>
      <c r="Z12" s="194"/>
    </row>
    <row r="13" spans="1:26" s="191" customFormat="1" ht="14.25" x14ac:dyDescent="0.2">
      <c r="A13" s="189"/>
      <c r="B13" s="265" t="s">
        <v>540</v>
      </c>
      <c r="C13" s="691"/>
      <c r="D13" s="692"/>
      <c r="E13" s="699"/>
      <c r="I13" s="472"/>
      <c r="J13" s="194"/>
      <c r="K13" s="194"/>
      <c r="L13" s="194"/>
      <c r="M13" s="194"/>
      <c r="N13" s="194"/>
      <c r="O13" s="194"/>
      <c r="P13" s="194"/>
      <c r="Q13" s="194"/>
      <c r="R13" s="194"/>
      <c r="S13" s="194"/>
      <c r="T13" s="194"/>
      <c r="U13" s="194"/>
      <c r="V13" s="194"/>
      <c r="W13" s="194"/>
      <c r="X13" s="194"/>
      <c r="Y13" s="194"/>
      <c r="Z13" s="194"/>
    </row>
    <row r="14" spans="1:26" s="191" customFormat="1" ht="14.25" x14ac:dyDescent="0.2">
      <c r="A14" s="189"/>
      <c r="B14" s="265" t="s">
        <v>541</v>
      </c>
      <c r="C14" s="691"/>
      <c r="D14" s="692"/>
      <c r="E14" s="699"/>
      <c r="I14" s="472"/>
      <c r="J14" s="194"/>
      <c r="K14" s="194"/>
      <c r="L14" s="194"/>
      <c r="M14" s="194"/>
      <c r="N14" s="194"/>
      <c r="O14" s="194"/>
      <c r="P14" s="194"/>
      <c r="Q14" s="194"/>
      <c r="R14" s="194"/>
      <c r="S14" s="194"/>
      <c r="T14" s="194"/>
      <c r="U14" s="194"/>
      <c r="V14" s="194"/>
      <c r="W14" s="194"/>
      <c r="X14" s="194"/>
      <c r="Y14" s="194"/>
      <c r="Z14" s="194"/>
    </row>
    <row r="15" spans="1:26" s="191" customFormat="1" ht="14.25" x14ac:dyDescent="0.2">
      <c r="A15" s="189"/>
      <c r="B15" s="266" t="s">
        <v>425</v>
      </c>
      <c r="C15" s="683"/>
      <c r="D15" s="684"/>
      <c r="E15" s="676"/>
      <c r="G15" s="259" t="str">
        <f>IF(COUNTA(C10:D15)&lt;5,"unvollständig","OK")</f>
        <v>unvollständig</v>
      </c>
      <c r="I15" s="472"/>
      <c r="J15" s="194"/>
      <c r="K15" s="194"/>
      <c r="L15" s="194"/>
      <c r="M15" s="194"/>
      <c r="N15" s="194"/>
      <c r="O15" s="194"/>
      <c r="P15" s="194"/>
      <c r="Q15" s="194"/>
      <c r="R15" s="194"/>
      <c r="S15" s="194"/>
      <c r="T15" s="194"/>
      <c r="U15" s="194"/>
      <c r="V15" s="194"/>
      <c r="W15" s="194"/>
      <c r="X15" s="194"/>
      <c r="Y15" s="194"/>
      <c r="Z15" s="194"/>
    </row>
    <row r="16" spans="1:26" s="191" customFormat="1" ht="15" customHeight="1" x14ac:dyDescent="0.2">
      <c r="A16" s="189"/>
      <c r="B16" s="189"/>
      <c r="C16" s="189"/>
      <c r="D16" s="195"/>
      <c r="I16" s="472"/>
      <c r="J16" s="194"/>
      <c r="K16" s="194"/>
      <c r="L16" s="194"/>
      <c r="M16" s="194"/>
      <c r="N16" s="194"/>
      <c r="O16" s="194"/>
      <c r="P16" s="194"/>
      <c r="Q16" s="194"/>
      <c r="R16" s="194"/>
      <c r="S16" s="194"/>
      <c r="T16" s="194"/>
      <c r="U16" s="194"/>
      <c r="V16" s="194"/>
      <c r="W16" s="194"/>
      <c r="X16" s="194"/>
      <c r="Y16" s="194"/>
      <c r="Z16" s="194"/>
    </row>
    <row r="17" spans="1:26" ht="15" customHeight="1" x14ac:dyDescent="0.2">
      <c r="A17" s="19"/>
      <c r="B17" s="674" t="s">
        <v>762</v>
      </c>
      <c r="C17" s="674"/>
      <c r="D17" s="674"/>
      <c r="E17" s="674"/>
      <c r="F17" s="19"/>
      <c r="G17" s="19"/>
      <c r="H17" s="78"/>
      <c r="I17" s="472"/>
      <c r="J17" s="191"/>
      <c r="K17" s="191"/>
      <c r="L17" s="191"/>
      <c r="M17" s="191"/>
      <c r="N17" s="191"/>
      <c r="O17" s="194"/>
      <c r="P17" s="194"/>
      <c r="Q17" s="194"/>
      <c r="R17" s="192"/>
      <c r="S17" s="53"/>
      <c r="T17" s="78"/>
      <c r="U17" s="19"/>
    </row>
    <row r="18" spans="1:26" s="191" customFormat="1" ht="35.25" customHeight="1" x14ac:dyDescent="0.2">
      <c r="A18" s="189"/>
      <c r="B18" s="677" t="s">
        <v>1012</v>
      </c>
      <c r="C18" s="678"/>
      <c r="D18" s="679"/>
      <c r="E18" s="675" t="s">
        <v>780</v>
      </c>
      <c r="I18" s="472"/>
      <c r="J18" s="194"/>
      <c r="K18" s="194"/>
      <c r="L18" s="194"/>
      <c r="M18" s="194"/>
      <c r="N18" s="194"/>
      <c r="O18" s="194"/>
      <c r="P18" s="194"/>
      <c r="Q18" s="194"/>
      <c r="R18" s="194"/>
      <c r="S18" s="194"/>
      <c r="T18" s="194"/>
      <c r="U18" s="194"/>
      <c r="V18" s="194"/>
      <c r="W18" s="194"/>
      <c r="X18" s="194"/>
      <c r="Y18" s="194"/>
      <c r="Z18" s="194"/>
    </row>
    <row r="19" spans="1:26" s="191" customFormat="1" ht="20.100000000000001" customHeight="1" x14ac:dyDescent="0.2">
      <c r="A19" s="189"/>
      <c r="B19" s="685"/>
      <c r="C19" s="686"/>
      <c r="D19" s="687"/>
      <c r="E19" s="676"/>
      <c r="G19" s="259" t="str">
        <f>IF(B19="","Noch nicht beantwortet","OK")</f>
        <v>Noch nicht beantwortet</v>
      </c>
      <c r="I19" s="472"/>
      <c r="J19" s="194"/>
      <c r="K19" s="194"/>
      <c r="L19" s="194"/>
      <c r="M19" s="194"/>
      <c r="N19" s="194"/>
      <c r="O19" s="194"/>
      <c r="P19" s="194"/>
      <c r="Q19" s="194"/>
      <c r="R19" s="194"/>
      <c r="S19" s="194"/>
      <c r="T19" s="194"/>
      <c r="U19" s="194"/>
      <c r="V19" s="194"/>
      <c r="W19" s="194"/>
      <c r="X19" s="194"/>
      <c r="Y19" s="194"/>
      <c r="Z19" s="194"/>
    </row>
    <row r="20" spans="1:26" s="191" customFormat="1" ht="15" customHeight="1" x14ac:dyDescent="0.2">
      <c r="A20" s="189"/>
      <c r="B20" s="267"/>
      <c r="C20" s="267"/>
      <c r="D20" s="267"/>
      <c r="I20" s="472"/>
      <c r="J20" s="194"/>
      <c r="K20" s="194"/>
      <c r="L20" s="194"/>
      <c r="M20" s="194"/>
      <c r="N20" s="194"/>
      <c r="O20" s="194"/>
      <c r="P20" s="194"/>
      <c r="Q20" s="194"/>
      <c r="R20" s="194"/>
      <c r="S20" s="194"/>
      <c r="T20" s="194"/>
      <c r="U20" s="194"/>
      <c r="V20" s="194"/>
      <c r="W20" s="194"/>
      <c r="X20" s="194"/>
      <c r="Y20" s="194"/>
      <c r="Z20" s="194"/>
    </row>
    <row r="21" spans="1:26" ht="15" customHeight="1" x14ac:dyDescent="0.2">
      <c r="A21" s="19"/>
      <c r="B21" s="674" t="s">
        <v>1014</v>
      </c>
      <c r="C21" s="674"/>
      <c r="D21" s="674"/>
      <c r="E21" s="674"/>
      <c r="F21" s="19"/>
      <c r="G21" s="19"/>
      <c r="H21" s="78"/>
      <c r="I21" s="472"/>
      <c r="J21" s="191"/>
      <c r="K21" s="191"/>
      <c r="L21" s="191"/>
      <c r="M21" s="191"/>
      <c r="N21" s="191"/>
      <c r="O21" s="194"/>
      <c r="P21" s="194"/>
      <c r="Q21" s="194"/>
      <c r="R21" s="192"/>
      <c r="S21" s="53"/>
      <c r="T21" s="78"/>
      <c r="U21" s="19"/>
    </row>
    <row r="22" spans="1:26" s="191" customFormat="1" ht="21.95" customHeight="1" x14ac:dyDescent="0.2">
      <c r="A22" s="189"/>
      <c r="B22" s="688" t="s">
        <v>545</v>
      </c>
      <c r="C22" s="689"/>
      <c r="D22" s="690"/>
      <c r="E22" s="675" t="s">
        <v>781</v>
      </c>
      <c r="I22" s="472"/>
      <c r="J22" s="194"/>
      <c r="K22" s="194"/>
      <c r="L22" s="194"/>
      <c r="M22" s="194"/>
      <c r="N22" s="194"/>
      <c r="O22" s="194"/>
      <c r="P22" s="194"/>
      <c r="Q22" s="194"/>
      <c r="R22" s="194"/>
      <c r="S22" s="194"/>
      <c r="T22" s="194"/>
      <c r="U22" s="194"/>
      <c r="V22" s="194"/>
      <c r="W22" s="194"/>
      <c r="X22" s="194"/>
      <c r="Y22" s="194"/>
      <c r="Z22" s="194"/>
    </row>
    <row r="23" spans="1:26" s="191" customFormat="1" ht="20.100000000000001" customHeight="1" x14ac:dyDescent="0.2">
      <c r="A23" s="472"/>
      <c r="B23" s="685"/>
      <c r="C23" s="686"/>
      <c r="D23" s="687"/>
      <c r="E23" s="676"/>
      <c r="G23" s="259" t="str">
        <f>IF(B23="","Noch nicht beantwortet","OK")</f>
        <v>Noch nicht beantwortet</v>
      </c>
      <c r="I23" s="472"/>
      <c r="J23" s="194"/>
      <c r="K23" s="194"/>
      <c r="L23" s="194"/>
      <c r="M23" s="194"/>
      <c r="N23" s="194"/>
      <c r="O23" s="194"/>
      <c r="P23" s="194"/>
      <c r="Q23" s="194"/>
      <c r="R23" s="194"/>
      <c r="S23" s="194"/>
      <c r="T23" s="194"/>
      <c r="U23" s="194"/>
      <c r="V23" s="194"/>
      <c r="W23" s="194"/>
      <c r="X23" s="194"/>
      <c r="Y23" s="194"/>
      <c r="Z23" s="194"/>
    </row>
    <row r="24" spans="1:26" s="191" customFormat="1" ht="15" customHeight="1" x14ac:dyDescent="0.2">
      <c r="A24" s="189"/>
      <c r="B24" s="254"/>
      <c r="C24" s="254"/>
      <c r="D24" s="254"/>
      <c r="E24" s="254"/>
      <c r="F24" s="254"/>
      <c r="G24" s="551"/>
      <c r="H24" s="552"/>
      <c r="I24" s="553"/>
      <c r="J24" s="554"/>
      <c r="K24" s="554"/>
      <c r="L24" s="554"/>
      <c r="M24" s="194"/>
      <c r="N24" s="194"/>
      <c r="O24" s="194"/>
      <c r="P24" s="194"/>
      <c r="Q24" s="194"/>
      <c r="R24" s="194"/>
      <c r="S24" s="194"/>
      <c r="T24" s="194"/>
      <c r="U24" s="194"/>
      <c r="V24" s="194"/>
      <c r="W24" s="194"/>
      <c r="X24" s="194"/>
      <c r="Y24" s="194"/>
      <c r="Z24" s="194"/>
    </row>
    <row r="25" spans="1:26" s="191" customFormat="1" ht="15" customHeight="1" x14ac:dyDescent="0.2">
      <c r="A25" s="418"/>
      <c r="B25" s="668" t="s">
        <v>763</v>
      </c>
      <c r="C25" s="668"/>
      <c r="D25" s="668"/>
      <c r="E25" s="668"/>
      <c r="G25" s="472"/>
      <c r="H25" s="472"/>
      <c r="I25" s="472"/>
      <c r="J25" s="554"/>
      <c r="K25" s="554"/>
      <c r="L25" s="554"/>
      <c r="M25" s="194"/>
      <c r="N25" s="194"/>
      <c r="O25" s="194"/>
      <c r="P25" s="194"/>
      <c r="Q25" s="194"/>
      <c r="R25" s="194"/>
      <c r="S25" s="194"/>
      <c r="T25" s="194"/>
      <c r="U25" s="194"/>
      <c r="V25" s="194"/>
      <c r="W25" s="194"/>
      <c r="X25" s="194"/>
      <c r="Y25" s="194"/>
      <c r="Z25" s="194"/>
    </row>
    <row r="26" spans="1:26" ht="42.95" customHeight="1" x14ac:dyDescent="0.2">
      <c r="A26" s="27"/>
      <c r="B26" s="669" t="s">
        <v>764</v>
      </c>
      <c r="C26" s="669"/>
      <c r="D26" s="669"/>
      <c r="E26" s="669"/>
      <c r="F26" s="225"/>
      <c r="G26" s="555"/>
      <c r="H26" s="27"/>
      <c r="I26" s="472"/>
      <c r="J26" s="472"/>
      <c r="K26" s="472"/>
      <c r="L26" s="472"/>
      <c r="M26" s="191"/>
      <c r="N26" s="191"/>
      <c r="O26" s="194"/>
      <c r="P26" s="194"/>
      <c r="Q26" s="194"/>
      <c r="R26" s="192"/>
      <c r="S26" s="53"/>
      <c r="T26" s="19"/>
      <c r="U26" s="19"/>
    </row>
    <row r="27" spans="1:26" ht="15" customHeight="1" x14ac:dyDescent="0.2">
      <c r="A27" s="27"/>
      <c r="B27" s="30"/>
      <c r="C27" s="27"/>
      <c r="D27" s="27"/>
      <c r="E27" s="27"/>
      <c r="F27" s="19"/>
      <c r="G27" s="27"/>
      <c r="H27" s="27"/>
      <c r="I27" s="472"/>
      <c r="J27" s="472"/>
      <c r="K27" s="472"/>
      <c r="L27" s="472"/>
      <c r="M27" s="191"/>
      <c r="N27" s="191"/>
      <c r="O27" s="194"/>
      <c r="P27" s="194"/>
      <c r="Q27" s="194"/>
      <c r="R27" s="192"/>
      <c r="S27" s="53"/>
      <c r="T27" s="19"/>
      <c r="U27" s="19"/>
    </row>
    <row r="28" spans="1:26" ht="15" hidden="1" customHeight="1" x14ac:dyDescent="0.2">
      <c r="A28" s="27"/>
      <c r="B28" s="547"/>
      <c r="C28" s="27"/>
      <c r="D28" s="27"/>
      <c r="E28" s="27"/>
      <c r="F28" s="19"/>
      <c r="G28" s="27"/>
      <c r="H28" s="556"/>
      <c r="I28" s="472"/>
      <c r="J28" s="472"/>
      <c r="K28" s="472"/>
      <c r="L28" s="472"/>
      <c r="M28" s="191"/>
      <c r="N28" s="191"/>
      <c r="O28" s="194"/>
      <c r="P28" s="194"/>
      <c r="Q28" s="194"/>
      <c r="R28" s="192"/>
      <c r="S28" s="53"/>
      <c r="T28" s="78"/>
      <c r="U28" s="19"/>
    </row>
    <row r="29" spans="1:26" ht="15" customHeight="1" x14ac:dyDescent="0.2">
      <c r="A29" s="30"/>
      <c r="B29" s="706" t="s">
        <v>1018</v>
      </c>
      <c r="C29" s="706"/>
      <c r="D29" s="706"/>
      <c r="E29" s="706"/>
      <c r="G29" s="30"/>
      <c r="H29" s="557"/>
      <c r="I29" s="472"/>
      <c r="J29" s="472"/>
      <c r="K29" s="472"/>
      <c r="L29" s="472"/>
      <c r="M29" s="191"/>
      <c r="N29" s="191"/>
      <c r="O29" s="192"/>
      <c r="P29" s="192"/>
      <c r="Q29" s="192"/>
      <c r="R29" s="192"/>
      <c r="S29" s="81"/>
      <c r="T29" s="548"/>
    </row>
    <row r="30" spans="1:26" ht="39.950000000000003" customHeight="1" x14ac:dyDescent="0.2">
      <c r="A30" s="27"/>
      <c r="B30" s="714" t="s">
        <v>1013</v>
      </c>
      <c r="C30" s="715"/>
      <c r="D30" s="716"/>
      <c r="E30" s="711" t="s">
        <v>550</v>
      </c>
      <c r="F30" s="19"/>
      <c r="G30" s="27"/>
      <c r="H30" s="558"/>
      <c r="I30" s="472"/>
      <c r="J30" s="472"/>
      <c r="K30" s="472"/>
      <c r="L30" s="472"/>
      <c r="M30" s="191"/>
      <c r="N30" s="191"/>
      <c r="O30" s="194"/>
      <c r="P30" s="194"/>
      <c r="Q30" s="194"/>
      <c r="R30" s="192"/>
      <c r="S30" s="53"/>
      <c r="T30" s="78"/>
      <c r="U30" s="19"/>
    </row>
    <row r="31" spans="1:26" ht="34.5" customHeight="1" x14ac:dyDescent="0.2">
      <c r="A31" s="19"/>
      <c r="B31" s="707"/>
      <c r="C31" s="708"/>
      <c r="D31" s="709"/>
      <c r="E31" s="712"/>
      <c r="F31" s="19"/>
      <c r="G31" s="559" t="str">
        <f>IF(B31="","Noch nicht beantwortet","OK")</f>
        <v>Noch nicht beantwortet</v>
      </c>
      <c r="H31" s="560"/>
      <c r="I31" s="472"/>
      <c r="J31" s="472"/>
      <c r="K31" s="472"/>
      <c r="L31" s="472"/>
      <c r="M31" s="191"/>
      <c r="N31" s="191"/>
      <c r="O31" s="194"/>
      <c r="P31" s="194"/>
      <c r="Q31" s="194"/>
      <c r="R31" s="192"/>
      <c r="S31" s="53"/>
      <c r="T31" s="78"/>
      <c r="U31" s="19"/>
    </row>
    <row r="32" spans="1:26" ht="15" customHeight="1" x14ac:dyDescent="0.25">
      <c r="A32" s="19"/>
      <c r="C32" s="19"/>
      <c r="D32" s="19"/>
      <c r="E32" s="19"/>
      <c r="F32" s="19"/>
      <c r="G32" s="260"/>
      <c r="H32" s="258"/>
      <c r="I32" s="472"/>
      <c r="J32" s="191"/>
      <c r="K32" s="191"/>
      <c r="L32" s="191"/>
      <c r="M32" s="191"/>
      <c r="N32" s="191"/>
      <c r="O32" s="194"/>
      <c r="P32" s="194"/>
      <c r="Q32" s="194"/>
      <c r="R32" s="192"/>
      <c r="S32" s="53"/>
      <c r="T32" s="78"/>
      <c r="U32" s="19"/>
    </row>
    <row r="33" spans="1:21" ht="15" customHeight="1" x14ac:dyDescent="0.2">
      <c r="A33" s="30"/>
      <c r="B33" s="668" t="s">
        <v>1017</v>
      </c>
      <c r="C33" s="668"/>
      <c r="D33" s="668"/>
      <c r="E33" s="710"/>
      <c r="G33" s="261"/>
      <c r="H33" s="261"/>
      <c r="I33" s="472"/>
      <c r="J33" s="191"/>
      <c r="K33" s="191"/>
      <c r="L33" s="191"/>
      <c r="M33" s="191"/>
      <c r="N33" s="191"/>
      <c r="O33" s="192"/>
      <c r="P33" s="192"/>
      <c r="Q33" s="192"/>
      <c r="R33" s="192"/>
      <c r="S33" s="81"/>
    </row>
    <row r="34" spans="1:21" ht="24.95" customHeight="1" x14ac:dyDescent="0.25">
      <c r="A34" s="27"/>
      <c r="B34" s="717" t="s">
        <v>1287</v>
      </c>
      <c r="C34" s="718"/>
      <c r="D34" s="719"/>
      <c r="E34" s="680" t="s">
        <v>552</v>
      </c>
      <c r="F34" s="19"/>
      <c r="G34" s="260"/>
      <c r="H34" s="261"/>
      <c r="I34" s="472"/>
      <c r="J34" s="191"/>
      <c r="K34" s="191"/>
      <c r="L34" s="191"/>
      <c r="M34" s="191"/>
      <c r="N34" s="191"/>
      <c r="O34" s="194"/>
      <c r="P34" s="194"/>
      <c r="Q34" s="194"/>
      <c r="R34" s="192"/>
      <c r="S34" s="53"/>
      <c r="U34" s="19"/>
    </row>
    <row r="35" spans="1:21" ht="12.75" customHeight="1" x14ac:dyDescent="0.25">
      <c r="A35" s="27"/>
      <c r="B35" s="720"/>
      <c r="C35" s="721"/>
      <c r="D35" s="721"/>
      <c r="E35" s="681"/>
      <c r="F35" s="19"/>
      <c r="G35" s="260"/>
      <c r="H35" s="261"/>
      <c r="I35" s="472"/>
      <c r="J35" s="191"/>
      <c r="K35" s="191"/>
      <c r="L35" s="191"/>
      <c r="M35" s="191"/>
      <c r="N35" s="191"/>
      <c r="O35" s="194"/>
      <c r="P35" s="194"/>
      <c r="Q35" s="194"/>
      <c r="R35" s="192"/>
      <c r="S35" s="53"/>
      <c r="U35" s="19"/>
    </row>
    <row r="36" spans="1:21" ht="18" customHeight="1" x14ac:dyDescent="0.25">
      <c r="A36" s="27"/>
      <c r="B36" s="722" t="s">
        <v>1283</v>
      </c>
      <c r="C36" s="197" t="s">
        <v>1285</v>
      </c>
      <c r="D36" s="198" t="b">
        <v>0</v>
      </c>
      <c r="E36" s="681"/>
      <c r="F36" s="19"/>
      <c r="G36" s="705"/>
      <c r="H36" s="705"/>
      <c r="I36" s="472"/>
      <c r="J36" s="191"/>
      <c r="K36" s="191"/>
      <c r="L36" s="191"/>
      <c r="M36" s="191"/>
      <c r="N36" s="191"/>
      <c r="O36" s="194"/>
      <c r="P36" s="194"/>
      <c r="Q36" s="194"/>
      <c r="R36" s="192"/>
      <c r="S36" s="53"/>
      <c r="U36" s="19"/>
    </row>
    <row r="37" spans="1:21" ht="18" customHeight="1" x14ac:dyDescent="0.2">
      <c r="A37" s="27"/>
      <c r="B37" s="723"/>
      <c r="C37" s="150" t="s">
        <v>1286</v>
      </c>
      <c r="D37" s="469" t="b">
        <v>0</v>
      </c>
      <c r="E37" s="681"/>
      <c r="F37" s="19"/>
      <c r="G37" s="259"/>
      <c r="H37" s="261"/>
      <c r="I37" s="472"/>
      <c r="J37" s="191"/>
      <c r="K37" s="191"/>
      <c r="L37" s="191"/>
      <c r="M37" s="191"/>
      <c r="N37" s="191"/>
      <c r="O37" s="194"/>
      <c r="P37" s="194"/>
      <c r="Q37" s="194"/>
      <c r="R37" s="192"/>
      <c r="S37" s="53"/>
      <c r="U37" s="19"/>
    </row>
    <row r="38" spans="1:21" ht="18" customHeight="1" x14ac:dyDescent="0.2">
      <c r="A38" s="27"/>
      <c r="B38" s="566" t="s">
        <v>1284</v>
      </c>
      <c r="C38" s="150" t="s">
        <v>553</v>
      </c>
      <c r="D38" s="200" t="b">
        <v>0</v>
      </c>
      <c r="E38" s="682"/>
      <c r="F38" s="19"/>
      <c r="G38" s="259" t="str">
        <f>IF(AND(D36=FALSE,D37=FALSE,D38=FALSE),"Noch nicht beantwortet",IF(COUNTIF(D36:D38,TRUE)&gt;1,"Ungültige Angabe","OK"))</f>
        <v>Noch nicht beantwortet</v>
      </c>
      <c r="H38" s="261"/>
      <c r="I38" s="472"/>
      <c r="J38" s="191"/>
      <c r="K38" s="472"/>
      <c r="L38" s="191"/>
      <c r="M38" s="191"/>
      <c r="N38" s="191"/>
      <c r="O38" s="194"/>
      <c r="P38" s="194"/>
      <c r="Q38" s="194"/>
      <c r="R38" s="192"/>
      <c r="S38" s="53"/>
      <c r="U38" s="19"/>
    </row>
    <row r="39" spans="1:21" ht="15" customHeight="1" x14ac:dyDescent="0.25">
      <c r="A39" s="19"/>
      <c r="B39" s="19"/>
      <c r="C39" s="19"/>
      <c r="D39" s="19"/>
      <c r="E39" s="19"/>
      <c r="F39" s="19"/>
      <c r="G39" s="260"/>
      <c r="H39" s="260"/>
      <c r="I39" s="472"/>
      <c r="J39" s="191"/>
      <c r="K39" s="191"/>
      <c r="L39" s="191"/>
      <c r="M39" s="191"/>
      <c r="N39" s="191"/>
      <c r="O39" s="194"/>
      <c r="P39" s="194"/>
      <c r="Q39" s="194"/>
      <c r="R39" s="192"/>
      <c r="S39" s="53"/>
      <c r="U39" s="19"/>
    </row>
    <row r="40" spans="1:21" ht="15" customHeight="1" x14ac:dyDescent="0.2">
      <c r="A40" s="30"/>
      <c r="B40" s="668" t="s">
        <v>1016</v>
      </c>
      <c r="C40" s="668"/>
      <c r="D40" s="668"/>
      <c r="E40" s="668"/>
      <c r="G40" s="261"/>
      <c r="H40" s="549"/>
      <c r="I40" s="472"/>
      <c r="J40" s="550"/>
      <c r="K40" s="470"/>
      <c r="L40" s="191"/>
      <c r="M40" s="191"/>
      <c r="N40" s="191"/>
      <c r="O40" s="192"/>
      <c r="P40" s="192"/>
      <c r="Q40" s="192"/>
      <c r="R40" s="192"/>
      <c r="S40" s="81"/>
      <c r="T40" s="548"/>
    </row>
    <row r="41" spans="1:21" ht="20.100000000000001" customHeight="1" x14ac:dyDescent="0.25">
      <c r="A41" s="27"/>
      <c r="B41" s="717" t="s">
        <v>1113</v>
      </c>
      <c r="C41" s="718"/>
      <c r="D41" s="724"/>
      <c r="E41" s="680" t="s">
        <v>554</v>
      </c>
      <c r="F41" s="19"/>
      <c r="G41" s="260"/>
      <c r="H41" s="261"/>
      <c r="I41" s="472"/>
      <c r="J41" s="262"/>
      <c r="K41" s="470"/>
      <c r="L41" s="191"/>
      <c r="M41" s="191"/>
      <c r="N41" s="191"/>
      <c r="O41" s="194"/>
      <c r="P41" s="194"/>
      <c r="Q41" s="194"/>
      <c r="R41" s="192"/>
      <c r="S41" s="53"/>
      <c r="U41" s="19"/>
    </row>
    <row r="42" spans="1:21" ht="20.100000000000001" customHeight="1" x14ac:dyDescent="0.25">
      <c r="A42" s="27"/>
      <c r="B42" s="725"/>
      <c r="C42" s="726"/>
      <c r="D42" s="727"/>
      <c r="E42" s="681"/>
      <c r="F42" s="19"/>
      <c r="G42" s="260"/>
      <c r="H42" s="261"/>
      <c r="I42" s="472"/>
      <c r="J42" s="262"/>
      <c r="K42" s="470"/>
      <c r="L42" s="191"/>
      <c r="M42" s="191"/>
      <c r="N42" s="191"/>
      <c r="O42" s="194"/>
      <c r="P42" s="194"/>
      <c r="Q42" s="194"/>
      <c r="R42" s="192"/>
      <c r="S42" s="53"/>
      <c r="U42" s="19"/>
    </row>
    <row r="43" spans="1:21" ht="18" customHeight="1" x14ac:dyDescent="0.25">
      <c r="A43" s="27"/>
      <c r="B43" s="670"/>
      <c r="C43" s="197" t="s">
        <v>551</v>
      </c>
      <c r="D43" s="468" t="b">
        <v>0</v>
      </c>
      <c r="E43" s="681"/>
      <c r="F43" s="19"/>
      <c r="G43" s="705"/>
      <c r="H43" s="705"/>
      <c r="I43" s="472"/>
      <c r="J43" s="262"/>
      <c r="K43" s="470"/>
      <c r="L43" s="191"/>
      <c r="M43" s="191"/>
      <c r="N43" s="191"/>
      <c r="O43" s="194"/>
      <c r="P43" s="194"/>
      <c r="Q43" s="194"/>
      <c r="R43" s="192"/>
      <c r="S43" s="53"/>
      <c r="U43" s="19"/>
    </row>
    <row r="44" spans="1:21" ht="18" customHeight="1" x14ac:dyDescent="0.2">
      <c r="A44" s="27"/>
      <c r="B44" s="671"/>
      <c r="C44" s="199" t="s">
        <v>553</v>
      </c>
      <c r="D44" s="467" t="b">
        <v>0</v>
      </c>
      <c r="E44" s="682"/>
      <c r="F44" s="19"/>
      <c r="G44" s="259" t="str">
        <f>IF(AND(D43=FALSE,D44=FALSE),"Noch nicht beantwortet",IF(OR(AND(D43=TRUE,D44=TRUE),AND(D43=TRUE,R44=TRUE)),"Ungültige Angabe","OK"))</f>
        <v>Noch nicht beantwortet</v>
      </c>
      <c r="H44" s="261"/>
      <c r="I44" s="472"/>
      <c r="J44" s="262"/>
      <c r="K44" s="470"/>
      <c r="L44" s="191"/>
      <c r="M44" s="191"/>
      <c r="N44" s="191"/>
      <c r="O44" s="194"/>
      <c r="P44" s="194"/>
      <c r="Q44" s="194"/>
      <c r="R44" s="192"/>
      <c r="S44" s="53"/>
      <c r="U44" s="19"/>
    </row>
    <row r="45" spans="1:21" ht="15" customHeight="1" x14ac:dyDescent="0.2">
      <c r="A45" s="27"/>
      <c r="B45" s="482"/>
      <c r="C45" s="213"/>
      <c r="D45" s="483"/>
      <c r="E45" s="207"/>
      <c r="F45" s="19"/>
      <c r="G45" s="259"/>
      <c r="H45" s="261"/>
      <c r="I45" s="472"/>
      <c r="J45" s="262"/>
      <c r="K45" s="470"/>
      <c r="L45" s="191"/>
      <c r="M45" s="191"/>
      <c r="N45" s="191"/>
      <c r="O45" s="194"/>
      <c r="P45" s="194"/>
      <c r="Q45" s="194"/>
      <c r="R45" s="192"/>
      <c r="S45" s="53"/>
      <c r="U45" s="19"/>
    </row>
    <row r="46" spans="1:21" ht="15" hidden="1" customHeight="1" x14ac:dyDescent="0.25">
      <c r="A46" s="19"/>
      <c r="B46" s="19"/>
      <c r="C46" s="19"/>
      <c r="D46" s="202"/>
      <c r="E46" s="19"/>
      <c r="F46" s="19"/>
      <c r="G46" s="260"/>
      <c r="H46" s="261"/>
      <c r="I46" s="472"/>
      <c r="J46" s="262"/>
      <c r="K46" s="470"/>
      <c r="L46" s="191"/>
      <c r="M46" s="191"/>
      <c r="N46" s="191"/>
      <c r="O46" s="194"/>
      <c r="P46" s="194"/>
      <c r="Q46" s="194"/>
      <c r="R46" s="192"/>
      <c r="S46" s="53"/>
      <c r="U46" s="19"/>
    </row>
    <row r="47" spans="1:21" ht="30" customHeight="1" x14ac:dyDescent="0.2">
      <c r="B47" s="713" t="s">
        <v>1107</v>
      </c>
      <c r="C47" s="713"/>
      <c r="D47" s="713"/>
      <c r="E47" s="713"/>
      <c r="G47" s="261"/>
      <c r="H47" s="261"/>
      <c r="I47" s="472"/>
      <c r="J47" s="550"/>
      <c r="K47" s="470"/>
      <c r="L47" s="191"/>
      <c r="M47" s="191"/>
      <c r="N47" s="191"/>
      <c r="O47" s="192"/>
      <c r="P47" s="192"/>
      <c r="Q47" s="192"/>
      <c r="R47" s="192"/>
      <c r="S47" s="81"/>
    </row>
    <row r="48" spans="1:21" ht="24.95" customHeight="1" x14ac:dyDescent="0.25">
      <c r="A48" s="19"/>
      <c r="B48" s="717" t="s">
        <v>1139</v>
      </c>
      <c r="C48" s="718"/>
      <c r="D48" s="724"/>
      <c r="E48" s="680" t="s">
        <v>556</v>
      </c>
      <c r="F48" s="19"/>
      <c r="G48" s="260"/>
      <c r="H48" s="261"/>
      <c r="I48" s="561"/>
      <c r="J48" s="262"/>
      <c r="K48" s="470"/>
      <c r="L48" s="191"/>
      <c r="M48" s="191"/>
      <c r="N48" s="191"/>
      <c r="O48" s="194"/>
      <c r="P48" s="194"/>
      <c r="Q48" s="194"/>
      <c r="R48" s="192"/>
      <c r="S48" s="53"/>
      <c r="T48" s="19"/>
    </row>
    <row r="49" spans="1:21" ht="24.95" customHeight="1" x14ac:dyDescent="0.25">
      <c r="A49" s="19"/>
      <c r="B49" s="725"/>
      <c r="C49" s="726"/>
      <c r="D49" s="727"/>
      <c r="E49" s="681"/>
      <c r="F49" s="19"/>
      <c r="G49" s="260"/>
      <c r="H49" s="261"/>
      <c r="I49" s="561"/>
      <c r="J49" s="262"/>
      <c r="K49" s="470"/>
      <c r="L49" s="191"/>
      <c r="M49" s="191"/>
      <c r="N49" s="191"/>
      <c r="O49" s="194"/>
      <c r="P49" s="194"/>
      <c r="Q49" s="194"/>
      <c r="R49" s="192"/>
      <c r="S49" s="53"/>
      <c r="T49" s="19"/>
    </row>
    <row r="50" spans="1:21" ht="18" customHeight="1" x14ac:dyDescent="0.25">
      <c r="A50" s="19"/>
      <c r="B50" s="255" t="s">
        <v>555</v>
      </c>
      <c r="C50" s="203"/>
      <c r="D50" s="198" t="b">
        <v>0</v>
      </c>
      <c r="E50" s="681"/>
      <c r="F50" s="19"/>
      <c r="G50" s="705" t="str">
        <f>IF(AND($G$107=FALSE,D50=TRUE),'INQ-A30.MELD'!$R$1,"")</f>
        <v/>
      </c>
      <c r="H50" s="705"/>
      <c r="I50" s="561"/>
      <c r="J50" s="262"/>
      <c r="K50" s="470"/>
      <c r="L50" s="191"/>
      <c r="M50" s="191"/>
      <c r="N50" s="191"/>
      <c r="O50" s="194"/>
      <c r="P50" s="194"/>
      <c r="Q50" s="194"/>
      <c r="R50" s="192"/>
      <c r="S50" s="53"/>
      <c r="U50" s="19"/>
    </row>
    <row r="51" spans="1:21" ht="18" customHeight="1" x14ac:dyDescent="0.25">
      <c r="A51" s="19"/>
      <c r="B51" s="256" t="s">
        <v>557</v>
      </c>
      <c r="C51" s="204"/>
      <c r="D51" s="205" t="b">
        <v>0</v>
      </c>
      <c r="E51" s="681"/>
      <c r="F51" s="19"/>
      <c r="G51" s="705" t="str">
        <f>IF(AND($G$107=FALSE,D51=TRUE),'INQ-A31.MELD'!$R$1,"")</f>
        <v/>
      </c>
      <c r="H51" s="705"/>
      <c r="I51" s="561"/>
      <c r="J51" s="262"/>
      <c r="K51" s="470"/>
      <c r="L51" s="191"/>
      <c r="M51" s="191"/>
      <c r="N51" s="191"/>
      <c r="O51" s="194"/>
      <c r="P51" s="194"/>
      <c r="Q51" s="194"/>
      <c r="R51" s="192"/>
      <c r="S51" s="53"/>
      <c r="U51" s="19"/>
    </row>
    <row r="52" spans="1:21" ht="18" customHeight="1" x14ac:dyDescent="0.25">
      <c r="A52" s="19"/>
      <c r="B52" s="256" t="s">
        <v>558</v>
      </c>
      <c r="C52" s="204"/>
      <c r="D52" s="205" t="b">
        <v>0</v>
      </c>
      <c r="E52" s="681"/>
      <c r="F52" s="19"/>
      <c r="G52" s="705" t="str">
        <f>IF(AND($G$107=FALSE,D52=TRUE),'INQ-A32.MELD'!$R$1,"")</f>
        <v/>
      </c>
      <c r="H52" s="705"/>
      <c r="I52" s="561"/>
      <c r="J52" s="262"/>
      <c r="K52" s="470"/>
      <c r="L52" s="191"/>
      <c r="M52" s="191"/>
      <c r="N52" s="191"/>
      <c r="O52" s="194"/>
      <c r="P52" s="194"/>
      <c r="Q52" s="194"/>
      <c r="R52" s="192"/>
      <c r="S52" s="53"/>
      <c r="U52" s="19"/>
    </row>
    <row r="53" spans="1:21" ht="18" customHeight="1" x14ac:dyDescent="0.25">
      <c r="A53" s="19"/>
      <c r="B53" s="256" t="s">
        <v>559</v>
      </c>
      <c r="C53" s="204"/>
      <c r="D53" s="205" t="b">
        <v>0</v>
      </c>
      <c r="E53" s="681"/>
      <c r="F53" s="19"/>
      <c r="G53" s="705" t="str">
        <f>IF(AND($G$107=FALSE,D53=TRUE),'INQ-A33.MELD'!$R$1,"")</f>
        <v/>
      </c>
      <c r="H53" s="705"/>
      <c r="I53" s="561"/>
      <c r="J53" s="262"/>
      <c r="K53" s="470"/>
      <c r="L53" s="189"/>
      <c r="M53" s="189"/>
      <c r="N53" s="189"/>
      <c r="O53" s="194"/>
      <c r="P53" s="194"/>
      <c r="Q53" s="194"/>
      <c r="R53" s="192"/>
      <c r="S53" s="53"/>
      <c r="U53" s="19"/>
    </row>
    <row r="54" spans="1:21" ht="18" customHeight="1" x14ac:dyDescent="0.25">
      <c r="A54" s="19"/>
      <c r="B54" s="256" t="s">
        <v>560</v>
      </c>
      <c r="C54" s="204"/>
      <c r="D54" s="205" t="b">
        <v>0</v>
      </c>
      <c r="E54" s="681"/>
      <c r="F54" s="19"/>
      <c r="G54" s="705" t="str">
        <f>IF(AND($G$107=FALSE,D54=TRUE),'INQ-A34.MELD'!$R$1,"")</f>
        <v/>
      </c>
      <c r="H54" s="705"/>
      <c r="I54" s="561"/>
      <c r="J54" s="262"/>
      <c r="K54" s="470"/>
      <c r="L54" s="191"/>
      <c r="M54" s="191"/>
      <c r="N54" s="191"/>
      <c r="O54" s="194"/>
      <c r="P54" s="194"/>
      <c r="Q54" s="194"/>
      <c r="R54" s="192"/>
      <c r="S54" s="53"/>
      <c r="U54" s="19"/>
    </row>
    <row r="55" spans="1:21" ht="18" customHeight="1" x14ac:dyDescent="0.25">
      <c r="A55" s="19"/>
      <c r="B55" s="256" t="s">
        <v>561</v>
      </c>
      <c r="C55" s="204"/>
      <c r="D55" s="205" t="b">
        <v>0</v>
      </c>
      <c r="E55" s="681"/>
      <c r="F55" s="19"/>
      <c r="G55" s="705" t="str">
        <f>IF(AND($G$107=FALSE,D55=TRUE),'INQ-A35.MELD'!$R$1,"")</f>
        <v/>
      </c>
      <c r="H55" s="705"/>
      <c r="I55" s="561"/>
      <c r="J55" s="262"/>
      <c r="K55" s="470"/>
      <c r="L55" s="189"/>
      <c r="M55" s="189"/>
      <c r="N55" s="189"/>
      <c r="O55" s="194"/>
      <c r="P55" s="194"/>
      <c r="Q55" s="194"/>
      <c r="R55" s="192"/>
      <c r="S55" s="53"/>
      <c r="U55" s="19"/>
    </row>
    <row r="56" spans="1:21" s="74" customFormat="1" ht="31.5" customHeight="1" x14ac:dyDescent="0.2">
      <c r="A56" s="447"/>
      <c r="B56" s="672" t="s">
        <v>1109</v>
      </c>
      <c r="C56" s="673"/>
      <c r="D56" s="448" t="b">
        <v>0</v>
      </c>
      <c r="E56" s="682"/>
      <c r="F56" s="447"/>
      <c r="G56" s="449" t="str">
        <f>IF($G$107=TRUE,"",IF(COUNTIF(D50:D56,TRUE)=0,"Noch nicht beantwortet",IF(AND(COUNTIF(D50:D55,TRUE)&gt;0,D56=TRUE),"Ungültige Angabe","OK")))</f>
        <v>Noch nicht beantwortet</v>
      </c>
      <c r="H56" s="450"/>
      <c r="I56" s="562"/>
      <c r="J56" s="262"/>
      <c r="K56" s="470"/>
      <c r="L56" s="451"/>
      <c r="M56" s="451"/>
      <c r="N56" s="451"/>
      <c r="O56" s="452"/>
      <c r="P56" s="452"/>
      <c r="Q56" s="452"/>
      <c r="R56" s="453"/>
      <c r="S56" s="454"/>
      <c r="T56" s="447"/>
      <c r="U56" s="447"/>
    </row>
    <row r="57" spans="1:21" ht="15" customHeight="1" x14ac:dyDescent="0.25">
      <c r="A57" s="19"/>
      <c r="B57" s="196"/>
      <c r="C57" s="206"/>
      <c r="D57" s="268" t="b">
        <v>0</v>
      </c>
      <c r="E57" s="207"/>
      <c r="F57" s="19"/>
      <c r="G57" s="260"/>
      <c r="H57" s="260" t="str">
        <f>IF(AND(G107=FALSE,COUNTIF(D50:D55,TRUE)&gt;0),"+ INA50","")</f>
        <v/>
      </c>
      <c r="I57" s="561"/>
      <c r="J57" s="262"/>
      <c r="K57" s="470"/>
      <c r="L57" s="189"/>
      <c r="M57" s="189"/>
      <c r="N57" s="189"/>
      <c r="O57" s="194"/>
      <c r="P57" s="194"/>
      <c r="Q57" s="194"/>
      <c r="R57" s="192"/>
      <c r="S57" s="53"/>
      <c r="T57" s="19"/>
      <c r="U57" s="19"/>
    </row>
    <row r="58" spans="1:21" ht="30" customHeight="1" x14ac:dyDescent="0.2">
      <c r="B58" s="713" t="s">
        <v>1108</v>
      </c>
      <c r="C58" s="713"/>
      <c r="D58" s="713"/>
      <c r="E58" s="713"/>
      <c r="G58" s="261"/>
      <c r="H58" s="261"/>
      <c r="I58" s="563"/>
      <c r="J58" s="550"/>
      <c r="K58" s="470"/>
      <c r="L58" s="191"/>
      <c r="M58" s="191"/>
      <c r="N58" s="191"/>
      <c r="O58" s="192"/>
      <c r="P58" s="192"/>
      <c r="Q58" s="192"/>
      <c r="R58" s="192"/>
      <c r="S58" s="81"/>
    </row>
    <row r="59" spans="1:21" ht="24.95" customHeight="1" x14ac:dyDescent="0.25">
      <c r="A59" s="19"/>
      <c r="B59" s="717" t="s">
        <v>1019</v>
      </c>
      <c r="C59" s="718"/>
      <c r="D59" s="724"/>
      <c r="E59" s="730" t="s">
        <v>562</v>
      </c>
      <c r="F59" s="19"/>
      <c r="G59" s="260"/>
      <c r="H59" s="261"/>
      <c r="I59" s="561"/>
      <c r="J59" s="262"/>
      <c r="K59" s="470"/>
      <c r="L59" s="189"/>
      <c r="M59" s="189"/>
      <c r="N59" s="189"/>
      <c r="O59" s="194"/>
      <c r="P59" s="194"/>
      <c r="Q59" s="194"/>
      <c r="R59" s="192"/>
      <c r="S59" s="53"/>
      <c r="T59" s="19"/>
      <c r="U59" s="19"/>
    </row>
    <row r="60" spans="1:21" ht="24.95" customHeight="1" x14ac:dyDescent="0.25">
      <c r="A60" s="19"/>
      <c r="B60" s="725"/>
      <c r="C60" s="726"/>
      <c r="D60" s="727"/>
      <c r="E60" s="731"/>
      <c r="F60" s="19"/>
      <c r="G60" s="260"/>
      <c r="H60" s="261"/>
      <c r="I60" s="561"/>
      <c r="J60" s="262"/>
      <c r="K60" s="470"/>
      <c r="L60" s="189"/>
      <c r="M60" s="189"/>
      <c r="N60" s="189"/>
      <c r="O60" s="194"/>
      <c r="P60" s="194"/>
      <c r="Q60" s="194"/>
      <c r="R60" s="192"/>
      <c r="S60" s="53"/>
      <c r="T60" s="19"/>
      <c r="U60" s="19"/>
    </row>
    <row r="61" spans="1:21" ht="18" customHeight="1" x14ac:dyDescent="0.25">
      <c r="A61" s="19"/>
      <c r="B61" s="255" t="s">
        <v>555</v>
      </c>
      <c r="C61" s="203"/>
      <c r="D61" s="198" t="b">
        <v>0</v>
      </c>
      <c r="E61" s="731"/>
      <c r="F61" s="19"/>
      <c r="G61" s="705" t="str">
        <f>IF(AND($G$107=FALSE,D61=TRUE),'INQ-A40.MELD'!$S$1,"")</f>
        <v/>
      </c>
      <c r="H61" s="705"/>
      <c r="I61" s="561"/>
      <c r="J61" s="262"/>
      <c r="K61" s="470"/>
      <c r="L61" s="189"/>
      <c r="M61" s="189"/>
      <c r="N61" s="189"/>
      <c r="O61" s="194"/>
      <c r="P61" s="194"/>
      <c r="Q61" s="194"/>
      <c r="R61" s="192"/>
      <c r="S61" s="53"/>
      <c r="T61" s="19"/>
      <c r="U61" s="19"/>
    </row>
    <row r="62" spans="1:21" ht="18" customHeight="1" x14ac:dyDescent="0.25">
      <c r="A62" s="19"/>
      <c r="B62" s="256" t="s">
        <v>557</v>
      </c>
      <c r="C62" s="204"/>
      <c r="D62" s="205" t="b">
        <v>0</v>
      </c>
      <c r="E62" s="731"/>
      <c r="F62" s="19"/>
      <c r="G62" s="705" t="str">
        <f>IF(AND($G$107=FALSE,D62=TRUE),'INQ-A41.MELD'!$S$1,"")</f>
        <v/>
      </c>
      <c r="H62" s="705"/>
      <c r="I62" s="561"/>
      <c r="J62" s="262"/>
      <c r="K62" s="470"/>
      <c r="L62" s="189"/>
      <c r="M62" s="189"/>
      <c r="N62" s="189"/>
      <c r="O62" s="194"/>
      <c r="P62" s="194"/>
      <c r="Q62" s="194"/>
      <c r="R62" s="192"/>
      <c r="S62" s="53"/>
      <c r="T62" s="19"/>
      <c r="U62" s="19"/>
    </row>
    <row r="63" spans="1:21" ht="18" customHeight="1" x14ac:dyDescent="0.25">
      <c r="A63" s="19"/>
      <c r="B63" s="256" t="s">
        <v>558</v>
      </c>
      <c r="C63" s="204"/>
      <c r="D63" s="205" t="b">
        <v>0</v>
      </c>
      <c r="E63" s="731"/>
      <c r="F63" s="19"/>
      <c r="G63" s="705" t="str">
        <f>IF(AND($G$107=FALSE,D63=TRUE),'INQ-A42.MELD'!$S$1,"")</f>
        <v/>
      </c>
      <c r="H63" s="705"/>
      <c r="I63" s="561"/>
      <c r="J63" s="262"/>
      <c r="K63" s="470"/>
      <c r="L63" s="189"/>
      <c r="M63" s="189"/>
      <c r="N63" s="189"/>
      <c r="O63" s="194"/>
      <c r="P63" s="194"/>
      <c r="Q63" s="194"/>
      <c r="R63" s="192"/>
      <c r="S63" s="53"/>
      <c r="T63" s="19"/>
      <c r="U63" s="19"/>
    </row>
    <row r="64" spans="1:21" ht="18" customHeight="1" x14ac:dyDescent="0.25">
      <c r="A64" s="19"/>
      <c r="B64" s="256" t="s">
        <v>559</v>
      </c>
      <c r="C64" s="204"/>
      <c r="D64" s="205" t="b">
        <v>0</v>
      </c>
      <c r="E64" s="731"/>
      <c r="F64" s="19"/>
      <c r="G64" s="705" t="str">
        <f>IF(AND($G$107=FALSE,D64=TRUE),'INQ-A43.MELD'!$S$1,"")</f>
        <v/>
      </c>
      <c r="H64" s="705"/>
      <c r="I64" s="561"/>
      <c r="J64" s="262"/>
      <c r="K64" s="470"/>
      <c r="L64" s="189"/>
      <c r="M64" s="189"/>
      <c r="N64" s="189"/>
      <c r="O64" s="194"/>
      <c r="P64" s="194"/>
      <c r="Q64" s="194"/>
      <c r="R64" s="192"/>
      <c r="S64" s="53"/>
      <c r="T64" s="19"/>
      <c r="U64" s="19"/>
    </row>
    <row r="65" spans="1:21" ht="18" customHeight="1" x14ac:dyDescent="0.25">
      <c r="A65" s="19"/>
      <c r="B65" s="256" t="s">
        <v>560</v>
      </c>
      <c r="C65" s="204"/>
      <c r="D65" s="205" t="b">
        <v>0</v>
      </c>
      <c r="E65" s="731"/>
      <c r="F65" s="19"/>
      <c r="G65" s="705" t="str">
        <f>IF(AND($G$107=FALSE,D65=TRUE),'INQ-A44.MELD'!$S$1,"")</f>
        <v/>
      </c>
      <c r="H65" s="705"/>
      <c r="I65" s="561"/>
      <c r="J65" s="262"/>
      <c r="K65" s="470"/>
      <c r="L65" s="189"/>
      <c r="M65" s="189"/>
      <c r="N65" s="189"/>
      <c r="O65" s="194"/>
      <c r="P65" s="194"/>
      <c r="Q65" s="194"/>
      <c r="R65" s="192"/>
      <c r="S65" s="53"/>
      <c r="T65" s="19"/>
      <c r="U65" s="19"/>
    </row>
    <row r="66" spans="1:21" ht="18" customHeight="1" x14ac:dyDescent="0.25">
      <c r="A66" s="19"/>
      <c r="B66" s="256" t="s">
        <v>561</v>
      </c>
      <c r="C66" s="204"/>
      <c r="D66" s="205" t="b">
        <v>0</v>
      </c>
      <c r="E66" s="731"/>
      <c r="F66" s="19"/>
      <c r="G66" s="705" t="str">
        <f>IF(AND($G$107=FALSE,D66=TRUE),'INQ-A45.MELD'!$S$1,"")</f>
        <v/>
      </c>
      <c r="H66" s="705"/>
      <c r="I66" s="561"/>
      <c r="J66" s="262"/>
      <c r="K66" s="470"/>
      <c r="L66" s="189"/>
      <c r="M66" s="189"/>
      <c r="N66" s="189"/>
      <c r="O66" s="194"/>
      <c r="P66" s="194"/>
      <c r="Q66" s="194"/>
      <c r="R66" s="192"/>
      <c r="S66" s="53"/>
      <c r="T66" s="19"/>
      <c r="U66" s="19"/>
    </row>
    <row r="67" spans="1:21" ht="18" customHeight="1" x14ac:dyDescent="0.2">
      <c r="A67" s="19"/>
      <c r="B67" s="672" t="s">
        <v>563</v>
      </c>
      <c r="C67" s="733"/>
      <c r="D67" s="200" t="b">
        <v>0</v>
      </c>
      <c r="E67" s="732"/>
      <c r="F67" s="19"/>
      <c r="G67" s="259" t="str">
        <f>IF($G$107=TRUE,"",IF(COUNTIF(D61:D67,TRUE)=0,"Noch nicht beantwortet",IF(AND(COUNTIF(D61:D66,TRUE)&gt;0,D67=TRUE),"Ungültige Angabe","OK")))</f>
        <v>Noch nicht beantwortet</v>
      </c>
      <c r="H67" s="261"/>
      <c r="I67" s="561"/>
      <c r="J67" s="262"/>
      <c r="K67" s="470"/>
      <c r="L67" s="189"/>
      <c r="M67" s="189"/>
      <c r="N67" s="189"/>
      <c r="O67" s="194"/>
      <c r="P67" s="194"/>
      <c r="Q67" s="194"/>
      <c r="R67" s="192"/>
      <c r="S67" s="53"/>
      <c r="T67" s="19"/>
      <c r="U67" s="19"/>
    </row>
    <row r="68" spans="1:21" ht="15" customHeight="1" x14ac:dyDescent="0.2">
      <c r="D68" s="269" t="b">
        <v>0</v>
      </c>
      <c r="G68" s="261"/>
      <c r="H68" s="261"/>
      <c r="I68" s="561"/>
      <c r="J68" s="262"/>
      <c r="K68" s="470"/>
      <c r="L68" s="191"/>
      <c r="M68" s="191"/>
      <c r="N68" s="191"/>
      <c r="O68" s="194"/>
      <c r="P68" s="194"/>
      <c r="Q68" s="194"/>
      <c r="R68" s="192"/>
      <c r="S68" s="53"/>
    </row>
    <row r="69" spans="1:21" ht="15" customHeight="1" x14ac:dyDescent="0.2">
      <c r="B69" s="668" t="s">
        <v>1015</v>
      </c>
      <c r="C69" s="668"/>
      <c r="D69" s="668"/>
      <c r="E69" s="668"/>
      <c r="G69" s="261"/>
      <c r="H69" s="261"/>
      <c r="I69" s="563"/>
      <c r="J69" s="550"/>
      <c r="K69" s="470"/>
      <c r="L69" s="191"/>
      <c r="M69" s="191"/>
      <c r="N69" s="191"/>
      <c r="O69" s="192"/>
      <c r="P69" s="192"/>
      <c r="Q69" s="192"/>
      <c r="R69" s="192"/>
      <c r="S69" s="81"/>
    </row>
    <row r="70" spans="1:21" ht="20.100000000000001" customHeight="1" x14ac:dyDescent="0.2">
      <c r="B70" s="717" t="s">
        <v>1020</v>
      </c>
      <c r="C70" s="718"/>
      <c r="D70" s="724"/>
      <c r="E70" s="680" t="s">
        <v>564</v>
      </c>
      <c r="G70" s="261"/>
      <c r="H70" s="261"/>
      <c r="I70" s="561"/>
      <c r="J70" s="262"/>
      <c r="K70" s="470"/>
      <c r="L70" s="189"/>
      <c r="M70" s="189"/>
      <c r="N70" s="189"/>
      <c r="O70" s="194"/>
      <c r="P70" s="194"/>
      <c r="Q70" s="194"/>
      <c r="R70" s="192"/>
      <c r="S70" s="53"/>
    </row>
    <row r="71" spans="1:21" ht="20.100000000000001" customHeight="1" x14ac:dyDescent="0.2">
      <c r="B71" s="725"/>
      <c r="C71" s="726"/>
      <c r="D71" s="727"/>
      <c r="E71" s="681"/>
      <c r="G71" s="261"/>
      <c r="H71" s="261"/>
      <c r="I71" s="561"/>
      <c r="J71" s="262"/>
      <c r="K71" s="470"/>
      <c r="L71" s="189"/>
      <c r="M71" s="189"/>
      <c r="N71" s="189"/>
      <c r="O71" s="194"/>
      <c r="P71" s="194"/>
      <c r="Q71" s="194"/>
      <c r="R71" s="192"/>
      <c r="S71" s="53"/>
    </row>
    <row r="72" spans="1:21" ht="18" customHeight="1" x14ac:dyDescent="0.25">
      <c r="B72" s="728"/>
      <c r="C72" s="197" t="s">
        <v>551</v>
      </c>
      <c r="D72" s="198" t="b">
        <v>0</v>
      </c>
      <c r="E72" s="681"/>
      <c r="G72" s="705" t="str">
        <f>IF(AND($G$107=FALSE,D72=TRUE),'INQ-A60.MELD'!M1,"")</f>
        <v/>
      </c>
      <c r="H72" s="705"/>
      <c r="I72" s="564"/>
      <c r="J72" s="262"/>
      <c r="K72" s="470"/>
      <c r="L72" s="189"/>
      <c r="M72" s="189"/>
      <c r="N72" s="189"/>
      <c r="O72" s="194"/>
      <c r="P72" s="194"/>
      <c r="Q72" s="192"/>
      <c r="R72" s="192"/>
      <c r="S72" s="53"/>
    </row>
    <row r="73" spans="1:21" ht="18" customHeight="1" x14ac:dyDescent="0.2">
      <c r="B73" s="729"/>
      <c r="C73" s="199" t="s">
        <v>553</v>
      </c>
      <c r="D73" s="200" t="b">
        <v>0</v>
      </c>
      <c r="E73" s="682"/>
      <c r="G73" s="259" t="str">
        <f>IF($G$107=TRUE,"",IF(COUNTIF(D72:D73,TRUE)=0,"Noch nicht beantwortet",IF(AND(COUNTIF(D72:D73,TRUE)&gt;1,D73=TRUE),"Ungültige Angabe","OK")))</f>
        <v>Noch nicht beantwortet</v>
      </c>
      <c r="H73" s="261"/>
      <c r="I73" s="564"/>
      <c r="J73" s="262"/>
      <c r="K73" s="470"/>
      <c r="L73" s="189"/>
      <c r="M73" s="189"/>
      <c r="N73" s="189"/>
      <c r="O73" s="194"/>
      <c r="P73" s="194"/>
      <c r="Q73" s="194"/>
      <c r="R73" s="192"/>
      <c r="S73" s="53"/>
    </row>
    <row r="74" spans="1:21" ht="14.25" x14ac:dyDescent="0.2">
      <c r="D74" s="269" t="b">
        <v>0</v>
      </c>
      <c r="I74" s="472"/>
      <c r="J74" s="191"/>
      <c r="K74" s="191"/>
      <c r="L74" s="191"/>
      <c r="M74" s="191"/>
      <c r="N74" s="191"/>
      <c r="O74" s="194"/>
      <c r="P74" s="194"/>
      <c r="Q74" s="194"/>
      <c r="R74" s="192"/>
      <c r="S74" s="53"/>
    </row>
    <row r="75" spans="1:21" ht="14.25" x14ac:dyDescent="0.2">
      <c r="B75" s="325"/>
      <c r="D75" s="269"/>
      <c r="E75" s="81"/>
      <c r="F75" s="81"/>
      <c r="H75" s="326"/>
      <c r="I75" s="472"/>
      <c r="J75" s="191"/>
      <c r="K75" s="191"/>
      <c r="L75" s="191"/>
      <c r="M75" s="191"/>
      <c r="N75" s="191"/>
      <c r="O75" s="194"/>
      <c r="P75" s="194"/>
      <c r="Q75" s="194"/>
      <c r="R75" s="192"/>
      <c r="S75" s="53"/>
    </row>
    <row r="76" spans="1:21" ht="14.25" x14ac:dyDescent="0.2">
      <c r="I76" s="472"/>
      <c r="J76" s="191"/>
      <c r="K76" s="191"/>
      <c r="L76" s="191"/>
      <c r="M76" s="191"/>
      <c r="N76" s="191"/>
      <c r="O76" s="194"/>
      <c r="P76" s="194"/>
      <c r="Q76" s="194"/>
      <c r="R76" s="192"/>
      <c r="S76" s="53"/>
    </row>
    <row r="77" spans="1:21" ht="14.25" x14ac:dyDescent="0.2">
      <c r="I77" s="472"/>
      <c r="J77" s="191"/>
      <c r="K77" s="191"/>
      <c r="L77" s="191"/>
      <c r="M77" s="191"/>
      <c r="N77" s="191"/>
      <c r="O77" s="194"/>
      <c r="P77" s="194"/>
      <c r="Q77" s="194"/>
      <c r="R77" s="192"/>
      <c r="S77" s="53"/>
    </row>
    <row r="94" spans="1:1" x14ac:dyDescent="0.2">
      <c r="A94" s="309"/>
    </row>
    <row r="95" spans="1:1" hidden="1" x14ac:dyDescent="0.2"/>
    <row r="96" spans="1:1" hidden="1" x14ac:dyDescent="0.2"/>
    <row r="97" spans="2:8" hidden="1" x14ac:dyDescent="0.2">
      <c r="B97" s="201" t="s">
        <v>775</v>
      </c>
    </row>
    <row r="98" spans="2:8" hidden="1" x14ac:dyDescent="0.2">
      <c r="B98" s="274" t="s">
        <v>766</v>
      </c>
      <c r="C98" s="275"/>
      <c r="G98" s="201" t="s">
        <v>779</v>
      </c>
    </row>
    <row r="99" spans="2:8" hidden="1" x14ac:dyDescent="0.2">
      <c r="B99" s="276" t="s">
        <v>767</v>
      </c>
      <c r="C99" s="214"/>
      <c r="G99" s="272">
        <f>COUNTIF(G15:G23,"OK")</f>
        <v>0</v>
      </c>
      <c r="H99" s="195" t="s">
        <v>765</v>
      </c>
    </row>
    <row r="100" spans="2:8" hidden="1" x14ac:dyDescent="0.2">
      <c r="B100" s="276" t="s">
        <v>768</v>
      </c>
      <c r="C100" s="214"/>
    </row>
    <row r="101" spans="2:8" hidden="1" x14ac:dyDescent="0.2">
      <c r="B101" s="276" t="s">
        <v>769</v>
      </c>
      <c r="C101" s="214"/>
    </row>
    <row r="102" spans="2:8" hidden="1" x14ac:dyDescent="0.2">
      <c r="B102" s="276" t="s">
        <v>770</v>
      </c>
      <c r="C102" s="214"/>
      <c r="G102" s="201" t="s">
        <v>778</v>
      </c>
    </row>
    <row r="103" spans="2:8" hidden="1" x14ac:dyDescent="0.2">
      <c r="B103" s="277" t="s">
        <v>771</v>
      </c>
      <c r="C103" s="151"/>
      <c r="G103" s="272">
        <f>COUNTIF(G31:H73,"OK")</f>
        <v>0</v>
      </c>
      <c r="H103" s="195" t="s">
        <v>765</v>
      </c>
    </row>
    <row r="104" spans="2:8" hidden="1" x14ac:dyDescent="0.2">
      <c r="B104" s="273" t="s">
        <v>776</v>
      </c>
    </row>
    <row r="105" spans="2:8" hidden="1" x14ac:dyDescent="0.2">
      <c r="B105" s="278" t="s">
        <v>772</v>
      </c>
      <c r="C105" s="275"/>
    </row>
    <row r="106" spans="2:8" hidden="1" x14ac:dyDescent="0.2">
      <c r="B106" s="277" t="s">
        <v>773</v>
      </c>
      <c r="C106" s="151"/>
      <c r="G106" s="195" t="s">
        <v>799</v>
      </c>
    </row>
    <row r="107" spans="2:8" hidden="1" x14ac:dyDescent="0.2">
      <c r="B107" s="273" t="s">
        <v>777</v>
      </c>
      <c r="G107" s="195" t="b">
        <f>IF(LEFT(B31,3)="641",TRUE,FALSE)</f>
        <v>0</v>
      </c>
    </row>
    <row r="108" spans="2:8" hidden="1" x14ac:dyDescent="0.2">
      <c r="B108" s="274" t="s">
        <v>546</v>
      </c>
      <c r="C108" s="275"/>
    </row>
    <row r="109" spans="2:8" hidden="1" x14ac:dyDescent="0.2">
      <c r="B109" s="279" t="s">
        <v>547</v>
      </c>
      <c r="C109" s="214"/>
    </row>
    <row r="110" spans="2:8" hidden="1" x14ac:dyDescent="0.2">
      <c r="B110" s="279" t="s">
        <v>548</v>
      </c>
      <c r="C110" s="214"/>
    </row>
    <row r="111" spans="2:8" hidden="1" x14ac:dyDescent="0.2">
      <c r="B111" s="279" t="s">
        <v>1144</v>
      </c>
      <c r="C111" s="214"/>
    </row>
    <row r="112" spans="2:8" hidden="1" x14ac:dyDescent="0.2">
      <c r="B112" s="505" t="s">
        <v>1145</v>
      </c>
      <c r="C112" s="214"/>
    </row>
    <row r="113" spans="2:3" hidden="1" x14ac:dyDescent="0.2">
      <c r="B113" s="279" t="s">
        <v>549</v>
      </c>
      <c r="C113" s="214"/>
    </row>
    <row r="114" spans="2:3" hidden="1" x14ac:dyDescent="0.2">
      <c r="B114" s="280" t="s">
        <v>774</v>
      </c>
      <c r="C114" s="151"/>
    </row>
  </sheetData>
  <sheetProtection sheet="1" objects="1" scenarios="1"/>
  <mergeCells count="62">
    <mergeCell ref="B72:B73"/>
    <mergeCell ref="E48:E56"/>
    <mergeCell ref="B70:D71"/>
    <mergeCell ref="B69:E69"/>
    <mergeCell ref="B58:E58"/>
    <mergeCell ref="E70:E73"/>
    <mergeCell ref="B59:D60"/>
    <mergeCell ref="E59:E67"/>
    <mergeCell ref="B67:C67"/>
    <mergeCell ref="B30:D30"/>
    <mergeCell ref="B34:D35"/>
    <mergeCell ref="B36:B37"/>
    <mergeCell ref="G36:H36"/>
    <mergeCell ref="B48:D49"/>
    <mergeCell ref="B41:D42"/>
    <mergeCell ref="G54:H54"/>
    <mergeCell ref="B47:E47"/>
    <mergeCell ref="G43:H43"/>
    <mergeCell ref="E41:E44"/>
    <mergeCell ref="G50:H50"/>
    <mergeCell ref="B21:E21"/>
    <mergeCell ref="G72:H72"/>
    <mergeCell ref="G66:H66"/>
    <mergeCell ref="B29:E29"/>
    <mergeCell ref="B31:D31"/>
    <mergeCell ref="B33:E33"/>
    <mergeCell ref="E30:E31"/>
    <mergeCell ref="G61:H61"/>
    <mergeCell ref="G64:H64"/>
    <mergeCell ref="G65:H65"/>
    <mergeCell ref="G62:H62"/>
    <mergeCell ref="G51:H51"/>
    <mergeCell ref="G55:H55"/>
    <mergeCell ref="G63:H63"/>
    <mergeCell ref="G52:H52"/>
    <mergeCell ref="G53:H53"/>
    <mergeCell ref="G1:H1"/>
    <mergeCell ref="G2:H2"/>
    <mergeCell ref="G3:H3"/>
    <mergeCell ref="G4:H4"/>
    <mergeCell ref="E10:E15"/>
    <mergeCell ref="B6:G6"/>
    <mergeCell ref="C10:D10"/>
    <mergeCell ref="C11:D11"/>
    <mergeCell ref="C12:D12"/>
    <mergeCell ref="C13:D13"/>
    <mergeCell ref="B25:E25"/>
    <mergeCell ref="B26:E26"/>
    <mergeCell ref="B43:B44"/>
    <mergeCell ref="B56:C56"/>
    <mergeCell ref="B9:E9"/>
    <mergeCell ref="E18:E19"/>
    <mergeCell ref="B18:D18"/>
    <mergeCell ref="B40:E40"/>
    <mergeCell ref="E34:E38"/>
    <mergeCell ref="C15:D15"/>
    <mergeCell ref="B19:D19"/>
    <mergeCell ref="E22:E23"/>
    <mergeCell ref="B22:D22"/>
    <mergeCell ref="B17:E17"/>
    <mergeCell ref="C14:D14"/>
    <mergeCell ref="B23:D23"/>
  </mergeCells>
  <conditionalFormatting sqref="J47 E48 B50:D55 B57:E57 B60:D67 B68:E68 B71:D73 B70:E70 B59:E59 D56">
    <cfRule type="expression" dxfId="82" priority="6" stopIfTrue="1">
      <formula>$B$31="641000 Zentralbanken und Kreditinstitute"</formula>
    </cfRule>
  </conditionalFormatting>
  <conditionalFormatting sqref="G15 G19 G23 G31 G37 G56 G67 G73">
    <cfRule type="cellIs" dxfId="81" priority="5" stopIfTrue="1" operator="notEqual">
      <formula>"OK"</formula>
    </cfRule>
  </conditionalFormatting>
  <conditionalFormatting sqref="G38">
    <cfRule type="cellIs" dxfId="80" priority="4" stopIfTrue="1" operator="notEqual">
      <formula>"OK"</formula>
    </cfRule>
  </conditionalFormatting>
  <conditionalFormatting sqref="G44:G45">
    <cfRule type="cellIs" dxfId="79" priority="3" stopIfTrue="1" operator="notEqual">
      <formula>"OK"</formula>
    </cfRule>
  </conditionalFormatting>
  <conditionalFormatting sqref="B48:D49">
    <cfRule type="expression" dxfId="78" priority="2" stopIfTrue="1">
      <formula>$B$31="641000 Zentralbanken und Kreditinstitute"</formula>
    </cfRule>
  </conditionalFormatting>
  <conditionalFormatting sqref="B56">
    <cfRule type="expression" dxfId="77" priority="1" stopIfTrue="1">
      <formula>$B$31="641000 Zentralbanken und Kreditinstitute"</formula>
    </cfRule>
  </conditionalFormatting>
  <dataValidations count="3">
    <dataValidation type="list" allowBlank="1" showInputMessage="1" showErrorMessage="1" sqref="B31:D31">
      <formula1>List_branches</formula1>
    </dataValidation>
    <dataValidation type="list" allowBlank="1" showInputMessage="1" showErrorMessage="1" sqref="B19:D19">
      <formula1>Question_1.2</formula1>
    </dataValidation>
    <dataValidation type="list" allowBlank="1" showInputMessage="1" showErrorMessage="1" sqref="B23:D23">
      <formula1>Question_1.4</formula1>
    </dataValidation>
  </dataValidations>
  <hyperlinks>
    <hyperlink ref="B11" r:id="rId1"/>
    <hyperlink ref="B29" location="Erläuterungen!Note_2.2" display="2.2 Branche"/>
    <hyperlink ref="B33" location="Erläuterungen!Note_2.3" display="2.3 Investoren mit Sitz im Ausland"/>
    <hyperlink ref="B40" location="Note_2.3" display="2.3 Beteiligungen im Ausland"/>
    <hyperlink ref="B47" location="Note_2.4" display="2.4 Kredite gegenüber Gegenparteien mit Sitz im Ausland"/>
    <hyperlink ref="B58" location="Note_2.5" display="2.5 Übrige Aktiven und Passiven gegenüber Gegenparteien mit Sitz im Ausland"/>
    <hyperlink ref="B69" location="Note_2.6" display="2.6 Umsätze auf Derivaten"/>
    <hyperlink ref="B69:C69" location="Note_2.7" display="2.7 Umsätze auf Derivaten"/>
    <hyperlink ref="B58:C58" location="Erläuterungen!Note_2.6" display="2.6 Übrige Aktiven und Passiven gegenüber Gegenparteien mit Sitz im Ausland"/>
    <hyperlink ref="B47:C47" location="Erläuterungen!Note_2.5" display="2.5 Kredite gegenüber Gegenparteien mit Sitz im Ausland"/>
    <hyperlink ref="B40:C40" location="Erläuterungen!Note_2.4" display="2.4 Beteiligungen im Ausland"/>
    <hyperlink ref="B69:E69" location="Note_2.8" display="2.8 Umsätze auf Derivaten"/>
    <hyperlink ref="B25" location="Note_2.0" display="2. Bestimmung der auszufüllenden Formulare"/>
    <hyperlink ref="B29:E29" location="Note_2.3" display="2.3 Branche"/>
    <hyperlink ref="B33:E33" location="Note_2.4" display="2.4 Investoren mit Sitz im Ausland"/>
    <hyperlink ref="B40:E40" location="Note_2.5" display="2.5 Beteiligungen im Ausland"/>
    <hyperlink ref="B47:E47" location="Note_2.6" display="2.6 Kredite gegenüber Gegenparteien mit Sitz im Ausland"/>
    <hyperlink ref="B58:E58" location="Note_2.7" display="2.7 Übrige Aktiven und Passiven gegenüber Gegenparteien mit Sitz im Ausland"/>
    <hyperlink ref="B30:D30" location="BRNCH_Codes!A1" display="Welches ist die Branche (Haupttätigkeit) Ihrer Unternehmensgruppe im Inland gemäss NOGA 2008? (Link zu den Branchencodes)"/>
  </hyperlinks>
  <pageMargins left="0.70866141732283472" right="0.70866141732283472" top="0.78740157480314965" bottom="0.78740157480314965" header="0.31496062992125984" footer="0.31496062992125984"/>
  <pageSetup paperSize="9" scale="69" orientation="portrait" r:id="rId2"/>
  <headerFooter>
    <oddFooter>&amp;L&amp;"Arial,Fett"SNB vertraulich&amp;C&amp;D&amp;RSeite &amp;P</oddFooter>
  </headerFooter>
  <rowBreaks count="1" manualBreakCount="1">
    <brk id="31" max="8" man="1"/>
  </rowBreaks>
  <drawing r:id="rId3"/>
  <legacyDrawing r:id="rId4"/>
  <mc:AlternateContent xmlns:mc="http://schemas.openxmlformats.org/markup-compatibility/2006">
    <mc:Choice Requires="x14">
      <controls>
        <mc:AlternateContent xmlns:mc="http://schemas.openxmlformats.org/markup-compatibility/2006">
          <mc:Choice Requires="x14">
            <control shapeId="18445" r:id="rId5" name="Check Box 13">
              <controlPr locked="0" defaultSize="0" autoFill="0" autoLine="0" autoPict="0">
                <anchor moveWithCells="1">
                  <from>
                    <xdr:col>3</xdr:col>
                    <xdr:colOff>0</xdr:colOff>
                    <xdr:row>35</xdr:row>
                    <xdr:rowOff>0</xdr:rowOff>
                  </from>
                  <to>
                    <xdr:col>4</xdr:col>
                    <xdr:colOff>0</xdr:colOff>
                    <xdr:row>36</xdr:row>
                    <xdr:rowOff>0</xdr:rowOff>
                  </to>
                </anchor>
              </controlPr>
            </control>
          </mc:Choice>
        </mc:AlternateContent>
        <mc:AlternateContent xmlns:mc="http://schemas.openxmlformats.org/markup-compatibility/2006">
          <mc:Choice Requires="x14">
            <control shapeId="18448" r:id="rId6" name="Check Box 16">
              <controlPr locked="0" defaultSize="0" autoFill="0" autoLine="0" autoPict="0">
                <anchor moveWithCells="1">
                  <from>
                    <xdr:col>3</xdr:col>
                    <xdr:colOff>0</xdr:colOff>
                    <xdr:row>36</xdr:row>
                    <xdr:rowOff>0</xdr:rowOff>
                  </from>
                  <to>
                    <xdr:col>4</xdr:col>
                    <xdr:colOff>0</xdr:colOff>
                    <xdr:row>36</xdr:row>
                    <xdr:rowOff>219075</xdr:rowOff>
                  </to>
                </anchor>
              </controlPr>
            </control>
          </mc:Choice>
        </mc:AlternateContent>
        <mc:AlternateContent xmlns:mc="http://schemas.openxmlformats.org/markup-compatibility/2006">
          <mc:Choice Requires="x14">
            <control shapeId="18449" r:id="rId7" name="Check Box 17">
              <controlPr defaultSize="0" autoFill="0" autoLine="0" autoPict="0">
                <anchor moveWithCells="1">
                  <from>
                    <xdr:col>3</xdr:col>
                    <xdr:colOff>0</xdr:colOff>
                    <xdr:row>49</xdr:row>
                    <xdr:rowOff>9525</xdr:rowOff>
                  </from>
                  <to>
                    <xdr:col>4</xdr:col>
                    <xdr:colOff>9525</xdr:colOff>
                    <xdr:row>50</xdr:row>
                    <xdr:rowOff>9525</xdr:rowOff>
                  </to>
                </anchor>
              </controlPr>
            </control>
          </mc:Choice>
        </mc:AlternateContent>
        <mc:AlternateContent xmlns:mc="http://schemas.openxmlformats.org/markup-compatibility/2006">
          <mc:Choice Requires="x14">
            <control shapeId="18450" r:id="rId8" name="Check Box 18">
              <controlPr defaultSize="0" autoFill="0" autoLine="0" autoPict="0">
                <anchor moveWithCells="1">
                  <from>
                    <xdr:col>3</xdr:col>
                    <xdr:colOff>0</xdr:colOff>
                    <xdr:row>51</xdr:row>
                    <xdr:rowOff>0</xdr:rowOff>
                  </from>
                  <to>
                    <xdr:col>4</xdr:col>
                    <xdr:colOff>9525</xdr:colOff>
                    <xdr:row>51</xdr:row>
                    <xdr:rowOff>219075</xdr:rowOff>
                  </to>
                </anchor>
              </controlPr>
            </control>
          </mc:Choice>
        </mc:AlternateContent>
        <mc:AlternateContent xmlns:mc="http://schemas.openxmlformats.org/markup-compatibility/2006">
          <mc:Choice Requires="x14">
            <control shapeId="18451" r:id="rId9" name="Check Box 19">
              <controlPr defaultSize="0" autoFill="0" autoLine="0" autoPict="0">
                <anchor moveWithCells="1">
                  <from>
                    <xdr:col>3</xdr:col>
                    <xdr:colOff>0</xdr:colOff>
                    <xdr:row>50</xdr:row>
                    <xdr:rowOff>0</xdr:rowOff>
                  </from>
                  <to>
                    <xdr:col>4</xdr:col>
                    <xdr:colOff>9525</xdr:colOff>
                    <xdr:row>50</xdr:row>
                    <xdr:rowOff>219075</xdr:rowOff>
                  </to>
                </anchor>
              </controlPr>
            </control>
          </mc:Choice>
        </mc:AlternateContent>
        <mc:AlternateContent xmlns:mc="http://schemas.openxmlformats.org/markup-compatibility/2006">
          <mc:Choice Requires="x14">
            <control shapeId="18452" r:id="rId10" name="Check Box 20">
              <controlPr defaultSize="0" autoFill="0" autoLine="0" autoPict="0">
                <anchor moveWithCells="1">
                  <from>
                    <xdr:col>3</xdr:col>
                    <xdr:colOff>0</xdr:colOff>
                    <xdr:row>53</xdr:row>
                    <xdr:rowOff>9525</xdr:rowOff>
                  </from>
                  <to>
                    <xdr:col>4</xdr:col>
                    <xdr:colOff>9525</xdr:colOff>
                    <xdr:row>54</xdr:row>
                    <xdr:rowOff>9525</xdr:rowOff>
                  </to>
                </anchor>
              </controlPr>
            </control>
          </mc:Choice>
        </mc:AlternateContent>
        <mc:AlternateContent xmlns:mc="http://schemas.openxmlformats.org/markup-compatibility/2006">
          <mc:Choice Requires="x14">
            <control shapeId="18453" r:id="rId11" name="Check Box 21">
              <controlPr defaultSize="0" autoFill="0" autoLine="0" autoPict="0">
                <anchor moveWithCells="1">
                  <from>
                    <xdr:col>3</xdr:col>
                    <xdr:colOff>0</xdr:colOff>
                    <xdr:row>52</xdr:row>
                    <xdr:rowOff>0</xdr:rowOff>
                  </from>
                  <to>
                    <xdr:col>4</xdr:col>
                    <xdr:colOff>9525</xdr:colOff>
                    <xdr:row>52</xdr:row>
                    <xdr:rowOff>219075</xdr:rowOff>
                  </to>
                </anchor>
              </controlPr>
            </control>
          </mc:Choice>
        </mc:AlternateContent>
        <mc:AlternateContent xmlns:mc="http://schemas.openxmlformats.org/markup-compatibility/2006">
          <mc:Choice Requires="x14">
            <control shapeId="18454" r:id="rId12" name="Check Box 22">
              <controlPr defaultSize="0" autoFill="0" autoLine="0" autoPict="0">
                <anchor moveWithCells="1">
                  <from>
                    <xdr:col>3</xdr:col>
                    <xdr:colOff>0</xdr:colOff>
                    <xdr:row>54</xdr:row>
                    <xdr:rowOff>0</xdr:rowOff>
                  </from>
                  <to>
                    <xdr:col>4</xdr:col>
                    <xdr:colOff>9525</xdr:colOff>
                    <xdr:row>54</xdr:row>
                    <xdr:rowOff>219075</xdr:rowOff>
                  </to>
                </anchor>
              </controlPr>
            </control>
          </mc:Choice>
        </mc:AlternateContent>
        <mc:AlternateContent xmlns:mc="http://schemas.openxmlformats.org/markup-compatibility/2006">
          <mc:Choice Requires="x14">
            <control shapeId="18455" r:id="rId13" name="Check Box 23">
              <controlPr defaultSize="0" autoFill="0" autoLine="0" autoPict="0">
                <anchor moveWithCells="1">
                  <from>
                    <xdr:col>3</xdr:col>
                    <xdr:colOff>0</xdr:colOff>
                    <xdr:row>55</xdr:row>
                    <xdr:rowOff>19050</xdr:rowOff>
                  </from>
                  <to>
                    <xdr:col>4</xdr:col>
                    <xdr:colOff>9525</xdr:colOff>
                    <xdr:row>55</xdr:row>
                    <xdr:rowOff>238125</xdr:rowOff>
                  </to>
                </anchor>
              </controlPr>
            </control>
          </mc:Choice>
        </mc:AlternateContent>
        <mc:AlternateContent xmlns:mc="http://schemas.openxmlformats.org/markup-compatibility/2006">
          <mc:Choice Requires="x14">
            <control shapeId="18456" r:id="rId14" name="Check Box 24">
              <controlPr defaultSize="0" autoFill="0" autoLine="0" autoPict="0">
                <anchor moveWithCells="1">
                  <from>
                    <xdr:col>3</xdr:col>
                    <xdr:colOff>0</xdr:colOff>
                    <xdr:row>60</xdr:row>
                    <xdr:rowOff>0</xdr:rowOff>
                  </from>
                  <to>
                    <xdr:col>4</xdr:col>
                    <xdr:colOff>9525</xdr:colOff>
                    <xdr:row>60</xdr:row>
                    <xdr:rowOff>219075</xdr:rowOff>
                  </to>
                </anchor>
              </controlPr>
            </control>
          </mc:Choice>
        </mc:AlternateContent>
        <mc:AlternateContent xmlns:mc="http://schemas.openxmlformats.org/markup-compatibility/2006">
          <mc:Choice Requires="x14">
            <control shapeId="18457" r:id="rId15" name="Check Box 25">
              <controlPr defaultSize="0" autoFill="0" autoLine="0" autoPict="0">
                <anchor moveWithCells="1">
                  <from>
                    <xdr:col>3</xdr:col>
                    <xdr:colOff>0</xdr:colOff>
                    <xdr:row>61</xdr:row>
                    <xdr:rowOff>0</xdr:rowOff>
                  </from>
                  <to>
                    <xdr:col>4</xdr:col>
                    <xdr:colOff>9525</xdr:colOff>
                    <xdr:row>61</xdr:row>
                    <xdr:rowOff>219075</xdr:rowOff>
                  </to>
                </anchor>
              </controlPr>
            </control>
          </mc:Choice>
        </mc:AlternateContent>
        <mc:AlternateContent xmlns:mc="http://schemas.openxmlformats.org/markup-compatibility/2006">
          <mc:Choice Requires="x14">
            <control shapeId="18458" r:id="rId16" name="Check Box 26">
              <controlPr defaultSize="0" autoFill="0" autoLine="0" autoPict="0">
                <anchor moveWithCells="1">
                  <from>
                    <xdr:col>3</xdr:col>
                    <xdr:colOff>0</xdr:colOff>
                    <xdr:row>64</xdr:row>
                    <xdr:rowOff>0</xdr:rowOff>
                  </from>
                  <to>
                    <xdr:col>4</xdr:col>
                    <xdr:colOff>9525</xdr:colOff>
                    <xdr:row>64</xdr:row>
                    <xdr:rowOff>219075</xdr:rowOff>
                  </to>
                </anchor>
              </controlPr>
            </control>
          </mc:Choice>
        </mc:AlternateContent>
        <mc:AlternateContent xmlns:mc="http://schemas.openxmlformats.org/markup-compatibility/2006">
          <mc:Choice Requires="x14">
            <control shapeId="18459" r:id="rId17" name="Check Box 27">
              <controlPr defaultSize="0" autoFill="0" autoLine="0" autoPict="0">
                <anchor moveWithCells="1">
                  <from>
                    <xdr:col>3</xdr:col>
                    <xdr:colOff>0</xdr:colOff>
                    <xdr:row>63</xdr:row>
                    <xdr:rowOff>9525</xdr:rowOff>
                  </from>
                  <to>
                    <xdr:col>4</xdr:col>
                    <xdr:colOff>9525</xdr:colOff>
                    <xdr:row>64</xdr:row>
                    <xdr:rowOff>9525</xdr:rowOff>
                  </to>
                </anchor>
              </controlPr>
            </control>
          </mc:Choice>
        </mc:AlternateContent>
        <mc:AlternateContent xmlns:mc="http://schemas.openxmlformats.org/markup-compatibility/2006">
          <mc:Choice Requires="x14">
            <control shapeId="18460" r:id="rId18" name="Check Box 28">
              <controlPr defaultSize="0" autoFill="0" autoLine="0" autoPict="0">
                <anchor moveWithCells="1">
                  <from>
                    <xdr:col>3</xdr:col>
                    <xdr:colOff>0</xdr:colOff>
                    <xdr:row>66</xdr:row>
                    <xdr:rowOff>9525</xdr:rowOff>
                  </from>
                  <to>
                    <xdr:col>4</xdr:col>
                    <xdr:colOff>9525</xdr:colOff>
                    <xdr:row>67</xdr:row>
                    <xdr:rowOff>9525</xdr:rowOff>
                  </to>
                </anchor>
              </controlPr>
            </control>
          </mc:Choice>
        </mc:AlternateContent>
        <mc:AlternateContent xmlns:mc="http://schemas.openxmlformats.org/markup-compatibility/2006">
          <mc:Choice Requires="x14">
            <control shapeId="18461" r:id="rId19" name="Check Box 29">
              <controlPr defaultSize="0" autoFill="0" autoLine="0" autoPict="0">
                <anchor moveWithCells="1">
                  <from>
                    <xdr:col>3</xdr:col>
                    <xdr:colOff>0</xdr:colOff>
                    <xdr:row>65</xdr:row>
                    <xdr:rowOff>9525</xdr:rowOff>
                  </from>
                  <to>
                    <xdr:col>4</xdr:col>
                    <xdr:colOff>9525</xdr:colOff>
                    <xdr:row>66</xdr:row>
                    <xdr:rowOff>0</xdr:rowOff>
                  </to>
                </anchor>
              </controlPr>
            </control>
          </mc:Choice>
        </mc:AlternateContent>
        <mc:AlternateContent xmlns:mc="http://schemas.openxmlformats.org/markup-compatibility/2006">
          <mc:Choice Requires="x14">
            <control shapeId="18462" r:id="rId20" name="Check Box 30">
              <controlPr defaultSize="0" autoFill="0" autoLine="0" autoPict="0">
                <anchor moveWithCells="1">
                  <from>
                    <xdr:col>3</xdr:col>
                    <xdr:colOff>0</xdr:colOff>
                    <xdr:row>71</xdr:row>
                    <xdr:rowOff>0</xdr:rowOff>
                  </from>
                  <to>
                    <xdr:col>4</xdr:col>
                    <xdr:colOff>9525</xdr:colOff>
                    <xdr:row>71</xdr:row>
                    <xdr:rowOff>219075</xdr:rowOff>
                  </to>
                </anchor>
              </controlPr>
            </control>
          </mc:Choice>
        </mc:AlternateContent>
        <mc:AlternateContent xmlns:mc="http://schemas.openxmlformats.org/markup-compatibility/2006">
          <mc:Choice Requires="x14">
            <control shapeId="18463" r:id="rId21" name="Check Box 31">
              <controlPr defaultSize="0" autoFill="0" autoLine="0" autoPict="0">
                <anchor moveWithCells="1">
                  <from>
                    <xdr:col>3</xdr:col>
                    <xdr:colOff>0</xdr:colOff>
                    <xdr:row>72</xdr:row>
                    <xdr:rowOff>0</xdr:rowOff>
                  </from>
                  <to>
                    <xdr:col>4</xdr:col>
                    <xdr:colOff>9525</xdr:colOff>
                    <xdr:row>73</xdr:row>
                    <xdr:rowOff>0</xdr:rowOff>
                  </to>
                </anchor>
              </controlPr>
            </control>
          </mc:Choice>
        </mc:AlternateContent>
        <mc:AlternateContent xmlns:mc="http://schemas.openxmlformats.org/markup-compatibility/2006">
          <mc:Choice Requires="x14">
            <control shapeId="18464" r:id="rId22" name="Check Box 32">
              <controlPr defaultSize="0" autoFill="0" autoLine="0" autoPict="0">
                <anchor moveWithCells="1">
                  <from>
                    <xdr:col>3</xdr:col>
                    <xdr:colOff>0</xdr:colOff>
                    <xdr:row>62</xdr:row>
                    <xdr:rowOff>9525</xdr:rowOff>
                  </from>
                  <to>
                    <xdr:col>4</xdr:col>
                    <xdr:colOff>9525</xdr:colOff>
                    <xdr:row>63</xdr:row>
                    <xdr:rowOff>0</xdr:rowOff>
                  </to>
                </anchor>
              </controlPr>
            </control>
          </mc:Choice>
        </mc:AlternateContent>
        <mc:AlternateContent xmlns:mc="http://schemas.openxmlformats.org/markup-compatibility/2006">
          <mc:Choice Requires="x14">
            <control shapeId="105125" r:id="rId23" name="Check Box 1701">
              <controlPr locked="0" defaultSize="0" autoFill="0" autoLine="0" autoPict="0">
                <anchor moveWithCells="1">
                  <from>
                    <xdr:col>3</xdr:col>
                    <xdr:colOff>0</xdr:colOff>
                    <xdr:row>37</xdr:row>
                    <xdr:rowOff>0</xdr:rowOff>
                  </from>
                  <to>
                    <xdr:col>4</xdr:col>
                    <xdr:colOff>0</xdr:colOff>
                    <xdr:row>37</xdr:row>
                    <xdr:rowOff>219075</xdr:rowOff>
                  </to>
                </anchor>
              </controlPr>
            </control>
          </mc:Choice>
        </mc:AlternateContent>
        <mc:AlternateContent xmlns:mc="http://schemas.openxmlformats.org/markup-compatibility/2006">
          <mc:Choice Requires="x14">
            <control shapeId="105126" r:id="rId24" name="Check Box 1702">
              <controlPr defaultSize="0" autoFill="0" autoLine="0" autoPict="0">
                <anchor moveWithCells="1">
                  <from>
                    <xdr:col>3</xdr:col>
                    <xdr:colOff>9525</xdr:colOff>
                    <xdr:row>42</xdr:row>
                    <xdr:rowOff>9525</xdr:rowOff>
                  </from>
                  <to>
                    <xdr:col>4</xdr:col>
                    <xdr:colOff>19050</xdr:colOff>
                    <xdr:row>43</xdr:row>
                    <xdr:rowOff>0</xdr:rowOff>
                  </to>
                </anchor>
              </controlPr>
            </control>
          </mc:Choice>
        </mc:AlternateContent>
        <mc:AlternateContent xmlns:mc="http://schemas.openxmlformats.org/markup-compatibility/2006">
          <mc:Choice Requires="x14">
            <control shapeId="105127" r:id="rId25" name="Check Box 1703">
              <controlPr defaultSize="0" autoFill="0" autoLine="0" autoPict="0">
                <anchor moveWithCells="1">
                  <from>
                    <xdr:col>3</xdr:col>
                    <xdr:colOff>0</xdr:colOff>
                    <xdr:row>43</xdr:row>
                    <xdr:rowOff>0</xdr:rowOff>
                  </from>
                  <to>
                    <xdr:col>4</xdr:col>
                    <xdr:colOff>9525</xdr:colOff>
                    <xdr:row>43</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9"/>
  <sheetViews>
    <sheetView showGridLines="0" showRowColHeaders="0" topLeftCell="A2" zoomScale="90" zoomScaleNormal="90" workbookViewId="0">
      <selection activeCell="B43" sqref="B43:C43"/>
    </sheetView>
  </sheetViews>
  <sheetFormatPr baseColWidth="10" defaultColWidth="9.140625" defaultRowHeight="12.75" x14ac:dyDescent="0.2"/>
  <cols>
    <col min="1" max="1" width="1.85546875" style="183" customWidth="1"/>
    <col min="2" max="2" width="12.7109375" style="183" customWidth="1"/>
    <col min="3" max="3" width="16.7109375" style="183" customWidth="1"/>
    <col min="4" max="4" width="10.7109375" style="183" customWidth="1"/>
    <col min="5" max="5" width="30.7109375" style="183" customWidth="1"/>
    <col min="6" max="7" width="16.7109375" style="183" customWidth="1"/>
    <col min="8" max="8" width="25.7109375" style="183" customWidth="1"/>
    <col min="9" max="10" width="21.7109375" style="183" customWidth="1"/>
    <col min="11" max="12" width="14.140625" style="183" customWidth="1"/>
    <col min="13" max="16384" width="9.140625" style="183"/>
  </cols>
  <sheetData>
    <row r="1" spans="2:11" ht="15.75" x14ac:dyDescent="0.2">
      <c r="I1" s="13" t="s">
        <v>6</v>
      </c>
      <c r="J1" s="235" t="str">
        <f>Start!H1</f>
        <v>INA</v>
      </c>
    </row>
    <row r="2" spans="2:11" ht="15.75" x14ac:dyDescent="0.2">
      <c r="H2" s="191"/>
      <c r="I2" s="190" t="s">
        <v>542</v>
      </c>
      <c r="J2" s="235" t="str">
        <f>B7</f>
        <v>Übersicht</v>
      </c>
      <c r="K2" s="234"/>
    </row>
    <row r="3" spans="2:11" ht="15.75" x14ac:dyDescent="0.2">
      <c r="I3" s="13" t="s">
        <v>1143</v>
      </c>
      <c r="J3" s="235" t="str">
        <f>Start!H3</f>
        <v>XXXXXX</v>
      </c>
    </row>
    <row r="4" spans="2:11" ht="15.75" x14ac:dyDescent="0.25">
      <c r="C4" s="18"/>
      <c r="D4" s="18"/>
      <c r="E4" s="18"/>
      <c r="I4" s="13" t="s">
        <v>3</v>
      </c>
      <c r="J4" s="185" t="str">
        <f>Start!H4</f>
        <v>TT.MM.JJJJ</v>
      </c>
    </row>
    <row r="5" spans="2:11" s="234" customFormat="1" ht="15.75" x14ac:dyDescent="0.25">
      <c r="B5" s="18"/>
      <c r="C5" s="18"/>
      <c r="D5" s="18"/>
      <c r="E5" s="18"/>
      <c r="I5" s="210"/>
      <c r="J5" s="271"/>
    </row>
    <row r="6" spans="2:11" s="234" customFormat="1" ht="18" x14ac:dyDescent="0.2">
      <c r="B6" s="700" t="s">
        <v>1068</v>
      </c>
      <c r="C6" s="700"/>
      <c r="D6" s="700"/>
      <c r="E6" s="700"/>
      <c r="F6" s="700"/>
      <c r="G6" s="700"/>
      <c r="I6" s="210"/>
      <c r="J6" s="271"/>
    </row>
    <row r="7" spans="2:11" s="234" customFormat="1" ht="18" x14ac:dyDescent="0.25">
      <c r="B7" s="2" t="s">
        <v>665</v>
      </c>
      <c r="C7" s="18"/>
      <c r="D7" s="18"/>
      <c r="E7" s="18"/>
      <c r="I7" s="210"/>
      <c r="J7" s="271"/>
    </row>
    <row r="8" spans="2:11" s="234" customFormat="1" ht="15.75" x14ac:dyDescent="0.25">
      <c r="B8" s="18"/>
      <c r="C8" s="18"/>
      <c r="D8" s="18"/>
      <c r="E8" s="18"/>
      <c r="I8" s="210"/>
      <c r="J8" s="271"/>
    </row>
    <row r="9" spans="2:11" s="234" customFormat="1" ht="15.75" hidden="1" x14ac:dyDescent="0.25">
      <c r="B9" s="18"/>
      <c r="C9" s="18"/>
      <c r="D9" s="18"/>
      <c r="E9" s="18"/>
      <c r="I9" s="210"/>
      <c r="J9" s="271"/>
    </row>
    <row r="10" spans="2:11" s="234" customFormat="1" ht="15.75" hidden="1" x14ac:dyDescent="0.25">
      <c r="B10" s="18"/>
      <c r="C10" s="18"/>
      <c r="D10" s="18"/>
      <c r="E10" s="18"/>
      <c r="I10" s="210"/>
      <c r="J10" s="271"/>
    </row>
    <row r="11" spans="2:11" s="234" customFormat="1" ht="15.75" hidden="1" x14ac:dyDescent="0.25">
      <c r="B11" s="18"/>
      <c r="C11" s="18"/>
      <c r="D11" s="18"/>
      <c r="E11" s="18"/>
      <c r="I11" s="210"/>
      <c r="J11" s="271"/>
    </row>
    <row r="12" spans="2:11" s="234" customFormat="1" ht="15.75" hidden="1" x14ac:dyDescent="0.25">
      <c r="B12" s="18"/>
      <c r="C12" s="18"/>
      <c r="D12" s="18"/>
      <c r="E12" s="18"/>
      <c r="I12" s="210"/>
      <c r="J12" s="271"/>
    </row>
    <row r="13" spans="2:11" x14ac:dyDescent="0.2">
      <c r="B13" s="758" t="str">
        <f>IF(Metadata!G103&lt;6,"Bitte beantworten Sie die fehlenden Fragen im Erhebungsteil Grunddaten (Tabelle Metadata) oder überprüfen Sie Ihre Antworten.","")</f>
        <v>Bitte beantworten Sie die fehlenden Fragen im Erhebungsteil Grunddaten (Tabelle Metadata) oder überprüfen Sie Ihre Antworten.</v>
      </c>
      <c r="C13" s="758"/>
      <c r="D13" s="758"/>
      <c r="E13" s="758"/>
      <c r="F13" s="758"/>
      <c r="G13" s="758"/>
      <c r="H13" s="758"/>
      <c r="I13" s="758"/>
      <c r="J13" s="758"/>
    </row>
    <row r="14" spans="2:11" ht="33.75" customHeight="1" x14ac:dyDescent="0.2">
      <c r="B14" s="762" t="s">
        <v>1055</v>
      </c>
      <c r="C14" s="762"/>
      <c r="D14" s="762"/>
      <c r="E14" s="762"/>
      <c r="F14" s="762"/>
      <c r="G14" s="762"/>
      <c r="H14" s="762"/>
      <c r="I14" s="762"/>
      <c r="J14" s="762"/>
    </row>
    <row r="15" spans="2:11" ht="16.5" customHeight="1" x14ac:dyDescent="0.2">
      <c r="B15" s="585" t="s">
        <v>667</v>
      </c>
      <c r="C15" s="585" t="s">
        <v>668</v>
      </c>
      <c r="D15" s="763" t="s">
        <v>666</v>
      </c>
      <c r="E15" s="763"/>
      <c r="F15" s="763"/>
      <c r="G15" s="763"/>
      <c r="H15" s="763"/>
      <c r="I15" s="585" t="s">
        <v>785</v>
      </c>
      <c r="J15" s="585" t="s">
        <v>788</v>
      </c>
    </row>
    <row r="16" spans="2:11" x14ac:dyDescent="0.2">
      <c r="B16" s="580" t="s">
        <v>782</v>
      </c>
      <c r="C16" s="773" t="s">
        <v>759</v>
      </c>
      <c r="D16" s="747" t="str">
        <f>Metadata!B8</f>
        <v>1. Stammdaten</v>
      </c>
      <c r="E16" s="748"/>
      <c r="F16" s="748"/>
      <c r="G16" s="748"/>
      <c r="H16" s="749"/>
      <c r="I16" s="492" t="str">
        <f>Metadata!G99&amp;" von 3"</f>
        <v>0 von 3</v>
      </c>
      <c r="J16" s="491" t="str">
        <f>IF(Metadata!G99&lt;3,"unvollständig","OK")</f>
        <v>unvollständig</v>
      </c>
    </row>
    <row r="17" spans="2:10" x14ac:dyDescent="0.2">
      <c r="B17" s="581" t="s">
        <v>783</v>
      </c>
      <c r="C17" s="774"/>
      <c r="D17" s="750" t="str">
        <f>Metadata!B25</f>
        <v>2. Bestimmung der auszufüllenden Formulare</v>
      </c>
      <c r="E17" s="751"/>
      <c r="F17" s="751"/>
      <c r="G17" s="751"/>
      <c r="H17" s="752"/>
      <c r="I17" s="493" t="str">
        <f>Metadata!G103&amp;" von 6"</f>
        <v>0 von 6</v>
      </c>
      <c r="J17" s="491" t="str">
        <f>IF(Metadata!G107=TRUE,IF(Metadata!G103&lt;3,"unvollständig","OK"),IF(Metadata!G103&lt;6,"unvollständig","OK"))</f>
        <v>unvollständig</v>
      </c>
    </row>
    <row r="18" spans="2:10" ht="6.75" customHeight="1" x14ac:dyDescent="0.2">
      <c r="B18" s="582"/>
      <c r="C18" s="494"/>
      <c r="D18" s="303"/>
      <c r="E18" s="303"/>
      <c r="F18" s="303"/>
      <c r="G18" s="303"/>
      <c r="H18" s="303"/>
      <c r="I18" s="211"/>
      <c r="J18" s="330"/>
    </row>
    <row r="19" spans="2:10" hidden="1" x14ac:dyDescent="0.2">
      <c r="B19" s="583"/>
      <c r="C19" s="495"/>
      <c r="D19" s="753"/>
      <c r="E19" s="753"/>
      <c r="F19" s="753"/>
      <c r="G19" s="753"/>
      <c r="H19" s="753"/>
      <c r="I19" s="282"/>
      <c r="J19" s="329"/>
    </row>
    <row r="20" spans="2:10" hidden="1" x14ac:dyDescent="0.2">
      <c r="B20" s="584"/>
      <c r="C20" s="495"/>
      <c r="D20" s="753"/>
      <c r="E20" s="753"/>
      <c r="F20" s="753"/>
      <c r="G20" s="753"/>
      <c r="H20" s="753"/>
      <c r="I20" s="282"/>
      <c r="J20" s="329"/>
    </row>
    <row r="21" spans="2:10" ht="7.5" customHeight="1" x14ac:dyDescent="0.2">
      <c r="B21" s="582"/>
      <c r="C21" s="494"/>
      <c r="D21" s="443"/>
      <c r="E21" s="443"/>
      <c r="F21" s="443"/>
      <c r="G21" s="443"/>
      <c r="H21" s="486"/>
      <c r="I21" s="211"/>
      <c r="J21" s="331"/>
    </row>
    <row r="22" spans="2:10" ht="27.95" customHeight="1" x14ac:dyDescent="0.2">
      <c r="B22" s="767" t="s">
        <v>556</v>
      </c>
      <c r="C22" s="495" t="str">
        <f>Metadata!G50</f>
        <v/>
      </c>
      <c r="D22" s="759" t="s">
        <v>1120</v>
      </c>
      <c r="E22" s="760"/>
      <c r="F22" s="760"/>
      <c r="G22" s="760"/>
      <c r="H22" s="761"/>
      <c r="I22" s="490">
        <f>'INQ-A30.MELD'!$D$307</f>
        <v>0</v>
      </c>
      <c r="J22" s="491" t="str">
        <f t="shared" ref="J22:J38" si="0">IF(AND(C22="",I22=0),"",IF(AND(C22&lt;&gt;"",I22=0),"leer",IF(AND(C22&lt;&gt;"",I22&gt;0),"OK","Meldung mit Werten")))</f>
        <v/>
      </c>
    </row>
    <row r="23" spans="2:10" ht="27.95" customHeight="1" x14ac:dyDescent="0.2">
      <c r="B23" s="768"/>
      <c r="C23" s="495" t="str">
        <f>Metadata!G51</f>
        <v/>
      </c>
      <c r="D23" s="759" t="s">
        <v>1121</v>
      </c>
      <c r="E23" s="760"/>
      <c r="F23" s="760"/>
      <c r="G23" s="760"/>
      <c r="H23" s="761"/>
      <c r="I23" s="490">
        <f>'INQ-A31.MELD'!$D$307</f>
        <v>0</v>
      </c>
      <c r="J23" s="491" t="str">
        <f t="shared" si="0"/>
        <v/>
      </c>
    </row>
    <row r="24" spans="2:10" ht="27.95" customHeight="1" x14ac:dyDescent="0.2">
      <c r="B24" s="768"/>
      <c r="C24" s="495" t="str">
        <f>Metadata!G52</f>
        <v/>
      </c>
      <c r="D24" s="759" t="s">
        <v>1122</v>
      </c>
      <c r="E24" s="760"/>
      <c r="F24" s="760"/>
      <c r="G24" s="760"/>
      <c r="H24" s="761"/>
      <c r="I24" s="490">
        <f>'INQ-A32.MELD'!$D$307</f>
        <v>0</v>
      </c>
      <c r="J24" s="491" t="str">
        <f t="shared" si="0"/>
        <v/>
      </c>
    </row>
    <row r="25" spans="2:10" ht="27.95" customHeight="1" x14ac:dyDescent="0.2">
      <c r="B25" s="768"/>
      <c r="C25" s="495" t="str">
        <f>Metadata!G53</f>
        <v/>
      </c>
      <c r="D25" s="759" t="s">
        <v>1123</v>
      </c>
      <c r="E25" s="760"/>
      <c r="F25" s="760"/>
      <c r="G25" s="760"/>
      <c r="H25" s="761"/>
      <c r="I25" s="490">
        <f>'INQ-A33.MELD'!$D$307</f>
        <v>0</v>
      </c>
      <c r="J25" s="491" t="str">
        <f t="shared" si="0"/>
        <v/>
      </c>
    </row>
    <row r="26" spans="2:10" ht="27.95" customHeight="1" x14ac:dyDescent="0.2">
      <c r="B26" s="768"/>
      <c r="C26" s="495" t="str">
        <f>Metadata!G54</f>
        <v/>
      </c>
      <c r="D26" s="759" t="s">
        <v>1124</v>
      </c>
      <c r="E26" s="760"/>
      <c r="F26" s="760"/>
      <c r="G26" s="760"/>
      <c r="H26" s="761"/>
      <c r="I26" s="490">
        <f>'INQ-A34.MELD'!$D$307</f>
        <v>0</v>
      </c>
      <c r="J26" s="491" t="str">
        <f t="shared" si="0"/>
        <v/>
      </c>
    </row>
    <row r="27" spans="2:10" ht="27.95" customHeight="1" x14ac:dyDescent="0.2">
      <c r="B27" s="769"/>
      <c r="C27" s="496" t="str">
        <f>Metadata!G55</f>
        <v/>
      </c>
      <c r="D27" s="759" t="s">
        <v>1125</v>
      </c>
      <c r="E27" s="760"/>
      <c r="F27" s="760"/>
      <c r="G27" s="760"/>
      <c r="H27" s="761"/>
      <c r="I27" s="490">
        <f>'INQ-A35.MELD'!$D$307</f>
        <v>0</v>
      </c>
      <c r="J27" s="491" t="str">
        <f t="shared" si="0"/>
        <v/>
      </c>
    </row>
    <row r="28" spans="2:10" ht="7.5" customHeight="1" x14ac:dyDescent="0.2">
      <c r="B28" s="582"/>
      <c r="C28" s="494"/>
      <c r="D28" s="443"/>
      <c r="E28" s="443"/>
      <c r="F28" s="443"/>
      <c r="G28" s="443"/>
      <c r="H28" s="486"/>
      <c r="I28" s="211"/>
      <c r="J28" s="331"/>
    </row>
    <row r="29" spans="2:10" ht="12.75" customHeight="1" x14ac:dyDescent="0.2">
      <c r="B29" s="767" t="s">
        <v>562</v>
      </c>
      <c r="C29" s="495" t="str">
        <f>Metadata!G61</f>
        <v/>
      </c>
      <c r="D29" s="764" t="s">
        <v>1114</v>
      </c>
      <c r="E29" s="765"/>
      <c r="F29" s="765"/>
      <c r="G29" s="765"/>
      <c r="H29" s="766"/>
      <c r="I29" s="282">
        <f>'INQ-A40.MELD'!$D$307</f>
        <v>0</v>
      </c>
      <c r="J29" s="491" t="str">
        <f t="shared" si="0"/>
        <v/>
      </c>
    </row>
    <row r="30" spans="2:10" ht="12.75" customHeight="1" x14ac:dyDescent="0.2">
      <c r="B30" s="768"/>
      <c r="C30" s="495" t="str">
        <f>Metadata!G62</f>
        <v/>
      </c>
      <c r="D30" s="764" t="s">
        <v>1115</v>
      </c>
      <c r="E30" s="765"/>
      <c r="F30" s="765"/>
      <c r="G30" s="765"/>
      <c r="H30" s="766"/>
      <c r="I30" s="282">
        <f>'INQ-A41.MELD'!$D$307</f>
        <v>0</v>
      </c>
      <c r="J30" s="491" t="str">
        <f t="shared" si="0"/>
        <v/>
      </c>
    </row>
    <row r="31" spans="2:10" ht="12.75" customHeight="1" x14ac:dyDescent="0.2">
      <c r="B31" s="768"/>
      <c r="C31" s="495" t="str">
        <f>Metadata!G63</f>
        <v/>
      </c>
      <c r="D31" s="764" t="s">
        <v>1116</v>
      </c>
      <c r="E31" s="765"/>
      <c r="F31" s="765"/>
      <c r="G31" s="765"/>
      <c r="H31" s="766"/>
      <c r="I31" s="282">
        <f>'INQ-A42.MELD'!$D$307</f>
        <v>0</v>
      </c>
      <c r="J31" s="491" t="str">
        <f t="shared" si="0"/>
        <v/>
      </c>
    </row>
    <row r="32" spans="2:10" ht="12.75" customHeight="1" x14ac:dyDescent="0.2">
      <c r="B32" s="768"/>
      <c r="C32" s="495" t="str">
        <f>Metadata!G64</f>
        <v/>
      </c>
      <c r="D32" s="764" t="s">
        <v>1117</v>
      </c>
      <c r="E32" s="765"/>
      <c r="F32" s="765"/>
      <c r="G32" s="765"/>
      <c r="H32" s="766"/>
      <c r="I32" s="282">
        <f>'INQ-A43.MELD'!$D$307</f>
        <v>0</v>
      </c>
      <c r="J32" s="491" t="str">
        <f t="shared" si="0"/>
        <v/>
      </c>
    </row>
    <row r="33" spans="2:10" ht="12.75" customHeight="1" x14ac:dyDescent="0.2">
      <c r="B33" s="768"/>
      <c r="C33" s="495" t="str">
        <f>Metadata!G65</f>
        <v/>
      </c>
      <c r="D33" s="764" t="s">
        <v>1118</v>
      </c>
      <c r="E33" s="765"/>
      <c r="F33" s="765"/>
      <c r="G33" s="765"/>
      <c r="H33" s="766"/>
      <c r="I33" s="282">
        <f>'INQ-A44.MELD'!$D$307</f>
        <v>0</v>
      </c>
      <c r="J33" s="491" t="str">
        <f t="shared" si="0"/>
        <v/>
      </c>
    </row>
    <row r="34" spans="2:10" ht="12.75" customHeight="1" x14ac:dyDescent="0.2">
      <c r="B34" s="769"/>
      <c r="C34" s="495" t="str">
        <f>Metadata!G66</f>
        <v/>
      </c>
      <c r="D34" s="775" t="s">
        <v>1119</v>
      </c>
      <c r="E34" s="776"/>
      <c r="F34" s="776"/>
      <c r="G34" s="776"/>
      <c r="H34" s="777"/>
      <c r="I34" s="282">
        <f>'INQ-A45.MELD'!$D$307</f>
        <v>0</v>
      </c>
      <c r="J34" s="491" t="str">
        <f t="shared" si="0"/>
        <v/>
      </c>
    </row>
    <row r="35" spans="2:10" ht="7.5" customHeight="1" x14ac:dyDescent="0.2">
      <c r="B35" s="582"/>
      <c r="C35" s="494"/>
      <c r="D35" s="443"/>
      <c r="E35" s="443"/>
      <c r="F35" s="443"/>
      <c r="G35" s="443"/>
      <c r="H35" s="486"/>
      <c r="I35" s="211"/>
      <c r="J35" s="331"/>
    </row>
    <row r="36" spans="2:10" ht="27.95" customHeight="1" x14ac:dyDescent="0.2">
      <c r="B36" s="584" t="s">
        <v>556</v>
      </c>
      <c r="C36" s="495" t="str">
        <f>IF(AND(Metadata!G56="OK",Metadata!D56&lt;&gt;TRUE),'INQ-A50.MELD'!N1,"")</f>
        <v/>
      </c>
      <c r="D36" s="759" t="s">
        <v>1111</v>
      </c>
      <c r="E36" s="760"/>
      <c r="F36" s="760"/>
      <c r="G36" s="760"/>
      <c r="H36" s="761"/>
      <c r="I36" s="490">
        <f>'INQ-A50.MELD'!$D$307</f>
        <v>0</v>
      </c>
      <c r="J36" s="491" t="str">
        <f t="shared" si="0"/>
        <v/>
      </c>
    </row>
    <row r="37" spans="2:10" ht="7.5" customHeight="1" x14ac:dyDescent="0.2">
      <c r="B37" s="582"/>
      <c r="C37" s="497"/>
      <c r="D37" s="444"/>
      <c r="E37" s="444"/>
      <c r="F37" s="444"/>
      <c r="G37" s="444"/>
      <c r="H37" s="485"/>
      <c r="I37" s="283"/>
      <c r="J37" s="332"/>
    </row>
    <row r="38" spans="2:10" ht="12.75" customHeight="1" x14ac:dyDescent="0.2">
      <c r="B38" s="584" t="s">
        <v>564</v>
      </c>
      <c r="C38" s="487" t="str">
        <f>Metadata!G72</f>
        <v/>
      </c>
      <c r="D38" s="764" t="s">
        <v>741</v>
      </c>
      <c r="E38" s="765"/>
      <c r="F38" s="765"/>
      <c r="G38" s="765"/>
      <c r="H38" s="766"/>
      <c r="I38" s="488">
        <f>'INQ-A60.MELD'!$D$57</f>
        <v>0</v>
      </c>
      <c r="J38" s="489" t="str">
        <f t="shared" si="0"/>
        <v/>
      </c>
    </row>
    <row r="39" spans="2:10" ht="2.1" customHeight="1" x14ac:dyDescent="0.2">
      <c r="B39" s="199"/>
      <c r="C39" s="199"/>
      <c r="D39" s="199"/>
      <c r="E39" s="199"/>
      <c r="F39" s="199"/>
      <c r="G39" s="199"/>
      <c r="H39" s="284" t="s">
        <v>669</v>
      </c>
      <c r="I39" s="199"/>
      <c r="J39" s="199"/>
    </row>
    <row r="40" spans="2:10" ht="15" x14ac:dyDescent="0.25">
      <c r="C40" s="212"/>
      <c r="D40" s="212"/>
      <c r="E40" s="212"/>
      <c r="F40" s="19"/>
      <c r="G40" s="19"/>
      <c r="H40" s="19"/>
      <c r="I40" s="19"/>
      <c r="J40" s="19"/>
    </row>
    <row r="41" spans="2:10" ht="25.5" customHeight="1" x14ac:dyDescent="0.25">
      <c r="B41" s="2" t="s">
        <v>670</v>
      </c>
      <c r="C41" s="212"/>
      <c r="D41" s="212"/>
      <c r="E41" s="212"/>
      <c r="F41" s="19"/>
      <c r="G41" s="19"/>
      <c r="H41" s="19"/>
      <c r="I41" s="19"/>
      <c r="J41" s="19"/>
    </row>
    <row r="42" spans="2:10" s="589" customFormat="1" ht="27.95" customHeight="1" x14ac:dyDescent="0.2">
      <c r="B42" s="763" t="s">
        <v>786</v>
      </c>
      <c r="C42" s="763"/>
      <c r="D42" s="770" t="s">
        <v>787</v>
      </c>
      <c r="E42" s="771"/>
      <c r="F42" s="771"/>
      <c r="G42" s="771"/>
      <c r="H42" s="771"/>
      <c r="I42" s="771"/>
      <c r="J42" s="772"/>
    </row>
    <row r="43" spans="2:10" ht="26.25" customHeight="1" x14ac:dyDescent="0.2">
      <c r="B43" s="734"/>
      <c r="C43" s="734"/>
      <c r="D43" s="741"/>
      <c r="E43" s="742"/>
      <c r="F43" s="742"/>
      <c r="G43" s="742"/>
      <c r="H43" s="742"/>
      <c r="I43" s="742"/>
      <c r="J43" s="743"/>
    </row>
    <row r="44" spans="2:10" ht="26.25" customHeight="1" x14ac:dyDescent="0.2">
      <c r="B44" s="734"/>
      <c r="C44" s="734"/>
      <c r="D44" s="741"/>
      <c r="E44" s="742"/>
      <c r="F44" s="742"/>
      <c r="G44" s="742"/>
      <c r="H44" s="742"/>
      <c r="I44" s="742"/>
      <c r="J44" s="743"/>
    </row>
    <row r="45" spans="2:10" ht="26.25" customHeight="1" x14ac:dyDescent="0.2">
      <c r="B45" s="734"/>
      <c r="C45" s="734"/>
      <c r="D45" s="741"/>
      <c r="E45" s="742"/>
      <c r="F45" s="742"/>
      <c r="G45" s="742"/>
      <c r="H45" s="742"/>
      <c r="I45" s="742"/>
      <c r="J45" s="743"/>
    </row>
    <row r="46" spans="2:10" ht="26.25" customHeight="1" x14ac:dyDescent="0.2">
      <c r="B46" s="734"/>
      <c r="C46" s="734"/>
      <c r="D46" s="741"/>
      <c r="E46" s="742"/>
      <c r="F46" s="742"/>
      <c r="G46" s="742"/>
      <c r="H46" s="742"/>
      <c r="I46" s="742"/>
      <c r="J46" s="743"/>
    </row>
    <row r="47" spans="2:10" ht="26.25" customHeight="1" x14ac:dyDescent="0.2">
      <c r="B47" s="734"/>
      <c r="C47" s="734"/>
      <c r="D47" s="741"/>
      <c r="E47" s="742"/>
      <c r="F47" s="742"/>
      <c r="G47" s="742"/>
      <c r="H47" s="742"/>
      <c r="I47" s="742"/>
      <c r="J47" s="743"/>
    </row>
    <row r="48" spans="2:10" ht="26.25" customHeight="1" x14ac:dyDescent="0.2">
      <c r="B48" s="734"/>
      <c r="C48" s="734"/>
      <c r="D48" s="741"/>
      <c r="E48" s="742"/>
      <c r="F48" s="742"/>
      <c r="G48" s="742"/>
      <c r="H48" s="742"/>
      <c r="I48" s="742"/>
      <c r="J48" s="743"/>
    </row>
    <row r="49" spans="2:11" ht="26.25" customHeight="1" x14ac:dyDescent="0.2">
      <c r="B49" s="734"/>
      <c r="C49" s="734"/>
      <c r="D49" s="741"/>
      <c r="E49" s="742"/>
      <c r="F49" s="742"/>
      <c r="G49" s="742"/>
      <c r="H49" s="742"/>
      <c r="I49" s="742"/>
      <c r="J49" s="743"/>
    </row>
    <row r="50" spans="2:11" ht="14.25" x14ac:dyDescent="0.2">
      <c r="B50" s="19"/>
      <c r="C50" s="19"/>
      <c r="D50" s="19"/>
      <c r="E50" s="19"/>
      <c r="F50" s="19"/>
      <c r="G50" s="19"/>
      <c r="H50" s="19"/>
      <c r="I50" s="19"/>
      <c r="J50" s="19"/>
      <c r="K50" s="195"/>
    </row>
    <row r="51" spans="2:11" ht="18" x14ac:dyDescent="0.25">
      <c r="B51" s="2" t="s">
        <v>789</v>
      </c>
      <c r="C51" s="212"/>
      <c r="D51" s="212"/>
      <c r="G51" s="19"/>
      <c r="H51" s="19"/>
      <c r="I51" s="336"/>
      <c r="J51" s="336"/>
      <c r="K51" s="195"/>
    </row>
    <row r="52" spans="2:11" x14ac:dyDescent="0.2">
      <c r="C52" s="195"/>
      <c r="D52" s="195"/>
      <c r="E52" s="195"/>
      <c r="F52" s="195"/>
      <c r="G52" s="195"/>
      <c r="H52" s="195"/>
      <c r="I52" s="195"/>
      <c r="J52" s="195"/>
      <c r="K52" s="195"/>
    </row>
    <row r="53" spans="2:11" x14ac:dyDescent="0.2">
      <c r="B53" s="744" t="s">
        <v>671</v>
      </c>
      <c r="C53" s="745"/>
      <c r="D53" s="745"/>
      <c r="E53" s="746"/>
      <c r="F53" s="287" t="s">
        <v>672</v>
      </c>
      <c r="G53" s="287" t="s">
        <v>673</v>
      </c>
      <c r="I53" s="195"/>
      <c r="J53" s="195"/>
      <c r="K53" s="195"/>
    </row>
    <row r="54" spans="2:11" hidden="1" x14ac:dyDescent="0.2">
      <c r="B54" s="739"/>
      <c r="C54" s="740"/>
      <c r="D54" s="740"/>
      <c r="E54" s="740"/>
      <c r="F54" s="288"/>
      <c r="G54" s="289"/>
      <c r="I54" s="195"/>
      <c r="J54" s="195"/>
      <c r="K54" s="195"/>
    </row>
    <row r="55" spans="2:11" hidden="1" x14ac:dyDescent="0.2">
      <c r="B55" s="737"/>
      <c r="C55" s="738"/>
      <c r="D55" s="738"/>
      <c r="E55" s="738"/>
      <c r="F55" s="290"/>
      <c r="G55" s="291"/>
      <c r="I55" s="195"/>
      <c r="J55" s="195"/>
      <c r="K55" s="195"/>
    </row>
    <row r="56" spans="2:11" hidden="1" x14ac:dyDescent="0.2">
      <c r="B56" s="739"/>
      <c r="C56" s="740"/>
      <c r="D56" s="740"/>
      <c r="E56" s="740"/>
      <c r="F56" s="288"/>
      <c r="G56" s="292"/>
      <c r="I56" s="195"/>
      <c r="J56" s="195"/>
      <c r="K56" s="195"/>
    </row>
    <row r="57" spans="2:11" x14ac:dyDescent="0.2">
      <c r="B57" s="737" t="s">
        <v>674</v>
      </c>
      <c r="C57" s="738"/>
      <c r="D57" s="738"/>
      <c r="E57" s="738"/>
      <c r="F57" s="290">
        <f>SUM('INQ-A50.MELD'!K268:N268)</f>
        <v>0</v>
      </c>
      <c r="G57" s="291">
        <f>SUM('INQ-A50.MELD'!F268:I268)</f>
        <v>0</v>
      </c>
      <c r="I57" s="195"/>
      <c r="J57" s="195"/>
      <c r="K57" s="195"/>
    </row>
    <row r="58" spans="2:11" x14ac:dyDescent="0.2">
      <c r="B58" s="756" t="s">
        <v>675</v>
      </c>
      <c r="C58" s="757"/>
      <c r="D58" s="757"/>
      <c r="E58" s="757"/>
      <c r="F58" s="293">
        <f>'INQ-A60.MELD'!G18</f>
        <v>0</v>
      </c>
      <c r="G58" s="294">
        <f>'INQ-A60.MELD'!F18</f>
        <v>0</v>
      </c>
      <c r="I58" s="195"/>
      <c r="J58" s="195"/>
      <c r="K58" s="195"/>
    </row>
    <row r="59" spans="2:11" x14ac:dyDescent="0.2">
      <c r="B59" s="195"/>
      <c r="C59" s="195"/>
      <c r="D59" s="195"/>
      <c r="E59" s="195"/>
      <c r="H59" s="195"/>
      <c r="I59" s="195"/>
      <c r="J59" s="195"/>
      <c r="K59" s="195"/>
    </row>
    <row r="60" spans="2:11" x14ac:dyDescent="0.2">
      <c r="B60" s="307" t="s">
        <v>676</v>
      </c>
      <c r="C60" s="304"/>
      <c r="D60" s="304"/>
      <c r="E60" s="304"/>
      <c r="F60" s="305"/>
      <c r="G60" s="195"/>
      <c r="H60" s="195"/>
      <c r="I60" s="195"/>
      <c r="J60" s="195"/>
      <c r="K60" s="195"/>
    </row>
    <row r="61" spans="2:11" x14ac:dyDescent="0.2">
      <c r="B61" s="308" t="s">
        <v>677</v>
      </c>
      <c r="C61" s="304"/>
      <c r="D61" s="304"/>
      <c r="E61" s="308" t="s">
        <v>678</v>
      </c>
      <c r="F61" s="306"/>
      <c r="G61" s="195"/>
      <c r="H61" s="195"/>
      <c r="I61" s="195"/>
      <c r="J61" s="195"/>
      <c r="K61" s="195"/>
    </row>
    <row r="62" spans="2:11" ht="39.950000000000003" customHeight="1" x14ac:dyDescent="0.2">
      <c r="B62" s="735" t="s">
        <v>1110</v>
      </c>
      <c r="C62" s="736"/>
      <c r="D62" s="295">
        <f>SUM('INQ-A30.MELD'!F268:K268)+SUM('INQ-A31.MELD'!F268:K268)+SUM('INQ-A32.MELD'!F268:K268)+SUM('INQ-A33.MELD'!F268:K268)+SUM('INQ-A34.MELD'!F268:K268)+SUM('INQ-A35.MELD'!F268:K268)</f>
        <v>0</v>
      </c>
      <c r="E62" s="586" t="s">
        <v>1110</v>
      </c>
      <c r="F62" s="299">
        <f>SUM('INQ-A30.MELD'!M268:R268)+SUM('INQ-A31.MELD'!M268:R268)+SUM('INQ-A32.MELD'!M268:R268)+SUM('INQ-A33.MELD'!M268:R268)+SUM('INQ-A34.MELD'!M268:R268)+SUM('INQ-A35.MELD'!M268:R268)</f>
        <v>0</v>
      </c>
      <c r="G62" s="195"/>
      <c r="H62" s="195"/>
      <c r="I62" s="195"/>
      <c r="J62" s="195"/>
      <c r="K62" s="195"/>
    </row>
    <row r="63" spans="2:11" x14ac:dyDescent="0.2">
      <c r="B63" s="737" t="s">
        <v>679</v>
      </c>
      <c r="C63" s="738"/>
      <c r="D63" s="296">
        <f>SUM('INQ-A40.MELD'!F268:N268)+SUM('INQ-A41.MELD'!F268:N268)+SUM('INQ-A42.MELD'!F268:N268)+SUM('INQ-A43.MELD'!F268:N268)+SUM('INQ-A44.MELD'!F268:N268)+SUM('INQ-A45.MELD'!F268:N268)</f>
        <v>0</v>
      </c>
      <c r="E63" s="215" t="s">
        <v>680</v>
      </c>
      <c r="F63" s="300">
        <f>SUM('INQ-A40.MELD'!P268:S268)+SUM('INQ-A41.MELD'!P268:S268)+SUM('INQ-A42.MELD'!P268:S268)+SUM('INQ-A43.MELD'!P268:S268)+SUM('INQ-A44.MELD'!P268:S268)+SUM('INQ-A45.MELD'!P268:S268)</f>
        <v>0</v>
      </c>
      <c r="G63" s="195"/>
      <c r="H63" s="195"/>
      <c r="I63" s="195"/>
      <c r="J63" s="195"/>
      <c r="K63" s="195"/>
    </row>
    <row r="64" spans="2:11" x14ac:dyDescent="0.2">
      <c r="B64" s="285"/>
      <c r="C64" s="286"/>
      <c r="D64" s="297"/>
      <c r="E64" s="285"/>
      <c r="F64" s="301"/>
      <c r="G64" s="195"/>
      <c r="H64" s="195"/>
      <c r="I64" s="195"/>
      <c r="J64" s="195"/>
      <c r="K64" s="195"/>
    </row>
    <row r="65" spans="2:11" x14ac:dyDescent="0.2">
      <c r="B65" s="754" t="s">
        <v>4</v>
      </c>
      <c r="C65" s="755"/>
      <c r="D65" s="298">
        <f>SUM(D62:D63)</f>
        <v>0</v>
      </c>
      <c r="E65" s="232" t="s">
        <v>4</v>
      </c>
      <c r="F65" s="302">
        <f>F62+F63</f>
        <v>0</v>
      </c>
      <c r="G65" s="195"/>
      <c r="H65" s="195"/>
      <c r="I65" s="195"/>
      <c r="J65" s="195"/>
      <c r="K65" s="195"/>
    </row>
    <row r="66" spans="2:11" x14ac:dyDescent="0.2">
      <c r="B66" s="195"/>
      <c r="C66" s="195"/>
      <c r="D66" s="234"/>
      <c r="E66" s="234"/>
      <c r="F66" s="213"/>
      <c r="G66" s="195"/>
      <c r="H66" s="195"/>
      <c r="I66" s="195"/>
      <c r="J66" s="195"/>
      <c r="K66" s="195"/>
    </row>
    <row r="67" spans="2:11" x14ac:dyDescent="0.2">
      <c r="B67" s="195"/>
      <c r="C67" s="195"/>
      <c r="D67" s="234"/>
      <c r="E67" s="234"/>
      <c r="F67" s="195"/>
      <c r="G67" s="195"/>
      <c r="H67" s="195"/>
      <c r="I67" s="195"/>
      <c r="J67" s="195"/>
      <c r="K67" s="195"/>
    </row>
    <row r="68" spans="2:11" x14ac:dyDescent="0.2">
      <c r="B68" s="195"/>
      <c r="C68" s="195"/>
      <c r="D68" s="234"/>
      <c r="E68" s="234"/>
      <c r="F68" s="195"/>
      <c r="G68" s="195"/>
      <c r="H68" s="195"/>
      <c r="I68" s="195"/>
      <c r="J68" s="195"/>
      <c r="K68" s="195"/>
    </row>
    <row r="69" spans="2:11" x14ac:dyDescent="0.2">
      <c r="B69" s="195"/>
      <c r="C69" s="195"/>
      <c r="D69" s="195"/>
      <c r="E69" s="195"/>
      <c r="F69" s="195"/>
      <c r="G69" s="195"/>
      <c r="H69" s="195"/>
      <c r="I69" s="195"/>
      <c r="J69" s="195"/>
      <c r="K69" s="195"/>
    </row>
    <row r="70" spans="2:11" x14ac:dyDescent="0.2">
      <c r="B70" s="195"/>
      <c r="C70" s="195"/>
      <c r="D70" s="195"/>
      <c r="E70" s="195"/>
      <c r="F70" s="195"/>
      <c r="G70" s="195"/>
      <c r="H70" s="195"/>
      <c r="I70" s="195"/>
      <c r="J70" s="195"/>
      <c r="K70" s="195"/>
    </row>
    <row r="71" spans="2:11" x14ac:dyDescent="0.2">
      <c r="B71" s="195"/>
      <c r="C71" s="195"/>
      <c r="D71" s="195"/>
      <c r="E71" s="195"/>
      <c r="F71" s="195"/>
      <c r="G71" s="195"/>
      <c r="H71" s="195"/>
      <c r="I71" s="195"/>
      <c r="J71" s="195"/>
      <c r="K71" s="195"/>
    </row>
    <row r="72" spans="2:11" x14ac:dyDescent="0.2">
      <c r="B72" s="195"/>
      <c r="C72" s="195"/>
      <c r="D72" s="195"/>
      <c r="E72" s="195"/>
      <c r="F72" s="195"/>
      <c r="G72" s="195"/>
      <c r="H72" s="195"/>
      <c r="I72" s="195"/>
      <c r="J72" s="195"/>
      <c r="K72" s="195"/>
    </row>
    <row r="73" spans="2:11" x14ac:dyDescent="0.2">
      <c r="B73" s="195"/>
      <c r="C73" s="195"/>
      <c r="D73" s="195"/>
      <c r="E73" s="195"/>
      <c r="F73" s="195"/>
      <c r="G73" s="195"/>
      <c r="H73" s="195"/>
      <c r="I73" s="195"/>
      <c r="J73" s="195"/>
      <c r="K73" s="195"/>
    </row>
    <row r="74" spans="2:11" x14ac:dyDescent="0.2">
      <c r="B74" s="195"/>
      <c r="C74" s="195"/>
      <c r="D74" s="195"/>
      <c r="E74" s="195"/>
      <c r="F74" s="195"/>
      <c r="G74" s="195"/>
      <c r="H74" s="195"/>
      <c r="I74" s="195"/>
      <c r="J74" s="195"/>
      <c r="K74" s="195"/>
    </row>
    <row r="75" spans="2:11" x14ac:dyDescent="0.2">
      <c r="B75" s="195"/>
      <c r="C75" s="195"/>
      <c r="D75" s="195"/>
      <c r="E75" s="195"/>
      <c r="F75" s="195"/>
      <c r="G75" s="195"/>
      <c r="H75" s="195"/>
      <c r="I75" s="195"/>
      <c r="J75" s="195"/>
      <c r="K75" s="195"/>
    </row>
    <row r="76" spans="2:11" x14ac:dyDescent="0.2">
      <c r="B76" s="195"/>
      <c r="C76" s="195"/>
      <c r="D76" s="195"/>
      <c r="E76" s="195"/>
      <c r="F76" s="195"/>
      <c r="G76" s="195"/>
      <c r="H76" s="195"/>
      <c r="I76" s="195"/>
      <c r="J76" s="195"/>
      <c r="K76" s="195"/>
    </row>
    <row r="77" spans="2:11" x14ac:dyDescent="0.2">
      <c r="B77" s="195"/>
      <c r="C77" s="195"/>
      <c r="D77" s="195"/>
      <c r="E77" s="195"/>
      <c r="F77" s="195"/>
      <c r="G77" s="195"/>
      <c r="H77" s="195"/>
      <c r="I77" s="195"/>
      <c r="J77" s="195"/>
      <c r="K77" s="195"/>
    </row>
    <row r="78" spans="2:11" x14ac:dyDescent="0.2">
      <c r="B78" s="195"/>
      <c r="C78" s="195"/>
      <c r="D78" s="195"/>
      <c r="E78" s="195"/>
      <c r="F78" s="195"/>
      <c r="G78" s="195"/>
      <c r="H78" s="195"/>
      <c r="I78" s="195"/>
      <c r="J78" s="195"/>
      <c r="K78" s="195"/>
    </row>
    <row r="79" spans="2:11" x14ac:dyDescent="0.2">
      <c r="B79" s="195"/>
      <c r="C79" s="195"/>
      <c r="D79" s="195"/>
      <c r="E79" s="195"/>
      <c r="F79" s="195"/>
      <c r="G79" s="195"/>
      <c r="H79" s="195"/>
      <c r="I79" s="195"/>
      <c r="J79" s="195"/>
      <c r="K79" s="195"/>
    </row>
  </sheetData>
  <sheetProtection sheet="1" objects="1" scenarios="1"/>
  <mergeCells count="50">
    <mergeCell ref="D43:J43"/>
    <mergeCell ref="D44:J44"/>
    <mergeCell ref="D45:J45"/>
    <mergeCell ref="D32:H32"/>
    <mergeCell ref="D33:H33"/>
    <mergeCell ref="D34:H34"/>
    <mergeCell ref="D38:H38"/>
    <mergeCell ref="B29:B34"/>
    <mergeCell ref="D42:J42"/>
    <mergeCell ref="D25:H25"/>
    <mergeCell ref="D26:H26"/>
    <mergeCell ref="C16:C17"/>
    <mergeCell ref="B42:C42"/>
    <mergeCell ref="D27:H27"/>
    <mergeCell ref="B63:C63"/>
    <mergeCell ref="B65:C65"/>
    <mergeCell ref="B57:E57"/>
    <mergeCell ref="B58:E58"/>
    <mergeCell ref="B13:J13"/>
    <mergeCell ref="B43:C43"/>
    <mergeCell ref="D22:H22"/>
    <mergeCell ref="B14:J14"/>
    <mergeCell ref="D15:H15"/>
    <mergeCell ref="D29:H29"/>
    <mergeCell ref="D30:H30"/>
    <mergeCell ref="D31:H31"/>
    <mergeCell ref="D23:H23"/>
    <mergeCell ref="D24:H24"/>
    <mergeCell ref="D36:H36"/>
    <mergeCell ref="B22:B27"/>
    <mergeCell ref="B6:G6"/>
    <mergeCell ref="D16:H16"/>
    <mergeCell ref="D17:H17"/>
    <mergeCell ref="D19:H19"/>
    <mergeCell ref="D20:H20"/>
    <mergeCell ref="B48:C48"/>
    <mergeCell ref="B49:C49"/>
    <mergeCell ref="B44:C44"/>
    <mergeCell ref="B45:C45"/>
    <mergeCell ref="B62:C62"/>
    <mergeCell ref="B55:E55"/>
    <mergeCell ref="B56:E56"/>
    <mergeCell ref="D48:J48"/>
    <mergeCell ref="D49:J49"/>
    <mergeCell ref="B54:E54"/>
    <mergeCell ref="D46:J46"/>
    <mergeCell ref="D47:J47"/>
    <mergeCell ref="B47:C47"/>
    <mergeCell ref="B53:E53"/>
    <mergeCell ref="B46:C46"/>
  </mergeCells>
  <conditionalFormatting sqref="C23:I23">
    <cfRule type="expression" dxfId="76" priority="42" stopIfTrue="1">
      <formula>$C$23&lt;&gt;""</formula>
    </cfRule>
  </conditionalFormatting>
  <conditionalFormatting sqref="C24:I24">
    <cfRule type="expression" dxfId="75" priority="41" stopIfTrue="1">
      <formula>$C$24&lt;&gt;""</formula>
    </cfRule>
  </conditionalFormatting>
  <conditionalFormatting sqref="C25:I25">
    <cfRule type="expression" dxfId="74" priority="40" stopIfTrue="1">
      <formula>$C$25&lt;&gt;""</formula>
    </cfRule>
  </conditionalFormatting>
  <conditionalFormatting sqref="C26:I26">
    <cfRule type="expression" dxfId="73" priority="39" stopIfTrue="1">
      <formula>$C26&lt;&gt;""</formula>
    </cfRule>
  </conditionalFormatting>
  <conditionalFormatting sqref="C27:I27">
    <cfRule type="expression" dxfId="72" priority="38" stopIfTrue="1">
      <formula>$C$27&lt;&gt;""</formula>
    </cfRule>
  </conditionalFormatting>
  <conditionalFormatting sqref="J24">
    <cfRule type="expression" dxfId="71" priority="25" stopIfTrue="1">
      <formula>$J$24="OK"</formula>
    </cfRule>
  </conditionalFormatting>
  <conditionalFormatting sqref="J25">
    <cfRule type="expression" dxfId="70" priority="24" stopIfTrue="1">
      <formula>$J25="OK"</formula>
    </cfRule>
  </conditionalFormatting>
  <conditionalFormatting sqref="J26">
    <cfRule type="expression" dxfId="69" priority="23" stopIfTrue="1">
      <formula>$J26="OK"</formula>
    </cfRule>
  </conditionalFormatting>
  <conditionalFormatting sqref="J22:J23">
    <cfRule type="expression" dxfId="68" priority="22" stopIfTrue="1">
      <formula>$J22="OK"</formula>
    </cfRule>
  </conditionalFormatting>
  <conditionalFormatting sqref="J20">
    <cfRule type="expression" dxfId="67" priority="21" stopIfTrue="1">
      <formula>$J20="OK"</formula>
    </cfRule>
  </conditionalFormatting>
  <conditionalFormatting sqref="J19">
    <cfRule type="expression" dxfId="66" priority="20" stopIfTrue="1">
      <formula>$J19="OK"</formula>
    </cfRule>
  </conditionalFormatting>
  <conditionalFormatting sqref="J27">
    <cfRule type="expression" dxfId="65" priority="19" stopIfTrue="1">
      <formula>$J27="OK"</formula>
    </cfRule>
  </conditionalFormatting>
  <conditionalFormatting sqref="J38">
    <cfRule type="expression" dxfId="64" priority="16" stopIfTrue="1">
      <formula>$J38="OK"</formula>
    </cfRule>
  </conditionalFormatting>
  <conditionalFormatting sqref="J36">
    <cfRule type="expression" dxfId="63" priority="17" stopIfTrue="1">
      <formula>$J36="OK"</formula>
    </cfRule>
  </conditionalFormatting>
  <conditionalFormatting sqref="C29:H29">
    <cfRule type="expression" dxfId="62" priority="15" stopIfTrue="1">
      <formula>$C$29&lt;&gt;""</formula>
    </cfRule>
  </conditionalFormatting>
  <conditionalFormatting sqref="C30:H30">
    <cfRule type="expression" dxfId="61" priority="14" stopIfTrue="1">
      <formula>$C$30&lt;&gt;""</formula>
    </cfRule>
  </conditionalFormatting>
  <conditionalFormatting sqref="C31:H31">
    <cfRule type="expression" dxfId="60" priority="13" stopIfTrue="1">
      <formula>$C$31&lt;&gt;""</formula>
    </cfRule>
  </conditionalFormatting>
  <conditionalFormatting sqref="C32:H32">
    <cfRule type="expression" dxfId="59" priority="12" stopIfTrue="1">
      <formula>$C$32&lt;&gt;""</formula>
    </cfRule>
  </conditionalFormatting>
  <conditionalFormatting sqref="C33:H33">
    <cfRule type="expression" dxfId="58" priority="11" stopIfTrue="1">
      <formula>$C$33&lt;&gt;""</formula>
    </cfRule>
  </conditionalFormatting>
  <conditionalFormatting sqref="C34:H34">
    <cfRule type="expression" dxfId="57" priority="10" stopIfTrue="1">
      <formula>$C$34&lt;&gt;""</formula>
    </cfRule>
  </conditionalFormatting>
  <conditionalFormatting sqref="C36:I36">
    <cfRule type="expression" dxfId="56" priority="9" stopIfTrue="1">
      <formula>$C$36&lt;&gt;""</formula>
    </cfRule>
  </conditionalFormatting>
  <conditionalFormatting sqref="C38:I38">
    <cfRule type="expression" dxfId="55" priority="8" stopIfTrue="1">
      <formula>$C$38&lt;&gt;""</formula>
    </cfRule>
  </conditionalFormatting>
  <conditionalFormatting sqref="C22:I22">
    <cfRule type="expression" dxfId="54" priority="7" stopIfTrue="1">
      <formula>$C$22&lt;&gt;""</formula>
    </cfRule>
  </conditionalFormatting>
  <conditionalFormatting sqref="C19:I19">
    <cfRule type="expression" dxfId="53" priority="6" stopIfTrue="1">
      <formula>$C$19&lt;&gt;""</formula>
    </cfRule>
  </conditionalFormatting>
  <conditionalFormatting sqref="C20:I20">
    <cfRule type="expression" dxfId="52" priority="5" stopIfTrue="1">
      <formula>$C$20&lt;&gt;""</formula>
    </cfRule>
  </conditionalFormatting>
  <conditionalFormatting sqref="J17">
    <cfRule type="expression" dxfId="51" priority="4" stopIfTrue="1">
      <formula>$J$17="OK"</formula>
    </cfRule>
  </conditionalFormatting>
  <conditionalFormatting sqref="J16">
    <cfRule type="expression" dxfId="50" priority="3" stopIfTrue="1">
      <formula>$J$16="OK"</formula>
    </cfRule>
  </conditionalFormatting>
  <conditionalFormatting sqref="I29:I34">
    <cfRule type="expression" dxfId="49" priority="2" stopIfTrue="1">
      <formula>$C$27&lt;&gt;""</formula>
    </cfRule>
  </conditionalFormatting>
  <conditionalFormatting sqref="J29:J34">
    <cfRule type="expression" dxfId="48" priority="1" stopIfTrue="1">
      <formula>$J29="OK"</formula>
    </cfRule>
  </conditionalFormatting>
  <dataValidations count="1">
    <dataValidation type="list" allowBlank="1" showInputMessage="1" showErrorMessage="1" sqref="B43:C49">
      <formula1>Form_List</formula1>
    </dataValidation>
  </dataValidations>
  <hyperlinks>
    <hyperlink ref="D16:H16" location="Grunddaten_1" display="Grunddaten_1"/>
    <hyperlink ref="D17:H17" location="Grunddaten_2" display="Grunddaten_2"/>
    <hyperlink ref="D22:H22" location="'INQ-A30.MELD'!A1" display="'INQ-A30.MELD'!A1"/>
    <hyperlink ref="D29:H29" location="'INQ-A40.MELD'!A1" display="'INQ-A40.MELD'!A1"/>
    <hyperlink ref="D36:H36" location="'INQ-A50.MELD'!A1" display="'INQ-A50.MELD'!A1"/>
    <hyperlink ref="D38:H38" location="'INQ-A60.MELD'!A1" display="'INQ-A60.MELD'!A1"/>
    <hyperlink ref="D23:H23" location="'INQ-A31.MELD'!A1" display="'INQ-A31.MELD'!A1"/>
    <hyperlink ref="D25:H25" location="'INQ-A33.MELD'!A1" display="'INQ-A33.MELD'!A1"/>
    <hyperlink ref="D26:H26" location="'INQ-A34.MELD'!A1" display="'INQ-A34.MELD'!A1"/>
    <hyperlink ref="D27:H27" location="'INQ-A35.MELD'!A1" display="'INQ-A35.MELD'!A1"/>
    <hyperlink ref="D30:H30" location="'INQ-A41.MELD'!A1" display="'INQ-A41.MELD'!A1"/>
    <hyperlink ref="D31:H31" location="'INQ-A42.MELD'!A1" display="'INQ-A42.MELD'!A1"/>
    <hyperlink ref="D32:H32" location="'INQ-A43.MELD'!A1" display="'INQ-A43.MELD'!A1"/>
    <hyperlink ref="D33:H33" location="'INQ-A44.MELD'!A1" display="'INQ-A44.MELD'!A1"/>
    <hyperlink ref="D34:H34" location="'INQ-A45.MELD'!A1" display="'INQ-A45.MELD'!A1"/>
    <hyperlink ref="B16" location="Question_A1" display="A1 - A4"/>
    <hyperlink ref="B17" location="Question_B1" display="B1 - B6"/>
    <hyperlink ref="B22:B27" location="Question_B4" display="B4"/>
    <hyperlink ref="B29:B34" location="Question_B5" display="B5"/>
    <hyperlink ref="B36" location="Question_B4" display="B4"/>
    <hyperlink ref="B38" location="Question_B6" display="B6"/>
    <hyperlink ref="D24:H24" location="'INQ-A32.MELD'!A1" display="'INQ-A32.MELD'!A1"/>
  </hyperlinks>
  <pageMargins left="0.70866141732283472" right="0.70866141732283472" top="0.78740157480314965" bottom="0.78740157480314965" header="0.31496062992125984" footer="0.31496062992125984"/>
  <pageSetup paperSize="9" scale="76" fitToHeight="2" orientation="landscape" r:id="rId1"/>
  <headerFooter>
    <oddFooter>&amp;L&amp;"Arial,Fett"SNB vertraulich&amp;C&amp;D&amp;RSeite &amp;P</oddFooter>
  </headerFooter>
  <rowBreaks count="1" manualBreakCount="1">
    <brk id="40" min="1"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1"/>
  <sheetViews>
    <sheetView showGridLines="0" showRowColHeaders="0" zoomScale="80" zoomScaleNormal="80" workbookViewId="0">
      <pane xSplit="5" ySplit="17" topLeftCell="F18" activePane="bottomRight" state="frozen"/>
      <selection activeCell="C4" sqref="C4:C5"/>
      <selection pane="topRight" activeCell="C4" sqref="C4:C5"/>
      <selection pane="bottomLeft" activeCell="C4" sqref="C4:C5"/>
      <selection pane="bottomRight" activeCell="F19" sqref="F19"/>
    </sheetView>
  </sheetViews>
  <sheetFormatPr baseColWidth="10" defaultColWidth="9.140625" defaultRowHeight="12.75" x14ac:dyDescent="0.2"/>
  <cols>
    <col min="1" max="1" width="4.7109375" style="50" customWidth="1"/>
    <col min="2" max="2" width="10.42578125" style="50" customWidth="1"/>
    <col min="3" max="3" width="54.7109375" style="50" customWidth="1"/>
    <col min="4" max="4" width="7.85546875" style="50" customWidth="1"/>
    <col min="5" max="5" width="4.7109375" style="50" customWidth="1"/>
    <col min="6" max="11" width="16.7109375" style="50" customWidth="1"/>
    <col min="12" max="12" width="1.7109375" style="184" customWidth="1"/>
    <col min="13" max="18" width="16.7109375" style="50" customWidth="1"/>
    <col min="19" max="19" width="4.7109375" style="50" customWidth="1"/>
    <col min="20" max="20" width="19.7109375" style="50" customWidth="1"/>
    <col min="21" max="16384" width="9.140625" style="50"/>
  </cols>
  <sheetData>
    <row r="1" spans="2:21" ht="21" customHeight="1" x14ac:dyDescent="0.25">
      <c r="F1" s="347" t="s">
        <v>1068</v>
      </c>
      <c r="G1" s="526"/>
      <c r="H1" s="526"/>
      <c r="I1" s="526"/>
      <c r="J1" s="526"/>
      <c r="K1" s="526"/>
      <c r="L1" s="526"/>
      <c r="M1" s="526"/>
      <c r="N1" s="526"/>
      <c r="O1" s="526"/>
      <c r="P1" s="57"/>
      <c r="Q1" s="13" t="s">
        <v>1</v>
      </c>
      <c r="R1" s="787" t="s">
        <v>1071</v>
      </c>
      <c r="S1" s="787"/>
      <c r="T1" s="662"/>
      <c r="U1" s="662"/>
    </row>
    <row r="2" spans="2:21" ht="21" customHeight="1" x14ac:dyDescent="0.25">
      <c r="F2" s="569" t="s">
        <v>1288</v>
      </c>
      <c r="G2" s="569"/>
      <c r="H2" s="569"/>
      <c r="I2" s="569"/>
      <c r="J2" s="568"/>
      <c r="K2" s="568"/>
      <c r="L2" s="568"/>
      <c r="M2" s="568"/>
      <c r="N2" s="568"/>
      <c r="O2" s="568"/>
      <c r="P2" s="568"/>
      <c r="Q2" s="13" t="s">
        <v>1143</v>
      </c>
      <c r="R2" s="788" t="str">
        <f>Start!H3</f>
        <v>XXXXXX</v>
      </c>
      <c r="S2" s="789"/>
      <c r="T2" s="662"/>
      <c r="U2" s="662"/>
    </row>
    <row r="3" spans="2:21" ht="21" customHeight="1" x14ac:dyDescent="0.25">
      <c r="F3" s="570" t="s">
        <v>1098</v>
      </c>
      <c r="G3" s="569"/>
      <c r="H3" s="569"/>
      <c r="I3" s="569"/>
      <c r="J3" s="568"/>
      <c r="K3" s="568"/>
      <c r="L3" s="568"/>
      <c r="M3" s="568"/>
      <c r="N3" s="568"/>
      <c r="O3" s="568"/>
      <c r="P3" s="568"/>
      <c r="Q3" s="13" t="s">
        <v>3</v>
      </c>
      <c r="R3" s="790" t="str">
        <f>Start!H4</f>
        <v>TT.MM.JJJJ</v>
      </c>
      <c r="S3" s="791"/>
      <c r="T3" s="662"/>
      <c r="U3" s="662"/>
    </row>
    <row r="4" spans="2:21" s="183" customFormat="1" ht="15.75" x14ac:dyDescent="0.25">
      <c r="F4" s="181" t="s">
        <v>1056</v>
      </c>
      <c r="G4" s="526"/>
      <c r="H4" s="526"/>
      <c r="I4" s="526"/>
      <c r="J4" s="526"/>
      <c r="K4" s="526"/>
      <c r="L4" s="526"/>
      <c r="M4" s="526"/>
      <c r="N4" s="526"/>
      <c r="O4" s="526"/>
      <c r="P4" s="567"/>
    </row>
    <row r="5" spans="2:21" s="328" customFormat="1" ht="18" customHeight="1" x14ac:dyDescent="0.2">
      <c r="F5" s="795" t="s">
        <v>1140</v>
      </c>
      <c r="G5" s="795"/>
      <c r="H5" s="795"/>
      <c r="I5" s="795"/>
      <c r="J5" s="795"/>
      <c r="K5" s="795"/>
      <c r="L5" s="795"/>
      <c r="M5" s="795"/>
      <c r="N5" s="795"/>
      <c r="O5" s="795"/>
      <c r="P5" s="795"/>
    </row>
    <row r="6" spans="2:21" s="183" customFormat="1" ht="15.75" hidden="1" x14ac:dyDescent="0.25">
      <c r="F6" s="18"/>
      <c r="L6" s="184"/>
      <c r="P6" s="18"/>
    </row>
    <row r="7" spans="2:21" s="183" customFormat="1" ht="15.75" hidden="1" x14ac:dyDescent="0.25">
      <c r="F7" s="18"/>
      <c r="L7" s="184"/>
      <c r="P7" s="18"/>
    </row>
    <row r="8" spans="2:21" s="183" customFormat="1" ht="15.75" hidden="1" x14ac:dyDescent="0.25">
      <c r="F8" s="18"/>
      <c r="L8" s="184"/>
      <c r="P8" s="18"/>
    </row>
    <row r="9" spans="2:21" hidden="1" x14ac:dyDescent="0.2">
      <c r="F9" s="178"/>
      <c r="P9" s="17"/>
    </row>
    <row r="10" spans="2:21" x14ac:dyDescent="0.2">
      <c r="B10" s="312"/>
      <c r="F10" s="335" t="s">
        <v>803</v>
      </c>
    </row>
    <row r="11" spans="2:21" s="184" customFormat="1" ht="15" x14ac:dyDescent="0.2">
      <c r="B11" s="313"/>
      <c r="D11" s="14"/>
      <c r="E11" s="5"/>
      <c r="F11" s="779" t="s">
        <v>677</v>
      </c>
      <c r="G11" s="779"/>
      <c r="H11" s="779"/>
      <c r="I11" s="779"/>
      <c r="J11" s="779"/>
      <c r="K11" s="780"/>
      <c r="L11" s="240"/>
      <c r="M11" s="781" t="s">
        <v>678</v>
      </c>
      <c r="N11" s="779"/>
      <c r="O11" s="779"/>
      <c r="P11" s="779"/>
      <c r="Q11" s="779"/>
      <c r="R11" s="779"/>
      <c r="S11" s="5"/>
    </row>
    <row r="12" spans="2:21" s="184" customFormat="1" ht="12.75" customHeight="1" x14ac:dyDescent="0.2">
      <c r="B12" s="314"/>
      <c r="D12" s="14"/>
      <c r="E12" s="6"/>
      <c r="F12" s="782" t="s">
        <v>1138</v>
      </c>
      <c r="G12" s="782"/>
      <c r="H12" s="614"/>
      <c r="I12" s="778" t="s">
        <v>705</v>
      </c>
      <c r="J12" s="778"/>
      <c r="K12" s="778"/>
      <c r="L12" s="241"/>
      <c r="M12" s="613" t="s">
        <v>1141</v>
      </c>
      <c r="N12" s="782"/>
      <c r="O12" s="614"/>
      <c r="P12" s="778" t="s">
        <v>706</v>
      </c>
      <c r="Q12" s="778"/>
      <c r="R12" s="600"/>
      <c r="S12" s="6"/>
    </row>
    <row r="13" spans="2:21" s="184" customFormat="1" ht="24" customHeight="1" x14ac:dyDescent="0.2">
      <c r="B13" s="314"/>
      <c r="C13" s="1"/>
      <c r="D13" s="14"/>
      <c r="E13" s="6"/>
      <c r="F13" s="783"/>
      <c r="G13" s="783"/>
      <c r="H13" s="784"/>
      <c r="I13" s="778"/>
      <c r="J13" s="778"/>
      <c r="K13" s="778"/>
      <c r="L13" s="241"/>
      <c r="M13" s="785"/>
      <c r="N13" s="783"/>
      <c r="O13" s="784"/>
      <c r="P13" s="778"/>
      <c r="Q13" s="778"/>
      <c r="R13" s="600"/>
      <c r="S13" s="6"/>
    </row>
    <row r="14" spans="2:21" s="184" customFormat="1" ht="12.75" hidden="1" customHeight="1" x14ac:dyDescent="0.2">
      <c r="B14" s="311"/>
      <c r="C14" s="311"/>
      <c r="D14" s="14"/>
      <c r="E14" s="6"/>
      <c r="F14" s="226"/>
      <c r="G14" s="237"/>
      <c r="H14" s="238" t="s">
        <v>4</v>
      </c>
      <c r="I14" s="242"/>
      <c r="J14" s="243" t="s">
        <v>389</v>
      </c>
      <c r="K14" s="240"/>
      <c r="L14" s="240"/>
      <c r="M14" s="240"/>
      <c r="N14" s="240" t="s">
        <v>390</v>
      </c>
      <c r="O14" s="240"/>
      <c r="P14" s="240" t="s">
        <v>4</v>
      </c>
      <c r="Q14" s="240"/>
      <c r="R14" s="240" t="s">
        <v>527</v>
      </c>
      <c r="S14" s="6"/>
    </row>
    <row r="15" spans="2:21" s="184" customFormat="1" ht="84.95" customHeight="1" x14ac:dyDescent="0.2">
      <c r="B15" s="786" t="s">
        <v>1065</v>
      </c>
      <c r="C15" s="786"/>
      <c r="D15" s="14"/>
      <c r="E15" s="6"/>
      <c r="F15" s="226" t="s">
        <v>1028</v>
      </c>
      <c r="G15" s="239" t="s">
        <v>1029</v>
      </c>
      <c r="H15" s="239" t="s">
        <v>1030</v>
      </c>
      <c r="I15" s="239" t="s">
        <v>380</v>
      </c>
      <c r="J15" s="239" t="s">
        <v>707</v>
      </c>
      <c r="K15" s="506" t="s">
        <v>1147</v>
      </c>
      <c r="L15" s="240"/>
      <c r="M15" s="239" t="s">
        <v>1028</v>
      </c>
      <c r="N15" s="239" t="s">
        <v>1029</v>
      </c>
      <c r="O15" s="239" t="s">
        <v>1030</v>
      </c>
      <c r="P15" s="239" t="s">
        <v>380</v>
      </c>
      <c r="Q15" s="239" t="s">
        <v>707</v>
      </c>
      <c r="R15" s="507" t="s">
        <v>1147</v>
      </c>
      <c r="S15" s="6"/>
    </row>
    <row r="16" spans="2:21" s="184" customFormat="1" x14ac:dyDescent="0.2">
      <c r="D16" s="14"/>
      <c r="E16" s="6"/>
      <c r="F16" s="792" t="s">
        <v>411</v>
      </c>
      <c r="G16" s="794"/>
      <c r="H16" s="793"/>
      <c r="I16" s="792" t="s">
        <v>749</v>
      </c>
      <c r="J16" s="793"/>
      <c r="K16" s="316" t="s">
        <v>750</v>
      </c>
      <c r="L16" s="201"/>
      <c r="M16" s="792" t="s">
        <v>411</v>
      </c>
      <c r="N16" s="794"/>
      <c r="O16" s="793"/>
      <c r="P16" s="792" t="s">
        <v>749</v>
      </c>
      <c r="Q16" s="793"/>
      <c r="R16" s="424" t="s">
        <v>750</v>
      </c>
      <c r="S16" s="6"/>
    </row>
    <row r="17" spans="1:19" ht="36" customHeight="1" x14ac:dyDescent="0.2">
      <c r="A17" s="137"/>
      <c r="B17" s="60" t="s">
        <v>365</v>
      </c>
      <c r="C17" s="457" t="s">
        <v>720</v>
      </c>
      <c r="D17" s="455" t="s">
        <v>2</v>
      </c>
      <c r="E17" s="7"/>
      <c r="F17" s="59" t="s">
        <v>708</v>
      </c>
      <c r="G17" s="3" t="s">
        <v>709</v>
      </c>
      <c r="H17" s="59" t="s">
        <v>710</v>
      </c>
      <c r="I17" s="3" t="s">
        <v>711</v>
      </c>
      <c r="J17" s="59" t="s">
        <v>712</v>
      </c>
      <c r="K17" s="3" t="s">
        <v>713</v>
      </c>
      <c r="M17" s="3" t="s">
        <v>714</v>
      </c>
      <c r="N17" s="59" t="s">
        <v>715</v>
      </c>
      <c r="O17" s="71" t="s">
        <v>716</v>
      </c>
      <c r="P17" s="217" t="s">
        <v>717</v>
      </c>
      <c r="Q17" s="59" t="s">
        <v>718</v>
      </c>
      <c r="R17" s="92" t="s">
        <v>719</v>
      </c>
      <c r="S17" s="7"/>
    </row>
    <row r="18" spans="1:19" ht="35.1" customHeight="1" thickBot="1" x14ac:dyDescent="0.25">
      <c r="A18" s="77"/>
      <c r="B18" s="103" t="s">
        <v>401</v>
      </c>
      <c r="C18" s="104"/>
      <c r="D18" s="105" t="s">
        <v>19</v>
      </c>
      <c r="E18" s="4"/>
      <c r="F18" s="315">
        <f t="shared" ref="F18:K18" si="0">SUM(F19:F66)</f>
        <v>0</v>
      </c>
      <c r="G18" s="315">
        <f t="shared" si="0"/>
        <v>0</v>
      </c>
      <c r="H18" s="315">
        <f t="shared" si="0"/>
        <v>0</v>
      </c>
      <c r="I18" s="315">
        <f t="shared" si="0"/>
        <v>0</v>
      </c>
      <c r="J18" s="315">
        <f t="shared" si="0"/>
        <v>0</v>
      </c>
      <c r="K18" s="315">
        <f t="shared" si="0"/>
        <v>0</v>
      </c>
      <c r="M18" s="315">
        <f t="shared" ref="M18:R18" si="1">SUM(M19:M66)</f>
        <v>0</v>
      </c>
      <c r="N18" s="315">
        <f t="shared" si="1"/>
        <v>0</v>
      </c>
      <c r="O18" s="315">
        <f t="shared" si="1"/>
        <v>0</v>
      </c>
      <c r="P18" s="315">
        <f t="shared" si="1"/>
        <v>0</v>
      </c>
      <c r="Q18" s="315">
        <f t="shared" si="1"/>
        <v>0</v>
      </c>
      <c r="R18" s="315">
        <f t="shared" si="1"/>
        <v>0</v>
      </c>
      <c r="S18" s="4"/>
    </row>
    <row r="19" spans="1:19" ht="15.95" customHeight="1" thickTop="1" x14ac:dyDescent="0.2">
      <c r="A19" s="77"/>
      <c r="B19" s="90" t="s">
        <v>401</v>
      </c>
      <c r="C19" s="102" t="s">
        <v>426</v>
      </c>
      <c r="D19" s="72" t="s">
        <v>138</v>
      </c>
      <c r="E19" s="4">
        <v>1</v>
      </c>
      <c r="F19" s="9"/>
      <c r="G19" s="9"/>
      <c r="H19" s="9"/>
      <c r="I19" s="9"/>
      <c r="J19" s="9"/>
      <c r="K19" s="9"/>
      <c r="M19" s="9"/>
      <c r="N19" s="9"/>
      <c r="O19" s="9"/>
      <c r="P19" s="9"/>
      <c r="Q19" s="9"/>
      <c r="R19" s="9"/>
      <c r="S19" s="4">
        <v>1</v>
      </c>
    </row>
    <row r="20" spans="1:19" s="340" customFormat="1" ht="15.95" customHeight="1" x14ac:dyDescent="0.2">
      <c r="A20" s="77"/>
      <c r="B20" s="90" t="s">
        <v>401</v>
      </c>
      <c r="C20" s="102" t="s">
        <v>331</v>
      </c>
      <c r="D20" s="72" t="s">
        <v>139</v>
      </c>
      <c r="E20" s="4">
        <v>2</v>
      </c>
      <c r="F20" s="9"/>
      <c r="G20" s="9"/>
      <c r="H20" s="9"/>
      <c r="I20" s="9"/>
      <c r="J20" s="9"/>
      <c r="K20" s="9"/>
      <c r="M20" s="9"/>
      <c r="N20" s="9"/>
      <c r="O20" s="9"/>
      <c r="P20" s="9"/>
      <c r="Q20" s="9"/>
      <c r="R20" s="9"/>
      <c r="S20" s="4">
        <v>2</v>
      </c>
    </row>
    <row r="21" spans="1:19" s="340" customFormat="1" ht="15.95" customHeight="1" x14ac:dyDescent="0.2">
      <c r="A21" s="77"/>
      <c r="B21" s="90" t="s">
        <v>401</v>
      </c>
      <c r="C21" s="102" t="s">
        <v>812</v>
      </c>
      <c r="D21" s="72" t="s">
        <v>140</v>
      </c>
      <c r="E21" s="4">
        <v>39</v>
      </c>
      <c r="F21" s="9"/>
      <c r="G21" s="9"/>
      <c r="H21" s="9"/>
      <c r="I21" s="9"/>
      <c r="J21" s="9"/>
      <c r="K21" s="9"/>
      <c r="M21" s="9"/>
      <c r="N21" s="9"/>
      <c r="O21" s="9"/>
      <c r="P21" s="9"/>
      <c r="Q21" s="9"/>
      <c r="R21" s="9"/>
      <c r="S21" s="4">
        <v>39</v>
      </c>
    </row>
    <row r="22" spans="1:19" s="340" customFormat="1" ht="15.95" customHeight="1" x14ac:dyDescent="0.2">
      <c r="A22" s="77"/>
      <c r="B22" s="90" t="s">
        <v>401</v>
      </c>
      <c r="C22" s="102" t="s">
        <v>20</v>
      </c>
      <c r="D22" s="72" t="s">
        <v>21</v>
      </c>
      <c r="E22" s="4">
        <v>3</v>
      </c>
      <c r="F22" s="9"/>
      <c r="G22" s="9"/>
      <c r="H22" s="9"/>
      <c r="I22" s="9"/>
      <c r="J22" s="9"/>
      <c r="K22" s="9"/>
      <c r="M22" s="9"/>
      <c r="N22" s="9"/>
      <c r="O22" s="9"/>
      <c r="P22" s="9"/>
      <c r="Q22" s="9"/>
      <c r="R22" s="9"/>
      <c r="S22" s="4">
        <v>3</v>
      </c>
    </row>
    <row r="23" spans="1:19" s="340" customFormat="1" ht="15.95" customHeight="1" x14ac:dyDescent="0.2">
      <c r="A23" s="77"/>
      <c r="B23" s="90" t="s">
        <v>401</v>
      </c>
      <c r="C23" s="102" t="s">
        <v>427</v>
      </c>
      <c r="D23" s="72" t="s">
        <v>141</v>
      </c>
      <c r="E23" s="4">
        <v>44</v>
      </c>
      <c r="F23" s="9"/>
      <c r="G23" s="9"/>
      <c r="H23" s="9"/>
      <c r="I23" s="9"/>
      <c r="J23" s="9"/>
      <c r="K23" s="9"/>
      <c r="M23" s="9"/>
      <c r="N23" s="9"/>
      <c r="O23" s="9"/>
      <c r="P23" s="9"/>
      <c r="Q23" s="9"/>
      <c r="R23" s="9"/>
      <c r="S23" s="4">
        <v>44</v>
      </c>
    </row>
    <row r="24" spans="1:19" s="340" customFormat="1" ht="15.95" customHeight="1" x14ac:dyDescent="0.2">
      <c r="A24" s="77"/>
      <c r="B24" s="90" t="s">
        <v>401</v>
      </c>
      <c r="C24" s="102" t="s">
        <v>22</v>
      </c>
      <c r="D24" s="72" t="s">
        <v>23</v>
      </c>
      <c r="E24" s="4">
        <v>4</v>
      </c>
      <c r="F24" s="9"/>
      <c r="G24" s="9"/>
      <c r="H24" s="9"/>
      <c r="I24" s="9"/>
      <c r="J24" s="9"/>
      <c r="K24" s="9"/>
      <c r="M24" s="9"/>
      <c r="N24" s="9"/>
      <c r="O24" s="9"/>
      <c r="P24" s="9"/>
      <c r="Q24" s="9"/>
      <c r="R24" s="9"/>
      <c r="S24" s="4">
        <v>4</v>
      </c>
    </row>
    <row r="25" spans="1:19" s="340" customFormat="1" ht="15.95" customHeight="1" x14ac:dyDescent="0.2">
      <c r="A25" s="77"/>
      <c r="B25" s="90" t="s">
        <v>401</v>
      </c>
      <c r="C25" s="339" t="s">
        <v>25</v>
      </c>
      <c r="D25" s="72" t="s">
        <v>26</v>
      </c>
      <c r="E25" s="4">
        <v>6</v>
      </c>
      <c r="F25" s="9"/>
      <c r="G25" s="9"/>
      <c r="H25" s="9"/>
      <c r="I25" s="9"/>
      <c r="J25" s="9"/>
      <c r="K25" s="9"/>
      <c r="M25" s="9"/>
      <c r="N25" s="9"/>
      <c r="O25" s="9"/>
      <c r="P25" s="9"/>
      <c r="Q25" s="9"/>
      <c r="R25" s="9"/>
      <c r="S25" s="4">
        <v>6</v>
      </c>
    </row>
    <row r="26" spans="1:19" s="340" customFormat="1" ht="15.95" customHeight="1" x14ac:dyDescent="0.2">
      <c r="A26" s="77"/>
      <c r="B26" s="90" t="s">
        <v>401</v>
      </c>
      <c r="C26" s="339" t="s">
        <v>357</v>
      </c>
      <c r="D26" s="95" t="s">
        <v>27</v>
      </c>
      <c r="E26" s="4">
        <v>5</v>
      </c>
      <c r="F26" s="9"/>
      <c r="G26" s="9"/>
      <c r="H26" s="9"/>
      <c r="I26" s="9"/>
      <c r="J26" s="9"/>
      <c r="K26" s="9"/>
      <c r="M26" s="9"/>
      <c r="N26" s="9"/>
      <c r="O26" s="9"/>
      <c r="P26" s="9"/>
      <c r="Q26" s="9"/>
      <c r="R26" s="9"/>
      <c r="S26" s="4">
        <v>5</v>
      </c>
    </row>
    <row r="27" spans="1:19" s="340" customFormat="1" ht="15.95" customHeight="1" x14ac:dyDescent="0.2">
      <c r="A27" s="77"/>
      <c r="B27" s="90" t="s">
        <v>401</v>
      </c>
      <c r="C27" s="339" t="s">
        <v>28</v>
      </c>
      <c r="D27" s="72" t="s">
        <v>29</v>
      </c>
      <c r="E27" s="4">
        <v>27</v>
      </c>
      <c r="F27" s="9"/>
      <c r="G27" s="9"/>
      <c r="H27" s="9"/>
      <c r="I27" s="9"/>
      <c r="J27" s="9"/>
      <c r="K27" s="9"/>
      <c r="M27" s="9"/>
      <c r="N27" s="9"/>
      <c r="O27" s="9"/>
      <c r="P27" s="9"/>
      <c r="Q27" s="9"/>
      <c r="R27" s="9"/>
      <c r="S27" s="4">
        <v>27</v>
      </c>
    </row>
    <row r="28" spans="1:19" s="340" customFormat="1" ht="15.95" customHeight="1" x14ac:dyDescent="0.2">
      <c r="A28" s="77"/>
      <c r="B28" s="90" t="s">
        <v>401</v>
      </c>
      <c r="C28" s="102" t="s">
        <v>896</v>
      </c>
      <c r="D28" s="72" t="s">
        <v>142</v>
      </c>
      <c r="E28" s="4">
        <v>50</v>
      </c>
      <c r="F28" s="9"/>
      <c r="G28" s="9"/>
      <c r="H28" s="9"/>
      <c r="I28" s="9"/>
      <c r="J28" s="9"/>
      <c r="K28" s="9"/>
      <c r="M28" s="9"/>
      <c r="N28" s="9"/>
      <c r="O28" s="9"/>
      <c r="P28" s="9"/>
      <c r="Q28" s="9"/>
      <c r="R28" s="9"/>
      <c r="S28" s="4">
        <v>50</v>
      </c>
    </row>
    <row r="29" spans="1:19" s="340" customFormat="1" ht="15.95" customHeight="1" x14ac:dyDescent="0.2">
      <c r="A29" s="77"/>
      <c r="B29" s="90" t="s">
        <v>401</v>
      </c>
      <c r="C29" s="339" t="s">
        <v>363</v>
      </c>
      <c r="D29" s="95" t="s">
        <v>58</v>
      </c>
      <c r="E29" s="4">
        <v>7</v>
      </c>
      <c r="F29" s="9"/>
      <c r="G29" s="9"/>
      <c r="H29" s="9"/>
      <c r="I29" s="9"/>
      <c r="J29" s="9"/>
      <c r="K29" s="9"/>
      <c r="M29" s="9"/>
      <c r="N29" s="9"/>
      <c r="O29" s="9"/>
      <c r="P29" s="9"/>
      <c r="Q29" s="9"/>
      <c r="R29" s="9"/>
      <c r="S29" s="4">
        <v>7</v>
      </c>
    </row>
    <row r="30" spans="1:19" s="340" customFormat="1" ht="15.95" customHeight="1" x14ac:dyDescent="0.2">
      <c r="A30" s="77"/>
      <c r="B30" s="90" t="s">
        <v>401</v>
      </c>
      <c r="C30" s="339" t="s">
        <v>359</v>
      </c>
      <c r="D30" s="95" t="s">
        <v>35</v>
      </c>
      <c r="E30" s="4">
        <v>8</v>
      </c>
      <c r="F30" s="9"/>
      <c r="G30" s="9"/>
      <c r="H30" s="9"/>
      <c r="I30" s="9"/>
      <c r="J30" s="9"/>
      <c r="K30" s="9"/>
      <c r="M30" s="9"/>
      <c r="N30" s="9"/>
      <c r="O30" s="9"/>
      <c r="P30" s="9"/>
      <c r="Q30" s="9"/>
      <c r="R30" s="9"/>
      <c r="S30" s="4">
        <v>8</v>
      </c>
    </row>
    <row r="31" spans="1:19" s="340" customFormat="1" ht="15.95" customHeight="1" x14ac:dyDescent="0.2">
      <c r="A31" s="77"/>
      <c r="B31" s="90" t="s">
        <v>401</v>
      </c>
      <c r="C31" s="102" t="s">
        <v>341</v>
      </c>
      <c r="D31" s="72" t="s">
        <v>143</v>
      </c>
      <c r="E31" s="4">
        <v>9</v>
      </c>
      <c r="F31" s="9"/>
      <c r="G31" s="9"/>
      <c r="H31" s="9"/>
      <c r="I31" s="9"/>
      <c r="J31" s="9"/>
      <c r="K31" s="9"/>
      <c r="M31" s="9"/>
      <c r="N31" s="9"/>
      <c r="O31" s="9"/>
      <c r="P31" s="9"/>
      <c r="Q31" s="9"/>
      <c r="R31" s="9"/>
      <c r="S31" s="4">
        <v>9</v>
      </c>
    </row>
    <row r="32" spans="1:19" s="340" customFormat="1" ht="15.95" customHeight="1" x14ac:dyDescent="0.2">
      <c r="A32" s="77"/>
      <c r="B32" s="90" t="s">
        <v>401</v>
      </c>
      <c r="C32" s="339" t="s">
        <v>32</v>
      </c>
      <c r="D32" s="72" t="s">
        <v>33</v>
      </c>
      <c r="E32" s="4">
        <v>10</v>
      </c>
      <c r="F32" s="9"/>
      <c r="G32" s="9"/>
      <c r="H32" s="9"/>
      <c r="I32" s="9"/>
      <c r="J32" s="9"/>
      <c r="K32" s="9"/>
      <c r="M32" s="9"/>
      <c r="N32" s="9"/>
      <c r="O32" s="9"/>
      <c r="P32" s="9"/>
      <c r="Q32" s="9"/>
      <c r="R32" s="9"/>
      <c r="S32" s="4">
        <v>10</v>
      </c>
    </row>
    <row r="33" spans="1:19" s="340" customFormat="1" ht="15.95" customHeight="1" x14ac:dyDescent="0.2">
      <c r="A33" s="77"/>
      <c r="B33" s="90" t="s">
        <v>401</v>
      </c>
      <c r="C33" s="102" t="s">
        <v>340</v>
      </c>
      <c r="D33" s="72" t="s">
        <v>144</v>
      </c>
      <c r="E33" s="4">
        <v>228</v>
      </c>
      <c r="F33" s="9"/>
      <c r="G33" s="9"/>
      <c r="H33" s="9"/>
      <c r="I33" s="9"/>
      <c r="J33" s="9"/>
      <c r="K33" s="9"/>
      <c r="M33" s="9"/>
      <c r="N33" s="9"/>
      <c r="O33" s="9"/>
      <c r="P33" s="9"/>
      <c r="Q33" s="9"/>
      <c r="R33" s="9"/>
      <c r="S33" s="4">
        <v>228</v>
      </c>
    </row>
    <row r="34" spans="1:19" s="340" customFormat="1" ht="15.95" customHeight="1" x14ac:dyDescent="0.2">
      <c r="A34" s="77"/>
      <c r="B34" s="90" t="s">
        <v>401</v>
      </c>
      <c r="C34" s="102" t="s">
        <v>428</v>
      </c>
      <c r="D34" s="72" t="s">
        <v>145</v>
      </c>
      <c r="E34" s="4">
        <v>34</v>
      </c>
      <c r="F34" s="9"/>
      <c r="G34" s="9"/>
      <c r="H34" s="9"/>
      <c r="I34" s="9"/>
      <c r="J34" s="9"/>
      <c r="K34" s="9"/>
      <c r="M34" s="9"/>
      <c r="N34" s="9"/>
      <c r="O34" s="9"/>
      <c r="P34" s="9"/>
      <c r="Q34" s="9"/>
      <c r="R34" s="9"/>
      <c r="S34" s="4">
        <v>34</v>
      </c>
    </row>
    <row r="35" spans="1:19" s="340" customFormat="1" ht="15.95" customHeight="1" x14ac:dyDescent="0.2">
      <c r="A35" s="77"/>
      <c r="B35" s="90" t="s">
        <v>401</v>
      </c>
      <c r="C35" s="102" t="s">
        <v>342</v>
      </c>
      <c r="D35" s="72" t="s">
        <v>146</v>
      </c>
      <c r="E35" s="4">
        <v>230</v>
      </c>
      <c r="F35" s="9"/>
      <c r="G35" s="9"/>
      <c r="H35" s="9"/>
      <c r="I35" s="9"/>
      <c r="J35" s="9"/>
      <c r="K35" s="9"/>
      <c r="M35" s="9"/>
      <c r="N35" s="9"/>
      <c r="O35" s="9"/>
      <c r="P35" s="9"/>
      <c r="Q35" s="9"/>
      <c r="R35" s="9"/>
      <c r="S35" s="4">
        <v>230</v>
      </c>
    </row>
    <row r="36" spans="1:19" ht="15.95" customHeight="1" x14ac:dyDescent="0.2">
      <c r="A36" s="77"/>
      <c r="B36" s="90" t="s">
        <v>401</v>
      </c>
      <c r="C36" s="100" t="s">
        <v>30</v>
      </c>
      <c r="D36" s="72" t="s">
        <v>31</v>
      </c>
      <c r="E36" s="4">
        <v>11</v>
      </c>
      <c r="F36" s="9"/>
      <c r="G36" s="9"/>
      <c r="H36" s="9"/>
      <c r="I36" s="9"/>
      <c r="J36" s="9"/>
      <c r="K36" s="9"/>
      <c r="M36" s="9"/>
      <c r="N36" s="9"/>
      <c r="O36" s="9"/>
      <c r="P36" s="9"/>
      <c r="Q36" s="9"/>
      <c r="R36" s="9"/>
      <c r="S36" s="4">
        <v>11</v>
      </c>
    </row>
    <row r="37" spans="1:19" ht="15.95" customHeight="1" x14ac:dyDescent="0.2">
      <c r="A37" s="77"/>
      <c r="B37" s="90" t="s">
        <v>401</v>
      </c>
      <c r="C37" s="100" t="s">
        <v>62</v>
      </c>
      <c r="D37" s="72" t="s">
        <v>63</v>
      </c>
      <c r="E37" s="4">
        <v>12</v>
      </c>
      <c r="F37" s="9"/>
      <c r="G37" s="9"/>
      <c r="H37" s="9"/>
      <c r="I37" s="9"/>
      <c r="J37" s="9"/>
      <c r="K37" s="9"/>
      <c r="M37" s="9"/>
      <c r="N37" s="9"/>
      <c r="O37" s="9"/>
      <c r="P37" s="9"/>
      <c r="Q37" s="9"/>
      <c r="R37" s="9"/>
      <c r="S37" s="4">
        <v>12</v>
      </c>
    </row>
    <row r="38" spans="1:19" ht="15.95" customHeight="1" x14ac:dyDescent="0.2">
      <c r="A38" s="77"/>
      <c r="B38" s="90" t="s">
        <v>401</v>
      </c>
      <c r="C38" s="100" t="s">
        <v>360</v>
      </c>
      <c r="D38" s="95" t="s">
        <v>36</v>
      </c>
      <c r="E38" s="4">
        <v>13</v>
      </c>
      <c r="F38" s="9"/>
      <c r="G38" s="9"/>
      <c r="H38" s="9"/>
      <c r="I38" s="9"/>
      <c r="J38" s="9"/>
      <c r="K38" s="9"/>
      <c r="M38" s="9"/>
      <c r="N38" s="9"/>
      <c r="O38" s="9"/>
      <c r="P38" s="9"/>
      <c r="Q38" s="9"/>
      <c r="R38" s="9"/>
      <c r="S38" s="4">
        <v>13</v>
      </c>
    </row>
    <row r="39" spans="1:19" ht="15.95" customHeight="1" x14ac:dyDescent="0.2">
      <c r="A39" s="77"/>
      <c r="B39" s="90" t="s">
        <v>401</v>
      </c>
      <c r="C39" s="99" t="s">
        <v>343</v>
      </c>
      <c r="D39" s="72" t="s">
        <v>147</v>
      </c>
      <c r="E39" s="4">
        <v>229</v>
      </c>
      <c r="F39" s="9"/>
      <c r="G39" s="9"/>
      <c r="H39" s="9"/>
      <c r="I39" s="9"/>
      <c r="J39" s="9"/>
      <c r="K39" s="9"/>
      <c r="M39" s="9"/>
      <c r="N39" s="9"/>
      <c r="O39" s="9"/>
      <c r="P39" s="9"/>
      <c r="Q39" s="9"/>
      <c r="R39" s="9"/>
      <c r="S39" s="4">
        <v>229</v>
      </c>
    </row>
    <row r="40" spans="1:19" ht="15.95" customHeight="1" x14ac:dyDescent="0.2">
      <c r="A40" s="77"/>
      <c r="B40" s="90" t="s">
        <v>401</v>
      </c>
      <c r="C40" s="100" t="s">
        <v>65</v>
      </c>
      <c r="D40" s="72" t="s">
        <v>66</v>
      </c>
      <c r="E40" s="4">
        <v>45</v>
      </c>
      <c r="F40" s="9"/>
      <c r="G40" s="9"/>
      <c r="H40" s="9"/>
      <c r="I40" s="9"/>
      <c r="J40" s="9"/>
      <c r="K40" s="9"/>
      <c r="M40" s="9"/>
      <c r="N40" s="9"/>
      <c r="O40" s="9"/>
      <c r="P40" s="9"/>
      <c r="Q40" s="9"/>
      <c r="R40" s="9"/>
      <c r="S40" s="4">
        <v>45</v>
      </c>
    </row>
    <row r="41" spans="1:19" ht="15.95" customHeight="1" x14ac:dyDescent="0.2">
      <c r="A41" s="77"/>
      <c r="B41" s="90" t="s">
        <v>401</v>
      </c>
      <c r="C41" s="100" t="s">
        <v>38</v>
      </c>
      <c r="D41" s="72" t="s">
        <v>39</v>
      </c>
      <c r="E41" s="4">
        <v>28</v>
      </c>
      <c r="F41" s="9"/>
      <c r="G41" s="9"/>
      <c r="H41" s="9"/>
      <c r="I41" s="9"/>
      <c r="J41" s="9"/>
      <c r="K41" s="9"/>
      <c r="M41" s="9"/>
      <c r="N41" s="9"/>
      <c r="O41" s="9"/>
      <c r="P41" s="9"/>
      <c r="Q41" s="9"/>
      <c r="R41" s="9"/>
      <c r="S41" s="4">
        <v>28</v>
      </c>
    </row>
    <row r="42" spans="1:19" ht="15.95" customHeight="1" x14ac:dyDescent="0.2">
      <c r="A42" s="77"/>
      <c r="B42" s="90" t="s">
        <v>401</v>
      </c>
      <c r="C42" s="100" t="s">
        <v>40</v>
      </c>
      <c r="D42" s="72" t="s">
        <v>41</v>
      </c>
      <c r="E42" s="4">
        <v>29</v>
      </c>
      <c r="F42" s="9"/>
      <c r="G42" s="9"/>
      <c r="H42" s="9"/>
      <c r="I42" s="9"/>
      <c r="J42" s="9"/>
      <c r="K42" s="9"/>
      <c r="M42" s="9"/>
      <c r="N42" s="9"/>
      <c r="O42" s="9"/>
      <c r="P42" s="9"/>
      <c r="Q42" s="9"/>
      <c r="R42" s="9"/>
      <c r="S42" s="4">
        <v>29</v>
      </c>
    </row>
    <row r="43" spans="1:19" ht="15.95" customHeight="1" x14ac:dyDescent="0.2">
      <c r="A43" s="77"/>
      <c r="B43" s="90" t="s">
        <v>401</v>
      </c>
      <c r="C43" s="100" t="s">
        <v>42</v>
      </c>
      <c r="D43" s="72" t="s">
        <v>43</v>
      </c>
      <c r="E43" s="4">
        <v>15</v>
      </c>
      <c r="F43" s="9"/>
      <c r="G43" s="9"/>
      <c r="H43" s="9"/>
      <c r="I43" s="9"/>
      <c r="J43" s="9"/>
      <c r="K43" s="9"/>
      <c r="M43" s="9"/>
      <c r="N43" s="9"/>
      <c r="O43" s="9"/>
      <c r="P43" s="9"/>
      <c r="Q43" s="9"/>
      <c r="R43" s="9"/>
      <c r="S43" s="4">
        <v>15</v>
      </c>
    </row>
    <row r="44" spans="1:19" ht="15.95" customHeight="1" x14ac:dyDescent="0.2">
      <c r="A44" s="77"/>
      <c r="B44" s="90" t="s">
        <v>401</v>
      </c>
      <c r="C44" s="100" t="s">
        <v>361</v>
      </c>
      <c r="D44" s="95" t="s">
        <v>46</v>
      </c>
      <c r="E44" s="4">
        <v>16</v>
      </c>
      <c r="F44" s="9"/>
      <c r="G44" s="9"/>
      <c r="H44" s="9"/>
      <c r="I44" s="9"/>
      <c r="J44" s="9"/>
      <c r="K44" s="9"/>
      <c r="M44" s="9"/>
      <c r="N44" s="9"/>
      <c r="O44" s="9"/>
      <c r="P44" s="9"/>
      <c r="Q44" s="9"/>
      <c r="R44" s="9"/>
      <c r="S44" s="4">
        <v>16</v>
      </c>
    </row>
    <row r="45" spans="1:19" ht="15.95" customHeight="1" x14ac:dyDescent="0.2">
      <c r="A45" s="77"/>
      <c r="B45" s="90" t="s">
        <v>401</v>
      </c>
      <c r="C45" s="99" t="s">
        <v>1210</v>
      </c>
      <c r="D45" s="72" t="s">
        <v>148</v>
      </c>
      <c r="E45" s="4">
        <v>47</v>
      </c>
      <c r="F45" s="9"/>
      <c r="G45" s="9"/>
      <c r="H45" s="9"/>
      <c r="I45" s="9"/>
      <c r="J45" s="9"/>
      <c r="K45" s="9"/>
      <c r="M45" s="9"/>
      <c r="N45" s="9"/>
      <c r="O45" s="9"/>
      <c r="P45" s="9"/>
      <c r="Q45" s="9"/>
      <c r="R45" s="9"/>
      <c r="S45" s="4">
        <v>47</v>
      </c>
    </row>
    <row r="46" spans="1:19" ht="15.95" customHeight="1" x14ac:dyDescent="0.2">
      <c r="A46" s="77"/>
      <c r="B46" s="90" t="s">
        <v>401</v>
      </c>
      <c r="C46" s="99" t="s">
        <v>429</v>
      </c>
      <c r="D46" s="72" t="s">
        <v>149</v>
      </c>
      <c r="E46" s="4">
        <v>41</v>
      </c>
      <c r="F46" s="9"/>
      <c r="G46" s="9"/>
      <c r="H46" s="9"/>
      <c r="I46" s="9"/>
      <c r="J46" s="9"/>
      <c r="K46" s="9"/>
      <c r="M46" s="9"/>
      <c r="N46" s="9"/>
      <c r="O46" s="9"/>
      <c r="P46" s="9"/>
      <c r="Q46" s="9"/>
      <c r="R46" s="9"/>
      <c r="S46" s="4">
        <v>41</v>
      </c>
    </row>
    <row r="47" spans="1:19" ht="15.95" customHeight="1" x14ac:dyDescent="0.2">
      <c r="A47" s="77"/>
      <c r="B47" s="90" t="s">
        <v>401</v>
      </c>
      <c r="C47" s="99" t="s">
        <v>430</v>
      </c>
      <c r="D47" s="72" t="s">
        <v>150</v>
      </c>
      <c r="E47" s="4">
        <v>236</v>
      </c>
      <c r="F47" s="9"/>
      <c r="G47" s="9"/>
      <c r="H47" s="9"/>
      <c r="I47" s="9"/>
      <c r="J47" s="9"/>
      <c r="K47" s="9"/>
      <c r="M47" s="9"/>
      <c r="N47" s="9"/>
      <c r="O47" s="9"/>
      <c r="P47" s="9"/>
      <c r="Q47" s="9"/>
      <c r="R47" s="9"/>
      <c r="S47" s="4">
        <v>236</v>
      </c>
    </row>
    <row r="48" spans="1:19" ht="15.95" customHeight="1" x14ac:dyDescent="0.2">
      <c r="A48" s="77"/>
      <c r="B48" s="90" t="s">
        <v>401</v>
      </c>
      <c r="C48" s="100" t="s">
        <v>47</v>
      </c>
      <c r="D48" s="72" t="s">
        <v>48</v>
      </c>
      <c r="E48" s="4">
        <v>18</v>
      </c>
      <c r="F48" s="9"/>
      <c r="G48" s="9"/>
      <c r="H48" s="9"/>
      <c r="I48" s="9"/>
      <c r="J48" s="9"/>
      <c r="K48" s="9"/>
      <c r="M48" s="9"/>
      <c r="N48" s="9"/>
      <c r="O48" s="9"/>
      <c r="P48" s="9"/>
      <c r="Q48" s="9"/>
      <c r="R48" s="9"/>
      <c r="S48" s="4">
        <v>18</v>
      </c>
    </row>
    <row r="49" spans="1:19" ht="15.95" customHeight="1" x14ac:dyDescent="0.2">
      <c r="A49" s="77"/>
      <c r="B49" s="90" t="s">
        <v>401</v>
      </c>
      <c r="C49" s="100" t="s">
        <v>364</v>
      </c>
      <c r="D49" s="95" t="s">
        <v>64</v>
      </c>
      <c r="E49" s="4">
        <v>19</v>
      </c>
      <c r="F49" s="9"/>
      <c r="G49" s="9"/>
      <c r="H49" s="9"/>
      <c r="I49" s="9"/>
      <c r="J49" s="9"/>
      <c r="K49" s="9"/>
      <c r="M49" s="9"/>
      <c r="N49" s="9"/>
      <c r="O49" s="9"/>
      <c r="P49" s="9"/>
      <c r="Q49" s="9"/>
      <c r="R49" s="9"/>
      <c r="S49" s="4">
        <v>19</v>
      </c>
    </row>
    <row r="50" spans="1:19" ht="15.95" customHeight="1" x14ac:dyDescent="0.2">
      <c r="A50" s="77"/>
      <c r="B50" s="90" t="s">
        <v>401</v>
      </c>
      <c r="C50" s="100" t="s">
        <v>49</v>
      </c>
      <c r="D50" s="72" t="s">
        <v>50</v>
      </c>
      <c r="E50" s="4">
        <v>20</v>
      </c>
      <c r="F50" s="9"/>
      <c r="G50" s="9"/>
      <c r="H50" s="9"/>
      <c r="I50" s="9"/>
      <c r="J50" s="9"/>
      <c r="K50" s="9"/>
      <c r="M50" s="9"/>
      <c r="N50" s="9"/>
      <c r="O50" s="9"/>
      <c r="P50" s="9"/>
      <c r="Q50" s="9"/>
      <c r="R50" s="9"/>
      <c r="S50" s="4">
        <v>20</v>
      </c>
    </row>
    <row r="51" spans="1:19" ht="15.95" customHeight="1" x14ac:dyDescent="0.2">
      <c r="A51" s="77"/>
      <c r="B51" s="90" t="s">
        <v>401</v>
      </c>
      <c r="C51" s="100" t="s">
        <v>51</v>
      </c>
      <c r="D51" s="72" t="s">
        <v>52</v>
      </c>
      <c r="E51" s="4">
        <v>21</v>
      </c>
      <c r="F51" s="9"/>
      <c r="G51" s="9"/>
      <c r="H51" s="9"/>
      <c r="I51" s="9"/>
      <c r="J51" s="9"/>
      <c r="K51" s="9"/>
      <c r="M51" s="9"/>
      <c r="N51" s="9"/>
      <c r="O51" s="9"/>
      <c r="P51" s="9"/>
      <c r="Q51" s="9"/>
      <c r="R51" s="9"/>
      <c r="S51" s="4">
        <v>21</v>
      </c>
    </row>
    <row r="52" spans="1:19" ht="15.95" customHeight="1" x14ac:dyDescent="0.2">
      <c r="A52" s="77"/>
      <c r="B52" s="90" t="s">
        <v>401</v>
      </c>
      <c r="C52" s="100" t="s">
        <v>362</v>
      </c>
      <c r="D52" s="95" t="s">
        <v>53</v>
      </c>
      <c r="E52" s="4">
        <v>22</v>
      </c>
      <c r="F52" s="9"/>
      <c r="G52" s="9"/>
      <c r="H52" s="9"/>
      <c r="I52" s="9"/>
      <c r="J52" s="9"/>
      <c r="K52" s="9"/>
      <c r="M52" s="9"/>
      <c r="N52" s="9"/>
      <c r="O52" s="9"/>
      <c r="P52" s="9"/>
      <c r="Q52" s="9"/>
      <c r="R52" s="9"/>
      <c r="S52" s="4">
        <v>22</v>
      </c>
    </row>
    <row r="53" spans="1:19" ht="15.95" customHeight="1" x14ac:dyDescent="0.2">
      <c r="A53" s="77"/>
      <c r="B53" s="90" t="s">
        <v>401</v>
      </c>
      <c r="C53" s="100" t="s">
        <v>54</v>
      </c>
      <c r="D53" s="72" t="s">
        <v>55</v>
      </c>
      <c r="E53" s="4">
        <v>23</v>
      </c>
      <c r="F53" s="9"/>
      <c r="G53" s="9"/>
      <c r="H53" s="9"/>
      <c r="I53" s="9"/>
      <c r="J53" s="9"/>
      <c r="K53" s="9"/>
      <c r="M53" s="9"/>
      <c r="N53" s="9"/>
      <c r="O53" s="9"/>
      <c r="P53" s="9"/>
      <c r="Q53" s="9"/>
      <c r="R53" s="9"/>
      <c r="S53" s="4">
        <v>23</v>
      </c>
    </row>
    <row r="54" spans="1:19" ht="15.95" customHeight="1" x14ac:dyDescent="0.2">
      <c r="A54" s="77"/>
      <c r="B54" s="90" t="s">
        <v>401</v>
      </c>
      <c r="C54" s="100" t="s">
        <v>1211</v>
      </c>
      <c r="D54" s="72" t="s">
        <v>67</v>
      </c>
      <c r="E54" s="4">
        <v>42</v>
      </c>
      <c r="F54" s="9"/>
      <c r="G54" s="9"/>
      <c r="H54" s="9"/>
      <c r="I54" s="9"/>
      <c r="J54" s="9"/>
      <c r="K54" s="9"/>
      <c r="M54" s="9"/>
      <c r="N54" s="9"/>
      <c r="O54" s="9"/>
      <c r="P54" s="9"/>
      <c r="Q54" s="9"/>
      <c r="R54" s="9"/>
      <c r="S54" s="4">
        <v>42</v>
      </c>
    </row>
    <row r="55" spans="1:19" ht="15.95" customHeight="1" x14ac:dyDescent="0.2">
      <c r="A55" s="77"/>
      <c r="B55" s="90" t="s">
        <v>401</v>
      </c>
      <c r="C55" s="99" t="s">
        <v>432</v>
      </c>
      <c r="D55" s="72" t="s">
        <v>152</v>
      </c>
      <c r="E55" s="4">
        <v>24</v>
      </c>
      <c r="F55" s="9"/>
      <c r="G55" s="9"/>
      <c r="H55" s="9"/>
      <c r="I55" s="9"/>
      <c r="J55" s="9"/>
      <c r="K55" s="9"/>
      <c r="M55" s="9"/>
      <c r="N55" s="9"/>
      <c r="O55" s="9"/>
      <c r="P55" s="9"/>
      <c r="Q55" s="9"/>
      <c r="R55" s="9"/>
      <c r="S55" s="4">
        <v>24</v>
      </c>
    </row>
    <row r="56" spans="1:19" ht="15.95" customHeight="1" x14ac:dyDescent="0.2">
      <c r="A56" s="77"/>
      <c r="B56" s="90" t="s">
        <v>401</v>
      </c>
      <c r="C56" s="100" t="s">
        <v>59</v>
      </c>
      <c r="D56" s="72" t="s">
        <v>60</v>
      </c>
      <c r="E56" s="4">
        <v>25</v>
      </c>
      <c r="F56" s="9"/>
      <c r="G56" s="9"/>
      <c r="H56" s="9"/>
      <c r="I56" s="9"/>
      <c r="J56" s="9"/>
      <c r="K56" s="9"/>
      <c r="M56" s="9"/>
      <c r="N56" s="9"/>
      <c r="O56" s="9"/>
      <c r="P56" s="9"/>
      <c r="Q56" s="9"/>
      <c r="R56" s="9"/>
      <c r="S56" s="4">
        <v>25</v>
      </c>
    </row>
    <row r="57" spans="1:19" ht="15.95" customHeight="1" x14ac:dyDescent="0.2">
      <c r="A57" s="77"/>
      <c r="B57" s="90" t="s">
        <v>401</v>
      </c>
      <c r="C57" s="99" t="s">
        <v>431</v>
      </c>
      <c r="D57" s="72" t="s">
        <v>151</v>
      </c>
      <c r="E57" s="4">
        <v>48</v>
      </c>
      <c r="F57" s="9"/>
      <c r="G57" s="9"/>
      <c r="H57" s="9"/>
      <c r="I57" s="9"/>
      <c r="J57" s="9"/>
      <c r="K57" s="9"/>
      <c r="M57" s="9"/>
      <c r="N57" s="9"/>
      <c r="O57" s="9"/>
      <c r="P57" s="9"/>
      <c r="Q57" s="9"/>
      <c r="R57" s="9"/>
      <c r="S57" s="4">
        <v>48</v>
      </c>
    </row>
    <row r="58" spans="1:19" ht="15.95" customHeight="1" x14ac:dyDescent="0.2">
      <c r="A58" s="77"/>
      <c r="B58" s="90" t="s">
        <v>401</v>
      </c>
      <c r="C58" s="100" t="s">
        <v>916</v>
      </c>
      <c r="D58" s="72" t="s">
        <v>57</v>
      </c>
      <c r="E58" s="4">
        <v>49</v>
      </c>
      <c r="F58" s="9"/>
      <c r="G58" s="9"/>
      <c r="H58" s="9"/>
      <c r="I58" s="9"/>
      <c r="J58" s="9"/>
      <c r="K58" s="9"/>
      <c r="M58" s="9"/>
      <c r="N58" s="9"/>
      <c r="O58" s="9"/>
      <c r="P58" s="9"/>
      <c r="Q58" s="9"/>
      <c r="R58" s="9"/>
      <c r="S58" s="4">
        <v>49</v>
      </c>
    </row>
    <row r="59" spans="1:19" ht="15.95" customHeight="1" x14ac:dyDescent="0.2">
      <c r="A59" s="77"/>
      <c r="B59" s="90" t="s">
        <v>401</v>
      </c>
      <c r="C59" s="100" t="s">
        <v>391</v>
      </c>
      <c r="D59" s="72" t="s">
        <v>56</v>
      </c>
      <c r="E59" s="4">
        <v>46</v>
      </c>
      <c r="F59" s="9"/>
      <c r="G59" s="9"/>
      <c r="H59" s="9"/>
      <c r="I59" s="9"/>
      <c r="J59" s="9"/>
      <c r="K59" s="9"/>
      <c r="M59" s="9"/>
      <c r="N59" s="9"/>
      <c r="O59" s="9"/>
      <c r="P59" s="9"/>
      <c r="Q59" s="9"/>
      <c r="R59" s="9"/>
      <c r="S59" s="4">
        <v>46</v>
      </c>
    </row>
    <row r="60" spans="1:19" ht="15.95" customHeight="1" x14ac:dyDescent="0.2">
      <c r="A60" s="77"/>
      <c r="B60" s="90" t="s">
        <v>401</v>
      </c>
      <c r="C60" s="100" t="s">
        <v>358</v>
      </c>
      <c r="D60" s="95" t="s">
        <v>34</v>
      </c>
      <c r="E60" s="4">
        <v>30</v>
      </c>
      <c r="F60" s="9"/>
      <c r="G60" s="9"/>
      <c r="H60" s="9"/>
      <c r="I60" s="9"/>
      <c r="J60" s="9"/>
      <c r="K60" s="9"/>
      <c r="M60" s="9"/>
      <c r="N60" s="9"/>
      <c r="O60" s="9"/>
      <c r="P60" s="9"/>
      <c r="Q60" s="9"/>
      <c r="R60" s="9"/>
      <c r="S60" s="4">
        <v>30</v>
      </c>
    </row>
    <row r="61" spans="1:19" ht="15.95" customHeight="1" x14ac:dyDescent="0.2">
      <c r="A61" s="77"/>
      <c r="B61" s="90" t="s">
        <v>401</v>
      </c>
      <c r="C61" s="100" t="s">
        <v>1212</v>
      </c>
      <c r="D61" s="72" t="s">
        <v>24</v>
      </c>
      <c r="E61" s="4">
        <v>31</v>
      </c>
      <c r="F61" s="9"/>
      <c r="G61" s="9"/>
      <c r="H61" s="9"/>
      <c r="I61" s="9"/>
      <c r="J61" s="9"/>
      <c r="K61" s="9"/>
      <c r="M61" s="9"/>
      <c r="N61" s="9"/>
      <c r="O61" s="9"/>
      <c r="P61" s="9"/>
      <c r="Q61" s="9"/>
      <c r="R61" s="9"/>
      <c r="S61" s="4">
        <v>31</v>
      </c>
    </row>
    <row r="62" spans="1:19" ht="15.95" customHeight="1" x14ac:dyDescent="0.2">
      <c r="A62" s="77"/>
      <c r="B62" s="90" t="s">
        <v>401</v>
      </c>
      <c r="C62" s="100" t="s">
        <v>68</v>
      </c>
      <c r="D62" s="72" t="s">
        <v>69</v>
      </c>
      <c r="E62" s="4">
        <v>32</v>
      </c>
      <c r="F62" s="9"/>
      <c r="G62" s="9"/>
      <c r="H62" s="9"/>
      <c r="I62" s="9"/>
      <c r="J62" s="9"/>
      <c r="K62" s="9"/>
      <c r="M62" s="9"/>
      <c r="N62" s="9"/>
      <c r="O62" s="9"/>
      <c r="P62" s="9"/>
      <c r="Q62" s="9"/>
      <c r="R62" s="9"/>
      <c r="S62" s="4">
        <v>32</v>
      </c>
    </row>
    <row r="63" spans="1:19" ht="15.95" customHeight="1" x14ac:dyDescent="0.2">
      <c r="A63" s="77"/>
      <c r="B63" s="90" t="s">
        <v>401</v>
      </c>
      <c r="C63" s="99" t="s">
        <v>433</v>
      </c>
      <c r="D63" s="72" t="s">
        <v>153</v>
      </c>
      <c r="E63" s="4">
        <v>43</v>
      </c>
      <c r="F63" s="63"/>
      <c r="G63" s="63"/>
      <c r="H63" s="63"/>
      <c r="I63" s="63"/>
      <c r="J63" s="63"/>
      <c r="K63" s="63"/>
      <c r="M63" s="63"/>
      <c r="N63" s="63"/>
      <c r="O63" s="63"/>
      <c r="P63" s="63"/>
      <c r="Q63" s="63"/>
      <c r="R63" s="63"/>
      <c r="S63" s="4">
        <v>43</v>
      </c>
    </row>
    <row r="64" spans="1:19" ht="15.95" customHeight="1" x14ac:dyDescent="0.2">
      <c r="A64" s="77"/>
      <c r="B64" s="90" t="s">
        <v>401</v>
      </c>
      <c r="C64" s="100" t="s">
        <v>44</v>
      </c>
      <c r="D64" s="72" t="s">
        <v>45</v>
      </c>
      <c r="E64" s="4">
        <v>33</v>
      </c>
      <c r="F64" s="63"/>
      <c r="G64" s="63"/>
      <c r="H64" s="63"/>
      <c r="I64" s="63"/>
      <c r="J64" s="63"/>
      <c r="K64" s="63"/>
      <c r="M64" s="63"/>
      <c r="N64" s="63"/>
      <c r="O64" s="63"/>
      <c r="P64" s="63"/>
      <c r="Q64" s="63"/>
      <c r="R64" s="63"/>
      <c r="S64" s="4">
        <v>33</v>
      </c>
    </row>
    <row r="65" spans="1:19" ht="15.95" customHeight="1" x14ac:dyDescent="0.2">
      <c r="A65" s="77"/>
      <c r="B65" s="90" t="s">
        <v>401</v>
      </c>
      <c r="C65" s="100" t="s">
        <v>917</v>
      </c>
      <c r="D65" s="95" t="s">
        <v>61</v>
      </c>
      <c r="E65" s="4">
        <v>35</v>
      </c>
      <c r="F65" s="9"/>
      <c r="G65" s="9"/>
      <c r="H65" s="9"/>
      <c r="I65" s="9"/>
      <c r="J65" s="9"/>
      <c r="K65" s="9"/>
      <c r="M65" s="9"/>
      <c r="N65" s="9"/>
      <c r="O65" s="9"/>
      <c r="P65" s="9"/>
      <c r="Q65" s="9"/>
      <c r="R65" s="9"/>
      <c r="S65" s="4">
        <v>35</v>
      </c>
    </row>
    <row r="66" spans="1:19" ht="15.95" customHeight="1" x14ac:dyDescent="0.2">
      <c r="A66" s="77"/>
      <c r="B66" s="90" t="s">
        <v>401</v>
      </c>
      <c r="C66" s="100" t="s">
        <v>918</v>
      </c>
      <c r="D66" s="72" t="s">
        <v>37</v>
      </c>
      <c r="E66" s="4">
        <v>36</v>
      </c>
      <c r="F66" s="9"/>
      <c r="G66" s="9"/>
      <c r="H66" s="9"/>
      <c r="I66" s="9"/>
      <c r="J66" s="9"/>
      <c r="K66" s="9"/>
      <c r="M66" s="9"/>
      <c r="N66" s="9"/>
      <c r="O66" s="9"/>
      <c r="P66" s="9"/>
      <c r="Q66" s="9"/>
      <c r="R66" s="9"/>
      <c r="S66" s="4">
        <v>36</v>
      </c>
    </row>
    <row r="67" spans="1:19" ht="35.1" customHeight="1" thickBot="1" x14ac:dyDescent="0.25">
      <c r="A67" s="77"/>
      <c r="B67" s="107" t="s">
        <v>415</v>
      </c>
      <c r="C67" s="108"/>
      <c r="D67" s="109" t="s">
        <v>84</v>
      </c>
      <c r="E67" s="8"/>
      <c r="F67" s="315">
        <f t="shared" ref="F67:K67" si="2">SUM(F68,F74)</f>
        <v>0</v>
      </c>
      <c r="G67" s="315">
        <f t="shared" si="2"/>
        <v>0</v>
      </c>
      <c r="H67" s="315">
        <f t="shared" si="2"/>
        <v>0</v>
      </c>
      <c r="I67" s="315">
        <f t="shared" si="2"/>
        <v>0</v>
      </c>
      <c r="J67" s="315">
        <f t="shared" si="2"/>
        <v>0</v>
      </c>
      <c r="K67" s="315">
        <f t="shared" si="2"/>
        <v>0</v>
      </c>
      <c r="M67" s="315">
        <f t="shared" ref="M67:R67" si="3">SUM(M68,M74)</f>
        <v>0</v>
      </c>
      <c r="N67" s="315">
        <f t="shared" si="3"/>
        <v>0</v>
      </c>
      <c r="O67" s="315">
        <f t="shared" si="3"/>
        <v>0</v>
      </c>
      <c r="P67" s="315">
        <f t="shared" si="3"/>
        <v>0</v>
      </c>
      <c r="Q67" s="315">
        <f t="shared" si="3"/>
        <v>0</v>
      </c>
      <c r="R67" s="315">
        <f t="shared" si="3"/>
        <v>0</v>
      </c>
      <c r="S67" s="8"/>
    </row>
    <row r="68" spans="1:19" ht="35.1" customHeight="1" thickTop="1" thickBot="1" x14ac:dyDescent="0.25">
      <c r="A68" s="77"/>
      <c r="B68" s="110" t="s">
        <v>395</v>
      </c>
      <c r="C68" s="111"/>
      <c r="D68" s="112" t="s">
        <v>1057</v>
      </c>
      <c r="E68" s="4"/>
      <c r="F68" s="315">
        <f t="shared" ref="F68:K68" si="4">SUM(F69:F73)</f>
        <v>0</v>
      </c>
      <c r="G68" s="315">
        <f t="shared" si="4"/>
        <v>0</v>
      </c>
      <c r="H68" s="315">
        <f t="shared" si="4"/>
        <v>0</v>
      </c>
      <c r="I68" s="315">
        <f t="shared" si="4"/>
        <v>0</v>
      </c>
      <c r="J68" s="315">
        <f t="shared" si="4"/>
        <v>0</v>
      </c>
      <c r="K68" s="315">
        <f t="shared" si="4"/>
        <v>0</v>
      </c>
      <c r="M68" s="315">
        <f t="shared" ref="M68:R68" si="5">SUM(M69:M73)</f>
        <v>0</v>
      </c>
      <c r="N68" s="315">
        <f t="shared" si="5"/>
        <v>0</v>
      </c>
      <c r="O68" s="315">
        <f t="shared" si="5"/>
        <v>0</v>
      </c>
      <c r="P68" s="315">
        <f t="shared" si="5"/>
        <v>0</v>
      </c>
      <c r="Q68" s="315">
        <f t="shared" si="5"/>
        <v>0</v>
      </c>
      <c r="R68" s="315">
        <f t="shared" si="5"/>
        <v>0</v>
      </c>
      <c r="S68" s="4"/>
    </row>
    <row r="69" spans="1:19" ht="15.95" customHeight="1" thickTop="1" x14ac:dyDescent="0.2">
      <c r="A69" s="77"/>
      <c r="B69" s="90" t="s">
        <v>395</v>
      </c>
      <c r="C69" s="102" t="s">
        <v>70</v>
      </c>
      <c r="D69" s="72" t="s">
        <v>71</v>
      </c>
      <c r="E69" s="4">
        <v>103</v>
      </c>
      <c r="F69" s="9"/>
      <c r="G69" s="9"/>
      <c r="H69" s="9"/>
      <c r="I69" s="9"/>
      <c r="J69" s="9"/>
      <c r="K69" s="9"/>
      <c r="M69" s="9"/>
      <c r="N69" s="9"/>
      <c r="O69" s="9"/>
      <c r="P69" s="9"/>
      <c r="Q69" s="9"/>
      <c r="R69" s="9"/>
      <c r="S69" s="4">
        <v>103</v>
      </c>
    </row>
    <row r="70" spans="1:19" s="340" customFormat="1" ht="15.95" customHeight="1" x14ac:dyDescent="0.2">
      <c r="A70" s="77"/>
      <c r="B70" s="90" t="s">
        <v>395</v>
      </c>
      <c r="C70" s="102" t="s">
        <v>434</v>
      </c>
      <c r="D70" s="72" t="s">
        <v>154</v>
      </c>
      <c r="E70" s="4">
        <v>104</v>
      </c>
      <c r="F70" s="9"/>
      <c r="G70" s="9"/>
      <c r="H70" s="9"/>
      <c r="I70" s="9"/>
      <c r="J70" s="9"/>
      <c r="K70" s="9"/>
      <c r="M70" s="9"/>
      <c r="N70" s="9"/>
      <c r="O70" s="9"/>
      <c r="P70" s="9"/>
      <c r="Q70" s="9"/>
      <c r="R70" s="9"/>
      <c r="S70" s="4">
        <v>104</v>
      </c>
    </row>
    <row r="71" spans="1:19" s="340" customFormat="1" ht="15.95" customHeight="1" x14ac:dyDescent="0.2">
      <c r="A71" s="77"/>
      <c r="B71" s="90" t="s">
        <v>395</v>
      </c>
      <c r="C71" s="102" t="s">
        <v>813</v>
      </c>
      <c r="D71" s="72" t="s">
        <v>155</v>
      </c>
      <c r="E71" s="4">
        <v>126</v>
      </c>
      <c r="F71" s="9"/>
      <c r="G71" s="9"/>
      <c r="H71" s="9"/>
      <c r="I71" s="9"/>
      <c r="J71" s="9"/>
      <c r="K71" s="9"/>
      <c r="M71" s="9"/>
      <c r="N71" s="9"/>
      <c r="O71" s="9"/>
      <c r="P71" s="9"/>
      <c r="Q71" s="9"/>
      <c r="R71" s="9"/>
      <c r="S71" s="4">
        <v>126</v>
      </c>
    </row>
    <row r="72" spans="1:19" s="340" customFormat="1" ht="15.95" customHeight="1" x14ac:dyDescent="0.2">
      <c r="A72" s="77"/>
      <c r="B72" s="90" t="s">
        <v>395</v>
      </c>
      <c r="C72" s="102" t="s">
        <v>392</v>
      </c>
      <c r="D72" s="95" t="s">
        <v>73</v>
      </c>
      <c r="E72" s="4">
        <v>130</v>
      </c>
      <c r="F72" s="9"/>
      <c r="G72" s="9"/>
      <c r="H72" s="9"/>
      <c r="I72" s="9"/>
      <c r="J72" s="9"/>
      <c r="K72" s="9"/>
      <c r="M72" s="9"/>
      <c r="N72" s="9"/>
      <c r="O72" s="9"/>
      <c r="P72" s="9"/>
      <c r="Q72" s="9"/>
      <c r="R72" s="9"/>
      <c r="S72" s="4">
        <v>130</v>
      </c>
    </row>
    <row r="73" spans="1:19" ht="15.95" customHeight="1" x14ac:dyDescent="0.2">
      <c r="A73" s="77"/>
      <c r="B73" s="90" t="s">
        <v>395</v>
      </c>
      <c r="C73" s="99" t="s">
        <v>156</v>
      </c>
      <c r="D73" s="72" t="s">
        <v>157</v>
      </c>
      <c r="E73" s="4">
        <v>153</v>
      </c>
      <c r="F73" s="9"/>
      <c r="G73" s="9"/>
      <c r="H73" s="9"/>
      <c r="I73" s="9"/>
      <c r="J73" s="9"/>
      <c r="K73" s="9"/>
      <c r="M73" s="9"/>
      <c r="N73" s="9"/>
      <c r="O73" s="9"/>
      <c r="P73" s="9"/>
      <c r="Q73" s="9"/>
      <c r="R73" s="9"/>
      <c r="S73" s="4">
        <v>153</v>
      </c>
    </row>
    <row r="74" spans="1:19" ht="35.1" customHeight="1" thickBot="1" x14ac:dyDescent="0.25">
      <c r="A74" s="77"/>
      <c r="B74" s="118" t="s">
        <v>396</v>
      </c>
      <c r="C74" s="98"/>
      <c r="D74" s="169" t="s">
        <v>95</v>
      </c>
      <c r="E74" s="73"/>
      <c r="F74" s="315">
        <f t="shared" ref="F74:K74" si="6">SUM(F75:F125)</f>
        <v>0</v>
      </c>
      <c r="G74" s="315">
        <f t="shared" si="6"/>
        <v>0</v>
      </c>
      <c r="H74" s="315">
        <f t="shared" si="6"/>
        <v>0</v>
      </c>
      <c r="I74" s="315">
        <f t="shared" si="6"/>
        <v>0</v>
      </c>
      <c r="J74" s="315">
        <f t="shared" si="6"/>
        <v>0</v>
      </c>
      <c r="K74" s="315">
        <f t="shared" si="6"/>
        <v>0</v>
      </c>
      <c r="M74" s="315">
        <f t="shared" ref="M74:R74" si="7">SUM(M75:M125)</f>
        <v>0</v>
      </c>
      <c r="N74" s="315">
        <f t="shared" si="7"/>
        <v>0</v>
      </c>
      <c r="O74" s="315">
        <f t="shared" si="7"/>
        <v>0</v>
      </c>
      <c r="P74" s="315">
        <f t="shared" si="7"/>
        <v>0</v>
      </c>
      <c r="Q74" s="315">
        <f t="shared" si="7"/>
        <v>0</v>
      </c>
      <c r="R74" s="315">
        <f t="shared" si="7"/>
        <v>0</v>
      </c>
      <c r="S74" s="73"/>
    </row>
    <row r="75" spans="1:19" ht="15.95" customHeight="1" thickTop="1" x14ac:dyDescent="0.2">
      <c r="A75" s="77"/>
      <c r="B75" s="90" t="s">
        <v>396</v>
      </c>
      <c r="C75" s="99" t="s">
        <v>814</v>
      </c>
      <c r="D75" s="95" t="s">
        <v>158</v>
      </c>
      <c r="E75" s="4">
        <v>105</v>
      </c>
      <c r="F75" s="63"/>
      <c r="G75" s="63"/>
      <c r="H75" s="63"/>
      <c r="I75" s="63"/>
      <c r="J75" s="63"/>
      <c r="K75" s="63"/>
      <c r="M75" s="63"/>
      <c r="N75" s="63"/>
      <c r="O75" s="63"/>
      <c r="P75" s="63"/>
      <c r="Q75" s="63"/>
      <c r="R75" s="63"/>
      <c r="S75" s="4">
        <v>105</v>
      </c>
    </row>
    <row r="76" spans="1:19" s="340" customFormat="1" ht="15.95" customHeight="1" x14ac:dyDescent="0.2">
      <c r="A76" s="77"/>
      <c r="B76" s="90" t="s">
        <v>396</v>
      </c>
      <c r="C76" s="99" t="s">
        <v>444</v>
      </c>
      <c r="D76" s="72" t="s">
        <v>173</v>
      </c>
      <c r="E76" s="4">
        <v>106</v>
      </c>
      <c r="F76" s="63"/>
      <c r="G76" s="63"/>
      <c r="H76" s="63"/>
      <c r="I76" s="63"/>
      <c r="J76" s="63"/>
      <c r="K76" s="63"/>
      <c r="M76" s="63"/>
      <c r="N76" s="63"/>
      <c r="O76" s="63"/>
      <c r="P76" s="63"/>
      <c r="Q76" s="63"/>
      <c r="R76" s="63"/>
      <c r="S76" s="4">
        <v>106</v>
      </c>
    </row>
    <row r="77" spans="1:19" s="340" customFormat="1" ht="15.95" customHeight="1" x14ac:dyDescent="0.2">
      <c r="A77" s="77"/>
      <c r="B77" s="90" t="s">
        <v>396</v>
      </c>
      <c r="C77" s="99" t="s">
        <v>446</v>
      </c>
      <c r="D77" s="72" t="s">
        <v>175</v>
      </c>
      <c r="E77" s="4">
        <v>107</v>
      </c>
      <c r="F77" s="63"/>
      <c r="G77" s="63"/>
      <c r="H77" s="63"/>
      <c r="I77" s="63"/>
      <c r="J77" s="63"/>
      <c r="K77" s="63"/>
      <c r="M77" s="63"/>
      <c r="N77" s="63"/>
      <c r="O77" s="63"/>
      <c r="P77" s="63"/>
      <c r="Q77" s="63"/>
      <c r="R77" s="63"/>
      <c r="S77" s="4">
        <v>107</v>
      </c>
    </row>
    <row r="78" spans="1:19" s="340" customFormat="1" ht="15.95" customHeight="1" x14ac:dyDescent="0.2">
      <c r="A78" s="77"/>
      <c r="B78" s="90" t="s">
        <v>396</v>
      </c>
      <c r="C78" s="99" t="s">
        <v>435</v>
      </c>
      <c r="D78" s="72" t="s">
        <v>159</v>
      </c>
      <c r="E78" s="4">
        <v>108</v>
      </c>
      <c r="F78" s="63"/>
      <c r="G78" s="63"/>
      <c r="H78" s="63"/>
      <c r="I78" s="63"/>
      <c r="J78" s="63"/>
      <c r="K78" s="63"/>
      <c r="M78" s="63"/>
      <c r="N78" s="63"/>
      <c r="O78" s="63"/>
      <c r="P78" s="63"/>
      <c r="Q78" s="63"/>
      <c r="R78" s="63"/>
      <c r="S78" s="4">
        <v>108</v>
      </c>
    </row>
    <row r="79" spans="1:19" s="340" customFormat="1" ht="15.95" customHeight="1" x14ac:dyDescent="0.2">
      <c r="A79" s="77"/>
      <c r="B79" s="90" t="s">
        <v>396</v>
      </c>
      <c r="C79" s="99" t="s">
        <v>919</v>
      </c>
      <c r="D79" s="72" t="s">
        <v>160</v>
      </c>
      <c r="E79" s="4">
        <v>109</v>
      </c>
      <c r="F79" s="63"/>
      <c r="G79" s="63"/>
      <c r="H79" s="63"/>
      <c r="I79" s="63"/>
      <c r="J79" s="63"/>
      <c r="K79" s="63"/>
      <c r="M79" s="63"/>
      <c r="N79" s="63"/>
      <c r="O79" s="63"/>
      <c r="P79" s="63"/>
      <c r="Q79" s="63"/>
      <c r="R79" s="63"/>
      <c r="S79" s="4">
        <v>109</v>
      </c>
    </row>
    <row r="80" spans="1:19" s="340" customFormat="1" ht="15.95" customHeight="1" x14ac:dyDescent="0.2">
      <c r="A80" s="77"/>
      <c r="B80" s="90" t="s">
        <v>396</v>
      </c>
      <c r="C80" s="99" t="s">
        <v>815</v>
      </c>
      <c r="D80" s="95" t="s">
        <v>161</v>
      </c>
      <c r="E80" s="4">
        <v>175</v>
      </c>
      <c r="F80" s="63"/>
      <c r="G80" s="63"/>
      <c r="H80" s="63"/>
      <c r="I80" s="63"/>
      <c r="J80" s="63"/>
      <c r="K80" s="63"/>
      <c r="M80" s="63"/>
      <c r="N80" s="63"/>
      <c r="O80" s="63"/>
      <c r="P80" s="63"/>
      <c r="Q80" s="63"/>
      <c r="R80" s="63"/>
      <c r="S80" s="4">
        <v>175</v>
      </c>
    </row>
    <row r="81" spans="1:19" s="340" customFormat="1" ht="15.95" customHeight="1" x14ac:dyDescent="0.2">
      <c r="A81" s="77"/>
      <c r="B81" s="90" t="s">
        <v>396</v>
      </c>
      <c r="C81" s="99" t="s">
        <v>436</v>
      </c>
      <c r="D81" s="72" t="s">
        <v>162</v>
      </c>
      <c r="E81" s="4">
        <v>110</v>
      </c>
      <c r="F81" s="63"/>
      <c r="G81" s="63"/>
      <c r="H81" s="63"/>
      <c r="I81" s="63"/>
      <c r="J81" s="63"/>
      <c r="K81" s="63"/>
      <c r="M81" s="63"/>
      <c r="N81" s="63"/>
      <c r="O81" s="63"/>
      <c r="P81" s="63"/>
      <c r="Q81" s="63"/>
      <c r="R81" s="63"/>
      <c r="S81" s="4">
        <v>110</v>
      </c>
    </row>
    <row r="82" spans="1:19" s="340" customFormat="1" ht="15.95" customHeight="1" x14ac:dyDescent="0.2">
      <c r="A82" s="77"/>
      <c r="B82" s="90" t="s">
        <v>396</v>
      </c>
      <c r="C82" s="99" t="s">
        <v>437</v>
      </c>
      <c r="D82" s="72" t="s">
        <v>163</v>
      </c>
      <c r="E82" s="4">
        <v>111</v>
      </c>
      <c r="F82" s="63"/>
      <c r="G82" s="63"/>
      <c r="H82" s="63"/>
      <c r="I82" s="63"/>
      <c r="J82" s="63"/>
      <c r="K82" s="63"/>
      <c r="M82" s="63"/>
      <c r="N82" s="63"/>
      <c r="O82" s="63"/>
      <c r="P82" s="63"/>
      <c r="Q82" s="63"/>
      <c r="R82" s="63"/>
      <c r="S82" s="4">
        <v>111</v>
      </c>
    </row>
    <row r="83" spans="1:19" s="340" customFormat="1" ht="15.95" customHeight="1" x14ac:dyDescent="0.2">
      <c r="A83" s="77"/>
      <c r="B83" s="90" t="s">
        <v>396</v>
      </c>
      <c r="C83" s="99" t="s">
        <v>920</v>
      </c>
      <c r="D83" s="72" t="s">
        <v>170</v>
      </c>
      <c r="E83" s="4">
        <v>113</v>
      </c>
      <c r="F83" s="63"/>
      <c r="G83" s="63"/>
      <c r="H83" s="63"/>
      <c r="I83" s="63"/>
      <c r="J83" s="63"/>
      <c r="K83" s="63"/>
      <c r="M83" s="63"/>
      <c r="N83" s="63"/>
      <c r="O83" s="63"/>
      <c r="P83" s="63"/>
      <c r="Q83" s="63"/>
      <c r="R83" s="63"/>
      <c r="S83" s="4">
        <v>113</v>
      </c>
    </row>
    <row r="84" spans="1:19" s="340" customFormat="1" ht="15.95" customHeight="1" x14ac:dyDescent="0.2">
      <c r="A84" s="77"/>
      <c r="B84" s="90" t="s">
        <v>396</v>
      </c>
      <c r="C84" s="99" t="s">
        <v>443</v>
      </c>
      <c r="D84" s="72" t="s">
        <v>172</v>
      </c>
      <c r="E84" s="4">
        <v>112</v>
      </c>
      <c r="F84" s="63"/>
      <c r="G84" s="63"/>
      <c r="H84" s="63"/>
      <c r="I84" s="63"/>
      <c r="J84" s="63"/>
      <c r="K84" s="63"/>
      <c r="M84" s="63"/>
      <c r="N84" s="63"/>
      <c r="O84" s="63"/>
      <c r="P84" s="63"/>
      <c r="Q84" s="63"/>
      <c r="R84" s="63"/>
      <c r="S84" s="4">
        <v>112</v>
      </c>
    </row>
    <row r="85" spans="1:19" s="340" customFormat="1" ht="15.95" customHeight="1" x14ac:dyDescent="0.2">
      <c r="A85" s="77"/>
      <c r="B85" s="90" t="s">
        <v>396</v>
      </c>
      <c r="C85" s="99" t="s">
        <v>445</v>
      </c>
      <c r="D85" s="72" t="s">
        <v>174</v>
      </c>
      <c r="E85" s="4">
        <v>102</v>
      </c>
      <c r="F85" s="63"/>
      <c r="G85" s="63"/>
      <c r="H85" s="63"/>
      <c r="I85" s="63"/>
      <c r="J85" s="63"/>
      <c r="K85" s="63"/>
      <c r="M85" s="63"/>
      <c r="N85" s="63"/>
      <c r="O85" s="63"/>
      <c r="P85" s="63"/>
      <c r="Q85" s="63"/>
      <c r="R85" s="63"/>
      <c r="S85" s="4">
        <v>102</v>
      </c>
    </row>
    <row r="86" spans="1:19" s="340" customFormat="1" ht="15.95" customHeight="1" x14ac:dyDescent="0.2">
      <c r="A86" s="77"/>
      <c r="B86" s="90" t="s">
        <v>396</v>
      </c>
      <c r="C86" s="99" t="s">
        <v>447</v>
      </c>
      <c r="D86" s="72" t="s">
        <v>176</v>
      </c>
      <c r="E86" s="4">
        <v>114</v>
      </c>
      <c r="F86" s="63"/>
      <c r="G86" s="63"/>
      <c r="H86" s="63"/>
      <c r="I86" s="63"/>
      <c r="J86" s="63"/>
      <c r="K86" s="63"/>
      <c r="M86" s="63"/>
      <c r="N86" s="63"/>
      <c r="O86" s="63"/>
      <c r="P86" s="63"/>
      <c r="Q86" s="63"/>
      <c r="R86" s="63"/>
      <c r="S86" s="4">
        <v>114</v>
      </c>
    </row>
    <row r="87" spans="1:19" s="340" customFormat="1" ht="15.95" customHeight="1" x14ac:dyDescent="0.2">
      <c r="A87" s="77"/>
      <c r="B87" s="90" t="s">
        <v>396</v>
      </c>
      <c r="C87" s="99" t="s">
        <v>448</v>
      </c>
      <c r="D87" s="72" t="s">
        <v>177</v>
      </c>
      <c r="E87" s="4">
        <v>115</v>
      </c>
      <c r="F87" s="63"/>
      <c r="G87" s="63"/>
      <c r="H87" s="63"/>
      <c r="I87" s="63"/>
      <c r="J87" s="63"/>
      <c r="K87" s="63"/>
      <c r="M87" s="63"/>
      <c r="N87" s="63"/>
      <c r="O87" s="63"/>
      <c r="P87" s="63"/>
      <c r="Q87" s="63"/>
      <c r="R87" s="63"/>
      <c r="S87" s="4">
        <v>115</v>
      </c>
    </row>
    <row r="88" spans="1:19" s="340" customFormat="1" ht="15.95" customHeight="1" x14ac:dyDescent="0.2">
      <c r="A88" s="77"/>
      <c r="B88" s="90" t="s">
        <v>396</v>
      </c>
      <c r="C88" s="99" t="s">
        <v>449</v>
      </c>
      <c r="D88" s="72" t="s">
        <v>178</v>
      </c>
      <c r="E88" s="4">
        <v>116</v>
      </c>
      <c r="F88" s="63"/>
      <c r="G88" s="63"/>
      <c r="H88" s="63"/>
      <c r="I88" s="63"/>
      <c r="J88" s="63"/>
      <c r="K88" s="63"/>
      <c r="M88" s="63"/>
      <c r="N88" s="63"/>
      <c r="O88" s="63"/>
      <c r="P88" s="63"/>
      <c r="Q88" s="63"/>
      <c r="R88" s="63"/>
      <c r="S88" s="4">
        <v>116</v>
      </c>
    </row>
    <row r="89" spans="1:19" s="340" customFormat="1" ht="15.95" customHeight="1" x14ac:dyDescent="0.2">
      <c r="A89" s="77"/>
      <c r="B89" s="90" t="s">
        <v>396</v>
      </c>
      <c r="C89" s="99" t="s">
        <v>450</v>
      </c>
      <c r="D89" s="72" t="s">
        <v>179</v>
      </c>
      <c r="E89" s="4">
        <v>117</v>
      </c>
      <c r="F89" s="63"/>
      <c r="G89" s="63"/>
      <c r="H89" s="63"/>
      <c r="I89" s="63"/>
      <c r="J89" s="63"/>
      <c r="K89" s="63"/>
      <c r="M89" s="63"/>
      <c r="N89" s="63"/>
      <c r="O89" s="63"/>
      <c r="P89" s="63"/>
      <c r="Q89" s="63"/>
      <c r="R89" s="63"/>
      <c r="S89" s="4">
        <v>117</v>
      </c>
    </row>
    <row r="90" spans="1:19" s="340" customFormat="1" ht="15.95" customHeight="1" x14ac:dyDescent="0.2">
      <c r="A90" s="77"/>
      <c r="B90" s="90" t="s">
        <v>396</v>
      </c>
      <c r="C90" s="99" t="s">
        <v>451</v>
      </c>
      <c r="D90" s="72" t="s">
        <v>180</v>
      </c>
      <c r="E90" s="4">
        <v>118</v>
      </c>
      <c r="F90" s="63"/>
      <c r="G90" s="63"/>
      <c r="H90" s="63"/>
      <c r="I90" s="63"/>
      <c r="J90" s="63"/>
      <c r="K90" s="63"/>
      <c r="M90" s="63"/>
      <c r="N90" s="63"/>
      <c r="O90" s="63"/>
      <c r="P90" s="63"/>
      <c r="Q90" s="63"/>
      <c r="R90" s="63"/>
      <c r="S90" s="4">
        <v>118</v>
      </c>
    </row>
    <row r="91" spans="1:19" s="340" customFormat="1" ht="15.95" customHeight="1" x14ac:dyDescent="0.2">
      <c r="A91" s="77"/>
      <c r="B91" s="90" t="s">
        <v>396</v>
      </c>
      <c r="C91" s="99" t="s">
        <v>438</v>
      </c>
      <c r="D91" s="72" t="s">
        <v>164</v>
      </c>
      <c r="E91" s="4">
        <v>119</v>
      </c>
      <c r="F91" s="63"/>
      <c r="G91" s="63"/>
      <c r="H91" s="63"/>
      <c r="I91" s="63"/>
      <c r="J91" s="63"/>
      <c r="K91" s="63"/>
      <c r="M91" s="63"/>
      <c r="N91" s="63"/>
      <c r="O91" s="63"/>
      <c r="P91" s="63"/>
      <c r="Q91" s="63"/>
      <c r="R91" s="63"/>
      <c r="S91" s="4">
        <v>119</v>
      </c>
    </row>
    <row r="92" spans="1:19" s="340" customFormat="1" ht="15.95" customHeight="1" x14ac:dyDescent="0.2">
      <c r="A92" s="77"/>
      <c r="B92" s="90" t="s">
        <v>396</v>
      </c>
      <c r="C92" s="99" t="s">
        <v>439</v>
      </c>
      <c r="D92" s="72" t="s">
        <v>165</v>
      </c>
      <c r="E92" s="4">
        <v>120</v>
      </c>
      <c r="F92" s="63"/>
      <c r="G92" s="63"/>
      <c r="H92" s="63"/>
      <c r="I92" s="63"/>
      <c r="J92" s="63"/>
      <c r="K92" s="63"/>
      <c r="M92" s="63"/>
      <c r="N92" s="63"/>
      <c r="O92" s="63"/>
      <c r="P92" s="63"/>
      <c r="Q92" s="63"/>
      <c r="R92" s="63"/>
      <c r="S92" s="4">
        <v>120</v>
      </c>
    </row>
    <row r="93" spans="1:19" s="340" customFormat="1" ht="15.95" customHeight="1" x14ac:dyDescent="0.2">
      <c r="A93" s="77"/>
      <c r="B93" s="90" t="s">
        <v>396</v>
      </c>
      <c r="C93" s="99" t="s">
        <v>452</v>
      </c>
      <c r="D93" s="72" t="s">
        <v>181</v>
      </c>
      <c r="E93" s="4">
        <v>121</v>
      </c>
      <c r="F93" s="63"/>
      <c r="G93" s="63"/>
      <c r="H93" s="63"/>
      <c r="I93" s="63"/>
      <c r="J93" s="63"/>
      <c r="K93" s="63"/>
      <c r="M93" s="63"/>
      <c r="N93" s="63"/>
      <c r="O93" s="63"/>
      <c r="P93" s="63"/>
      <c r="Q93" s="63"/>
      <c r="R93" s="63"/>
      <c r="S93" s="4">
        <v>121</v>
      </c>
    </row>
    <row r="94" spans="1:19" s="340" customFormat="1" ht="15.95" customHeight="1" x14ac:dyDescent="0.2">
      <c r="A94" s="77"/>
      <c r="B94" s="90" t="s">
        <v>396</v>
      </c>
      <c r="C94" s="99" t="s">
        <v>816</v>
      </c>
      <c r="D94" s="95" t="s">
        <v>168</v>
      </c>
      <c r="E94" s="4">
        <v>122</v>
      </c>
      <c r="F94" s="63"/>
      <c r="G94" s="63"/>
      <c r="H94" s="63"/>
      <c r="I94" s="63"/>
      <c r="J94" s="63"/>
      <c r="K94" s="63"/>
      <c r="M94" s="63"/>
      <c r="N94" s="63"/>
      <c r="O94" s="63"/>
      <c r="P94" s="63"/>
      <c r="Q94" s="63"/>
      <c r="R94" s="63"/>
      <c r="S94" s="4">
        <v>122</v>
      </c>
    </row>
    <row r="95" spans="1:19" s="340" customFormat="1" ht="15.95" customHeight="1" x14ac:dyDescent="0.2">
      <c r="A95" s="77"/>
      <c r="B95" s="90" t="s">
        <v>396</v>
      </c>
      <c r="C95" s="99" t="s">
        <v>442</v>
      </c>
      <c r="D95" s="72" t="s">
        <v>169</v>
      </c>
      <c r="E95" s="4">
        <v>123</v>
      </c>
      <c r="F95" s="63"/>
      <c r="G95" s="63"/>
      <c r="H95" s="63"/>
      <c r="I95" s="63"/>
      <c r="J95" s="63"/>
      <c r="K95" s="63"/>
      <c r="M95" s="63"/>
      <c r="N95" s="63"/>
      <c r="O95" s="63"/>
      <c r="P95" s="63"/>
      <c r="Q95" s="63"/>
      <c r="R95" s="63"/>
      <c r="S95" s="4">
        <v>123</v>
      </c>
    </row>
    <row r="96" spans="1:19" s="340" customFormat="1" ht="15.95" customHeight="1" x14ac:dyDescent="0.2">
      <c r="A96" s="77"/>
      <c r="B96" s="90" t="s">
        <v>396</v>
      </c>
      <c r="C96" s="99" t="s">
        <v>817</v>
      </c>
      <c r="D96" s="95" t="s">
        <v>171</v>
      </c>
      <c r="E96" s="4">
        <v>155</v>
      </c>
      <c r="F96" s="63"/>
      <c r="G96" s="63"/>
      <c r="H96" s="63"/>
      <c r="I96" s="63"/>
      <c r="J96" s="63"/>
      <c r="K96" s="63"/>
      <c r="M96" s="63"/>
      <c r="N96" s="63"/>
      <c r="O96" s="63"/>
      <c r="P96" s="63"/>
      <c r="Q96" s="63"/>
      <c r="R96" s="63"/>
      <c r="S96" s="4">
        <v>155</v>
      </c>
    </row>
    <row r="97" spans="1:19" s="340" customFormat="1" ht="15.95" customHeight="1" x14ac:dyDescent="0.2">
      <c r="A97" s="77"/>
      <c r="B97" s="90" t="s">
        <v>396</v>
      </c>
      <c r="C97" s="99" t="s">
        <v>453</v>
      </c>
      <c r="D97" s="72" t="s">
        <v>182</v>
      </c>
      <c r="E97" s="4">
        <v>124</v>
      </c>
      <c r="F97" s="63"/>
      <c r="G97" s="63"/>
      <c r="H97" s="63"/>
      <c r="I97" s="63"/>
      <c r="J97" s="63"/>
      <c r="K97" s="63"/>
      <c r="M97" s="63"/>
      <c r="N97" s="63"/>
      <c r="O97" s="63"/>
      <c r="P97" s="63"/>
      <c r="Q97" s="63"/>
      <c r="R97" s="63"/>
      <c r="S97" s="4">
        <v>124</v>
      </c>
    </row>
    <row r="98" spans="1:19" s="340" customFormat="1" ht="15.95" customHeight="1" x14ac:dyDescent="0.2">
      <c r="A98" s="77"/>
      <c r="B98" s="90" t="s">
        <v>396</v>
      </c>
      <c r="C98" s="99" t="s">
        <v>345</v>
      </c>
      <c r="D98" s="72" t="s">
        <v>183</v>
      </c>
      <c r="E98" s="4">
        <v>125</v>
      </c>
      <c r="F98" s="63"/>
      <c r="G98" s="63"/>
      <c r="H98" s="63"/>
      <c r="I98" s="63"/>
      <c r="J98" s="63"/>
      <c r="K98" s="63"/>
      <c r="M98" s="63"/>
      <c r="N98" s="63"/>
      <c r="O98" s="63"/>
      <c r="P98" s="63"/>
      <c r="Q98" s="63"/>
      <c r="R98" s="63"/>
      <c r="S98" s="4">
        <v>125</v>
      </c>
    </row>
    <row r="99" spans="1:19" s="340" customFormat="1" ht="15.95" customHeight="1" x14ac:dyDescent="0.2">
      <c r="A99" s="77"/>
      <c r="B99" s="90" t="s">
        <v>396</v>
      </c>
      <c r="C99" s="99" t="s">
        <v>454</v>
      </c>
      <c r="D99" s="72" t="s">
        <v>184</v>
      </c>
      <c r="E99" s="4">
        <v>127</v>
      </c>
      <c r="F99" s="63"/>
      <c r="G99" s="63"/>
      <c r="H99" s="63"/>
      <c r="I99" s="63"/>
      <c r="J99" s="63"/>
      <c r="K99" s="63"/>
      <c r="M99" s="63"/>
      <c r="N99" s="63"/>
      <c r="O99" s="63"/>
      <c r="P99" s="63"/>
      <c r="Q99" s="63"/>
      <c r="R99" s="63"/>
      <c r="S99" s="4">
        <v>127</v>
      </c>
    </row>
    <row r="100" spans="1:19" s="340" customFormat="1" ht="15.95" customHeight="1" x14ac:dyDescent="0.2">
      <c r="A100" s="77"/>
      <c r="B100" s="90" t="s">
        <v>396</v>
      </c>
      <c r="C100" s="99" t="s">
        <v>455</v>
      </c>
      <c r="D100" s="72" t="s">
        <v>185</v>
      </c>
      <c r="E100" s="4">
        <v>128</v>
      </c>
      <c r="F100" s="63"/>
      <c r="G100" s="63"/>
      <c r="H100" s="63"/>
      <c r="I100" s="63"/>
      <c r="J100" s="63"/>
      <c r="K100" s="63"/>
      <c r="M100" s="63"/>
      <c r="N100" s="63"/>
      <c r="O100" s="63"/>
      <c r="P100" s="63"/>
      <c r="Q100" s="63"/>
      <c r="R100" s="63"/>
      <c r="S100" s="4">
        <v>128</v>
      </c>
    </row>
    <row r="101" spans="1:19" s="340" customFormat="1" ht="15.95" customHeight="1" x14ac:dyDescent="0.2">
      <c r="A101" s="77"/>
      <c r="B101" s="90" t="s">
        <v>396</v>
      </c>
      <c r="C101" s="99" t="s">
        <v>456</v>
      </c>
      <c r="D101" s="72" t="s">
        <v>186</v>
      </c>
      <c r="E101" s="4">
        <v>129</v>
      </c>
      <c r="F101" s="63"/>
      <c r="G101" s="63"/>
      <c r="H101" s="63"/>
      <c r="I101" s="63"/>
      <c r="J101" s="63"/>
      <c r="K101" s="63"/>
      <c r="M101" s="63"/>
      <c r="N101" s="63"/>
      <c r="O101" s="63"/>
      <c r="P101" s="63"/>
      <c r="Q101" s="63"/>
      <c r="R101" s="63"/>
      <c r="S101" s="4">
        <v>129</v>
      </c>
    </row>
    <row r="102" spans="1:19" s="340" customFormat="1" ht="15.95" customHeight="1" x14ac:dyDescent="0.2">
      <c r="A102" s="77"/>
      <c r="B102" s="90" t="s">
        <v>396</v>
      </c>
      <c r="C102" s="99" t="s">
        <v>457</v>
      </c>
      <c r="D102" s="72" t="s">
        <v>187</v>
      </c>
      <c r="E102" s="4">
        <v>131</v>
      </c>
      <c r="F102" s="63"/>
      <c r="G102" s="63"/>
      <c r="H102" s="63"/>
      <c r="I102" s="63"/>
      <c r="J102" s="63"/>
      <c r="K102" s="63"/>
      <c r="M102" s="63"/>
      <c r="N102" s="63"/>
      <c r="O102" s="63"/>
      <c r="P102" s="63"/>
      <c r="Q102" s="63"/>
      <c r="R102" s="63"/>
      <c r="S102" s="4">
        <v>131</v>
      </c>
    </row>
    <row r="103" spans="1:19" s="340" customFormat="1" ht="15.95" customHeight="1" x14ac:dyDescent="0.2">
      <c r="A103" s="77"/>
      <c r="B103" s="90" t="s">
        <v>396</v>
      </c>
      <c r="C103" s="99" t="s">
        <v>818</v>
      </c>
      <c r="D103" s="95" t="s">
        <v>188</v>
      </c>
      <c r="E103" s="4">
        <v>132</v>
      </c>
      <c r="F103" s="63"/>
      <c r="G103" s="63"/>
      <c r="H103" s="63"/>
      <c r="I103" s="63"/>
      <c r="J103" s="63"/>
      <c r="K103" s="63"/>
      <c r="M103" s="63"/>
      <c r="N103" s="63"/>
      <c r="O103" s="63"/>
      <c r="P103" s="63"/>
      <c r="Q103" s="63"/>
      <c r="R103" s="63"/>
      <c r="S103" s="4">
        <v>132</v>
      </c>
    </row>
    <row r="104" spans="1:19" s="340" customFormat="1" ht="15.95" customHeight="1" x14ac:dyDescent="0.2">
      <c r="A104" s="77"/>
      <c r="B104" s="90" t="s">
        <v>396</v>
      </c>
      <c r="C104" s="99" t="s">
        <v>458</v>
      </c>
      <c r="D104" s="72" t="s">
        <v>189</v>
      </c>
      <c r="E104" s="4">
        <v>133</v>
      </c>
      <c r="F104" s="63"/>
      <c r="G104" s="63"/>
      <c r="H104" s="63"/>
      <c r="I104" s="63"/>
      <c r="J104" s="63"/>
      <c r="K104" s="63"/>
      <c r="M104" s="63"/>
      <c r="N104" s="63"/>
      <c r="O104" s="63"/>
      <c r="P104" s="63"/>
      <c r="Q104" s="63"/>
      <c r="R104" s="63"/>
      <c r="S104" s="4">
        <v>133</v>
      </c>
    </row>
    <row r="105" spans="1:19" s="340" customFormat="1" ht="15.95" customHeight="1" x14ac:dyDescent="0.2">
      <c r="A105" s="77"/>
      <c r="B105" s="90" t="s">
        <v>396</v>
      </c>
      <c r="C105" s="99" t="s">
        <v>459</v>
      </c>
      <c r="D105" s="72" t="s">
        <v>190</v>
      </c>
      <c r="E105" s="4">
        <v>134</v>
      </c>
      <c r="F105" s="63"/>
      <c r="G105" s="63"/>
      <c r="H105" s="63"/>
      <c r="I105" s="63"/>
      <c r="J105" s="63"/>
      <c r="K105" s="63"/>
      <c r="M105" s="63"/>
      <c r="N105" s="63"/>
      <c r="O105" s="63"/>
      <c r="P105" s="63"/>
      <c r="Q105" s="63"/>
      <c r="R105" s="63"/>
      <c r="S105" s="4">
        <v>134</v>
      </c>
    </row>
    <row r="106" spans="1:19" s="340" customFormat="1" ht="15.95" customHeight="1" x14ac:dyDescent="0.2">
      <c r="A106" s="77"/>
      <c r="B106" s="90" t="s">
        <v>396</v>
      </c>
      <c r="C106" s="99" t="s">
        <v>460</v>
      </c>
      <c r="D106" s="72" t="s">
        <v>191</v>
      </c>
      <c r="E106" s="4">
        <v>135</v>
      </c>
      <c r="F106" s="63"/>
      <c r="G106" s="63"/>
      <c r="H106" s="63"/>
      <c r="I106" s="63"/>
      <c r="J106" s="63"/>
      <c r="K106" s="63"/>
      <c r="M106" s="63"/>
      <c r="N106" s="63"/>
      <c r="O106" s="63"/>
      <c r="P106" s="63"/>
      <c r="Q106" s="63"/>
      <c r="R106" s="63"/>
      <c r="S106" s="4">
        <v>135</v>
      </c>
    </row>
    <row r="107" spans="1:19" s="340" customFormat="1" ht="15.95" customHeight="1" x14ac:dyDescent="0.2">
      <c r="A107" s="77"/>
      <c r="B107" s="90" t="s">
        <v>396</v>
      </c>
      <c r="C107" s="99" t="s">
        <v>74</v>
      </c>
      <c r="D107" s="72" t="s">
        <v>75</v>
      </c>
      <c r="E107" s="4">
        <v>136</v>
      </c>
      <c r="F107" s="63"/>
      <c r="G107" s="63"/>
      <c r="H107" s="63"/>
      <c r="I107" s="63"/>
      <c r="J107" s="63"/>
      <c r="K107" s="63"/>
      <c r="M107" s="63"/>
      <c r="N107" s="63"/>
      <c r="O107" s="63"/>
      <c r="P107" s="63"/>
      <c r="Q107" s="63"/>
      <c r="R107" s="63"/>
      <c r="S107" s="4">
        <v>136</v>
      </c>
    </row>
    <row r="108" spans="1:19" s="340" customFormat="1" ht="15.95" customHeight="1" x14ac:dyDescent="0.2">
      <c r="A108" s="77"/>
      <c r="B108" s="90" t="s">
        <v>396</v>
      </c>
      <c r="C108" s="99" t="s">
        <v>461</v>
      </c>
      <c r="D108" s="72" t="s">
        <v>192</v>
      </c>
      <c r="E108" s="4">
        <v>138</v>
      </c>
      <c r="F108" s="63"/>
      <c r="G108" s="63"/>
      <c r="H108" s="63"/>
      <c r="I108" s="63"/>
      <c r="J108" s="63"/>
      <c r="K108" s="63"/>
      <c r="M108" s="63"/>
      <c r="N108" s="63"/>
      <c r="O108" s="63"/>
      <c r="P108" s="63"/>
      <c r="Q108" s="63"/>
      <c r="R108" s="63"/>
      <c r="S108" s="4">
        <v>138</v>
      </c>
    </row>
    <row r="109" spans="1:19" s="340" customFormat="1" ht="15.95" customHeight="1" x14ac:dyDescent="0.2">
      <c r="A109" s="77"/>
      <c r="B109" s="90" t="s">
        <v>396</v>
      </c>
      <c r="C109" s="99" t="s">
        <v>462</v>
      </c>
      <c r="D109" s="72" t="s">
        <v>193</v>
      </c>
      <c r="E109" s="4">
        <v>139</v>
      </c>
      <c r="F109" s="63"/>
      <c r="G109" s="63"/>
      <c r="H109" s="63"/>
      <c r="I109" s="63"/>
      <c r="J109" s="63"/>
      <c r="K109" s="63"/>
      <c r="M109" s="63"/>
      <c r="N109" s="63"/>
      <c r="O109" s="63"/>
      <c r="P109" s="63"/>
      <c r="Q109" s="63"/>
      <c r="R109" s="63"/>
      <c r="S109" s="4">
        <v>139</v>
      </c>
    </row>
    <row r="110" spans="1:19" s="340" customFormat="1" ht="15.95" customHeight="1" x14ac:dyDescent="0.2">
      <c r="A110" s="77"/>
      <c r="B110" s="90" t="s">
        <v>396</v>
      </c>
      <c r="C110" s="99" t="s">
        <v>463</v>
      </c>
      <c r="D110" s="72" t="s">
        <v>194</v>
      </c>
      <c r="E110" s="4">
        <v>141</v>
      </c>
      <c r="F110" s="63"/>
      <c r="G110" s="63"/>
      <c r="H110" s="63"/>
      <c r="I110" s="63"/>
      <c r="J110" s="63"/>
      <c r="K110" s="63"/>
      <c r="M110" s="63"/>
      <c r="N110" s="63"/>
      <c r="O110" s="63"/>
      <c r="P110" s="63"/>
      <c r="Q110" s="63"/>
      <c r="R110" s="63"/>
      <c r="S110" s="4">
        <v>141</v>
      </c>
    </row>
    <row r="111" spans="1:19" s="340" customFormat="1" ht="15.95" customHeight="1" x14ac:dyDescent="0.2">
      <c r="A111" s="77"/>
      <c r="B111" s="90" t="s">
        <v>396</v>
      </c>
      <c r="C111" s="99" t="s">
        <v>464</v>
      </c>
      <c r="D111" s="72" t="s">
        <v>195</v>
      </c>
      <c r="E111" s="4">
        <v>142</v>
      </c>
      <c r="F111" s="63"/>
      <c r="G111" s="63"/>
      <c r="H111" s="63"/>
      <c r="I111" s="63"/>
      <c r="J111" s="63"/>
      <c r="K111" s="63"/>
      <c r="M111" s="63"/>
      <c r="N111" s="63"/>
      <c r="O111" s="63"/>
      <c r="P111" s="63"/>
      <c r="Q111" s="63"/>
      <c r="R111" s="63"/>
      <c r="S111" s="4">
        <v>142</v>
      </c>
    </row>
    <row r="112" spans="1:19" s="340" customFormat="1" ht="15.95" customHeight="1" x14ac:dyDescent="0.2">
      <c r="A112" s="77"/>
      <c r="B112" s="90" t="s">
        <v>396</v>
      </c>
      <c r="C112" s="99" t="s">
        <v>819</v>
      </c>
      <c r="D112" s="95" t="s">
        <v>196</v>
      </c>
      <c r="E112" s="4">
        <v>143</v>
      </c>
      <c r="F112" s="63"/>
      <c r="G112" s="63"/>
      <c r="H112" s="63"/>
      <c r="I112" s="63"/>
      <c r="J112" s="63"/>
      <c r="K112" s="63"/>
      <c r="M112" s="63"/>
      <c r="N112" s="63"/>
      <c r="O112" s="63"/>
      <c r="P112" s="63"/>
      <c r="Q112" s="63"/>
      <c r="R112" s="63"/>
      <c r="S112" s="4">
        <v>143</v>
      </c>
    </row>
    <row r="113" spans="1:19" s="340" customFormat="1" ht="15.95" customHeight="1" x14ac:dyDescent="0.2">
      <c r="A113" s="77"/>
      <c r="B113" s="90" t="s">
        <v>396</v>
      </c>
      <c r="C113" s="99" t="s">
        <v>465</v>
      </c>
      <c r="D113" s="72" t="s">
        <v>197</v>
      </c>
      <c r="E113" s="4">
        <v>144</v>
      </c>
      <c r="F113" s="63"/>
      <c r="G113" s="63"/>
      <c r="H113" s="63"/>
      <c r="I113" s="63"/>
      <c r="J113" s="63"/>
      <c r="K113" s="63"/>
      <c r="M113" s="63"/>
      <c r="N113" s="63"/>
      <c r="O113" s="63"/>
      <c r="P113" s="63"/>
      <c r="Q113" s="63"/>
      <c r="R113" s="63"/>
      <c r="S113" s="4">
        <v>144</v>
      </c>
    </row>
    <row r="114" spans="1:19" s="340" customFormat="1" ht="15.95" customHeight="1" x14ac:dyDescent="0.2">
      <c r="A114" s="77"/>
      <c r="B114" s="90" t="s">
        <v>396</v>
      </c>
      <c r="C114" s="99" t="s">
        <v>466</v>
      </c>
      <c r="D114" s="72" t="s">
        <v>198</v>
      </c>
      <c r="E114" s="4">
        <v>145</v>
      </c>
      <c r="F114" s="63"/>
      <c r="G114" s="63"/>
      <c r="H114" s="63"/>
      <c r="I114" s="63"/>
      <c r="J114" s="63"/>
      <c r="K114" s="63"/>
      <c r="M114" s="63"/>
      <c r="N114" s="63"/>
      <c r="O114" s="63"/>
      <c r="P114" s="63"/>
      <c r="Q114" s="63"/>
      <c r="R114" s="63"/>
      <c r="S114" s="4">
        <v>145</v>
      </c>
    </row>
    <row r="115" spans="1:19" s="340" customFormat="1" ht="15.95" customHeight="1" x14ac:dyDescent="0.2">
      <c r="A115" s="77"/>
      <c r="B115" s="90" t="s">
        <v>396</v>
      </c>
      <c r="C115" s="99" t="s">
        <v>467</v>
      </c>
      <c r="D115" s="72" t="s">
        <v>199</v>
      </c>
      <c r="E115" s="4">
        <v>146</v>
      </c>
      <c r="F115" s="63"/>
      <c r="G115" s="63"/>
      <c r="H115" s="63"/>
      <c r="I115" s="63"/>
      <c r="J115" s="63"/>
      <c r="K115" s="63"/>
      <c r="M115" s="63"/>
      <c r="N115" s="63"/>
      <c r="O115" s="63"/>
      <c r="P115" s="63"/>
      <c r="Q115" s="63"/>
      <c r="R115" s="63"/>
      <c r="S115" s="4">
        <v>146</v>
      </c>
    </row>
    <row r="116" spans="1:19" s="340" customFormat="1" ht="15.95" customHeight="1" x14ac:dyDescent="0.2">
      <c r="A116" s="77"/>
      <c r="B116" s="90" t="s">
        <v>396</v>
      </c>
      <c r="C116" s="99" t="s">
        <v>820</v>
      </c>
      <c r="D116" s="95" t="s">
        <v>200</v>
      </c>
      <c r="E116" s="4">
        <v>140</v>
      </c>
      <c r="F116" s="63"/>
      <c r="G116" s="63"/>
      <c r="H116" s="63"/>
      <c r="I116" s="63"/>
      <c r="J116" s="63"/>
      <c r="K116" s="63"/>
      <c r="M116" s="63"/>
      <c r="N116" s="63"/>
      <c r="O116" s="63"/>
      <c r="P116" s="63"/>
      <c r="Q116" s="63"/>
      <c r="R116" s="63"/>
      <c r="S116" s="4">
        <v>140</v>
      </c>
    </row>
    <row r="117" spans="1:19" s="340" customFormat="1" ht="15.95" customHeight="1" x14ac:dyDescent="0.2">
      <c r="A117" s="77"/>
      <c r="B117" s="90" t="s">
        <v>396</v>
      </c>
      <c r="C117" s="99" t="s">
        <v>921</v>
      </c>
      <c r="D117" s="76" t="s">
        <v>76</v>
      </c>
      <c r="E117" s="4">
        <v>148</v>
      </c>
      <c r="F117" s="63"/>
      <c r="G117" s="63"/>
      <c r="H117" s="63"/>
      <c r="I117" s="63"/>
      <c r="J117" s="63"/>
      <c r="K117" s="63"/>
      <c r="M117" s="63"/>
      <c r="N117" s="63"/>
      <c r="O117" s="63"/>
      <c r="P117" s="63"/>
      <c r="Q117" s="63"/>
      <c r="R117" s="63"/>
      <c r="S117" s="4">
        <v>148</v>
      </c>
    </row>
    <row r="118" spans="1:19" s="340" customFormat="1" ht="15.95" customHeight="1" x14ac:dyDescent="0.2">
      <c r="A118" s="77"/>
      <c r="B118" s="90" t="s">
        <v>396</v>
      </c>
      <c r="C118" s="99" t="s">
        <v>468</v>
      </c>
      <c r="D118" s="72" t="s">
        <v>201</v>
      </c>
      <c r="E118" s="4">
        <v>147</v>
      </c>
      <c r="F118" s="63"/>
      <c r="G118" s="63"/>
      <c r="H118" s="63"/>
      <c r="I118" s="63"/>
      <c r="J118" s="63"/>
      <c r="K118" s="63"/>
      <c r="M118" s="63"/>
      <c r="N118" s="63"/>
      <c r="O118" s="63"/>
      <c r="P118" s="63"/>
      <c r="Q118" s="63"/>
      <c r="R118" s="63"/>
      <c r="S118" s="4">
        <v>147</v>
      </c>
    </row>
    <row r="119" spans="1:19" s="340" customFormat="1" ht="15.95" customHeight="1" x14ac:dyDescent="0.2">
      <c r="A119" s="77"/>
      <c r="B119" s="90" t="s">
        <v>396</v>
      </c>
      <c r="C119" s="99" t="s">
        <v>531</v>
      </c>
      <c r="D119" s="72" t="s">
        <v>530</v>
      </c>
      <c r="E119" s="4">
        <v>157</v>
      </c>
      <c r="F119" s="63"/>
      <c r="G119" s="63"/>
      <c r="H119" s="63"/>
      <c r="I119" s="63"/>
      <c r="J119" s="63"/>
      <c r="K119" s="63"/>
      <c r="M119" s="63"/>
      <c r="N119" s="63"/>
      <c r="O119" s="63"/>
      <c r="P119" s="63"/>
      <c r="Q119" s="63"/>
      <c r="R119" s="63"/>
      <c r="S119" s="4">
        <v>157</v>
      </c>
    </row>
    <row r="120" spans="1:19" s="340" customFormat="1" ht="15.95" customHeight="1" x14ac:dyDescent="0.2">
      <c r="A120" s="77"/>
      <c r="B120" s="90" t="s">
        <v>396</v>
      </c>
      <c r="C120" s="99" t="s">
        <v>1213</v>
      </c>
      <c r="D120" s="72" t="s">
        <v>202</v>
      </c>
      <c r="E120" s="4">
        <v>149</v>
      </c>
      <c r="F120" s="63"/>
      <c r="G120" s="63"/>
      <c r="H120" s="63"/>
      <c r="I120" s="63"/>
      <c r="J120" s="63"/>
      <c r="K120" s="63"/>
      <c r="M120" s="63"/>
      <c r="N120" s="63"/>
      <c r="O120" s="63"/>
      <c r="P120" s="63"/>
      <c r="Q120" s="63"/>
      <c r="R120" s="63"/>
      <c r="S120" s="4">
        <v>149</v>
      </c>
    </row>
    <row r="121" spans="1:19" s="340" customFormat="1" ht="15.95" customHeight="1" x14ac:dyDescent="0.2">
      <c r="A121" s="77"/>
      <c r="B121" s="90" t="s">
        <v>396</v>
      </c>
      <c r="C121" s="99" t="s">
        <v>821</v>
      </c>
      <c r="D121" s="95" t="s">
        <v>203</v>
      </c>
      <c r="E121" s="4">
        <v>150</v>
      </c>
      <c r="F121" s="63"/>
      <c r="G121" s="63"/>
      <c r="H121" s="63"/>
      <c r="I121" s="63"/>
      <c r="J121" s="63"/>
      <c r="K121" s="63"/>
      <c r="M121" s="63"/>
      <c r="N121" s="63"/>
      <c r="O121" s="63"/>
      <c r="P121" s="63"/>
      <c r="Q121" s="63"/>
      <c r="R121" s="63"/>
      <c r="S121" s="4">
        <v>150</v>
      </c>
    </row>
    <row r="122" spans="1:19" s="340" customFormat="1" ht="15.95" customHeight="1" x14ac:dyDescent="0.2">
      <c r="A122" s="77"/>
      <c r="B122" s="90" t="s">
        <v>396</v>
      </c>
      <c r="C122" s="99" t="s">
        <v>469</v>
      </c>
      <c r="D122" s="72" t="s">
        <v>204</v>
      </c>
      <c r="E122" s="4">
        <v>151</v>
      </c>
      <c r="F122" s="63"/>
      <c r="G122" s="63"/>
      <c r="H122" s="63"/>
      <c r="I122" s="63"/>
      <c r="J122" s="63"/>
      <c r="K122" s="63"/>
      <c r="M122" s="63"/>
      <c r="N122" s="63"/>
      <c r="O122" s="63"/>
      <c r="P122" s="63"/>
      <c r="Q122" s="63"/>
      <c r="R122" s="63"/>
      <c r="S122" s="4">
        <v>151</v>
      </c>
    </row>
    <row r="123" spans="1:19" s="340" customFormat="1" ht="15.95" customHeight="1" x14ac:dyDescent="0.2">
      <c r="A123" s="77"/>
      <c r="B123" s="90" t="s">
        <v>396</v>
      </c>
      <c r="C123" s="99" t="s">
        <v>441</v>
      </c>
      <c r="D123" s="72" t="s">
        <v>167</v>
      </c>
      <c r="E123" s="4">
        <v>152</v>
      </c>
      <c r="F123" s="63"/>
      <c r="G123" s="63"/>
      <c r="H123" s="63"/>
      <c r="I123" s="63"/>
      <c r="J123" s="63"/>
      <c r="K123" s="63"/>
      <c r="M123" s="63"/>
      <c r="N123" s="63"/>
      <c r="O123" s="63"/>
      <c r="P123" s="63"/>
      <c r="Q123" s="63"/>
      <c r="R123" s="63"/>
      <c r="S123" s="4">
        <v>152</v>
      </c>
    </row>
    <row r="124" spans="1:19" s="340" customFormat="1" ht="15.95" customHeight="1" x14ac:dyDescent="0.2">
      <c r="A124" s="77"/>
      <c r="B124" s="90" t="s">
        <v>396</v>
      </c>
      <c r="C124" s="99" t="s">
        <v>470</v>
      </c>
      <c r="D124" s="72" t="s">
        <v>205</v>
      </c>
      <c r="E124" s="4">
        <v>154</v>
      </c>
      <c r="F124" s="63"/>
      <c r="G124" s="63"/>
      <c r="H124" s="63"/>
      <c r="I124" s="63"/>
      <c r="J124" s="63"/>
      <c r="K124" s="63"/>
      <c r="M124" s="63"/>
      <c r="N124" s="63"/>
      <c r="O124" s="63"/>
      <c r="P124" s="63"/>
      <c r="Q124" s="63"/>
      <c r="R124" s="63"/>
      <c r="S124" s="4">
        <v>154</v>
      </c>
    </row>
    <row r="125" spans="1:19" ht="15.95" customHeight="1" x14ac:dyDescent="0.2">
      <c r="A125" s="77"/>
      <c r="B125" s="90" t="s">
        <v>396</v>
      </c>
      <c r="C125" s="99" t="s">
        <v>440</v>
      </c>
      <c r="D125" s="72" t="s">
        <v>166</v>
      </c>
      <c r="E125" s="4">
        <v>156</v>
      </c>
      <c r="F125" s="63"/>
      <c r="G125" s="63"/>
      <c r="H125" s="63"/>
      <c r="I125" s="63"/>
      <c r="J125" s="63"/>
      <c r="K125" s="63"/>
      <c r="M125" s="63"/>
      <c r="N125" s="63"/>
      <c r="O125" s="63"/>
      <c r="P125" s="63"/>
      <c r="Q125" s="63"/>
      <c r="R125" s="63"/>
      <c r="S125" s="4">
        <v>156</v>
      </c>
    </row>
    <row r="126" spans="1:19" ht="35.1" customHeight="1" thickBot="1" x14ac:dyDescent="0.25">
      <c r="A126" s="77"/>
      <c r="B126" s="113" t="s">
        <v>402</v>
      </c>
      <c r="C126" s="108"/>
      <c r="D126" s="109" t="s">
        <v>119</v>
      </c>
      <c r="E126" s="8"/>
      <c r="F126" s="315">
        <f t="shared" ref="F126:K126" si="8">SUM(F127,F131,F164)</f>
        <v>0</v>
      </c>
      <c r="G126" s="315">
        <f t="shared" si="8"/>
        <v>0</v>
      </c>
      <c r="H126" s="315">
        <f t="shared" si="8"/>
        <v>0</v>
      </c>
      <c r="I126" s="315">
        <f t="shared" si="8"/>
        <v>0</v>
      </c>
      <c r="J126" s="315">
        <f t="shared" si="8"/>
        <v>0</v>
      </c>
      <c r="K126" s="315">
        <f t="shared" si="8"/>
        <v>0</v>
      </c>
      <c r="M126" s="315">
        <f t="shared" ref="M126:R126" si="9">SUM(M127,M131,M164)</f>
        <v>0</v>
      </c>
      <c r="N126" s="315">
        <f t="shared" si="9"/>
        <v>0</v>
      </c>
      <c r="O126" s="315">
        <f t="shared" si="9"/>
        <v>0</v>
      </c>
      <c r="P126" s="315">
        <f t="shared" si="9"/>
        <v>0</v>
      </c>
      <c r="Q126" s="315">
        <f t="shared" si="9"/>
        <v>0</v>
      </c>
      <c r="R126" s="315">
        <f t="shared" si="9"/>
        <v>0</v>
      </c>
      <c r="S126" s="8"/>
    </row>
    <row r="127" spans="1:19" ht="35.1" customHeight="1" thickTop="1" thickBot="1" x14ac:dyDescent="0.25">
      <c r="A127" s="77"/>
      <c r="B127" s="110" t="s">
        <v>397</v>
      </c>
      <c r="C127" s="115"/>
      <c r="D127" s="116" t="s">
        <v>780</v>
      </c>
      <c r="E127" s="4"/>
      <c r="F127" s="315">
        <f t="shared" ref="F127:K127" si="10">SUM(F128:F130)</f>
        <v>0</v>
      </c>
      <c r="G127" s="315">
        <f t="shared" si="10"/>
        <v>0</v>
      </c>
      <c r="H127" s="315">
        <f t="shared" si="10"/>
        <v>0</v>
      </c>
      <c r="I127" s="315">
        <f t="shared" si="10"/>
        <v>0</v>
      </c>
      <c r="J127" s="315">
        <f t="shared" si="10"/>
        <v>0</v>
      </c>
      <c r="K127" s="315">
        <f t="shared" si="10"/>
        <v>0</v>
      </c>
      <c r="M127" s="315">
        <f t="shared" ref="M127:R127" si="11">SUM(M128:M130)</f>
        <v>0</v>
      </c>
      <c r="N127" s="315">
        <f t="shared" si="11"/>
        <v>0</v>
      </c>
      <c r="O127" s="315">
        <f t="shared" si="11"/>
        <v>0</v>
      </c>
      <c r="P127" s="315">
        <f t="shared" si="11"/>
        <v>0</v>
      </c>
      <c r="Q127" s="315">
        <f t="shared" si="11"/>
        <v>0</v>
      </c>
      <c r="R127" s="315">
        <f t="shared" si="11"/>
        <v>0</v>
      </c>
      <c r="S127" s="4"/>
    </row>
    <row r="128" spans="1:19" ht="15.95" customHeight="1" thickTop="1" x14ac:dyDescent="0.2">
      <c r="A128" s="77"/>
      <c r="B128" s="90" t="s">
        <v>397</v>
      </c>
      <c r="C128" s="102" t="s">
        <v>80</v>
      </c>
      <c r="D128" s="75" t="s">
        <v>81</v>
      </c>
      <c r="E128" s="4">
        <v>51</v>
      </c>
      <c r="F128" s="9"/>
      <c r="G128" s="9"/>
      <c r="H128" s="9"/>
      <c r="I128" s="9"/>
      <c r="J128" s="9"/>
      <c r="K128" s="9"/>
      <c r="M128" s="9"/>
      <c r="N128" s="9"/>
      <c r="O128" s="9"/>
      <c r="P128" s="9"/>
      <c r="Q128" s="9"/>
      <c r="R128" s="9"/>
      <c r="S128" s="4">
        <v>51</v>
      </c>
    </row>
    <row r="129" spans="1:19" ht="15.95" customHeight="1" x14ac:dyDescent="0.2">
      <c r="A129" s="77"/>
      <c r="B129" s="90" t="s">
        <v>397</v>
      </c>
      <c r="C129" s="99" t="s">
        <v>77</v>
      </c>
      <c r="D129" s="75" t="s">
        <v>78</v>
      </c>
      <c r="E129" s="4">
        <v>52</v>
      </c>
      <c r="F129" s="63"/>
      <c r="G129" s="63"/>
      <c r="H129" s="63"/>
      <c r="I129" s="63"/>
      <c r="J129" s="63"/>
      <c r="K129" s="63"/>
      <c r="M129" s="63"/>
      <c r="N129" s="63"/>
      <c r="O129" s="63"/>
      <c r="P129" s="63"/>
      <c r="Q129" s="63"/>
      <c r="R129" s="63"/>
      <c r="S129" s="4">
        <v>52</v>
      </c>
    </row>
    <row r="130" spans="1:19" ht="15.95" customHeight="1" x14ac:dyDescent="0.2">
      <c r="A130" s="77"/>
      <c r="B130" s="90" t="s">
        <v>397</v>
      </c>
      <c r="C130" s="99" t="s">
        <v>393</v>
      </c>
      <c r="D130" s="342" t="s">
        <v>79</v>
      </c>
      <c r="E130" s="4">
        <v>53</v>
      </c>
      <c r="F130" s="63"/>
      <c r="G130" s="63"/>
      <c r="H130" s="63"/>
      <c r="I130" s="63"/>
      <c r="J130" s="63"/>
      <c r="K130" s="63"/>
      <c r="M130" s="63"/>
      <c r="N130" s="63"/>
      <c r="O130" s="63"/>
      <c r="P130" s="63"/>
      <c r="Q130" s="63"/>
      <c r="R130" s="63"/>
      <c r="S130" s="4">
        <v>53</v>
      </c>
    </row>
    <row r="131" spans="1:19" ht="35.1" customHeight="1" thickBot="1" x14ac:dyDescent="0.25">
      <c r="A131" s="77"/>
      <c r="B131" s="118" t="s">
        <v>398</v>
      </c>
      <c r="C131" s="106"/>
      <c r="D131" s="117" t="s">
        <v>1058</v>
      </c>
      <c r="E131" s="4"/>
      <c r="F131" s="315">
        <f t="shared" ref="F131:K131" si="12">SUM(F132:F163)</f>
        <v>0</v>
      </c>
      <c r="G131" s="315">
        <f t="shared" si="12"/>
        <v>0</v>
      </c>
      <c r="H131" s="315">
        <f t="shared" si="12"/>
        <v>0</v>
      </c>
      <c r="I131" s="315">
        <f t="shared" si="12"/>
        <v>0</v>
      </c>
      <c r="J131" s="315">
        <f t="shared" si="12"/>
        <v>0</v>
      </c>
      <c r="K131" s="315">
        <f t="shared" si="12"/>
        <v>0</v>
      </c>
      <c r="M131" s="315">
        <f t="shared" ref="M131:R131" si="13">SUM(M132:M163)</f>
        <v>0</v>
      </c>
      <c r="N131" s="315">
        <f t="shared" si="13"/>
        <v>0</v>
      </c>
      <c r="O131" s="315">
        <f t="shared" si="13"/>
        <v>0</v>
      </c>
      <c r="P131" s="315">
        <f t="shared" si="13"/>
        <v>0</v>
      </c>
      <c r="Q131" s="315">
        <f t="shared" si="13"/>
        <v>0</v>
      </c>
      <c r="R131" s="315">
        <f t="shared" si="13"/>
        <v>0</v>
      </c>
      <c r="S131" s="4"/>
    </row>
    <row r="132" spans="1:19" ht="15.95" customHeight="1" thickTop="1" x14ac:dyDescent="0.2">
      <c r="A132" s="77"/>
      <c r="B132" s="90" t="s">
        <v>398</v>
      </c>
      <c r="C132" s="99" t="s">
        <v>349</v>
      </c>
      <c r="D132" s="75" t="s">
        <v>235</v>
      </c>
      <c r="E132" s="4">
        <v>101</v>
      </c>
      <c r="F132" s="63"/>
      <c r="G132" s="63"/>
      <c r="H132" s="63"/>
      <c r="I132" s="63"/>
      <c r="J132" s="63"/>
      <c r="K132" s="63"/>
      <c r="M132" s="63"/>
      <c r="N132" s="63"/>
      <c r="O132" s="63"/>
      <c r="P132" s="63"/>
      <c r="Q132" s="63"/>
      <c r="R132" s="63"/>
      <c r="S132" s="4">
        <v>101</v>
      </c>
    </row>
    <row r="133" spans="1:19" s="340" customFormat="1" ht="15.95" customHeight="1" x14ac:dyDescent="0.2">
      <c r="A133" s="77"/>
      <c r="B133" s="90" t="s">
        <v>398</v>
      </c>
      <c r="C133" s="102" t="s">
        <v>333</v>
      </c>
      <c r="D133" s="75" t="s">
        <v>208</v>
      </c>
      <c r="E133" s="4">
        <v>232</v>
      </c>
      <c r="F133" s="63"/>
      <c r="G133" s="63"/>
      <c r="H133" s="63"/>
      <c r="I133" s="63"/>
      <c r="J133" s="63"/>
      <c r="K133" s="63"/>
      <c r="M133" s="63"/>
      <c r="N133" s="63"/>
      <c r="O133" s="63"/>
      <c r="P133" s="63"/>
      <c r="Q133" s="63"/>
      <c r="R133" s="63"/>
      <c r="S133" s="4">
        <v>232</v>
      </c>
    </row>
    <row r="134" spans="1:19" s="340" customFormat="1" ht="15.95" customHeight="1" x14ac:dyDescent="0.2">
      <c r="A134" s="77"/>
      <c r="B134" s="90" t="s">
        <v>398</v>
      </c>
      <c r="C134" s="102" t="s">
        <v>332</v>
      </c>
      <c r="D134" s="75" t="s">
        <v>209</v>
      </c>
      <c r="E134" s="4">
        <v>81</v>
      </c>
      <c r="F134" s="63"/>
      <c r="G134" s="63"/>
      <c r="H134" s="63"/>
      <c r="I134" s="63"/>
      <c r="J134" s="63"/>
      <c r="K134" s="63"/>
      <c r="M134" s="63"/>
      <c r="N134" s="63"/>
      <c r="O134" s="63"/>
      <c r="P134" s="63"/>
      <c r="Q134" s="63"/>
      <c r="R134" s="63"/>
      <c r="S134" s="4">
        <v>81</v>
      </c>
    </row>
    <row r="135" spans="1:19" s="340" customFormat="1" ht="15.95" customHeight="1" x14ac:dyDescent="0.2">
      <c r="A135" s="77"/>
      <c r="B135" s="90" t="s">
        <v>398</v>
      </c>
      <c r="C135" s="102" t="s">
        <v>471</v>
      </c>
      <c r="D135" s="75" t="s">
        <v>210</v>
      </c>
      <c r="E135" s="4">
        <v>82</v>
      </c>
      <c r="F135" s="63"/>
      <c r="G135" s="63"/>
      <c r="H135" s="63"/>
      <c r="I135" s="63"/>
      <c r="J135" s="63"/>
      <c r="K135" s="63"/>
      <c r="M135" s="63"/>
      <c r="N135" s="63"/>
      <c r="O135" s="63"/>
      <c r="P135" s="63"/>
      <c r="Q135" s="63"/>
      <c r="R135" s="63"/>
      <c r="S135" s="4">
        <v>82</v>
      </c>
    </row>
    <row r="136" spans="1:19" s="340" customFormat="1" ht="15.95" customHeight="1" x14ac:dyDescent="0.2">
      <c r="A136" s="77"/>
      <c r="B136" s="90" t="s">
        <v>398</v>
      </c>
      <c r="C136" s="102" t="s">
        <v>337</v>
      </c>
      <c r="D136" s="75" t="s">
        <v>211</v>
      </c>
      <c r="E136" s="4">
        <v>83</v>
      </c>
      <c r="F136" s="63"/>
      <c r="G136" s="63"/>
      <c r="H136" s="63"/>
      <c r="I136" s="63"/>
      <c r="J136" s="63"/>
      <c r="K136" s="63"/>
      <c r="M136" s="63"/>
      <c r="N136" s="63"/>
      <c r="O136" s="63"/>
      <c r="P136" s="63"/>
      <c r="Q136" s="63"/>
      <c r="R136" s="63"/>
      <c r="S136" s="4">
        <v>83</v>
      </c>
    </row>
    <row r="137" spans="1:19" s="340" customFormat="1" ht="15.95" customHeight="1" x14ac:dyDescent="0.2">
      <c r="A137" s="77"/>
      <c r="B137" s="90" t="s">
        <v>398</v>
      </c>
      <c r="C137" s="102" t="s">
        <v>334</v>
      </c>
      <c r="D137" s="75" t="s">
        <v>212</v>
      </c>
      <c r="E137" s="4">
        <v>84</v>
      </c>
      <c r="F137" s="63"/>
      <c r="G137" s="63"/>
      <c r="H137" s="63"/>
      <c r="I137" s="63"/>
      <c r="J137" s="63"/>
      <c r="K137" s="63"/>
      <c r="M137" s="63"/>
      <c r="N137" s="63"/>
      <c r="O137" s="63"/>
      <c r="P137" s="63"/>
      <c r="Q137" s="63"/>
      <c r="R137" s="63"/>
      <c r="S137" s="4">
        <v>84</v>
      </c>
    </row>
    <row r="138" spans="1:19" s="340" customFormat="1" ht="15.95" customHeight="1" x14ac:dyDescent="0.2">
      <c r="A138" s="77"/>
      <c r="B138" s="90" t="s">
        <v>398</v>
      </c>
      <c r="C138" s="102" t="s">
        <v>338</v>
      </c>
      <c r="D138" s="75" t="s">
        <v>213</v>
      </c>
      <c r="E138" s="4">
        <v>56</v>
      </c>
      <c r="F138" s="63"/>
      <c r="G138" s="63"/>
      <c r="H138" s="63"/>
      <c r="I138" s="63"/>
      <c r="J138" s="63"/>
      <c r="K138" s="63"/>
      <c r="M138" s="63"/>
      <c r="N138" s="63"/>
      <c r="O138" s="63"/>
      <c r="P138" s="63"/>
      <c r="Q138" s="63"/>
      <c r="R138" s="63"/>
      <c r="S138" s="4">
        <v>56</v>
      </c>
    </row>
    <row r="139" spans="1:19" s="340" customFormat="1" ht="15.95" customHeight="1" x14ac:dyDescent="0.2">
      <c r="A139" s="77"/>
      <c r="B139" s="90" t="s">
        <v>398</v>
      </c>
      <c r="C139" s="102" t="s">
        <v>336</v>
      </c>
      <c r="D139" s="75" t="s">
        <v>214</v>
      </c>
      <c r="E139" s="4">
        <v>85</v>
      </c>
      <c r="F139" s="63"/>
      <c r="G139" s="63"/>
      <c r="H139" s="63"/>
      <c r="I139" s="63"/>
      <c r="J139" s="63"/>
      <c r="K139" s="63"/>
      <c r="M139" s="63"/>
      <c r="N139" s="63"/>
      <c r="O139" s="63"/>
      <c r="P139" s="63"/>
      <c r="Q139" s="63"/>
      <c r="R139" s="63"/>
      <c r="S139" s="4">
        <v>85</v>
      </c>
    </row>
    <row r="140" spans="1:19" s="340" customFormat="1" ht="15.95" customHeight="1" x14ac:dyDescent="0.2">
      <c r="A140" s="77"/>
      <c r="B140" s="90" t="s">
        <v>398</v>
      </c>
      <c r="C140" s="102" t="s">
        <v>533</v>
      </c>
      <c r="D140" s="75" t="s">
        <v>532</v>
      </c>
      <c r="E140" s="4">
        <v>77</v>
      </c>
      <c r="F140" s="63"/>
      <c r="G140" s="63"/>
      <c r="H140" s="63"/>
      <c r="I140" s="63"/>
      <c r="J140" s="63"/>
      <c r="K140" s="63"/>
      <c r="M140" s="63"/>
      <c r="N140" s="63"/>
      <c r="O140" s="63"/>
      <c r="P140" s="63"/>
      <c r="Q140" s="63"/>
      <c r="R140" s="63"/>
      <c r="S140" s="4">
        <v>77</v>
      </c>
    </row>
    <row r="141" spans="1:19" s="340" customFormat="1" ht="15.95" customHeight="1" x14ac:dyDescent="0.2">
      <c r="A141" s="77"/>
      <c r="B141" s="90" t="s">
        <v>398</v>
      </c>
      <c r="C141" s="102" t="s">
        <v>348</v>
      </c>
      <c r="D141" s="75" t="s">
        <v>215</v>
      </c>
      <c r="E141" s="4">
        <v>234</v>
      </c>
      <c r="F141" s="63"/>
      <c r="G141" s="63"/>
      <c r="H141" s="63"/>
      <c r="I141" s="63"/>
      <c r="J141" s="63"/>
      <c r="K141" s="63"/>
      <c r="M141" s="63"/>
      <c r="N141" s="63"/>
      <c r="O141" s="63"/>
      <c r="P141" s="63"/>
      <c r="Q141" s="63"/>
      <c r="R141" s="63"/>
      <c r="S141" s="4">
        <v>234</v>
      </c>
    </row>
    <row r="142" spans="1:19" s="340" customFormat="1" ht="15.95" customHeight="1" x14ac:dyDescent="0.2">
      <c r="A142" s="77"/>
      <c r="B142" s="90" t="s">
        <v>398</v>
      </c>
      <c r="C142" s="102" t="s">
        <v>473</v>
      </c>
      <c r="D142" s="75" t="s">
        <v>217</v>
      </c>
      <c r="E142" s="4">
        <v>60</v>
      </c>
      <c r="F142" s="63"/>
      <c r="G142" s="63"/>
      <c r="H142" s="63"/>
      <c r="I142" s="63"/>
      <c r="J142" s="63"/>
      <c r="K142" s="63"/>
      <c r="M142" s="63"/>
      <c r="N142" s="63"/>
      <c r="O142" s="63"/>
      <c r="P142" s="63"/>
      <c r="Q142" s="63"/>
      <c r="R142" s="63"/>
      <c r="S142" s="4">
        <v>60</v>
      </c>
    </row>
    <row r="143" spans="1:19" s="340" customFormat="1" ht="15.95" customHeight="1" x14ac:dyDescent="0.2">
      <c r="A143" s="77"/>
      <c r="B143" s="90" t="s">
        <v>398</v>
      </c>
      <c r="C143" s="102" t="s">
        <v>535</v>
      </c>
      <c r="D143" s="75" t="s">
        <v>534</v>
      </c>
      <c r="E143" s="4">
        <v>79</v>
      </c>
      <c r="F143" s="63"/>
      <c r="G143" s="63"/>
      <c r="H143" s="63"/>
      <c r="I143" s="63"/>
      <c r="J143" s="63"/>
      <c r="K143" s="63"/>
      <c r="M143" s="63"/>
      <c r="N143" s="63"/>
      <c r="O143" s="63"/>
      <c r="P143" s="63"/>
      <c r="Q143" s="63"/>
      <c r="R143" s="63"/>
      <c r="S143" s="4">
        <v>79</v>
      </c>
    </row>
    <row r="144" spans="1:19" s="340" customFormat="1" ht="15.95" customHeight="1" x14ac:dyDescent="0.2">
      <c r="A144" s="77"/>
      <c r="B144" s="90" t="s">
        <v>398</v>
      </c>
      <c r="C144" s="102" t="s">
        <v>339</v>
      </c>
      <c r="D144" s="75" t="s">
        <v>219</v>
      </c>
      <c r="E144" s="4">
        <v>87</v>
      </c>
      <c r="F144" s="63"/>
      <c r="G144" s="63"/>
      <c r="H144" s="63"/>
      <c r="I144" s="63"/>
      <c r="J144" s="63"/>
      <c r="K144" s="63"/>
      <c r="M144" s="63"/>
      <c r="N144" s="63"/>
      <c r="O144" s="63"/>
      <c r="P144" s="63"/>
      <c r="Q144" s="63"/>
      <c r="R144" s="63"/>
      <c r="S144" s="4">
        <v>87</v>
      </c>
    </row>
    <row r="145" spans="1:19" s="340" customFormat="1" ht="15.95" customHeight="1" x14ac:dyDescent="0.2">
      <c r="A145" s="77"/>
      <c r="B145" s="90" t="s">
        <v>398</v>
      </c>
      <c r="C145" s="102" t="s">
        <v>475</v>
      </c>
      <c r="D145" s="75" t="s">
        <v>220</v>
      </c>
      <c r="E145" s="4">
        <v>88</v>
      </c>
      <c r="F145" s="63"/>
      <c r="G145" s="63"/>
      <c r="H145" s="63"/>
      <c r="I145" s="63"/>
      <c r="J145" s="63"/>
      <c r="K145" s="63"/>
      <c r="M145" s="63"/>
      <c r="N145" s="63"/>
      <c r="O145" s="63"/>
      <c r="P145" s="63"/>
      <c r="Q145" s="63"/>
      <c r="R145" s="63"/>
      <c r="S145" s="4">
        <v>88</v>
      </c>
    </row>
    <row r="146" spans="1:19" s="340" customFormat="1" ht="15.95" customHeight="1" x14ac:dyDescent="0.2">
      <c r="A146" s="77"/>
      <c r="B146" s="90" t="s">
        <v>398</v>
      </c>
      <c r="C146" s="102" t="s">
        <v>476</v>
      </c>
      <c r="D146" s="75" t="s">
        <v>221</v>
      </c>
      <c r="E146" s="4">
        <v>62</v>
      </c>
      <c r="F146" s="63"/>
      <c r="G146" s="63"/>
      <c r="H146" s="63"/>
      <c r="I146" s="63"/>
      <c r="J146" s="63"/>
      <c r="K146" s="63"/>
      <c r="M146" s="63"/>
      <c r="N146" s="63"/>
      <c r="O146" s="63"/>
      <c r="P146" s="63"/>
      <c r="Q146" s="63"/>
      <c r="R146" s="63"/>
      <c r="S146" s="4">
        <v>62</v>
      </c>
    </row>
    <row r="147" spans="1:19" s="340" customFormat="1" ht="15.95" customHeight="1" x14ac:dyDescent="0.2">
      <c r="A147" s="77"/>
      <c r="B147" s="90" t="s">
        <v>398</v>
      </c>
      <c r="C147" s="102" t="s">
        <v>825</v>
      </c>
      <c r="D147" s="97" t="s">
        <v>222</v>
      </c>
      <c r="E147" s="4">
        <v>89</v>
      </c>
      <c r="F147" s="63"/>
      <c r="G147" s="63"/>
      <c r="H147" s="63"/>
      <c r="I147" s="63"/>
      <c r="J147" s="63"/>
      <c r="K147" s="63"/>
      <c r="M147" s="63"/>
      <c r="N147" s="63"/>
      <c r="O147" s="63"/>
      <c r="P147" s="63"/>
      <c r="Q147" s="63"/>
      <c r="R147" s="63"/>
      <c r="S147" s="4">
        <v>89</v>
      </c>
    </row>
    <row r="148" spans="1:19" s="340" customFormat="1" ht="15.95" customHeight="1" x14ac:dyDescent="0.2">
      <c r="A148" s="77"/>
      <c r="B148" s="90" t="s">
        <v>398</v>
      </c>
      <c r="C148" s="102" t="s">
        <v>477</v>
      </c>
      <c r="D148" s="75" t="s">
        <v>223</v>
      </c>
      <c r="E148" s="4">
        <v>64</v>
      </c>
      <c r="F148" s="63"/>
      <c r="G148" s="63"/>
      <c r="H148" s="63"/>
      <c r="I148" s="63"/>
      <c r="J148" s="63"/>
      <c r="K148" s="63"/>
      <c r="M148" s="63"/>
      <c r="N148" s="63"/>
      <c r="O148" s="63"/>
      <c r="P148" s="63"/>
      <c r="Q148" s="63"/>
      <c r="R148" s="63"/>
      <c r="S148" s="4">
        <v>64</v>
      </c>
    </row>
    <row r="149" spans="1:19" s="340" customFormat="1" ht="15.95" customHeight="1" x14ac:dyDescent="0.2">
      <c r="A149" s="77"/>
      <c r="B149" s="90" t="s">
        <v>398</v>
      </c>
      <c r="C149" s="102" t="s">
        <v>478</v>
      </c>
      <c r="D149" s="75" t="s">
        <v>224</v>
      </c>
      <c r="E149" s="4">
        <v>90</v>
      </c>
      <c r="F149" s="63"/>
      <c r="G149" s="63"/>
      <c r="H149" s="63"/>
      <c r="I149" s="63"/>
      <c r="J149" s="63"/>
      <c r="K149" s="63"/>
      <c r="M149" s="63"/>
      <c r="N149" s="63"/>
      <c r="O149" s="63"/>
      <c r="P149" s="63"/>
      <c r="Q149" s="63"/>
      <c r="R149" s="63"/>
      <c r="S149" s="4">
        <v>90</v>
      </c>
    </row>
    <row r="150" spans="1:19" s="340" customFormat="1" ht="15.95" customHeight="1" x14ac:dyDescent="0.2">
      <c r="A150" s="77"/>
      <c r="B150" s="90" t="s">
        <v>398</v>
      </c>
      <c r="C150" s="102" t="s">
        <v>822</v>
      </c>
      <c r="D150" s="97" t="s">
        <v>225</v>
      </c>
      <c r="E150" s="4">
        <v>67</v>
      </c>
      <c r="F150" s="63"/>
      <c r="G150" s="63"/>
      <c r="H150" s="63"/>
      <c r="I150" s="63"/>
      <c r="J150" s="63"/>
      <c r="K150" s="63"/>
      <c r="M150" s="63"/>
      <c r="N150" s="63"/>
      <c r="O150" s="63"/>
      <c r="P150" s="63"/>
      <c r="Q150" s="63"/>
      <c r="R150" s="63"/>
      <c r="S150" s="4">
        <v>67</v>
      </c>
    </row>
    <row r="151" spans="1:19" s="340" customFormat="1" ht="15.95" customHeight="1" x14ac:dyDescent="0.2">
      <c r="A151" s="77"/>
      <c r="B151" s="90" t="s">
        <v>398</v>
      </c>
      <c r="C151" s="102" t="s">
        <v>479</v>
      </c>
      <c r="D151" s="75" t="s">
        <v>226</v>
      </c>
      <c r="E151" s="4">
        <v>91</v>
      </c>
      <c r="F151" s="63"/>
      <c r="G151" s="63"/>
      <c r="H151" s="63"/>
      <c r="I151" s="63"/>
      <c r="J151" s="63"/>
      <c r="K151" s="63"/>
      <c r="M151" s="63"/>
      <c r="N151" s="63"/>
      <c r="O151" s="63"/>
      <c r="P151" s="63"/>
      <c r="Q151" s="63"/>
      <c r="R151" s="63"/>
      <c r="S151" s="4">
        <v>91</v>
      </c>
    </row>
    <row r="152" spans="1:19" s="340" customFormat="1" ht="15.95" customHeight="1" x14ac:dyDescent="0.2">
      <c r="A152" s="77"/>
      <c r="B152" s="90" t="s">
        <v>398</v>
      </c>
      <c r="C152" s="102" t="s">
        <v>472</v>
      </c>
      <c r="D152" s="75" t="s">
        <v>216</v>
      </c>
      <c r="E152" s="4">
        <v>86</v>
      </c>
      <c r="F152" s="63"/>
      <c r="G152" s="63"/>
      <c r="H152" s="63"/>
      <c r="I152" s="63"/>
      <c r="J152" s="63"/>
      <c r="K152" s="63"/>
      <c r="M152" s="63"/>
      <c r="N152" s="63"/>
      <c r="O152" s="63"/>
      <c r="P152" s="63"/>
      <c r="Q152" s="63"/>
      <c r="R152" s="63"/>
      <c r="S152" s="4">
        <v>86</v>
      </c>
    </row>
    <row r="153" spans="1:19" s="340" customFormat="1" ht="15.95" customHeight="1" x14ac:dyDescent="0.2">
      <c r="A153" s="77"/>
      <c r="B153" s="90" t="s">
        <v>398</v>
      </c>
      <c r="C153" s="102" t="s">
        <v>474</v>
      </c>
      <c r="D153" s="75" t="s">
        <v>218</v>
      </c>
      <c r="E153" s="4">
        <v>92</v>
      </c>
      <c r="F153" s="63"/>
      <c r="G153" s="63"/>
      <c r="H153" s="63"/>
      <c r="I153" s="63"/>
      <c r="J153" s="63"/>
      <c r="K153" s="63"/>
      <c r="M153" s="63"/>
      <c r="N153" s="63"/>
      <c r="O153" s="63"/>
      <c r="P153" s="63"/>
      <c r="Q153" s="63"/>
      <c r="R153" s="63"/>
      <c r="S153" s="4">
        <v>92</v>
      </c>
    </row>
    <row r="154" spans="1:19" s="340" customFormat="1" ht="15.95" customHeight="1" x14ac:dyDescent="0.2">
      <c r="A154" s="77"/>
      <c r="B154" s="90" t="s">
        <v>398</v>
      </c>
      <c r="C154" s="102" t="s">
        <v>82</v>
      </c>
      <c r="D154" s="75" t="s">
        <v>83</v>
      </c>
      <c r="E154" s="4">
        <v>69</v>
      </c>
      <c r="F154" s="63"/>
      <c r="G154" s="63"/>
      <c r="H154" s="63"/>
      <c r="I154" s="63"/>
      <c r="J154" s="63"/>
      <c r="K154" s="63"/>
      <c r="M154" s="63"/>
      <c r="N154" s="63"/>
      <c r="O154" s="63"/>
      <c r="P154" s="63"/>
      <c r="Q154" s="63"/>
      <c r="R154" s="63"/>
      <c r="S154" s="4">
        <v>69</v>
      </c>
    </row>
    <row r="155" spans="1:19" s="340" customFormat="1" ht="15.95" customHeight="1" x14ac:dyDescent="0.2">
      <c r="A155" s="77"/>
      <c r="B155" s="90" t="s">
        <v>398</v>
      </c>
      <c r="C155" s="102" t="s">
        <v>346</v>
      </c>
      <c r="D155" s="75" t="s">
        <v>227</v>
      </c>
      <c r="E155" s="4">
        <v>233</v>
      </c>
      <c r="F155" s="63"/>
      <c r="G155" s="63"/>
      <c r="H155" s="63"/>
      <c r="I155" s="63"/>
      <c r="J155" s="63"/>
      <c r="K155" s="63"/>
      <c r="M155" s="63"/>
      <c r="N155" s="63"/>
      <c r="O155" s="63"/>
      <c r="P155" s="63"/>
      <c r="Q155" s="63"/>
      <c r="R155" s="63"/>
      <c r="S155" s="4">
        <v>233</v>
      </c>
    </row>
    <row r="156" spans="1:19" s="340" customFormat="1" ht="15.95" customHeight="1" x14ac:dyDescent="0.2">
      <c r="A156" s="77"/>
      <c r="B156" s="90" t="s">
        <v>398</v>
      </c>
      <c r="C156" s="102" t="s">
        <v>823</v>
      </c>
      <c r="D156" s="97" t="s">
        <v>228</v>
      </c>
      <c r="E156" s="4">
        <v>70</v>
      </c>
      <c r="F156" s="63"/>
      <c r="G156" s="63"/>
      <c r="H156" s="63"/>
      <c r="I156" s="63"/>
      <c r="J156" s="63"/>
      <c r="K156" s="63"/>
      <c r="M156" s="63"/>
      <c r="N156" s="63"/>
      <c r="O156" s="63"/>
      <c r="P156" s="63"/>
      <c r="Q156" s="63"/>
      <c r="R156" s="63"/>
      <c r="S156" s="4">
        <v>70</v>
      </c>
    </row>
    <row r="157" spans="1:19" s="340" customFormat="1" ht="15.95" customHeight="1" x14ac:dyDescent="0.2">
      <c r="A157" s="77"/>
      <c r="B157" s="90" t="s">
        <v>398</v>
      </c>
      <c r="C157" s="102" t="s">
        <v>824</v>
      </c>
      <c r="D157" s="97" t="s">
        <v>229</v>
      </c>
      <c r="E157" s="4">
        <v>71</v>
      </c>
      <c r="F157" s="63"/>
      <c r="G157" s="63"/>
      <c r="H157" s="63"/>
      <c r="I157" s="63"/>
      <c r="J157" s="63"/>
      <c r="K157" s="63"/>
      <c r="M157" s="63"/>
      <c r="N157" s="63"/>
      <c r="O157" s="63"/>
      <c r="P157" s="63"/>
      <c r="Q157" s="63"/>
      <c r="R157" s="63"/>
      <c r="S157" s="4">
        <v>71</v>
      </c>
    </row>
    <row r="158" spans="1:19" s="340" customFormat="1" ht="15.95" customHeight="1" x14ac:dyDescent="0.2">
      <c r="A158" s="77"/>
      <c r="B158" s="90" t="s">
        <v>398</v>
      </c>
      <c r="C158" s="102" t="s">
        <v>480</v>
      </c>
      <c r="D158" s="75" t="s">
        <v>230</v>
      </c>
      <c r="E158" s="4">
        <v>94</v>
      </c>
      <c r="F158" s="63"/>
      <c r="G158" s="63"/>
      <c r="H158" s="63"/>
      <c r="I158" s="63"/>
      <c r="J158" s="63"/>
      <c r="K158" s="63"/>
      <c r="M158" s="63"/>
      <c r="N158" s="63"/>
      <c r="O158" s="63"/>
      <c r="P158" s="63"/>
      <c r="Q158" s="63"/>
      <c r="R158" s="63"/>
      <c r="S158" s="4">
        <v>94</v>
      </c>
    </row>
    <row r="159" spans="1:19" s="340" customFormat="1" ht="15.95" customHeight="1" x14ac:dyDescent="0.2">
      <c r="A159" s="77"/>
      <c r="B159" s="90" t="s">
        <v>398</v>
      </c>
      <c r="C159" s="102" t="s">
        <v>826</v>
      </c>
      <c r="D159" s="75" t="s">
        <v>231</v>
      </c>
      <c r="E159" s="4">
        <v>95</v>
      </c>
      <c r="F159" s="63"/>
      <c r="G159" s="63"/>
      <c r="H159" s="63"/>
      <c r="I159" s="63"/>
      <c r="J159" s="63"/>
      <c r="K159" s="63"/>
      <c r="M159" s="63"/>
      <c r="N159" s="63"/>
      <c r="O159" s="63"/>
      <c r="P159" s="63"/>
      <c r="Q159" s="63"/>
      <c r="R159" s="63"/>
      <c r="S159" s="4">
        <v>95</v>
      </c>
    </row>
    <row r="160" spans="1:19" s="340" customFormat="1" ht="15.95" customHeight="1" x14ac:dyDescent="0.2">
      <c r="A160" s="77"/>
      <c r="B160" s="90" t="s">
        <v>398</v>
      </c>
      <c r="C160" s="102" t="s">
        <v>827</v>
      </c>
      <c r="D160" s="376" t="s">
        <v>536</v>
      </c>
      <c r="E160" s="4">
        <v>78</v>
      </c>
      <c r="F160" s="63"/>
      <c r="G160" s="63"/>
      <c r="H160" s="63"/>
      <c r="I160" s="63"/>
      <c r="J160" s="63"/>
      <c r="K160" s="63"/>
      <c r="M160" s="63"/>
      <c r="N160" s="63"/>
      <c r="O160" s="63"/>
      <c r="P160" s="63"/>
      <c r="Q160" s="63"/>
      <c r="R160" s="63"/>
      <c r="S160" s="4">
        <v>78</v>
      </c>
    </row>
    <row r="161" spans="1:19" s="340" customFormat="1" ht="15.95" customHeight="1" x14ac:dyDescent="0.2">
      <c r="A161" s="77"/>
      <c r="B161" s="90" t="s">
        <v>398</v>
      </c>
      <c r="C161" s="102" t="s">
        <v>828</v>
      </c>
      <c r="D161" s="97" t="s">
        <v>232</v>
      </c>
      <c r="E161" s="4">
        <v>96</v>
      </c>
      <c r="F161" s="63"/>
      <c r="G161" s="63"/>
      <c r="H161" s="63"/>
      <c r="I161" s="63"/>
      <c r="J161" s="63"/>
      <c r="K161" s="63"/>
      <c r="M161" s="63"/>
      <c r="N161" s="63"/>
      <c r="O161" s="63"/>
      <c r="P161" s="63"/>
      <c r="Q161" s="63"/>
      <c r="R161" s="63"/>
      <c r="S161" s="4">
        <v>96</v>
      </c>
    </row>
    <row r="162" spans="1:19" s="340" customFormat="1" ht="15.95" customHeight="1" x14ac:dyDescent="0.2">
      <c r="A162" s="77"/>
      <c r="B162" s="90" t="s">
        <v>398</v>
      </c>
      <c r="C162" s="102" t="s">
        <v>481</v>
      </c>
      <c r="D162" s="75" t="s">
        <v>233</v>
      </c>
      <c r="E162" s="4">
        <v>97</v>
      </c>
      <c r="F162" s="63"/>
      <c r="G162" s="63"/>
      <c r="H162" s="63"/>
      <c r="I162" s="63"/>
      <c r="J162" s="63"/>
      <c r="K162" s="63"/>
      <c r="M162" s="63"/>
      <c r="N162" s="63"/>
      <c r="O162" s="63"/>
      <c r="P162" s="63"/>
      <c r="Q162" s="63"/>
      <c r="R162" s="63"/>
      <c r="S162" s="4">
        <v>97</v>
      </c>
    </row>
    <row r="163" spans="1:19" s="340" customFormat="1" ht="15.95" customHeight="1" x14ac:dyDescent="0.2">
      <c r="A163" s="77"/>
      <c r="B163" s="90" t="s">
        <v>398</v>
      </c>
      <c r="C163" s="102" t="s">
        <v>922</v>
      </c>
      <c r="D163" s="75" t="s">
        <v>234</v>
      </c>
      <c r="E163" s="4">
        <v>98</v>
      </c>
      <c r="F163" s="63"/>
      <c r="G163" s="63"/>
      <c r="H163" s="63"/>
      <c r="I163" s="63"/>
      <c r="J163" s="63"/>
      <c r="K163" s="63"/>
      <c r="M163" s="63"/>
      <c r="N163" s="63"/>
      <c r="O163" s="63"/>
      <c r="P163" s="63"/>
      <c r="Q163" s="63"/>
      <c r="R163" s="63"/>
      <c r="S163" s="4">
        <v>98</v>
      </c>
    </row>
    <row r="164" spans="1:19" ht="35.1" customHeight="1" thickBot="1" x14ac:dyDescent="0.25">
      <c r="A164" s="77"/>
      <c r="B164" s="118" t="s">
        <v>399</v>
      </c>
      <c r="C164" s="106"/>
      <c r="D164" s="117" t="s">
        <v>1059</v>
      </c>
      <c r="E164" s="4"/>
      <c r="F164" s="315">
        <f t="shared" ref="F164:K164" si="14">SUM(F165:F177)</f>
        <v>0</v>
      </c>
      <c r="G164" s="315">
        <f t="shared" si="14"/>
        <v>0</v>
      </c>
      <c r="H164" s="315">
        <f t="shared" si="14"/>
        <v>0</v>
      </c>
      <c r="I164" s="315">
        <f t="shared" si="14"/>
        <v>0</v>
      </c>
      <c r="J164" s="315">
        <f t="shared" si="14"/>
        <v>0</v>
      </c>
      <c r="K164" s="315">
        <f t="shared" si="14"/>
        <v>0</v>
      </c>
      <c r="M164" s="315">
        <f t="shared" ref="M164:R164" si="15">SUM(M165:M177)</f>
        <v>0</v>
      </c>
      <c r="N164" s="315">
        <f t="shared" si="15"/>
        <v>0</v>
      </c>
      <c r="O164" s="315">
        <f t="shared" si="15"/>
        <v>0</v>
      </c>
      <c r="P164" s="315">
        <f t="shared" si="15"/>
        <v>0</v>
      </c>
      <c r="Q164" s="315">
        <f t="shared" si="15"/>
        <v>0</v>
      </c>
      <c r="R164" s="315">
        <f t="shared" si="15"/>
        <v>0</v>
      </c>
      <c r="S164" s="4"/>
    </row>
    <row r="165" spans="1:19" ht="15.95" customHeight="1" thickTop="1" x14ac:dyDescent="0.2">
      <c r="A165" s="77"/>
      <c r="B165" s="90" t="s">
        <v>399</v>
      </c>
      <c r="C165" s="102" t="s">
        <v>85</v>
      </c>
      <c r="D165" s="64" t="s">
        <v>86</v>
      </c>
      <c r="E165" s="4">
        <v>55</v>
      </c>
      <c r="F165" s="63"/>
      <c r="G165" s="63"/>
      <c r="H165" s="63"/>
      <c r="I165" s="63"/>
      <c r="J165" s="63"/>
      <c r="K165" s="63"/>
      <c r="M165" s="63"/>
      <c r="N165" s="63"/>
      <c r="O165" s="63"/>
      <c r="P165" s="63"/>
      <c r="Q165" s="63"/>
      <c r="R165" s="63"/>
      <c r="S165" s="4">
        <v>55</v>
      </c>
    </row>
    <row r="166" spans="1:19" s="340" customFormat="1" ht="15.95" customHeight="1" x14ac:dyDescent="0.2">
      <c r="A166" s="77"/>
      <c r="B166" s="90" t="s">
        <v>399</v>
      </c>
      <c r="C166" s="102" t="s">
        <v>482</v>
      </c>
      <c r="D166" s="64" t="s">
        <v>236</v>
      </c>
      <c r="E166" s="4">
        <v>57</v>
      </c>
      <c r="F166" s="63"/>
      <c r="G166" s="63"/>
      <c r="H166" s="63"/>
      <c r="I166" s="63"/>
      <c r="J166" s="63"/>
      <c r="K166" s="63"/>
      <c r="M166" s="63"/>
      <c r="N166" s="63"/>
      <c r="O166" s="63"/>
      <c r="P166" s="63"/>
      <c r="Q166" s="63"/>
      <c r="R166" s="63"/>
      <c r="S166" s="4">
        <v>57</v>
      </c>
    </row>
    <row r="167" spans="1:19" s="340" customFormat="1" ht="15.95" customHeight="1" x14ac:dyDescent="0.2">
      <c r="A167" s="77"/>
      <c r="B167" s="90" t="s">
        <v>399</v>
      </c>
      <c r="C167" s="102" t="s">
        <v>87</v>
      </c>
      <c r="D167" s="64" t="s">
        <v>88</v>
      </c>
      <c r="E167" s="4">
        <v>58</v>
      </c>
      <c r="F167" s="63"/>
      <c r="G167" s="63"/>
      <c r="H167" s="63"/>
      <c r="I167" s="63"/>
      <c r="J167" s="63"/>
      <c r="K167" s="63"/>
      <c r="M167" s="63"/>
      <c r="N167" s="63"/>
      <c r="O167" s="63"/>
      <c r="P167" s="63"/>
      <c r="Q167" s="63"/>
      <c r="R167" s="63"/>
      <c r="S167" s="4">
        <v>58</v>
      </c>
    </row>
    <row r="168" spans="1:19" s="340" customFormat="1" ht="15.95" customHeight="1" x14ac:dyDescent="0.2">
      <c r="A168" s="77"/>
      <c r="B168" s="90" t="s">
        <v>399</v>
      </c>
      <c r="C168" s="102" t="s">
        <v>89</v>
      </c>
      <c r="D168" s="64" t="s">
        <v>90</v>
      </c>
      <c r="E168" s="4">
        <v>59</v>
      </c>
      <c r="F168" s="63"/>
      <c r="G168" s="63"/>
      <c r="H168" s="63"/>
      <c r="I168" s="63"/>
      <c r="J168" s="63"/>
      <c r="K168" s="63"/>
      <c r="M168" s="63"/>
      <c r="N168" s="63"/>
      <c r="O168" s="63"/>
      <c r="P168" s="63"/>
      <c r="Q168" s="63"/>
      <c r="R168" s="63"/>
      <c r="S168" s="4">
        <v>59</v>
      </c>
    </row>
    <row r="169" spans="1:19" s="340" customFormat="1" ht="15.95" customHeight="1" x14ac:dyDescent="0.2">
      <c r="A169" s="77"/>
      <c r="B169" s="90" t="s">
        <v>399</v>
      </c>
      <c r="C169" s="102" t="s">
        <v>829</v>
      </c>
      <c r="D169" s="96" t="s">
        <v>238</v>
      </c>
      <c r="E169" s="4">
        <v>61</v>
      </c>
      <c r="F169" s="63"/>
      <c r="G169" s="63"/>
      <c r="H169" s="63"/>
      <c r="I169" s="63"/>
      <c r="J169" s="63"/>
      <c r="K169" s="63"/>
      <c r="M169" s="63"/>
      <c r="N169" s="63"/>
      <c r="O169" s="63"/>
      <c r="P169" s="63"/>
      <c r="Q169" s="63"/>
      <c r="R169" s="63"/>
      <c r="S169" s="4">
        <v>61</v>
      </c>
    </row>
    <row r="170" spans="1:19" s="340" customFormat="1" ht="15.95" customHeight="1" x14ac:dyDescent="0.2">
      <c r="A170" s="77"/>
      <c r="B170" s="90" t="s">
        <v>399</v>
      </c>
      <c r="C170" s="102" t="s">
        <v>915</v>
      </c>
      <c r="D170" s="64" t="s">
        <v>239</v>
      </c>
      <c r="E170" s="4">
        <v>63</v>
      </c>
      <c r="F170" s="63"/>
      <c r="G170" s="63"/>
      <c r="H170" s="63"/>
      <c r="I170" s="63"/>
      <c r="J170" s="63"/>
      <c r="K170" s="63"/>
      <c r="M170" s="63"/>
      <c r="N170" s="63"/>
      <c r="O170" s="63"/>
      <c r="P170" s="63"/>
      <c r="Q170" s="63"/>
      <c r="R170" s="63"/>
      <c r="S170" s="4">
        <v>63</v>
      </c>
    </row>
    <row r="171" spans="1:19" s="340" customFormat="1" ht="15.95" customHeight="1" x14ac:dyDescent="0.2">
      <c r="A171" s="77"/>
      <c r="B171" s="90" t="s">
        <v>399</v>
      </c>
      <c r="C171" s="102" t="s">
        <v>484</v>
      </c>
      <c r="D171" s="64" t="s">
        <v>240</v>
      </c>
      <c r="E171" s="4">
        <v>65</v>
      </c>
      <c r="F171" s="63"/>
      <c r="G171" s="63"/>
      <c r="H171" s="63"/>
      <c r="I171" s="63"/>
      <c r="J171" s="63"/>
      <c r="K171" s="63"/>
      <c r="M171" s="63"/>
      <c r="N171" s="63"/>
      <c r="O171" s="63"/>
      <c r="P171" s="63"/>
      <c r="Q171" s="63"/>
      <c r="R171" s="63"/>
      <c r="S171" s="4">
        <v>65</v>
      </c>
    </row>
    <row r="172" spans="1:19" s="340" customFormat="1" ht="15.95" customHeight="1" x14ac:dyDescent="0.2">
      <c r="A172" s="77"/>
      <c r="B172" s="90" t="s">
        <v>399</v>
      </c>
      <c r="C172" s="102" t="s">
        <v>483</v>
      </c>
      <c r="D172" s="64" t="s">
        <v>237</v>
      </c>
      <c r="E172" s="4">
        <v>68</v>
      </c>
      <c r="F172" s="63"/>
      <c r="G172" s="63"/>
      <c r="H172" s="63"/>
      <c r="I172" s="63"/>
      <c r="J172" s="63"/>
      <c r="K172" s="63"/>
      <c r="M172" s="63"/>
      <c r="N172" s="63"/>
      <c r="O172" s="63"/>
      <c r="P172" s="63"/>
      <c r="Q172" s="63"/>
      <c r="R172" s="63"/>
      <c r="S172" s="4">
        <v>68</v>
      </c>
    </row>
    <row r="173" spans="1:19" s="340" customFormat="1" ht="15.95" customHeight="1" x14ac:dyDescent="0.2">
      <c r="A173" s="77"/>
      <c r="B173" s="90" t="s">
        <v>399</v>
      </c>
      <c r="C173" s="102" t="s">
        <v>485</v>
      </c>
      <c r="D173" s="64" t="s">
        <v>241</v>
      </c>
      <c r="E173" s="4">
        <v>72</v>
      </c>
      <c r="F173" s="63"/>
      <c r="G173" s="63"/>
      <c r="H173" s="63"/>
      <c r="I173" s="63"/>
      <c r="J173" s="63"/>
      <c r="K173" s="63"/>
      <c r="M173" s="63"/>
      <c r="N173" s="63"/>
      <c r="O173" s="63"/>
      <c r="P173" s="63"/>
      <c r="Q173" s="63"/>
      <c r="R173" s="63"/>
      <c r="S173" s="4">
        <v>72</v>
      </c>
    </row>
    <row r="174" spans="1:19" ht="15.95" customHeight="1" x14ac:dyDescent="0.2">
      <c r="A174" s="77"/>
      <c r="B174" s="90" t="s">
        <v>399</v>
      </c>
      <c r="C174" s="99" t="s">
        <v>486</v>
      </c>
      <c r="D174" s="64" t="s">
        <v>242</v>
      </c>
      <c r="E174" s="4">
        <v>73</v>
      </c>
      <c r="F174" s="63"/>
      <c r="G174" s="63"/>
      <c r="H174" s="63"/>
      <c r="I174" s="63"/>
      <c r="J174" s="63"/>
      <c r="K174" s="63"/>
      <c r="M174" s="63"/>
      <c r="N174" s="63"/>
      <c r="O174" s="63"/>
      <c r="P174" s="63"/>
      <c r="Q174" s="63"/>
      <c r="R174" s="63"/>
      <c r="S174" s="4">
        <v>73</v>
      </c>
    </row>
    <row r="175" spans="1:19" ht="15.95" customHeight="1" x14ac:dyDescent="0.2">
      <c r="A175" s="77"/>
      <c r="B175" s="90" t="s">
        <v>399</v>
      </c>
      <c r="C175" s="99" t="s">
        <v>487</v>
      </c>
      <c r="D175" s="64" t="s">
        <v>243</v>
      </c>
      <c r="E175" s="4">
        <v>74</v>
      </c>
      <c r="F175" s="9"/>
      <c r="G175" s="9"/>
      <c r="H175" s="9"/>
      <c r="I175" s="9"/>
      <c r="J175" s="9"/>
      <c r="K175" s="9"/>
      <c r="M175" s="9"/>
      <c r="N175" s="9"/>
      <c r="O175" s="9"/>
      <c r="P175" s="9"/>
      <c r="Q175" s="9"/>
      <c r="R175" s="9"/>
      <c r="S175" s="4">
        <v>74</v>
      </c>
    </row>
    <row r="176" spans="1:19" ht="15.95" customHeight="1" x14ac:dyDescent="0.2">
      <c r="A176" s="77"/>
      <c r="B176" s="90" t="s">
        <v>399</v>
      </c>
      <c r="C176" s="99" t="s">
        <v>91</v>
      </c>
      <c r="D176" s="64" t="s">
        <v>92</v>
      </c>
      <c r="E176" s="4">
        <v>75</v>
      </c>
      <c r="F176" s="9"/>
      <c r="G176" s="9"/>
      <c r="H176" s="9"/>
      <c r="I176" s="9"/>
      <c r="J176" s="9"/>
      <c r="K176" s="9"/>
      <c r="M176" s="9"/>
      <c r="N176" s="9"/>
      <c r="O176" s="9"/>
      <c r="P176" s="9"/>
      <c r="Q176" s="9"/>
      <c r="R176" s="9"/>
      <c r="S176" s="4">
        <v>75</v>
      </c>
    </row>
    <row r="177" spans="1:19" ht="15.95" customHeight="1" x14ac:dyDescent="0.2">
      <c r="A177" s="77"/>
      <c r="B177" s="90" t="s">
        <v>399</v>
      </c>
      <c r="C177" s="99" t="s">
        <v>93</v>
      </c>
      <c r="D177" s="64" t="s">
        <v>94</v>
      </c>
      <c r="E177" s="4">
        <v>76</v>
      </c>
      <c r="F177" s="9"/>
      <c r="G177" s="9"/>
      <c r="H177" s="9"/>
      <c r="I177" s="9"/>
      <c r="J177" s="9"/>
      <c r="K177" s="9"/>
      <c r="M177" s="9"/>
      <c r="N177" s="9"/>
      <c r="O177" s="9"/>
      <c r="P177" s="9"/>
      <c r="Q177" s="9"/>
      <c r="R177" s="9"/>
      <c r="S177" s="4">
        <v>76</v>
      </c>
    </row>
    <row r="178" spans="1:19" ht="35.1" customHeight="1" thickBot="1" x14ac:dyDescent="0.25">
      <c r="A178" s="77"/>
      <c r="B178" s="113" t="s">
        <v>403</v>
      </c>
      <c r="C178" s="108"/>
      <c r="D178" s="109" t="s">
        <v>1021</v>
      </c>
      <c r="E178" s="8"/>
      <c r="F178" s="315">
        <f t="shared" ref="F178:K178" si="16">SUM(F179,F196)</f>
        <v>0</v>
      </c>
      <c r="G178" s="315">
        <f t="shared" si="16"/>
        <v>0</v>
      </c>
      <c r="H178" s="315">
        <f t="shared" si="16"/>
        <v>0</v>
      </c>
      <c r="I178" s="315">
        <f t="shared" si="16"/>
        <v>0</v>
      </c>
      <c r="J178" s="315">
        <f t="shared" si="16"/>
        <v>0</v>
      </c>
      <c r="K178" s="315">
        <f t="shared" si="16"/>
        <v>0</v>
      </c>
      <c r="M178" s="315">
        <f t="shared" ref="M178:R178" si="17">SUM(M179,M196)</f>
        <v>0</v>
      </c>
      <c r="N178" s="315">
        <f t="shared" si="17"/>
        <v>0</v>
      </c>
      <c r="O178" s="315">
        <f t="shared" si="17"/>
        <v>0</v>
      </c>
      <c r="P178" s="315">
        <f t="shared" si="17"/>
        <v>0</v>
      </c>
      <c r="Q178" s="315">
        <f t="shared" si="17"/>
        <v>0</v>
      </c>
      <c r="R178" s="315">
        <f t="shared" si="17"/>
        <v>0</v>
      </c>
      <c r="S178" s="8"/>
    </row>
    <row r="179" spans="1:19" ht="35.1" customHeight="1" thickTop="1" thickBot="1" x14ac:dyDescent="0.25">
      <c r="A179" s="77"/>
      <c r="B179" s="110" t="s">
        <v>400</v>
      </c>
      <c r="C179" s="115"/>
      <c r="D179" s="116" t="s">
        <v>1060</v>
      </c>
      <c r="E179" s="4"/>
      <c r="F179" s="315">
        <f t="shared" ref="F179:K179" si="18">SUM(F180:F195)</f>
        <v>0</v>
      </c>
      <c r="G179" s="315">
        <f t="shared" si="18"/>
        <v>0</v>
      </c>
      <c r="H179" s="315">
        <f t="shared" si="18"/>
        <v>0</v>
      </c>
      <c r="I179" s="315">
        <f t="shared" si="18"/>
        <v>0</v>
      </c>
      <c r="J179" s="315">
        <f t="shared" si="18"/>
        <v>0</v>
      </c>
      <c r="K179" s="315">
        <f t="shared" si="18"/>
        <v>0</v>
      </c>
      <c r="M179" s="315">
        <f t="shared" ref="M179:R179" si="19">SUM(M180:M195)</f>
        <v>0</v>
      </c>
      <c r="N179" s="315">
        <f t="shared" si="19"/>
        <v>0</v>
      </c>
      <c r="O179" s="315">
        <f t="shared" si="19"/>
        <v>0</v>
      </c>
      <c r="P179" s="315">
        <f t="shared" si="19"/>
        <v>0</v>
      </c>
      <c r="Q179" s="315">
        <f t="shared" si="19"/>
        <v>0</v>
      </c>
      <c r="R179" s="315">
        <f t="shared" si="19"/>
        <v>0</v>
      </c>
      <c r="S179" s="4"/>
    </row>
    <row r="180" spans="1:19" ht="15.95" customHeight="1" thickTop="1" x14ac:dyDescent="0.2">
      <c r="A180" s="77"/>
      <c r="B180" s="90" t="s">
        <v>400</v>
      </c>
      <c r="C180" s="168" t="s">
        <v>492</v>
      </c>
      <c r="D180" s="64" t="s">
        <v>252</v>
      </c>
      <c r="E180" s="4">
        <v>37</v>
      </c>
      <c r="F180" s="63"/>
      <c r="G180" s="63"/>
      <c r="H180" s="63"/>
      <c r="I180" s="63"/>
      <c r="J180" s="63"/>
      <c r="K180" s="63"/>
      <c r="M180" s="63"/>
      <c r="N180" s="63"/>
      <c r="O180" s="63"/>
      <c r="P180" s="63"/>
      <c r="Q180" s="63"/>
      <c r="R180" s="63"/>
      <c r="S180" s="4">
        <v>37</v>
      </c>
    </row>
    <row r="181" spans="1:19" ht="15.95" customHeight="1" x14ac:dyDescent="0.2">
      <c r="A181" s="77"/>
      <c r="B181" s="90" t="s">
        <v>400</v>
      </c>
      <c r="C181" s="101" t="s">
        <v>493</v>
      </c>
      <c r="D181" s="64" t="s">
        <v>253</v>
      </c>
      <c r="E181" s="4">
        <v>38</v>
      </c>
      <c r="F181" s="63"/>
      <c r="G181" s="63"/>
      <c r="H181" s="63"/>
      <c r="I181" s="63"/>
      <c r="J181" s="63"/>
      <c r="K181" s="63"/>
      <c r="M181" s="63"/>
      <c r="N181" s="63"/>
      <c r="O181" s="63"/>
      <c r="P181" s="63"/>
      <c r="Q181" s="63"/>
      <c r="R181" s="63"/>
      <c r="S181" s="4">
        <v>38</v>
      </c>
    </row>
    <row r="182" spans="1:19" s="340" customFormat="1" ht="15.95" customHeight="1" x14ac:dyDescent="0.2">
      <c r="A182" s="77"/>
      <c r="B182" s="90" t="s">
        <v>400</v>
      </c>
      <c r="C182" s="168" t="s">
        <v>335</v>
      </c>
      <c r="D182" s="64" t="s">
        <v>244</v>
      </c>
      <c r="E182" s="4">
        <v>172</v>
      </c>
      <c r="F182" s="63"/>
      <c r="G182" s="63"/>
      <c r="H182" s="63"/>
      <c r="I182" s="63"/>
      <c r="J182" s="63"/>
      <c r="K182" s="63"/>
      <c r="M182" s="63"/>
      <c r="N182" s="63"/>
      <c r="O182" s="63"/>
      <c r="P182" s="63"/>
      <c r="Q182" s="63"/>
      <c r="R182" s="63"/>
      <c r="S182" s="4">
        <v>172</v>
      </c>
    </row>
    <row r="183" spans="1:19" s="340" customFormat="1" ht="15.95" customHeight="1" x14ac:dyDescent="0.2">
      <c r="A183" s="77"/>
      <c r="B183" s="90" t="s">
        <v>400</v>
      </c>
      <c r="C183" s="168" t="s">
        <v>494</v>
      </c>
      <c r="D183" s="64" t="s">
        <v>254</v>
      </c>
      <c r="E183" s="4">
        <v>40</v>
      </c>
      <c r="F183" s="63"/>
      <c r="G183" s="63"/>
      <c r="H183" s="63"/>
      <c r="I183" s="63"/>
      <c r="J183" s="63"/>
      <c r="K183" s="63"/>
      <c r="M183" s="63"/>
      <c r="N183" s="63"/>
      <c r="O183" s="63"/>
      <c r="P183" s="63"/>
      <c r="Q183" s="63"/>
      <c r="R183" s="63"/>
      <c r="S183" s="4">
        <v>40</v>
      </c>
    </row>
    <row r="184" spans="1:19" s="340" customFormat="1" ht="15.95" customHeight="1" x14ac:dyDescent="0.2">
      <c r="A184" s="77"/>
      <c r="B184" s="90" t="s">
        <v>400</v>
      </c>
      <c r="C184" s="168" t="s">
        <v>488</v>
      </c>
      <c r="D184" s="64" t="s">
        <v>245</v>
      </c>
      <c r="E184" s="4">
        <v>181</v>
      </c>
      <c r="F184" s="63"/>
      <c r="G184" s="63"/>
      <c r="H184" s="63"/>
      <c r="I184" s="63"/>
      <c r="J184" s="63"/>
      <c r="K184" s="63"/>
      <c r="M184" s="63"/>
      <c r="N184" s="63"/>
      <c r="O184" s="63"/>
      <c r="P184" s="63"/>
      <c r="Q184" s="63"/>
      <c r="R184" s="63"/>
      <c r="S184" s="4">
        <v>181</v>
      </c>
    </row>
    <row r="185" spans="1:19" s="340" customFormat="1" ht="15.95" customHeight="1" x14ac:dyDescent="0.2">
      <c r="A185" s="77"/>
      <c r="B185" s="90" t="s">
        <v>400</v>
      </c>
      <c r="C185" s="102" t="s">
        <v>96</v>
      </c>
      <c r="D185" s="64" t="s">
        <v>97</v>
      </c>
      <c r="E185" s="4">
        <v>183</v>
      </c>
      <c r="F185" s="63"/>
      <c r="G185" s="63"/>
      <c r="H185" s="63"/>
      <c r="I185" s="63"/>
      <c r="J185" s="63"/>
      <c r="K185" s="63"/>
      <c r="M185" s="63"/>
      <c r="N185" s="63"/>
      <c r="O185" s="63"/>
      <c r="P185" s="63"/>
      <c r="Q185" s="63"/>
      <c r="R185" s="63"/>
      <c r="S185" s="4">
        <v>183</v>
      </c>
    </row>
    <row r="186" spans="1:19" s="340" customFormat="1" ht="15.95" customHeight="1" x14ac:dyDescent="0.2">
      <c r="A186" s="77"/>
      <c r="B186" s="90" t="s">
        <v>400</v>
      </c>
      <c r="C186" s="168" t="s">
        <v>830</v>
      </c>
      <c r="D186" s="96" t="s">
        <v>251</v>
      </c>
      <c r="E186" s="4">
        <v>185</v>
      </c>
      <c r="F186" s="63"/>
      <c r="G186" s="63"/>
      <c r="H186" s="63"/>
      <c r="I186" s="63"/>
      <c r="J186" s="63"/>
      <c r="K186" s="63"/>
      <c r="M186" s="63"/>
      <c r="N186" s="63"/>
      <c r="O186" s="63"/>
      <c r="P186" s="63"/>
      <c r="Q186" s="63"/>
      <c r="R186" s="63"/>
      <c r="S186" s="4">
        <v>185</v>
      </c>
    </row>
    <row r="187" spans="1:19" s="340" customFormat="1" ht="15.95" customHeight="1" x14ac:dyDescent="0.2">
      <c r="A187" s="77"/>
      <c r="B187" s="90" t="s">
        <v>400</v>
      </c>
      <c r="C187" s="168" t="s">
        <v>495</v>
      </c>
      <c r="D187" s="64" t="s">
        <v>255</v>
      </c>
      <c r="E187" s="4">
        <v>186</v>
      </c>
      <c r="F187" s="63"/>
      <c r="G187" s="63"/>
      <c r="H187" s="63"/>
      <c r="I187" s="63"/>
      <c r="J187" s="63"/>
      <c r="K187" s="63"/>
      <c r="M187" s="63"/>
      <c r="N187" s="63"/>
      <c r="O187" s="63"/>
      <c r="P187" s="63"/>
      <c r="Q187" s="63"/>
      <c r="R187" s="63"/>
      <c r="S187" s="4">
        <v>186</v>
      </c>
    </row>
    <row r="188" spans="1:19" s="340" customFormat="1" ht="15.95" customHeight="1" x14ac:dyDescent="0.2">
      <c r="A188" s="77"/>
      <c r="B188" s="90" t="s">
        <v>400</v>
      </c>
      <c r="C188" s="168" t="s">
        <v>490</v>
      </c>
      <c r="D188" s="64" t="s">
        <v>248</v>
      </c>
      <c r="E188" s="4">
        <v>188</v>
      </c>
      <c r="F188" s="63"/>
      <c r="G188" s="63"/>
      <c r="H188" s="63"/>
      <c r="I188" s="63"/>
      <c r="J188" s="63"/>
      <c r="K188" s="63"/>
      <c r="M188" s="63"/>
      <c r="N188" s="63"/>
      <c r="O188" s="63"/>
      <c r="P188" s="63"/>
      <c r="Q188" s="63"/>
      <c r="R188" s="63"/>
      <c r="S188" s="4">
        <v>188</v>
      </c>
    </row>
    <row r="189" spans="1:19" s="340" customFormat="1" ht="15.95" customHeight="1" x14ac:dyDescent="0.2">
      <c r="A189" s="77"/>
      <c r="B189" s="90" t="s">
        <v>400</v>
      </c>
      <c r="C189" s="168" t="s">
        <v>489</v>
      </c>
      <c r="D189" s="64" t="s">
        <v>246</v>
      </c>
      <c r="E189" s="4">
        <v>189</v>
      </c>
      <c r="F189" s="63"/>
      <c r="G189" s="63"/>
      <c r="H189" s="63"/>
      <c r="I189" s="63"/>
      <c r="J189" s="63"/>
      <c r="K189" s="63"/>
      <c r="M189" s="63"/>
      <c r="N189" s="63"/>
      <c r="O189" s="63"/>
      <c r="P189" s="63"/>
      <c r="Q189" s="63"/>
      <c r="R189" s="63"/>
      <c r="S189" s="4">
        <v>189</v>
      </c>
    </row>
    <row r="190" spans="1:19" s="340" customFormat="1" ht="15.95" customHeight="1" x14ac:dyDescent="0.2">
      <c r="A190" s="77"/>
      <c r="B190" s="90" t="s">
        <v>400</v>
      </c>
      <c r="C190" s="168" t="s">
        <v>344</v>
      </c>
      <c r="D190" s="64" t="s">
        <v>256</v>
      </c>
      <c r="E190" s="4">
        <v>193</v>
      </c>
      <c r="F190" s="63"/>
      <c r="G190" s="63"/>
      <c r="H190" s="63"/>
      <c r="I190" s="63"/>
      <c r="J190" s="63"/>
      <c r="K190" s="63"/>
      <c r="M190" s="63"/>
      <c r="N190" s="63"/>
      <c r="O190" s="63"/>
      <c r="P190" s="63"/>
      <c r="Q190" s="63"/>
      <c r="R190" s="63"/>
      <c r="S190" s="4">
        <v>193</v>
      </c>
    </row>
    <row r="191" spans="1:19" s="340" customFormat="1" ht="15.95" customHeight="1" x14ac:dyDescent="0.2">
      <c r="A191" s="77"/>
      <c r="B191" s="90" t="s">
        <v>400</v>
      </c>
      <c r="C191" s="168" t="s">
        <v>831</v>
      </c>
      <c r="D191" s="96" t="s">
        <v>247</v>
      </c>
      <c r="E191" s="4">
        <v>201</v>
      </c>
      <c r="F191" s="63"/>
      <c r="G191" s="63"/>
      <c r="H191" s="63"/>
      <c r="I191" s="63"/>
      <c r="J191" s="63"/>
      <c r="K191" s="63"/>
      <c r="M191" s="63"/>
      <c r="N191" s="63"/>
      <c r="O191" s="63"/>
      <c r="P191" s="63"/>
      <c r="Q191" s="63"/>
      <c r="R191" s="63"/>
      <c r="S191" s="4">
        <v>201</v>
      </c>
    </row>
    <row r="192" spans="1:19" s="340" customFormat="1" ht="15.95" customHeight="1" x14ac:dyDescent="0.2">
      <c r="A192" s="77"/>
      <c r="B192" s="90" t="s">
        <v>400</v>
      </c>
      <c r="C192" s="168" t="s">
        <v>923</v>
      </c>
      <c r="D192" s="96" t="s">
        <v>257</v>
      </c>
      <c r="E192" s="4">
        <v>218</v>
      </c>
      <c r="F192" s="63"/>
      <c r="G192" s="63"/>
      <c r="H192" s="63"/>
      <c r="I192" s="63"/>
      <c r="J192" s="63"/>
      <c r="K192" s="63"/>
      <c r="M192" s="63"/>
      <c r="N192" s="63"/>
      <c r="O192" s="63"/>
      <c r="P192" s="63"/>
      <c r="Q192" s="63"/>
      <c r="R192" s="63"/>
      <c r="S192" s="4">
        <v>218</v>
      </c>
    </row>
    <row r="193" spans="1:19" s="340" customFormat="1" ht="15.95" customHeight="1" x14ac:dyDescent="0.2">
      <c r="A193" s="77"/>
      <c r="B193" s="90" t="s">
        <v>400</v>
      </c>
      <c r="C193" s="168" t="s">
        <v>491</v>
      </c>
      <c r="D193" s="64" t="s">
        <v>249</v>
      </c>
      <c r="E193" s="4">
        <v>204</v>
      </c>
      <c r="F193" s="63"/>
      <c r="G193" s="63"/>
      <c r="H193" s="63"/>
      <c r="I193" s="63"/>
      <c r="J193" s="63"/>
      <c r="K193" s="63"/>
      <c r="M193" s="63"/>
      <c r="N193" s="63"/>
      <c r="O193" s="63"/>
      <c r="P193" s="63"/>
      <c r="Q193" s="63"/>
      <c r="R193" s="63"/>
      <c r="S193" s="4">
        <v>204</v>
      </c>
    </row>
    <row r="194" spans="1:19" s="340" customFormat="1" ht="15.95" customHeight="1" x14ac:dyDescent="0.2">
      <c r="A194" s="77"/>
      <c r="B194" s="90" t="s">
        <v>400</v>
      </c>
      <c r="C194" s="168" t="s">
        <v>832</v>
      </c>
      <c r="D194" s="64" t="s">
        <v>258</v>
      </c>
      <c r="E194" s="4">
        <v>207</v>
      </c>
      <c r="F194" s="63"/>
      <c r="G194" s="63"/>
      <c r="H194" s="63"/>
      <c r="I194" s="63"/>
      <c r="J194" s="63"/>
      <c r="K194" s="63"/>
      <c r="M194" s="63"/>
      <c r="N194" s="63"/>
      <c r="O194" s="63"/>
      <c r="P194" s="63"/>
      <c r="Q194" s="63"/>
      <c r="R194" s="63"/>
      <c r="S194" s="4">
        <v>207</v>
      </c>
    </row>
    <row r="195" spans="1:19" s="340" customFormat="1" ht="15.95" customHeight="1" x14ac:dyDescent="0.2">
      <c r="A195" s="77"/>
      <c r="B195" s="90" t="s">
        <v>400</v>
      </c>
      <c r="C195" s="168" t="s">
        <v>833</v>
      </c>
      <c r="D195" s="96" t="s">
        <v>250</v>
      </c>
      <c r="E195" s="4">
        <v>211</v>
      </c>
      <c r="F195" s="63"/>
      <c r="G195" s="63"/>
      <c r="H195" s="63"/>
      <c r="I195" s="63"/>
      <c r="J195" s="63"/>
      <c r="K195" s="63"/>
      <c r="M195" s="63"/>
      <c r="N195" s="63"/>
      <c r="O195" s="63"/>
      <c r="P195" s="63"/>
      <c r="Q195" s="63"/>
      <c r="R195" s="63"/>
      <c r="S195" s="4">
        <v>211</v>
      </c>
    </row>
    <row r="196" spans="1:19" ht="35.1" customHeight="1" thickBot="1" x14ac:dyDescent="0.25">
      <c r="A196" s="77"/>
      <c r="B196" s="118" t="s">
        <v>408</v>
      </c>
      <c r="C196" s="119"/>
      <c r="D196" s="117" t="s">
        <v>1061</v>
      </c>
      <c r="E196" s="4"/>
      <c r="F196" s="315">
        <f t="shared" ref="F196:K196" si="20">SUM(F197:F229)</f>
        <v>0</v>
      </c>
      <c r="G196" s="315">
        <f t="shared" si="20"/>
        <v>0</v>
      </c>
      <c r="H196" s="315">
        <f t="shared" si="20"/>
        <v>0</v>
      </c>
      <c r="I196" s="315">
        <f t="shared" si="20"/>
        <v>0</v>
      </c>
      <c r="J196" s="315">
        <f t="shared" si="20"/>
        <v>0</v>
      </c>
      <c r="K196" s="315">
        <f t="shared" si="20"/>
        <v>0</v>
      </c>
      <c r="M196" s="315">
        <f t="shared" ref="M196:R196" si="21">SUM(M197:M229)</f>
        <v>0</v>
      </c>
      <c r="N196" s="315">
        <f t="shared" si="21"/>
        <v>0</v>
      </c>
      <c r="O196" s="315">
        <f t="shared" si="21"/>
        <v>0</v>
      </c>
      <c r="P196" s="315">
        <f t="shared" si="21"/>
        <v>0</v>
      </c>
      <c r="Q196" s="315">
        <f t="shared" si="21"/>
        <v>0</v>
      </c>
      <c r="R196" s="315">
        <f t="shared" si="21"/>
        <v>0</v>
      </c>
      <c r="S196" s="4"/>
    </row>
    <row r="197" spans="1:19" ht="15.95" customHeight="1" thickTop="1" x14ac:dyDescent="0.2">
      <c r="A197" s="77"/>
      <c r="B197" s="90" t="s">
        <v>408</v>
      </c>
      <c r="C197" s="102" t="s">
        <v>496</v>
      </c>
      <c r="D197" s="64" t="s">
        <v>259</v>
      </c>
      <c r="E197" s="4">
        <v>171</v>
      </c>
      <c r="F197" s="9"/>
      <c r="G197" s="9"/>
      <c r="H197" s="9"/>
      <c r="I197" s="9"/>
      <c r="J197" s="9"/>
      <c r="K197" s="9"/>
      <c r="M197" s="9"/>
      <c r="N197" s="9"/>
      <c r="O197" s="9"/>
      <c r="P197" s="9"/>
      <c r="Q197" s="9"/>
      <c r="R197" s="9"/>
      <c r="S197" s="4">
        <v>171</v>
      </c>
    </row>
    <row r="198" spans="1:19" s="340" customFormat="1" ht="15.95" customHeight="1" x14ac:dyDescent="0.2">
      <c r="A198" s="77"/>
      <c r="B198" s="90" t="s">
        <v>408</v>
      </c>
      <c r="C198" s="102" t="s">
        <v>497</v>
      </c>
      <c r="D198" s="64" t="s">
        <v>260</v>
      </c>
      <c r="E198" s="4">
        <v>173</v>
      </c>
      <c r="F198" s="9"/>
      <c r="G198" s="9"/>
      <c r="H198" s="9"/>
      <c r="I198" s="9"/>
      <c r="J198" s="9"/>
      <c r="K198" s="9"/>
      <c r="M198" s="9"/>
      <c r="N198" s="9"/>
      <c r="O198" s="9"/>
      <c r="P198" s="9"/>
      <c r="Q198" s="9"/>
      <c r="R198" s="9"/>
      <c r="S198" s="4">
        <v>173</v>
      </c>
    </row>
    <row r="199" spans="1:19" s="340" customFormat="1" ht="15.95" customHeight="1" x14ac:dyDescent="0.2">
      <c r="A199" s="77"/>
      <c r="B199" s="90" t="s">
        <v>408</v>
      </c>
      <c r="C199" s="102" t="s">
        <v>498</v>
      </c>
      <c r="D199" s="64" t="s">
        <v>261</v>
      </c>
      <c r="E199" s="4">
        <v>174</v>
      </c>
      <c r="F199" s="9"/>
      <c r="G199" s="9"/>
      <c r="H199" s="9"/>
      <c r="I199" s="9"/>
      <c r="J199" s="9"/>
      <c r="K199" s="9"/>
      <c r="M199" s="9"/>
      <c r="N199" s="9"/>
      <c r="O199" s="9"/>
      <c r="P199" s="9"/>
      <c r="Q199" s="9"/>
      <c r="R199" s="9"/>
      <c r="S199" s="4">
        <v>174</v>
      </c>
    </row>
    <row r="200" spans="1:19" s="340" customFormat="1" ht="15.95" customHeight="1" x14ac:dyDescent="0.2">
      <c r="A200" s="77"/>
      <c r="B200" s="90" t="s">
        <v>408</v>
      </c>
      <c r="C200" s="102" t="s">
        <v>925</v>
      </c>
      <c r="D200" s="64" t="s">
        <v>262</v>
      </c>
      <c r="E200" s="4">
        <v>176</v>
      </c>
      <c r="F200" s="9"/>
      <c r="G200" s="9"/>
      <c r="H200" s="9"/>
      <c r="I200" s="9"/>
      <c r="J200" s="9"/>
      <c r="K200" s="9"/>
      <c r="M200" s="9"/>
      <c r="N200" s="9"/>
      <c r="O200" s="9"/>
      <c r="P200" s="9"/>
      <c r="Q200" s="9"/>
      <c r="R200" s="9"/>
      <c r="S200" s="4">
        <v>176</v>
      </c>
    </row>
    <row r="201" spans="1:19" s="340" customFormat="1" ht="15.95" customHeight="1" x14ac:dyDescent="0.2">
      <c r="A201" s="77"/>
      <c r="B201" s="90" t="s">
        <v>408</v>
      </c>
      <c r="C201" s="102" t="s">
        <v>99</v>
      </c>
      <c r="D201" s="64" t="s">
        <v>100</v>
      </c>
      <c r="E201" s="4">
        <v>177</v>
      </c>
      <c r="F201" s="9"/>
      <c r="G201" s="9"/>
      <c r="H201" s="9"/>
      <c r="I201" s="9"/>
      <c r="J201" s="9"/>
      <c r="K201" s="9"/>
      <c r="M201" s="9"/>
      <c r="N201" s="9"/>
      <c r="O201" s="9"/>
      <c r="P201" s="9"/>
      <c r="Q201" s="9"/>
      <c r="R201" s="9"/>
      <c r="S201" s="4">
        <v>177</v>
      </c>
    </row>
    <row r="202" spans="1:19" s="340" customFormat="1" ht="15.95" customHeight="1" x14ac:dyDescent="0.2">
      <c r="A202" s="77"/>
      <c r="B202" s="90" t="s">
        <v>408</v>
      </c>
      <c r="C202" s="102" t="s">
        <v>926</v>
      </c>
      <c r="D202" s="64" t="s">
        <v>101</v>
      </c>
      <c r="E202" s="4">
        <v>178</v>
      </c>
      <c r="F202" s="9"/>
      <c r="G202" s="9"/>
      <c r="H202" s="9"/>
      <c r="I202" s="9"/>
      <c r="J202" s="9"/>
      <c r="K202" s="9"/>
      <c r="M202" s="9"/>
      <c r="N202" s="9"/>
      <c r="O202" s="9"/>
      <c r="P202" s="9"/>
      <c r="Q202" s="9"/>
      <c r="R202" s="9"/>
      <c r="S202" s="4">
        <v>178</v>
      </c>
    </row>
    <row r="203" spans="1:19" s="340" customFormat="1" ht="15.95" customHeight="1" x14ac:dyDescent="0.2">
      <c r="A203" s="77"/>
      <c r="B203" s="90" t="s">
        <v>408</v>
      </c>
      <c r="C203" s="102" t="s">
        <v>367</v>
      </c>
      <c r="D203" s="96" t="s">
        <v>102</v>
      </c>
      <c r="E203" s="4">
        <v>179</v>
      </c>
      <c r="F203" s="9"/>
      <c r="G203" s="9"/>
      <c r="H203" s="9"/>
      <c r="I203" s="9"/>
      <c r="J203" s="9"/>
      <c r="K203" s="9"/>
      <c r="M203" s="9"/>
      <c r="N203" s="9"/>
      <c r="O203" s="9"/>
      <c r="P203" s="9"/>
      <c r="Q203" s="9"/>
      <c r="R203" s="9"/>
      <c r="S203" s="4">
        <v>179</v>
      </c>
    </row>
    <row r="204" spans="1:19" s="340" customFormat="1" ht="15.95" customHeight="1" x14ac:dyDescent="0.2">
      <c r="A204" s="77"/>
      <c r="B204" s="90" t="s">
        <v>408</v>
      </c>
      <c r="C204" s="102" t="s">
        <v>103</v>
      </c>
      <c r="D204" s="64" t="s">
        <v>104</v>
      </c>
      <c r="E204" s="4">
        <v>180</v>
      </c>
      <c r="F204" s="9"/>
      <c r="G204" s="9"/>
      <c r="H204" s="9"/>
      <c r="I204" s="9"/>
      <c r="J204" s="9"/>
      <c r="K204" s="9"/>
      <c r="M204" s="9"/>
      <c r="N204" s="9"/>
      <c r="O204" s="9"/>
      <c r="P204" s="9"/>
      <c r="Q204" s="9"/>
      <c r="R204" s="9"/>
      <c r="S204" s="4">
        <v>180</v>
      </c>
    </row>
    <row r="205" spans="1:19" s="442" customFormat="1" ht="15.95" customHeight="1" x14ac:dyDescent="0.2">
      <c r="A205" s="77"/>
      <c r="B205" s="90" t="s">
        <v>408</v>
      </c>
      <c r="C205" s="168" t="s">
        <v>924</v>
      </c>
      <c r="D205" s="64" t="s">
        <v>98</v>
      </c>
      <c r="E205" s="4">
        <v>182</v>
      </c>
      <c r="F205" s="9"/>
      <c r="G205" s="9"/>
      <c r="H205" s="9"/>
      <c r="I205" s="9"/>
      <c r="J205" s="9"/>
      <c r="K205" s="9"/>
      <c r="M205" s="9"/>
      <c r="N205" s="9"/>
      <c r="O205" s="9"/>
      <c r="P205" s="9"/>
      <c r="Q205" s="9"/>
      <c r="R205" s="9"/>
      <c r="S205" s="4">
        <v>182</v>
      </c>
    </row>
    <row r="206" spans="1:19" s="340" customFormat="1" ht="15.95" customHeight="1" x14ac:dyDescent="0.2">
      <c r="A206" s="77"/>
      <c r="B206" s="90" t="s">
        <v>408</v>
      </c>
      <c r="C206" s="102" t="s">
        <v>105</v>
      </c>
      <c r="D206" s="64" t="s">
        <v>106</v>
      </c>
      <c r="E206" s="4">
        <v>184</v>
      </c>
      <c r="F206" s="9"/>
      <c r="G206" s="9"/>
      <c r="H206" s="9"/>
      <c r="I206" s="9"/>
      <c r="J206" s="9"/>
      <c r="K206" s="9"/>
      <c r="M206" s="9"/>
      <c r="N206" s="9"/>
      <c r="O206" s="9"/>
      <c r="P206" s="9"/>
      <c r="Q206" s="9"/>
      <c r="R206" s="9"/>
      <c r="S206" s="4">
        <v>184</v>
      </c>
    </row>
    <row r="207" spans="1:19" s="340" customFormat="1" ht="15.95" customHeight="1" x14ac:dyDescent="0.2">
      <c r="A207" s="77"/>
      <c r="B207" s="90" t="s">
        <v>408</v>
      </c>
      <c r="C207" s="102" t="s">
        <v>499</v>
      </c>
      <c r="D207" s="64" t="s">
        <v>263</v>
      </c>
      <c r="E207" s="4">
        <v>187</v>
      </c>
      <c r="F207" s="9"/>
      <c r="G207" s="9"/>
      <c r="H207" s="9"/>
      <c r="I207" s="9"/>
      <c r="J207" s="9"/>
      <c r="K207" s="9"/>
      <c r="M207" s="9"/>
      <c r="N207" s="9"/>
      <c r="O207" s="9"/>
      <c r="P207" s="9"/>
      <c r="Q207" s="9"/>
      <c r="R207" s="9"/>
      <c r="S207" s="4">
        <v>187</v>
      </c>
    </row>
    <row r="208" spans="1:19" s="340" customFormat="1" ht="15.95" customHeight="1" x14ac:dyDescent="0.2">
      <c r="A208" s="77"/>
      <c r="B208" s="90" t="s">
        <v>408</v>
      </c>
      <c r="C208" s="102" t="s">
        <v>500</v>
      </c>
      <c r="D208" s="64" t="s">
        <v>264</v>
      </c>
      <c r="E208" s="4">
        <v>213</v>
      </c>
      <c r="F208" s="9"/>
      <c r="G208" s="9"/>
      <c r="H208" s="9"/>
      <c r="I208" s="9"/>
      <c r="J208" s="9"/>
      <c r="K208" s="9"/>
      <c r="M208" s="9"/>
      <c r="N208" s="9"/>
      <c r="O208" s="9"/>
      <c r="P208" s="9"/>
      <c r="Q208" s="9"/>
      <c r="R208" s="9"/>
      <c r="S208" s="4">
        <v>213</v>
      </c>
    </row>
    <row r="209" spans="1:19" s="340" customFormat="1" ht="15.95" customHeight="1" x14ac:dyDescent="0.2">
      <c r="A209" s="77"/>
      <c r="B209" s="90" t="s">
        <v>408</v>
      </c>
      <c r="C209" s="102" t="s">
        <v>932</v>
      </c>
      <c r="D209" s="64" t="s">
        <v>266</v>
      </c>
      <c r="E209" s="4">
        <v>214</v>
      </c>
      <c r="F209" s="9"/>
      <c r="G209" s="9"/>
      <c r="H209" s="9"/>
      <c r="I209" s="9"/>
      <c r="J209" s="9"/>
      <c r="K209" s="9"/>
      <c r="M209" s="9"/>
      <c r="N209" s="9"/>
      <c r="O209" s="9"/>
      <c r="P209" s="9"/>
      <c r="Q209" s="9"/>
      <c r="R209" s="9"/>
      <c r="S209" s="4">
        <v>214</v>
      </c>
    </row>
    <row r="210" spans="1:19" s="340" customFormat="1" ht="15.95" customHeight="1" x14ac:dyDescent="0.2">
      <c r="A210" s="77"/>
      <c r="B210" s="90" t="s">
        <v>408</v>
      </c>
      <c r="C210" s="102" t="s">
        <v>501</v>
      </c>
      <c r="D210" s="64" t="s">
        <v>265</v>
      </c>
      <c r="E210" s="4">
        <v>190</v>
      </c>
      <c r="F210" s="9"/>
      <c r="G210" s="9"/>
      <c r="H210" s="9"/>
      <c r="I210" s="9"/>
      <c r="J210" s="9"/>
      <c r="K210" s="9"/>
      <c r="M210" s="9"/>
      <c r="N210" s="9"/>
      <c r="O210" s="9"/>
      <c r="P210" s="9"/>
      <c r="Q210" s="9"/>
      <c r="R210" s="9"/>
      <c r="S210" s="4">
        <v>190</v>
      </c>
    </row>
    <row r="211" spans="1:19" s="340" customFormat="1" ht="15.95" customHeight="1" x14ac:dyDescent="0.2">
      <c r="A211" s="77"/>
      <c r="B211" s="90" t="s">
        <v>408</v>
      </c>
      <c r="C211" s="102" t="s">
        <v>927</v>
      </c>
      <c r="D211" s="64" t="s">
        <v>107</v>
      </c>
      <c r="E211" s="4">
        <v>191</v>
      </c>
      <c r="F211" s="9"/>
      <c r="G211" s="9"/>
      <c r="H211" s="9"/>
      <c r="I211" s="9"/>
      <c r="J211" s="9"/>
      <c r="K211" s="9"/>
      <c r="M211" s="9"/>
      <c r="N211" s="9"/>
      <c r="O211" s="9"/>
      <c r="P211" s="9"/>
      <c r="Q211" s="9"/>
      <c r="R211" s="9"/>
      <c r="S211" s="4">
        <v>191</v>
      </c>
    </row>
    <row r="212" spans="1:19" s="340" customFormat="1" ht="15.95" customHeight="1" x14ac:dyDescent="0.2">
      <c r="A212" s="77"/>
      <c r="B212" s="90" t="s">
        <v>408</v>
      </c>
      <c r="C212" s="102" t="s">
        <v>502</v>
      </c>
      <c r="D212" s="64" t="s">
        <v>267</v>
      </c>
      <c r="E212" s="4">
        <v>192</v>
      </c>
      <c r="F212" s="9"/>
      <c r="G212" s="9"/>
      <c r="H212" s="9"/>
      <c r="I212" s="9"/>
      <c r="J212" s="9"/>
      <c r="K212" s="9"/>
      <c r="M212" s="9"/>
      <c r="N212" s="9"/>
      <c r="O212" s="9"/>
      <c r="P212" s="9"/>
      <c r="Q212" s="9"/>
      <c r="R212" s="9"/>
      <c r="S212" s="4">
        <v>192</v>
      </c>
    </row>
    <row r="213" spans="1:19" s="340" customFormat="1" ht="15.95" customHeight="1" x14ac:dyDescent="0.2">
      <c r="A213" s="77"/>
      <c r="B213" s="90" t="s">
        <v>408</v>
      </c>
      <c r="C213" s="102" t="s">
        <v>503</v>
      </c>
      <c r="D213" s="64" t="s">
        <v>268</v>
      </c>
      <c r="E213" s="4">
        <v>194</v>
      </c>
      <c r="F213" s="9"/>
      <c r="G213" s="9"/>
      <c r="H213" s="9"/>
      <c r="I213" s="9"/>
      <c r="J213" s="9"/>
      <c r="K213" s="9"/>
      <c r="M213" s="9"/>
      <c r="N213" s="9"/>
      <c r="O213" s="9"/>
      <c r="P213" s="9"/>
      <c r="Q213" s="9"/>
      <c r="R213" s="9"/>
      <c r="S213" s="4">
        <v>194</v>
      </c>
    </row>
    <row r="214" spans="1:19" s="340" customFormat="1" ht="15.95" customHeight="1" x14ac:dyDescent="0.2">
      <c r="A214" s="77"/>
      <c r="B214" s="90" t="s">
        <v>408</v>
      </c>
      <c r="C214" s="102" t="s">
        <v>368</v>
      </c>
      <c r="D214" s="96" t="s">
        <v>108</v>
      </c>
      <c r="E214" s="4">
        <v>195</v>
      </c>
      <c r="F214" s="9"/>
      <c r="G214" s="9"/>
      <c r="H214" s="9"/>
      <c r="I214" s="9"/>
      <c r="J214" s="9"/>
      <c r="K214" s="9"/>
      <c r="M214" s="9"/>
      <c r="N214" s="9"/>
      <c r="O214" s="9"/>
      <c r="P214" s="9"/>
      <c r="Q214" s="9"/>
      <c r="R214" s="9"/>
      <c r="S214" s="4">
        <v>195</v>
      </c>
    </row>
    <row r="215" spans="1:19" s="340" customFormat="1" ht="15.95" customHeight="1" x14ac:dyDescent="0.2">
      <c r="A215" s="77"/>
      <c r="B215" s="90" t="s">
        <v>408</v>
      </c>
      <c r="C215" s="102" t="s">
        <v>347</v>
      </c>
      <c r="D215" s="64" t="s">
        <v>269</v>
      </c>
      <c r="E215" s="4">
        <v>196</v>
      </c>
      <c r="F215" s="9"/>
      <c r="G215" s="9"/>
      <c r="H215" s="9"/>
      <c r="I215" s="9"/>
      <c r="J215" s="9"/>
      <c r="K215" s="9"/>
      <c r="M215" s="9"/>
      <c r="N215" s="9"/>
      <c r="O215" s="9"/>
      <c r="P215" s="9"/>
      <c r="Q215" s="9"/>
      <c r="R215" s="9"/>
      <c r="S215" s="4">
        <v>196</v>
      </c>
    </row>
    <row r="216" spans="1:19" s="340" customFormat="1" ht="15.95" customHeight="1" x14ac:dyDescent="0.2">
      <c r="A216" s="77"/>
      <c r="B216" s="90" t="s">
        <v>408</v>
      </c>
      <c r="C216" s="102" t="s">
        <v>504</v>
      </c>
      <c r="D216" s="64" t="s">
        <v>270</v>
      </c>
      <c r="E216" s="4">
        <v>197</v>
      </c>
      <c r="F216" s="9"/>
      <c r="G216" s="9"/>
      <c r="H216" s="9"/>
      <c r="I216" s="9"/>
      <c r="J216" s="9"/>
      <c r="K216" s="9"/>
      <c r="M216" s="9"/>
      <c r="N216" s="9"/>
      <c r="O216" s="9"/>
      <c r="P216" s="9"/>
      <c r="Q216" s="9"/>
      <c r="R216" s="9"/>
      <c r="S216" s="4">
        <v>197</v>
      </c>
    </row>
    <row r="217" spans="1:19" s="340" customFormat="1" ht="15.95" customHeight="1" x14ac:dyDescent="0.2">
      <c r="A217" s="77"/>
      <c r="B217" s="90" t="s">
        <v>408</v>
      </c>
      <c r="C217" s="102" t="s">
        <v>505</v>
      </c>
      <c r="D217" s="64" t="s">
        <v>271</v>
      </c>
      <c r="E217" s="4">
        <v>198</v>
      </c>
      <c r="F217" s="9"/>
      <c r="G217" s="9"/>
      <c r="H217" s="9"/>
      <c r="I217" s="9"/>
      <c r="J217" s="9"/>
      <c r="K217" s="9"/>
      <c r="M217" s="9"/>
      <c r="N217" s="9"/>
      <c r="O217" s="9"/>
      <c r="P217" s="9"/>
      <c r="Q217" s="9"/>
      <c r="R217" s="9"/>
      <c r="S217" s="4">
        <v>198</v>
      </c>
    </row>
    <row r="218" spans="1:19" s="340" customFormat="1" ht="15.95" customHeight="1" x14ac:dyDescent="0.2">
      <c r="A218" s="77"/>
      <c r="B218" s="90" t="s">
        <v>408</v>
      </c>
      <c r="C218" s="102" t="s">
        <v>506</v>
      </c>
      <c r="D218" s="64" t="s">
        <v>272</v>
      </c>
      <c r="E218" s="4">
        <v>199</v>
      </c>
      <c r="F218" s="9"/>
      <c r="G218" s="9"/>
      <c r="H218" s="9"/>
      <c r="I218" s="9"/>
      <c r="J218" s="9"/>
      <c r="K218" s="9"/>
      <c r="M218" s="9"/>
      <c r="N218" s="9"/>
      <c r="O218" s="9"/>
      <c r="P218" s="9"/>
      <c r="Q218" s="9"/>
      <c r="R218" s="9"/>
      <c r="S218" s="4">
        <v>199</v>
      </c>
    </row>
    <row r="219" spans="1:19" s="340" customFormat="1" ht="15.95" customHeight="1" x14ac:dyDescent="0.2">
      <c r="A219" s="77"/>
      <c r="B219" s="90" t="s">
        <v>408</v>
      </c>
      <c r="C219" s="102" t="s">
        <v>507</v>
      </c>
      <c r="D219" s="64" t="s">
        <v>273</v>
      </c>
      <c r="E219" s="4">
        <v>202</v>
      </c>
      <c r="F219" s="9"/>
      <c r="G219" s="9"/>
      <c r="H219" s="9"/>
      <c r="I219" s="9"/>
      <c r="J219" s="9"/>
      <c r="K219" s="9"/>
      <c r="M219" s="9"/>
      <c r="N219" s="9"/>
      <c r="O219" s="9"/>
      <c r="P219" s="9"/>
      <c r="Q219" s="9"/>
      <c r="R219" s="9"/>
      <c r="S219" s="4">
        <v>202</v>
      </c>
    </row>
    <row r="220" spans="1:19" ht="15.95" customHeight="1" x14ac:dyDescent="0.2">
      <c r="A220" s="77"/>
      <c r="B220" s="90" t="s">
        <v>408</v>
      </c>
      <c r="C220" s="99" t="s">
        <v>109</v>
      </c>
      <c r="D220" s="64" t="s">
        <v>110</v>
      </c>
      <c r="E220" s="4">
        <v>203</v>
      </c>
      <c r="F220" s="9"/>
      <c r="G220" s="9"/>
      <c r="H220" s="9"/>
      <c r="I220" s="9"/>
      <c r="J220" s="9"/>
      <c r="K220" s="9"/>
      <c r="M220" s="9"/>
      <c r="N220" s="9"/>
      <c r="O220" s="9"/>
      <c r="P220" s="9"/>
      <c r="Q220" s="9"/>
      <c r="R220" s="9"/>
      <c r="S220" s="4">
        <v>203</v>
      </c>
    </row>
    <row r="221" spans="1:19" ht="15.95" customHeight="1" x14ac:dyDescent="0.2">
      <c r="A221" s="77"/>
      <c r="B221" s="90" t="s">
        <v>408</v>
      </c>
      <c r="C221" s="99" t="s">
        <v>111</v>
      </c>
      <c r="D221" s="64" t="s">
        <v>112</v>
      </c>
      <c r="E221" s="4">
        <v>205</v>
      </c>
      <c r="F221" s="9"/>
      <c r="G221" s="9"/>
      <c r="H221" s="9"/>
      <c r="I221" s="9"/>
      <c r="J221" s="9"/>
      <c r="K221" s="9"/>
      <c r="M221" s="9"/>
      <c r="N221" s="9"/>
      <c r="O221" s="9"/>
      <c r="P221" s="9"/>
      <c r="Q221" s="9"/>
      <c r="R221" s="9"/>
      <c r="S221" s="4">
        <v>205</v>
      </c>
    </row>
    <row r="222" spans="1:19" ht="15.95" customHeight="1" x14ac:dyDescent="0.2">
      <c r="A222" s="77"/>
      <c r="B222" s="90" t="s">
        <v>408</v>
      </c>
      <c r="C222" s="99" t="s">
        <v>508</v>
      </c>
      <c r="D222" s="64" t="s">
        <v>274</v>
      </c>
      <c r="E222" s="4">
        <v>206</v>
      </c>
      <c r="F222" s="63"/>
      <c r="G222" s="63"/>
      <c r="H222" s="63"/>
      <c r="I222" s="63"/>
      <c r="J222" s="63"/>
      <c r="K222" s="63"/>
      <c r="M222" s="63"/>
      <c r="N222" s="63"/>
      <c r="O222" s="63"/>
      <c r="P222" s="63"/>
      <c r="Q222" s="63"/>
      <c r="R222" s="63"/>
      <c r="S222" s="4">
        <v>206</v>
      </c>
    </row>
    <row r="223" spans="1:19" ht="15.95" customHeight="1" x14ac:dyDescent="0.2">
      <c r="A223" s="77"/>
      <c r="B223" s="90" t="s">
        <v>408</v>
      </c>
      <c r="C223" s="99" t="s">
        <v>509</v>
      </c>
      <c r="D223" s="64" t="s">
        <v>275</v>
      </c>
      <c r="E223" s="4">
        <v>215</v>
      </c>
      <c r="F223" s="63"/>
      <c r="G223" s="63"/>
      <c r="H223" s="63"/>
      <c r="I223" s="63"/>
      <c r="J223" s="63"/>
      <c r="K223" s="63"/>
      <c r="M223" s="63"/>
      <c r="N223" s="63"/>
      <c r="O223" s="63"/>
      <c r="P223" s="63"/>
      <c r="Q223" s="63"/>
      <c r="R223" s="63"/>
      <c r="S223" s="4">
        <v>215</v>
      </c>
    </row>
    <row r="224" spans="1:19" ht="15.95" customHeight="1" x14ac:dyDescent="0.2">
      <c r="A224" s="77"/>
      <c r="B224" s="90" t="s">
        <v>408</v>
      </c>
      <c r="C224" s="99" t="s">
        <v>394</v>
      </c>
      <c r="D224" s="96" t="s">
        <v>113</v>
      </c>
      <c r="E224" s="4">
        <v>208</v>
      </c>
      <c r="F224" s="9"/>
      <c r="G224" s="9"/>
      <c r="H224" s="9"/>
      <c r="I224" s="9"/>
      <c r="J224" s="9"/>
      <c r="K224" s="9"/>
      <c r="M224" s="9"/>
      <c r="N224" s="9"/>
      <c r="O224" s="9"/>
      <c r="P224" s="9"/>
      <c r="Q224" s="9"/>
      <c r="R224" s="9"/>
      <c r="S224" s="4">
        <v>208</v>
      </c>
    </row>
    <row r="225" spans="1:19" ht="15.95" customHeight="1" x14ac:dyDescent="0.2">
      <c r="A225" s="77"/>
      <c r="B225" s="90" t="s">
        <v>408</v>
      </c>
      <c r="C225" s="99" t="s">
        <v>114</v>
      </c>
      <c r="D225" s="64" t="s">
        <v>115</v>
      </c>
      <c r="E225" s="4">
        <v>209</v>
      </c>
      <c r="F225" s="9"/>
      <c r="G225" s="9"/>
      <c r="H225" s="9"/>
      <c r="I225" s="9"/>
      <c r="J225" s="9"/>
      <c r="K225" s="9"/>
      <c r="M225" s="9"/>
      <c r="N225" s="9"/>
      <c r="O225" s="9"/>
      <c r="P225" s="9"/>
      <c r="Q225" s="9"/>
      <c r="R225" s="9"/>
      <c r="S225" s="4">
        <v>209</v>
      </c>
    </row>
    <row r="226" spans="1:19" ht="15.95" customHeight="1" x14ac:dyDescent="0.2">
      <c r="A226" s="77"/>
      <c r="B226" s="90" t="s">
        <v>408</v>
      </c>
      <c r="C226" s="99" t="s">
        <v>843</v>
      </c>
      <c r="D226" s="96" t="s">
        <v>276</v>
      </c>
      <c r="E226" s="4">
        <v>231</v>
      </c>
      <c r="F226" s="63"/>
      <c r="G226" s="63"/>
      <c r="H226" s="63"/>
      <c r="I226" s="63"/>
      <c r="J226" s="63"/>
      <c r="K226" s="63"/>
      <c r="M226" s="63"/>
      <c r="N226" s="63"/>
      <c r="O226" s="63"/>
      <c r="P226" s="63"/>
      <c r="Q226" s="63"/>
      <c r="R226" s="63"/>
      <c r="S226" s="4">
        <v>231</v>
      </c>
    </row>
    <row r="227" spans="1:19" ht="15.95" customHeight="1" x14ac:dyDescent="0.2">
      <c r="A227" s="77"/>
      <c r="B227" s="90" t="s">
        <v>408</v>
      </c>
      <c r="C227" s="99" t="s">
        <v>510</v>
      </c>
      <c r="D227" s="64" t="s">
        <v>277</v>
      </c>
      <c r="E227" s="4">
        <v>216</v>
      </c>
      <c r="F227" s="9"/>
      <c r="G227" s="9"/>
      <c r="H227" s="9"/>
      <c r="I227" s="9"/>
      <c r="J227" s="9"/>
      <c r="K227" s="9"/>
      <c r="M227" s="9"/>
      <c r="N227" s="9"/>
      <c r="O227" s="9"/>
      <c r="P227" s="9"/>
      <c r="Q227" s="9"/>
      <c r="R227" s="9"/>
      <c r="S227" s="4">
        <v>216</v>
      </c>
    </row>
    <row r="228" spans="1:19" ht="15.95" customHeight="1" x14ac:dyDescent="0.2">
      <c r="A228" s="77"/>
      <c r="B228" s="90" t="s">
        <v>408</v>
      </c>
      <c r="C228" s="99" t="s">
        <v>511</v>
      </c>
      <c r="D228" s="64" t="s">
        <v>278</v>
      </c>
      <c r="E228" s="4">
        <v>217</v>
      </c>
      <c r="F228" s="9"/>
      <c r="G228" s="9"/>
      <c r="H228" s="9"/>
      <c r="I228" s="9"/>
      <c r="J228" s="9"/>
      <c r="K228" s="9"/>
      <c r="M228" s="9"/>
      <c r="N228" s="9"/>
      <c r="O228" s="9"/>
      <c r="P228" s="9"/>
      <c r="Q228" s="9"/>
      <c r="R228" s="9"/>
      <c r="S228" s="4">
        <v>217</v>
      </c>
    </row>
    <row r="229" spans="1:19" ht="15.95" customHeight="1" x14ac:dyDescent="0.2">
      <c r="A229" s="77"/>
      <c r="B229" s="90" t="s">
        <v>408</v>
      </c>
      <c r="C229" s="99" t="s">
        <v>512</v>
      </c>
      <c r="D229" s="64" t="s">
        <v>279</v>
      </c>
      <c r="E229" s="4">
        <v>212</v>
      </c>
      <c r="F229" s="63"/>
      <c r="G229" s="63"/>
      <c r="H229" s="63"/>
      <c r="I229" s="63"/>
      <c r="J229" s="63"/>
      <c r="K229" s="63"/>
      <c r="M229" s="63"/>
      <c r="N229" s="63"/>
      <c r="O229" s="63"/>
      <c r="P229" s="63"/>
      <c r="Q229" s="63"/>
      <c r="R229" s="63"/>
      <c r="S229" s="4">
        <v>212</v>
      </c>
    </row>
    <row r="230" spans="1:19" ht="35.1" customHeight="1" thickBot="1" x14ac:dyDescent="0.25">
      <c r="A230" s="77"/>
      <c r="B230" s="113" t="s">
        <v>1023</v>
      </c>
      <c r="C230" s="114"/>
      <c r="D230" s="109" t="s">
        <v>1022</v>
      </c>
      <c r="E230" s="8"/>
      <c r="F230" s="315">
        <f t="shared" ref="F230:K230" si="22">SUM(F231:F263)</f>
        <v>0</v>
      </c>
      <c r="G230" s="315">
        <f t="shared" si="22"/>
        <v>0</v>
      </c>
      <c r="H230" s="315">
        <f t="shared" si="22"/>
        <v>0</v>
      </c>
      <c r="I230" s="315">
        <f t="shared" si="22"/>
        <v>0</v>
      </c>
      <c r="J230" s="315">
        <f t="shared" si="22"/>
        <v>0</v>
      </c>
      <c r="K230" s="315">
        <f t="shared" si="22"/>
        <v>0</v>
      </c>
      <c r="M230" s="315">
        <f t="shared" ref="M230:R230" si="23">SUM(M231:M263)</f>
        <v>0</v>
      </c>
      <c r="N230" s="315">
        <f t="shared" si="23"/>
        <v>0</v>
      </c>
      <c r="O230" s="315">
        <f t="shared" si="23"/>
        <v>0</v>
      </c>
      <c r="P230" s="315">
        <f t="shared" si="23"/>
        <v>0</v>
      </c>
      <c r="Q230" s="315">
        <f t="shared" si="23"/>
        <v>0</v>
      </c>
      <c r="R230" s="315">
        <f t="shared" si="23"/>
        <v>0</v>
      </c>
      <c r="S230" s="8"/>
    </row>
    <row r="231" spans="1:19" ht="15.95" customHeight="1" thickTop="1" x14ac:dyDescent="0.2">
      <c r="A231" s="77"/>
      <c r="B231" s="90" t="s">
        <v>1023</v>
      </c>
      <c r="C231" s="102" t="s">
        <v>282</v>
      </c>
      <c r="D231" s="64" t="s">
        <v>283</v>
      </c>
      <c r="E231" s="4">
        <v>237</v>
      </c>
      <c r="F231" s="9"/>
      <c r="G231" s="9"/>
      <c r="H231" s="9"/>
      <c r="I231" s="9"/>
      <c r="J231" s="9"/>
      <c r="K231" s="9"/>
      <c r="M231" s="9"/>
      <c r="N231" s="9"/>
      <c r="O231" s="9"/>
      <c r="P231" s="9"/>
      <c r="Q231" s="9"/>
      <c r="R231" s="9"/>
      <c r="S231" s="4">
        <v>237</v>
      </c>
    </row>
    <row r="232" spans="1:19" s="340" customFormat="1" ht="15.95" customHeight="1" x14ac:dyDescent="0.2">
      <c r="A232" s="77"/>
      <c r="B232" s="90" t="s">
        <v>528</v>
      </c>
      <c r="C232" s="99" t="s">
        <v>314</v>
      </c>
      <c r="D232" s="64" t="s">
        <v>315</v>
      </c>
      <c r="E232" s="4">
        <v>238</v>
      </c>
      <c r="F232" s="9"/>
      <c r="G232" s="9"/>
      <c r="H232" s="9"/>
      <c r="I232" s="9"/>
      <c r="J232" s="9"/>
      <c r="K232" s="9"/>
      <c r="M232" s="9"/>
      <c r="N232" s="9"/>
      <c r="O232" s="9"/>
      <c r="P232" s="9"/>
      <c r="Q232" s="9"/>
      <c r="R232" s="9"/>
      <c r="S232" s="4">
        <v>238</v>
      </c>
    </row>
    <row r="233" spans="1:19" s="340" customFormat="1" ht="15.95" customHeight="1" x14ac:dyDescent="0.2">
      <c r="A233" s="77"/>
      <c r="B233" s="90" t="s">
        <v>528</v>
      </c>
      <c r="C233" s="99" t="s">
        <v>116</v>
      </c>
      <c r="D233" s="64" t="s">
        <v>117</v>
      </c>
      <c r="E233" s="4">
        <v>224</v>
      </c>
      <c r="F233" s="9"/>
      <c r="G233" s="9"/>
      <c r="H233" s="9"/>
      <c r="I233" s="9"/>
      <c r="J233" s="9"/>
      <c r="K233" s="9"/>
      <c r="M233" s="9"/>
      <c r="N233" s="9"/>
      <c r="O233" s="9"/>
      <c r="P233" s="9"/>
      <c r="Q233" s="9"/>
      <c r="R233" s="9"/>
      <c r="S233" s="4">
        <v>224</v>
      </c>
    </row>
    <row r="234" spans="1:19" s="340" customFormat="1" ht="15.95" customHeight="1" x14ac:dyDescent="0.2">
      <c r="A234" s="77"/>
      <c r="B234" s="90" t="s">
        <v>528</v>
      </c>
      <c r="C234" s="99" t="s">
        <v>316</v>
      </c>
      <c r="D234" s="64" t="s">
        <v>317</v>
      </c>
      <c r="E234" s="4">
        <v>240</v>
      </c>
      <c r="F234" s="9"/>
      <c r="G234" s="9"/>
      <c r="H234" s="9"/>
      <c r="I234" s="9"/>
      <c r="J234" s="9"/>
      <c r="K234" s="9"/>
      <c r="M234" s="9"/>
      <c r="N234" s="9"/>
      <c r="O234" s="9"/>
      <c r="P234" s="9"/>
      <c r="Q234" s="9"/>
      <c r="R234" s="9"/>
      <c r="S234" s="4">
        <v>240</v>
      </c>
    </row>
    <row r="235" spans="1:19" s="340" customFormat="1" ht="15.95" customHeight="1" x14ac:dyDescent="0.2">
      <c r="A235" s="77"/>
      <c r="B235" s="90" t="s">
        <v>528</v>
      </c>
      <c r="C235" s="99" t="s">
        <v>930</v>
      </c>
      <c r="D235" s="281" t="s">
        <v>305</v>
      </c>
      <c r="E235" s="4">
        <v>241</v>
      </c>
      <c r="F235" s="9"/>
      <c r="G235" s="9"/>
      <c r="H235" s="9"/>
      <c r="I235" s="9"/>
      <c r="J235" s="9"/>
      <c r="K235" s="9"/>
      <c r="M235" s="9"/>
      <c r="N235" s="9"/>
      <c r="O235" s="9"/>
      <c r="P235" s="9"/>
      <c r="Q235" s="9"/>
      <c r="R235" s="9"/>
      <c r="S235" s="4">
        <v>241</v>
      </c>
    </row>
    <row r="236" spans="1:19" s="340" customFormat="1" ht="15.95" customHeight="1" x14ac:dyDescent="0.2">
      <c r="A236" s="77"/>
      <c r="B236" s="90" t="s">
        <v>528</v>
      </c>
      <c r="C236" s="99" t="s">
        <v>294</v>
      </c>
      <c r="D236" s="64" t="s">
        <v>295</v>
      </c>
      <c r="E236" s="4">
        <v>242</v>
      </c>
      <c r="F236" s="9"/>
      <c r="G236" s="9"/>
      <c r="H236" s="9"/>
      <c r="I236" s="9"/>
      <c r="J236" s="9"/>
      <c r="K236" s="9"/>
      <c r="M236" s="9"/>
      <c r="N236" s="9"/>
      <c r="O236" s="9"/>
      <c r="P236" s="9"/>
      <c r="Q236" s="9"/>
      <c r="R236" s="9"/>
      <c r="S236" s="4">
        <v>242</v>
      </c>
    </row>
    <row r="237" spans="1:19" s="340" customFormat="1" ht="15.95" customHeight="1" x14ac:dyDescent="0.2">
      <c r="A237" s="77"/>
      <c r="B237" s="90" t="s">
        <v>528</v>
      </c>
      <c r="C237" s="99" t="s">
        <v>834</v>
      </c>
      <c r="D237" s="96" t="s">
        <v>301</v>
      </c>
      <c r="E237" s="4">
        <v>243</v>
      </c>
      <c r="F237" s="9"/>
      <c r="G237" s="9"/>
      <c r="H237" s="9"/>
      <c r="I237" s="9"/>
      <c r="J237" s="9"/>
      <c r="K237" s="9"/>
      <c r="M237" s="9"/>
      <c r="N237" s="9"/>
      <c r="O237" s="9"/>
      <c r="P237" s="9"/>
      <c r="Q237" s="9"/>
      <c r="R237" s="9"/>
      <c r="S237" s="4">
        <v>243</v>
      </c>
    </row>
    <row r="238" spans="1:19" s="340" customFormat="1" ht="15.95" customHeight="1" x14ac:dyDescent="0.2">
      <c r="A238" s="77"/>
      <c r="B238" s="90" t="s">
        <v>528</v>
      </c>
      <c r="C238" s="99" t="s">
        <v>931</v>
      </c>
      <c r="D238" s="96" t="s">
        <v>320</v>
      </c>
      <c r="E238" s="4">
        <v>244</v>
      </c>
      <c r="F238" s="9"/>
      <c r="G238" s="9"/>
      <c r="H238" s="9"/>
      <c r="I238" s="9"/>
      <c r="J238" s="9"/>
      <c r="K238" s="9"/>
      <c r="M238" s="9"/>
      <c r="N238" s="9"/>
      <c r="O238" s="9"/>
      <c r="P238" s="9"/>
      <c r="Q238" s="9"/>
      <c r="R238" s="9"/>
      <c r="S238" s="4">
        <v>244</v>
      </c>
    </row>
    <row r="239" spans="1:19" s="340" customFormat="1" ht="15.95" customHeight="1" x14ac:dyDescent="0.2">
      <c r="A239" s="77"/>
      <c r="B239" s="90" t="s">
        <v>528</v>
      </c>
      <c r="C239" s="99" t="s">
        <v>849</v>
      </c>
      <c r="D239" s="96" t="s">
        <v>296</v>
      </c>
      <c r="E239" s="4">
        <v>245</v>
      </c>
      <c r="F239" s="9"/>
      <c r="G239" s="9"/>
      <c r="H239" s="9"/>
      <c r="I239" s="9"/>
      <c r="J239" s="9"/>
      <c r="K239" s="9"/>
      <c r="M239" s="9"/>
      <c r="N239" s="9"/>
      <c r="O239" s="9"/>
      <c r="P239" s="9"/>
      <c r="Q239" s="9"/>
      <c r="R239" s="9"/>
      <c r="S239" s="4">
        <v>245</v>
      </c>
    </row>
    <row r="240" spans="1:19" s="340" customFormat="1" ht="15.95" customHeight="1" x14ac:dyDescent="0.2">
      <c r="A240" s="77"/>
      <c r="B240" s="90" t="s">
        <v>528</v>
      </c>
      <c r="C240" s="99" t="s">
        <v>284</v>
      </c>
      <c r="D240" s="64" t="s">
        <v>285</v>
      </c>
      <c r="E240" s="4">
        <v>246</v>
      </c>
      <c r="F240" s="9"/>
      <c r="G240" s="9"/>
      <c r="H240" s="9"/>
      <c r="I240" s="9"/>
      <c r="J240" s="9"/>
      <c r="K240" s="9"/>
      <c r="M240" s="9"/>
      <c r="N240" s="9"/>
      <c r="O240" s="9"/>
      <c r="P240" s="9"/>
      <c r="Q240" s="9"/>
      <c r="R240" s="9"/>
      <c r="S240" s="4">
        <v>246</v>
      </c>
    </row>
    <row r="241" spans="1:19" s="340" customFormat="1" ht="15.95" customHeight="1" x14ac:dyDescent="0.2">
      <c r="A241" s="77"/>
      <c r="B241" s="90" t="s">
        <v>528</v>
      </c>
      <c r="C241" s="99" t="s">
        <v>836</v>
      </c>
      <c r="D241" s="64" t="s">
        <v>291</v>
      </c>
      <c r="E241" s="4">
        <v>247</v>
      </c>
      <c r="F241" s="9"/>
      <c r="G241" s="9"/>
      <c r="H241" s="9"/>
      <c r="I241" s="9"/>
      <c r="J241" s="9"/>
      <c r="K241" s="9"/>
      <c r="M241" s="9"/>
      <c r="N241" s="9"/>
      <c r="O241" s="9"/>
      <c r="P241" s="9"/>
      <c r="Q241" s="9"/>
      <c r="R241" s="9"/>
      <c r="S241" s="4">
        <v>247</v>
      </c>
    </row>
    <row r="242" spans="1:19" s="340" customFormat="1" ht="15.95" customHeight="1" x14ac:dyDescent="0.2">
      <c r="A242" s="77"/>
      <c r="B242" s="90" t="s">
        <v>528</v>
      </c>
      <c r="C242" s="99" t="s">
        <v>297</v>
      </c>
      <c r="D242" s="64" t="s">
        <v>298</v>
      </c>
      <c r="E242" s="4">
        <v>248</v>
      </c>
      <c r="F242" s="9"/>
      <c r="G242" s="9"/>
      <c r="H242" s="9"/>
      <c r="I242" s="9"/>
      <c r="J242" s="9"/>
      <c r="K242" s="9"/>
      <c r="M242" s="9"/>
      <c r="N242" s="9"/>
      <c r="O242" s="9"/>
      <c r="P242" s="9"/>
      <c r="Q242" s="9"/>
      <c r="R242" s="9"/>
      <c r="S242" s="4">
        <v>248</v>
      </c>
    </row>
    <row r="243" spans="1:19" s="340" customFormat="1" ht="15.95" customHeight="1" x14ac:dyDescent="0.2">
      <c r="A243" s="77"/>
      <c r="B243" s="90" t="s">
        <v>528</v>
      </c>
      <c r="C243" s="370" t="s">
        <v>928</v>
      </c>
      <c r="D243" s="96" t="s">
        <v>286</v>
      </c>
      <c r="E243" s="4">
        <v>249</v>
      </c>
      <c r="F243" s="9"/>
      <c r="G243" s="9"/>
      <c r="H243" s="9"/>
      <c r="I243" s="9"/>
      <c r="J243" s="9"/>
      <c r="K243" s="9"/>
      <c r="M243" s="9"/>
      <c r="N243" s="9"/>
      <c r="O243" s="9"/>
      <c r="P243" s="9"/>
      <c r="Q243" s="9"/>
      <c r="R243" s="9"/>
      <c r="S243" s="4">
        <v>249</v>
      </c>
    </row>
    <row r="244" spans="1:19" s="340" customFormat="1" ht="15.95" customHeight="1" x14ac:dyDescent="0.2">
      <c r="A244" s="77"/>
      <c r="B244" s="90" t="s">
        <v>528</v>
      </c>
      <c r="C244" s="99" t="s">
        <v>287</v>
      </c>
      <c r="D244" s="64" t="s">
        <v>288</v>
      </c>
      <c r="E244" s="4">
        <v>275</v>
      </c>
      <c r="F244" s="9"/>
      <c r="G244" s="9"/>
      <c r="H244" s="9"/>
      <c r="I244" s="9"/>
      <c r="J244" s="9"/>
      <c r="K244" s="9"/>
      <c r="M244" s="9"/>
      <c r="N244" s="9"/>
      <c r="O244" s="9"/>
      <c r="P244" s="9"/>
      <c r="Q244" s="9"/>
      <c r="R244" s="9"/>
      <c r="S244" s="4">
        <v>275</v>
      </c>
    </row>
    <row r="245" spans="1:19" s="340" customFormat="1" ht="15.95" customHeight="1" x14ac:dyDescent="0.2">
      <c r="A245" s="77"/>
      <c r="B245" s="90" t="s">
        <v>528</v>
      </c>
      <c r="C245" s="99" t="s">
        <v>299</v>
      </c>
      <c r="D245" s="64" t="s">
        <v>300</v>
      </c>
      <c r="E245" s="4">
        <v>276</v>
      </c>
      <c r="F245" s="9"/>
      <c r="G245" s="9"/>
      <c r="H245" s="9"/>
      <c r="I245" s="9"/>
      <c r="J245" s="9"/>
      <c r="K245" s="9"/>
      <c r="M245" s="9"/>
      <c r="N245" s="9"/>
      <c r="O245" s="9"/>
      <c r="P245" s="9"/>
      <c r="Q245" s="9"/>
      <c r="R245" s="9"/>
      <c r="S245" s="4">
        <v>276</v>
      </c>
    </row>
    <row r="246" spans="1:19" s="340" customFormat="1" ht="15.95" customHeight="1" x14ac:dyDescent="0.2">
      <c r="A246" s="77"/>
      <c r="B246" s="90" t="s">
        <v>528</v>
      </c>
      <c r="C246" s="99" t="s">
        <v>302</v>
      </c>
      <c r="D246" s="64" t="s">
        <v>303</v>
      </c>
      <c r="E246" s="4">
        <v>277</v>
      </c>
      <c r="F246" s="9"/>
      <c r="G246" s="9"/>
      <c r="H246" s="9"/>
      <c r="I246" s="9"/>
      <c r="J246" s="9"/>
      <c r="K246" s="9"/>
      <c r="M246" s="9"/>
      <c r="N246" s="9"/>
      <c r="O246" s="9"/>
      <c r="P246" s="9"/>
      <c r="Q246" s="9"/>
      <c r="R246" s="9"/>
      <c r="S246" s="4">
        <v>277</v>
      </c>
    </row>
    <row r="247" spans="1:19" s="340" customFormat="1" ht="15.95" customHeight="1" x14ac:dyDescent="0.2">
      <c r="A247" s="77"/>
      <c r="B247" s="90" t="s">
        <v>528</v>
      </c>
      <c r="C247" s="99" t="s">
        <v>848</v>
      </c>
      <c r="D247" s="96" t="s">
        <v>304</v>
      </c>
      <c r="E247" s="4">
        <v>278</v>
      </c>
      <c r="F247" s="9"/>
      <c r="G247" s="9"/>
      <c r="H247" s="9"/>
      <c r="I247" s="9"/>
      <c r="J247" s="9"/>
      <c r="K247" s="9"/>
      <c r="M247" s="9"/>
      <c r="N247" s="9"/>
      <c r="O247" s="9"/>
      <c r="P247" s="9"/>
      <c r="Q247" s="9"/>
      <c r="R247" s="9"/>
      <c r="S247" s="4">
        <v>278</v>
      </c>
    </row>
    <row r="248" spans="1:19" s="340" customFormat="1" ht="15.95" customHeight="1" x14ac:dyDescent="0.2">
      <c r="A248" s="77"/>
      <c r="B248" s="90" t="s">
        <v>528</v>
      </c>
      <c r="C248" s="99" t="s">
        <v>369</v>
      </c>
      <c r="D248" s="96" t="s">
        <v>118</v>
      </c>
      <c r="E248" s="4">
        <v>225</v>
      </c>
      <c r="F248" s="9"/>
      <c r="G248" s="9"/>
      <c r="H248" s="9"/>
      <c r="I248" s="9"/>
      <c r="J248" s="9"/>
      <c r="K248" s="9"/>
      <c r="M248" s="9"/>
      <c r="N248" s="9"/>
      <c r="O248" s="9"/>
      <c r="P248" s="9"/>
      <c r="Q248" s="9"/>
      <c r="R248" s="9"/>
      <c r="S248" s="4">
        <v>225</v>
      </c>
    </row>
    <row r="249" spans="1:19" s="340" customFormat="1" ht="15.95" customHeight="1" x14ac:dyDescent="0.2">
      <c r="A249" s="77"/>
      <c r="B249" s="90" t="s">
        <v>528</v>
      </c>
      <c r="C249" s="99" t="s">
        <v>306</v>
      </c>
      <c r="D249" s="64" t="s">
        <v>307</v>
      </c>
      <c r="E249" s="4">
        <v>255</v>
      </c>
      <c r="F249" s="9"/>
      <c r="G249" s="9"/>
      <c r="H249" s="9"/>
      <c r="I249" s="9"/>
      <c r="J249" s="9"/>
      <c r="K249" s="9"/>
      <c r="M249" s="9"/>
      <c r="N249" s="9"/>
      <c r="O249" s="9"/>
      <c r="P249" s="9"/>
      <c r="Q249" s="9"/>
      <c r="R249" s="9"/>
      <c r="S249" s="4">
        <v>255</v>
      </c>
    </row>
    <row r="250" spans="1:19" s="340" customFormat="1" ht="15.95" customHeight="1" x14ac:dyDescent="0.2">
      <c r="A250" s="77"/>
      <c r="B250" s="90" t="s">
        <v>528</v>
      </c>
      <c r="C250" s="99" t="s">
        <v>847</v>
      </c>
      <c r="D250" s="96" t="s">
        <v>309</v>
      </c>
      <c r="E250" s="4">
        <v>256</v>
      </c>
      <c r="F250" s="9"/>
      <c r="G250" s="9"/>
      <c r="H250" s="9"/>
      <c r="I250" s="9"/>
      <c r="J250" s="9"/>
      <c r="K250" s="9"/>
      <c r="M250" s="9"/>
      <c r="N250" s="9"/>
      <c r="O250" s="9"/>
      <c r="P250" s="9"/>
      <c r="Q250" s="9"/>
      <c r="R250" s="9"/>
      <c r="S250" s="4">
        <v>256</v>
      </c>
    </row>
    <row r="251" spans="1:19" s="340" customFormat="1" ht="15.95" customHeight="1" x14ac:dyDescent="0.2">
      <c r="A251" s="77"/>
      <c r="B251" s="90" t="s">
        <v>528</v>
      </c>
      <c r="C251" s="99" t="s">
        <v>292</v>
      </c>
      <c r="D251" s="64" t="s">
        <v>293</v>
      </c>
      <c r="E251" s="4">
        <v>257</v>
      </c>
      <c r="F251" s="9"/>
      <c r="G251" s="9"/>
      <c r="H251" s="9"/>
      <c r="I251" s="9"/>
      <c r="J251" s="9"/>
      <c r="K251" s="9"/>
      <c r="M251" s="9"/>
      <c r="N251" s="9"/>
      <c r="O251" s="9"/>
      <c r="P251" s="9"/>
      <c r="Q251" s="9"/>
      <c r="R251" s="9"/>
      <c r="S251" s="4">
        <v>257</v>
      </c>
    </row>
    <row r="252" spans="1:19" s="340" customFormat="1" ht="15.95" customHeight="1" x14ac:dyDescent="0.2">
      <c r="A252" s="77"/>
      <c r="B252" s="90" t="s">
        <v>528</v>
      </c>
      <c r="C252" s="99" t="s">
        <v>310</v>
      </c>
      <c r="D252" s="64" t="s">
        <v>311</v>
      </c>
      <c r="E252" s="4">
        <v>258</v>
      </c>
      <c r="F252" s="9"/>
      <c r="G252" s="9"/>
      <c r="H252" s="9"/>
      <c r="I252" s="9"/>
      <c r="J252" s="9"/>
      <c r="K252" s="9"/>
      <c r="M252" s="9"/>
      <c r="N252" s="9"/>
      <c r="O252" s="9"/>
      <c r="P252" s="9"/>
      <c r="Q252" s="9"/>
      <c r="R252" s="9"/>
      <c r="S252" s="4">
        <v>258</v>
      </c>
    </row>
    <row r="253" spans="1:19" s="340" customFormat="1" ht="15.95" customHeight="1" x14ac:dyDescent="0.2">
      <c r="A253" s="77"/>
      <c r="B253" s="90" t="s">
        <v>528</v>
      </c>
      <c r="C253" s="99" t="s">
        <v>839</v>
      </c>
      <c r="D253" s="96" t="s">
        <v>312</v>
      </c>
      <c r="E253" s="377">
        <v>235</v>
      </c>
      <c r="F253" s="9"/>
      <c r="G253" s="9"/>
      <c r="H253" s="9"/>
      <c r="I253" s="9"/>
      <c r="J253" s="9"/>
      <c r="K253" s="9"/>
      <c r="M253" s="9"/>
      <c r="N253" s="9"/>
      <c r="O253" s="9"/>
      <c r="P253" s="9"/>
      <c r="Q253" s="9"/>
      <c r="R253" s="9"/>
      <c r="S253" s="377">
        <v>235</v>
      </c>
    </row>
    <row r="254" spans="1:19" s="340" customFormat="1" ht="15.95" customHeight="1" x14ac:dyDescent="0.2">
      <c r="A254" s="77"/>
      <c r="B254" s="90" t="s">
        <v>528</v>
      </c>
      <c r="C254" s="99" t="s">
        <v>846</v>
      </c>
      <c r="D254" s="96" t="s">
        <v>313</v>
      </c>
      <c r="E254" s="4">
        <v>260</v>
      </c>
      <c r="F254" s="9"/>
      <c r="G254" s="9"/>
      <c r="H254" s="9"/>
      <c r="I254" s="9"/>
      <c r="J254" s="9"/>
      <c r="K254" s="9"/>
      <c r="M254" s="9"/>
      <c r="N254" s="9"/>
      <c r="O254" s="9"/>
      <c r="P254" s="9"/>
      <c r="Q254" s="9"/>
      <c r="R254" s="9"/>
      <c r="S254" s="4">
        <v>260</v>
      </c>
    </row>
    <row r="255" spans="1:19" s="340" customFormat="1" ht="15.95" customHeight="1" x14ac:dyDescent="0.2">
      <c r="A255" s="77"/>
      <c r="B255" s="90" t="s">
        <v>528</v>
      </c>
      <c r="C255" s="99" t="s">
        <v>845</v>
      </c>
      <c r="D255" s="96" t="s">
        <v>321</v>
      </c>
      <c r="E255" s="4">
        <v>261</v>
      </c>
      <c r="F255" s="9"/>
      <c r="G255" s="9"/>
      <c r="H255" s="9"/>
      <c r="I255" s="9"/>
      <c r="J255" s="9"/>
      <c r="K255" s="9"/>
      <c r="M255" s="9"/>
      <c r="N255" s="9"/>
      <c r="O255" s="9"/>
      <c r="P255" s="9"/>
      <c r="Q255" s="9"/>
      <c r="R255" s="9"/>
      <c r="S255" s="4">
        <v>261</v>
      </c>
    </row>
    <row r="256" spans="1:19" s="340" customFormat="1" ht="15.95" customHeight="1" x14ac:dyDescent="0.2">
      <c r="A256" s="77"/>
      <c r="B256" s="90" t="s">
        <v>528</v>
      </c>
      <c r="C256" s="99" t="s">
        <v>328</v>
      </c>
      <c r="D256" s="64" t="s">
        <v>329</v>
      </c>
      <c r="E256" s="4">
        <v>262</v>
      </c>
      <c r="F256" s="9"/>
      <c r="G256" s="9"/>
      <c r="H256" s="9"/>
      <c r="I256" s="9"/>
      <c r="J256" s="9"/>
      <c r="K256" s="9"/>
      <c r="M256" s="9"/>
      <c r="N256" s="9"/>
      <c r="O256" s="9"/>
      <c r="P256" s="9"/>
      <c r="Q256" s="9"/>
      <c r="R256" s="9"/>
      <c r="S256" s="4">
        <v>262</v>
      </c>
    </row>
    <row r="257" spans="1:19" s="340" customFormat="1" ht="15.95" customHeight="1" x14ac:dyDescent="0.2">
      <c r="A257" s="77"/>
      <c r="B257" s="90" t="s">
        <v>528</v>
      </c>
      <c r="C257" s="99" t="s">
        <v>318</v>
      </c>
      <c r="D257" s="64" t="s">
        <v>319</v>
      </c>
      <c r="E257" s="4">
        <v>263</v>
      </c>
      <c r="F257" s="9"/>
      <c r="G257" s="9"/>
      <c r="H257" s="9"/>
      <c r="I257" s="9"/>
      <c r="J257" s="9"/>
      <c r="K257" s="9"/>
      <c r="M257" s="9"/>
      <c r="N257" s="9"/>
      <c r="O257" s="9"/>
      <c r="P257" s="9"/>
      <c r="Q257" s="9"/>
      <c r="R257" s="9"/>
      <c r="S257" s="4">
        <v>263</v>
      </c>
    </row>
    <row r="258" spans="1:19" s="340" customFormat="1" ht="15.95" customHeight="1" x14ac:dyDescent="0.2">
      <c r="A258" s="77"/>
      <c r="B258" s="90" t="s">
        <v>528</v>
      </c>
      <c r="C258" s="99" t="s">
        <v>841</v>
      </c>
      <c r="D258" s="64" t="s">
        <v>308</v>
      </c>
      <c r="E258" s="4">
        <v>264</v>
      </c>
      <c r="F258" s="9"/>
      <c r="G258" s="9"/>
      <c r="H258" s="9"/>
      <c r="I258" s="9"/>
      <c r="J258" s="9"/>
      <c r="K258" s="9"/>
      <c r="M258" s="9"/>
      <c r="N258" s="9"/>
      <c r="O258" s="9"/>
      <c r="P258" s="9"/>
      <c r="Q258" s="9"/>
      <c r="R258" s="9"/>
      <c r="S258" s="4">
        <v>264</v>
      </c>
    </row>
    <row r="259" spans="1:19" s="340" customFormat="1" ht="15.95" customHeight="1" x14ac:dyDescent="0.2">
      <c r="A259" s="77"/>
      <c r="B259" s="90" t="s">
        <v>528</v>
      </c>
      <c r="C259" s="99" t="s">
        <v>322</v>
      </c>
      <c r="D259" s="64" t="s">
        <v>323</v>
      </c>
      <c r="E259" s="4">
        <v>265</v>
      </c>
      <c r="F259" s="9"/>
      <c r="G259" s="9"/>
      <c r="H259" s="9"/>
      <c r="I259" s="9"/>
      <c r="J259" s="9"/>
      <c r="K259" s="9"/>
      <c r="M259" s="9"/>
      <c r="N259" s="9"/>
      <c r="O259" s="9"/>
      <c r="P259" s="9"/>
      <c r="Q259" s="9"/>
      <c r="R259" s="9"/>
      <c r="S259" s="4">
        <v>265</v>
      </c>
    </row>
    <row r="260" spans="1:19" s="340" customFormat="1" ht="15.95" customHeight="1" x14ac:dyDescent="0.2">
      <c r="A260" s="77"/>
      <c r="B260" s="90" t="s">
        <v>528</v>
      </c>
      <c r="C260" s="99" t="s">
        <v>324</v>
      </c>
      <c r="D260" s="64" t="s">
        <v>325</v>
      </c>
      <c r="E260" s="4">
        <v>266</v>
      </c>
      <c r="F260" s="9"/>
      <c r="G260" s="9"/>
      <c r="H260" s="9"/>
      <c r="I260" s="9"/>
      <c r="J260" s="9"/>
      <c r="K260" s="9"/>
      <c r="M260" s="9"/>
      <c r="N260" s="9"/>
      <c r="O260" s="9"/>
      <c r="P260" s="9"/>
      <c r="Q260" s="9"/>
      <c r="R260" s="9"/>
      <c r="S260" s="4">
        <v>266</v>
      </c>
    </row>
    <row r="261" spans="1:19" s="340" customFormat="1" ht="15.95" customHeight="1" x14ac:dyDescent="0.2">
      <c r="A261" s="77"/>
      <c r="B261" s="90" t="s">
        <v>528</v>
      </c>
      <c r="C261" s="99" t="s">
        <v>326</v>
      </c>
      <c r="D261" s="64" t="s">
        <v>327</v>
      </c>
      <c r="E261" s="4">
        <v>267</v>
      </c>
      <c r="F261" s="9"/>
      <c r="G261" s="9"/>
      <c r="H261" s="9"/>
      <c r="I261" s="9"/>
      <c r="J261" s="9"/>
      <c r="K261" s="9"/>
      <c r="M261" s="9"/>
      <c r="N261" s="9"/>
      <c r="O261" s="9"/>
      <c r="P261" s="9"/>
      <c r="Q261" s="9"/>
      <c r="R261" s="9"/>
      <c r="S261" s="4">
        <v>267</v>
      </c>
    </row>
    <row r="262" spans="1:19" s="340" customFormat="1" ht="15.95" customHeight="1" x14ac:dyDescent="0.2">
      <c r="A262" s="77"/>
      <c r="B262" s="90" t="s">
        <v>528</v>
      </c>
      <c r="C262" s="99" t="s">
        <v>844</v>
      </c>
      <c r="D262" s="96" t="s">
        <v>330</v>
      </c>
      <c r="E262" s="4">
        <v>268</v>
      </c>
      <c r="F262" s="9"/>
      <c r="G262" s="9"/>
      <c r="H262" s="9"/>
      <c r="I262" s="9"/>
      <c r="J262" s="9"/>
      <c r="K262" s="9"/>
      <c r="M262" s="9"/>
      <c r="N262" s="9"/>
      <c r="O262" s="9"/>
      <c r="P262" s="9"/>
      <c r="Q262" s="9"/>
      <c r="R262" s="9"/>
      <c r="S262" s="4">
        <v>268</v>
      </c>
    </row>
    <row r="263" spans="1:19" ht="15.95" customHeight="1" x14ac:dyDescent="0.2">
      <c r="A263" s="77"/>
      <c r="B263" s="90" t="s">
        <v>528</v>
      </c>
      <c r="C263" s="99" t="s">
        <v>289</v>
      </c>
      <c r="D263" s="64" t="s">
        <v>290</v>
      </c>
      <c r="E263" s="4">
        <v>269</v>
      </c>
      <c r="F263" s="9"/>
      <c r="G263" s="9"/>
      <c r="H263" s="9"/>
      <c r="I263" s="9"/>
      <c r="J263" s="9"/>
      <c r="K263" s="9"/>
      <c r="M263" s="9"/>
      <c r="N263" s="9"/>
      <c r="O263" s="9"/>
      <c r="P263" s="9"/>
      <c r="Q263" s="9"/>
      <c r="R263" s="9"/>
      <c r="S263" s="4">
        <v>269</v>
      </c>
    </row>
    <row r="264" spans="1:19" ht="0.95" customHeight="1" x14ac:dyDescent="0.2">
      <c r="B264" s="341"/>
      <c r="C264" s="74"/>
      <c r="D264" s="341"/>
      <c r="E264" s="341"/>
      <c r="F264" s="1"/>
      <c r="G264" s="1"/>
      <c r="H264" s="1"/>
      <c r="I264" s="1"/>
      <c r="J264" s="1"/>
      <c r="K264" s="1"/>
      <c r="M264" s="333"/>
      <c r="N264" s="333"/>
      <c r="O264" s="333"/>
      <c r="P264" s="1"/>
      <c r="Q264" s="1"/>
      <c r="R264" s="1"/>
      <c r="S264" s="341"/>
    </row>
    <row r="265" spans="1:19" ht="0.95" customHeight="1" x14ac:dyDescent="0.2">
      <c r="B265" s="341"/>
      <c r="C265" s="341"/>
      <c r="D265" s="341"/>
      <c r="E265" s="341"/>
      <c r="F265" s="1"/>
      <c r="G265" s="1"/>
      <c r="H265" s="1"/>
      <c r="I265" s="1"/>
      <c r="J265" s="1"/>
      <c r="K265" s="1"/>
      <c r="M265" s="333"/>
      <c r="N265" s="333"/>
      <c r="O265" s="333"/>
      <c r="P265" s="1"/>
      <c r="Q265" s="1"/>
      <c r="R265" s="1"/>
      <c r="S265" s="341"/>
    </row>
    <row r="266" spans="1:19" s="409" customFormat="1" ht="27" customHeight="1" thickBot="1" x14ac:dyDescent="0.25">
      <c r="B266" s="65"/>
      <c r="C266" s="61" t="s">
        <v>356</v>
      </c>
      <c r="D266" s="62" t="s">
        <v>1112</v>
      </c>
      <c r="E266" s="4">
        <v>250</v>
      </c>
      <c r="F266" s="58">
        <f t="shared" ref="F266:K266" si="24">SUM(F18,F67,F126,F178,F230)</f>
        <v>0</v>
      </c>
      <c r="G266" s="58">
        <f t="shared" si="24"/>
        <v>0</v>
      </c>
      <c r="H266" s="58">
        <f t="shared" si="24"/>
        <v>0</v>
      </c>
      <c r="I266" s="58">
        <f t="shared" si="24"/>
        <v>0</v>
      </c>
      <c r="J266" s="58">
        <f t="shared" si="24"/>
        <v>0</v>
      </c>
      <c r="K266" s="58">
        <f t="shared" si="24"/>
        <v>0</v>
      </c>
      <c r="M266" s="58">
        <f t="shared" ref="M266:R266" si="25">SUM(M18,M67,M126,M178,M230)</f>
        <v>0</v>
      </c>
      <c r="N266" s="58">
        <f t="shared" si="25"/>
        <v>0</v>
      </c>
      <c r="O266" s="58">
        <f t="shared" si="25"/>
        <v>0</v>
      </c>
      <c r="P266" s="58">
        <f t="shared" si="25"/>
        <v>0</v>
      </c>
      <c r="Q266" s="58">
        <f t="shared" si="25"/>
        <v>0</v>
      </c>
      <c r="R266" s="58">
        <f t="shared" si="25"/>
        <v>0</v>
      </c>
      <c r="S266" s="4">
        <v>250</v>
      </c>
    </row>
    <row r="267" spans="1:19" s="409" customFormat="1" ht="27" customHeight="1" thickTop="1" x14ac:dyDescent="0.2">
      <c r="B267" s="65"/>
      <c r="C267" s="422" t="s">
        <v>1024</v>
      </c>
      <c r="D267" s="421" t="s">
        <v>1027</v>
      </c>
      <c r="E267" s="4">
        <v>252</v>
      </c>
      <c r="F267" s="9"/>
      <c r="G267" s="9"/>
      <c r="H267" s="9"/>
      <c r="I267" s="9"/>
      <c r="J267" s="9"/>
      <c r="K267" s="9"/>
      <c r="L267" s="446"/>
      <c r="M267" s="9"/>
      <c r="N267" s="9"/>
      <c r="O267" s="9"/>
      <c r="P267" s="9"/>
      <c r="Q267" s="9"/>
      <c r="R267" s="9"/>
      <c r="S267" s="4">
        <v>252</v>
      </c>
    </row>
    <row r="268" spans="1:19" ht="27" customHeight="1" thickBot="1" x14ac:dyDescent="0.25">
      <c r="B268" s="65"/>
      <c r="C268" s="61" t="s">
        <v>1025</v>
      </c>
      <c r="D268" s="62" t="s">
        <v>1026</v>
      </c>
      <c r="E268" s="4">
        <v>270</v>
      </c>
      <c r="F268" s="58">
        <f t="shared" ref="F268:K268" si="26">SUM(F266,F267)</f>
        <v>0</v>
      </c>
      <c r="G268" s="58">
        <f t="shared" si="26"/>
        <v>0</v>
      </c>
      <c r="H268" s="58">
        <f t="shared" si="26"/>
        <v>0</v>
      </c>
      <c r="I268" s="58">
        <f t="shared" si="26"/>
        <v>0</v>
      </c>
      <c r="J268" s="58">
        <f t="shared" si="26"/>
        <v>0</v>
      </c>
      <c r="K268" s="58">
        <f t="shared" si="26"/>
        <v>0</v>
      </c>
      <c r="M268" s="58">
        <f t="shared" ref="M268:R268" si="27">SUM(M266,M267)</f>
        <v>0</v>
      </c>
      <c r="N268" s="58">
        <f t="shared" si="27"/>
        <v>0</v>
      </c>
      <c r="O268" s="58">
        <f t="shared" si="27"/>
        <v>0</v>
      </c>
      <c r="P268" s="58">
        <f t="shared" si="27"/>
        <v>0</v>
      </c>
      <c r="Q268" s="58">
        <f t="shared" si="27"/>
        <v>0</v>
      </c>
      <c r="R268" s="58">
        <f t="shared" si="27"/>
        <v>0</v>
      </c>
      <c r="S268" s="4">
        <v>270</v>
      </c>
    </row>
    <row r="269" spans="1:19" s="216" customFormat="1" ht="35.25" hidden="1" customHeight="1" thickTop="1" x14ac:dyDescent="0.2"/>
    <row r="270" spans="1:19" s="216" customFormat="1" ht="31.5" hidden="1" customHeight="1" x14ac:dyDescent="0.2"/>
    <row r="271" spans="1:19" s="216" customFormat="1" ht="31.5" hidden="1" customHeight="1" x14ac:dyDescent="0.2"/>
    <row r="272" spans="1:19" s="216" customFormat="1" ht="31.5" hidden="1" customHeight="1" x14ac:dyDescent="0.2"/>
    <row r="273" spans="3:20" s="216" customFormat="1" ht="27" hidden="1" customHeight="1" x14ac:dyDescent="0.2"/>
    <row r="274" spans="3:20" ht="6" customHeight="1" thickTop="1" x14ac:dyDescent="0.2">
      <c r="C274" s="15"/>
      <c r="D274" s="15"/>
      <c r="E274" s="15"/>
      <c r="F274" s="15"/>
      <c r="G274" s="15"/>
      <c r="H274" s="15"/>
      <c r="I274" s="15"/>
      <c r="J274" s="15"/>
      <c r="K274" s="15"/>
      <c r="M274" s="15"/>
      <c r="N274" s="15"/>
      <c r="O274" s="15"/>
      <c r="P274" s="15"/>
      <c r="Q274" s="15"/>
      <c r="R274" s="15"/>
      <c r="S274" s="15"/>
    </row>
    <row r="275" spans="3:20" ht="19.5" customHeight="1" x14ac:dyDescent="0.2">
      <c r="C275" s="171" t="s">
        <v>954</v>
      </c>
      <c r="S275" s="50" t="s">
        <v>366</v>
      </c>
    </row>
    <row r="277" spans="3:20" hidden="1" x14ac:dyDescent="0.2">
      <c r="F277" s="414"/>
      <c r="G277" s="414"/>
      <c r="H277" s="414"/>
      <c r="I277" s="414"/>
      <c r="J277" s="414"/>
      <c r="K277" s="414"/>
      <c r="L277" s="414"/>
      <c r="M277" s="414"/>
      <c r="N277" s="414"/>
      <c r="O277" s="414"/>
      <c r="P277" s="414"/>
      <c r="Q277" s="414"/>
      <c r="R277" s="414"/>
      <c r="S277" s="414"/>
      <c r="T277" s="414"/>
    </row>
    <row r="278" spans="3:20" hidden="1" x14ac:dyDescent="0.2">
      <c r="F278" s="414"/>
      <c r="G278" s="414"/>
      <c r="H278" s="414"/>
      <c r="I278" s="414"/>
      <c r="J278" s="414"/>
      <c r="K278" s="414"/>
      <c r="L278" s="414"/>
      <c r="M278" s="414"/>
      <c r="N278" s="414"/>
      <c r="O278" s="414"/>
      <c r="P278" s="414"/>
      <c r="Q278" s="414"/>
      <c r="R278" s="414"/>
      <c r="S278" s="414"/>
      <c r="T278" s="414"/>
    </row>
    <row r="279" spans="3:20" hidden="1" x14ac:dyDescent="0.2">
      <c r="F279" s="10"/>
    </row>
    <row r="280" spans="3:20" hidden="1" x14ac:dyDescent="0.2">
      <c r="F280" s="10"/>
      <c r="S280" s="13"/>
    </row>
    <row r="281" spans="3:20" hidden="1" x14ac:dyDescent="0.2">
      <c r="F281" s="10"/>
    </row>
    <row r="282" spans="3:20" hidden="1" x14ac:dyDescent="0.2">
      <c r="F282" s="11"/>
    </row>
    <row r="283" spans="3:20" x14ac:dyDescent="0.2">
      <c r="C283" s="17" t="str">
        <f>"Version: "&amp;C318</f>
        <v>Version: 1.00.D0</v>
      </c>
      <c r="F283" s="12"/>
    </row>
    <row r="284" spans="3:20" x14ac:dyDescent="0.2">
      <c r="C284" s="141" t="s">
        <v>793</v>
      </c>
      <c r="F284" s="10"/>
    </row>
    <row r="285" spans="3:20" s="257" customFormat="1" x14ac:dyDescent="0.2">
      <c r="C285" s="91" t="s">
        <v>416</v>
      </c>
      <c r="D285" s="91"/>
      <c r="E285" s="142"/>
      <c r="F285" s="177" t="str">
        <f t="shared" ref="F285:K285" si="28">IF(MIN(F18:F273)&lt;0,"ERROR","")</f>
        <v/>
      </c>
      <c r="G285" s="177" t="str">
        <f t="shared" si="28"/>
        <v/>
      </c>
      <c r="H285" s="177" t="str">
        <f t="shared" si="28"/>
        <v/>
      </c>
      <c r="I285" s="177" t="str">
        <f t="shared" si="28"/>
        <v/>
      </c>
      <c r="J285" s="177" t="str">
        <f t="shared" si="28"/>
        <v/>
      </c>
      <c r="K285" s="177" t="str">
        <f t="shared" si="28"/>
        <v/>
      </c>
      <c r="M285" s="177" t="str">
        <f t="shared" ref="M285:R285" si="29">IF(MIN(M18:M273)&lt;0,"ERROR","")</f>
        <v/>
      </c>
      <c r="N285" s="177" t="str">
        <f t="shared" si="29"/>
        <v/>
      </c>
      <c r="O285" s="177" t="str">
        <f t="shared" si="29"/>
        <v/>
      </c>
      <c r="P285" s="177" t="str">
        <f t="shared" si="29"/>
        <v/>
      </c>
      <c r="Q285" s="177" t="str">
        <f t="shared" si="29"/>
        <v/>
      </c>
      <c r="R285" s="177" t="str">
        <f t="shared" si="29"/>
        <v/>
      </c>
    </row>
    <row r="286" spans="3:20" s="257" customFormat="1" x14ac:dyDescent="0.2">
      <c r="C286" s="143" t="s">
        <v>792</v>
      </c>
      <c r="D286" s="143"/>
      <c r="E286" s="154"/>
      <c r="F286" s="177" t="str">
        <f t="shared" ref="F286:K286" si="30">IF(MAX(F19:F66,F69:F73,F75:F125,F128:F130,F132:F163,F165:F177,F180:F195,F197:F229,F231:F263,F267)&gt;100000,"Warnung","")</f>
        <v/>
      </c>
      <c r="G286" s="177" t="str">
        <f t="shared" si="30"/>
        <v/>
      </c>
      <c r="H286" s="177" t="str">
        <f t="shared" si="30"/>
        <v/>
      </c>
      <c r="I286" s="177" t="str">
        <f t="shared" si="30"/>
        <v/>
      </c>
      <c r="J286" s="177" t="str">
        <f t="shared" si="30"/>
        <v/>
      </c>
      <c r="K286" s="177" t="str">
        <f t="shared" si="30"/>
        <v/>
      </c>
      <c r="M286" s="177" t="str">
        <f t="shared" ref="M286:R286" si="31">IF(MAX(M19:M66,M69:M73,M75:M125,M128:M130,M132:M163,M165:M177,M180:M195,M197:M229,M231:M263,M267)&gt;100000,"Warnung","")</f>
        <v/>
      </c>
      <c r="N286" s="177" t="str">
        <f t="shared" si="31"/>
        <v/>
      </c>
      <c r="O286" s="177" t="str">
        <f t="shared" si="31"/>
        <v/>
      </c>
      <c r="P286" s="177" t="str">
        <f t="shared" si="31"/>
        <v/>
      </c>
      <c r="Q286" s="177" t="str">
        <f t="shared" si="31"/>
        <v/>
      </c>
      <c r="R286" s="177" t="str">
        <f t="shared" si="31"/>
        <v/>
      </c>
    </row>
    <row r="287" spans="3:20" s="257" customFormat="1" x14ac:dyDescent="0.2">
      <c r="C287" s="156"/>
    </row>
    <row r="288" spans="3:20" s="257" customFormat="1" x14ac:dyDescent="0.2"/>
    <row r="289" spans="3:5" s="257" customFormat="1" x14ac:dyDescent="0.2">
      <c r="C289" s="156"/>
      <c r="D289" s="156"/>
      <c r="E289" s="156"/>
    </row>
    <row r="290" spans="3:5" s="257" customFormat="1" x14ac:dyDescent="0.2">
      <c r="C290" s="156"/>
      <c r="D290" s="156"/>
      <c r="E290" s="156"/>
    </row>
    <row r="291" spans="3:5" s="257" customFormat="1" x14ac:dyDescent="0.2"/>
    <row r="306" spans="1:18" x14ac:dyDescent="0.2">
      <c r="A306" s="310"/>
    </row>
    <row r="307" spans="1:18" s="234" customFormat="1" hidden="1" x14ac:dyDescent="0.2">
      <c r="C307" s="234" t="s">
        <v>785</v>
      </c>
      <c r="D307" s="234">
        <f>SUM(F307:S307)</f>
        <v>0</v>
      </c>
      <c r="F307" s="281">
        <f t="shared" ref="F307:K307" si="32">COUNTA(F19:F66,F69:F73,F75:F125,F128:F130,F132:F163,F165:F177,F180:F195,F197:F229,F231:F263,F267)</f>
        <v>0</v>
      </c>
      <c r="G307" s="281">
        <f t="shared" si="32"/>
        <v>0</v>
      </c>
      <c r="H307" s="281">
        <f t="shared" si="32"/>
        <v>0</v>
      </c>
      <c r="I307" s="281">
        <f t="shared" si="32"/>
        <v>0</v>
      </c>
      <c r="J307" s="281">
        <f t="shared" si="32"/>
        <v>0</v>
      </c>
      <c r="K307" s="281">
        <f t="shared" si="32"/>
        <v>0</v>
      </c>
      <c r="L307" s="281"/>
      <c r="M307" s="281">
        <f t="shared" ref="M307:R307" si="33">COUNTA(M19:M66,M69:M73,M75:M125,M128:M130,M132:M163,M165:M177,M180:M195,M197:M229,M231:M263,M267)</f>
        <v>0</v>
      </c>
      <c r="N307" s="281">
        <f t="shared" si="33"/>
        <v>0</v>
      </c>
      <c r="O307" s="281">
        <f t="shared" si="33"/>
        <v>0</v>
      </c>
      <c r="P307" s="281">
        <f t="shared" si="33"/>
        <v>0</v>
      </c>
      <c r="Q307" s="281">
        <f t="shared" si="33"/>
        <v>0</v>
      </c>
      <c r="R307" s="281">
        <f t="shared" si="33"/>
        <v>0</v>
      </c>
    </row>
    <row r="308" spans="1:18" hidden="1" x14ac:dyDescent="0.2">
      <c r="C308" s="50" t="s">
        <v>801</v>
      </c>
      <c r="D308" s="50">
        <f>COUNTIF(F308:R308,TRUE)</f>
        <v>0</v>
      </c>
      <c r="F308" s="50" t="b">
        <f>Metadata!$D$38</f>
        <v>0</v>
      </c>
      <c r="G308" s="503" t="b">
        <f>Metadata!$D$44</f>
        <v>0</v>
      </c>
      <c r="H308" s="50" t="b">
        <f>IF(COUNTIF(F308:G308,TRUE)=2,TRUE,FALSE)</f>
        <v>0</v>
      </c>
      <c r="M308" s="475" t="b">
        <f>Metadata!$D$38</f>
        <v>0</v>
      </c>
      <c r="N308" s="503" t="b">
        <f>Metadata!$D$44</f>
        <v>0</v>
      </c>
      <c r="O308" s="475" t="b">
        <f>IF(COUNTIF(M308:N308,TRUE)=2,TRUE,FALSE)</f>
        <v>0</v>
      </c>
    </row>
    <row r="309" spans="1:18" hidden="1" x14ac:dyDescent="0.2"/>
    <row r="315" spans="1:18" x14ac:dyDescent="0.2">
      <c r="B315" s="218" t="s">
        <v>5</v>
      </c>
      <c r="C315" s="219" t="str">
        <f>R2</f>
        <v>XXXXXX</v>
      </c>
      <c r="D315" s="320"/>
      <c r="E315" s="320"/>
      <c r="F315" s="320"/>
    </row>
    <row r="316" spans="1:18" x14ac:dyDescent="0.2">
      <c r="B316" s="85"/>
      <c r="C316" s="220" t="str">
        <f>R1</f>
        <v>INA30</v>
      </c>
      <c r="D316" s="320"/>
      <c r="E316" s="320"/>
      <c r="F316" s="320"/>
    </row>
    <row r="317" spans="1:18" x14ac:dyDescent="0.2">
      <c r="B317" s="85"/>
      <c r="C317" s="221" t="str">
        <f>R3</f>
        <v>TT.MM.JJJJ</v>
      </c>
    </row>
    <row r="318" spans="1:18" x14ac:dyDescent="0.2">
      <c r="B318" s="85"/>
      <c r="C318" s="222" t="s">
        <v>370</v>
      </c>
    </row>
    <row r="319" spans="1:18" x14ac:dyDescent="0.2">
      <c r="B319" s="85"/>
      <c r="C319" s="220" t="str">
        <f>F17</f>
        <v>Kol. 11</v>
      </c>
    </row>
    <row r="320" spans="1:18" x14ac:dyDescent="0.2">
      <c r="B320" s="85"/>
      <c r="C320" s="223">
        <f>COUNTIF(F285:AG292,"ERROR")</f>
        <v>0</v>
      </c>
    </row>
    <row r="321" spans="2:3" x14ac:dyDescent="0.2">
      <c r="B321" s="179"/>
      <c r="C321" s="224">
        <f>COUNTIF(F285:AG292,"WARNUNG")</f>
        <v>0</v>
      </c>
    </row>
  </sheetData>
  <sheetProtection sheet="1" autoFilter="0"/>
  <autoFilter ref="B17:C263"/>
  <mergeCells count="18">
    <mergeCell ref="B15:C15"/>
    <mergeCell ref="R1:S1"/>
    <mergeCell ref="R2:S2"/>
    <mergeCell ref="R3:S3"/>
    <mergeCell ref="I16:J16"/>
    <mergeCell ref="P16:Q16"/>
    <mergeCell ref="F16:H16"/>
    <mergeCell ref="M16:O16"/>
    <mergeCell ref="F5:P5"/>
    <mergeCell ref="T1:U1"/>
    <mergeCell ref="T2:U2"/>
    <mergeCell ref="T3:U3"/>
    <mergeCell ref="P12:R13"/>
    <mergeCell ref="F11:K11"/>
    <mergeCell ref="M11:R11"/>
    <mergeCell ref="F12:H13"/>
    <mergeCell ref="I12:K13"/>
    <mergeCell ref="M12:O13"/>
  </mergeCells>
  <conditionalFormatting sqref="F10">
    <cfRule type="expression" dxfId="47" priority="15" stopIfTrue="1">
      <formula>$D$308&gt;0</formula>
    </cfRule>
  </conditionalFormatting>
  <conditionalFormatting sqref="M18:M268 F18:F268">
    <cfRule type="expression" dxfId="46" priority="1156" stopIfTrue="1">
      <formula>$F$308=TRUE</formula>
    </cfRule>
  </conditionalFormatting>
  <conditionalFormatting sqref="N18:N268 G18:G268">
    <cfRule type="expression" dxfId="45" priority="1160" stopIfTrue="1">
      <formula>$G$308=TRUE</formula>
    </cfRule>
  </conditionalFormatting>
  <conditionalFormatting sqref="O18:O268 H18:H268">
    <cfRule type="expression" dxfId="44" priority="1164" stopIfTrue="1">
      <formula>$H$308=TRUE</formula>
    </cfRule>
  </conditionalFormatting>
  <hyperlinks>
    <hyperlink ref="R16" location="Note_6.5" display="6.5"/>
    <hyperlink ref="P16" location="Note_6.6" display="6.6"/>
    <hyperlink ref="F16:G16" location="Note_6.0" display="6."/>
    <hyperlink ref="M16:N16" location="Note_6.0" display="6."/>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K16" location="Note_6.5" display="6.5"/>
    <hyperlink ref="I16" location="Note_6.6" display="6.6"/>
    <hyperlink ref="I16:J16" location="Note_6.4" display="6.4"/>
    <hyperlink ref="P16:Q16" location="Note_6.4" display="6.4"/>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&amp;L&amp;"Arial,Fett"SNB vertraulich&amp;C&amp;D&amp;RSeite &amp;P</oddFooter>
  </headerFooter>
  <rowBreaks count="6" manualBreakCount="6">
    <brk id="50" min="5" max="18" man="1"/>
    <brk id="91" min="5" max="18" man="1"/>
    <brk id="125" min="5" max="18" man="1"/>
    <brk id="163" min="5" max="18" man="1"/>
    <brk id="195" min="5" max="23" man="1"/>
    <brk id="229" min="5" max="18" man="1"/>
  </rowBreaks>
  <colBreaks count="1" manualBreakCount="1">
    <brk id="19" min="17" max="10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1"/>
  <sheetViews>
    <sheetView showGridLines="0" showRowColHeaders="0" zoomScale="80" zoomScaleNormal="80" workbookViewId="0">
      <pane xSplit="5" ySplit="17" topLeftCell="F18" activePane="bottomRight" state="frozen"/>
      <selection activeCell="I4" sqref="I4"/>
      <selection pane="topRight" activeCell="I4" sqref="I4"/>
      <selection pane="bottomLeft" activeCell="I4" sqref="I4"/>
      <selection pane="bottomRight" activeCell="F19" sqref="F19"/>
    </sheetView>
  </sheetViews>
  <sheetFormatPr baseColWidth="10" defaultColWidth="9.140625" defaultRowHeight="12.75" x14ac:dyDescent="0.2"/>
  <cols>
    <col min="1" max="1" width="4.7109375" style="320" customWidth="1"/>
    <col min="2" max="2" width="10.42578125" style="320" customWidth="1"/>
    <col min="3" max="3" width="54.7109375" style="320" customWidth="1"/>
    <col min="4" max="4" width="7.85546875" style="320" customWidth="1"/>
    <col min="5" max="5" width="4.7109375" style="320" customWidth="1"/>
    <col min="6" max="11" width="16.7109375" style="320" customWidth="1"/>
    <col min="12" max="12" width="1.7109375" style="320" customWidth="1"/>
    <col min="13" max="18" width="16.7109375" style="320" customWidth="1"/>
    <col min="19" max="19" width="4.7109375" style="320" customWidth="1"/>
    <col min="20" max="20" width="19.7109375" style="320" customWidth="1"/>
    <col min="21" max="16384" width="9.140625" style="320"/>
  </cols>
  <sheetData>
    <row r="1" spans="2:21" ht="21" customHeight="1" x14ac:dyDescent="0.25">
      <c r="F1" s="347" t="s">
        <v>1068</v>
      </c>
      <c r="G1" s="526"/>
      <c r="H1" s="526"/>
      <c r="I1" s="526"/>
      <c r="J1" s="526"/>
      <c r="K1" s="526"/>
      <c r="L1" s="526"/>
      <c r="M1" s="526"/>
      <c r="N1" s="526"/>
      <c r="O1" s="526"/>
      <c r="P1" s="57"/>
      <c r="Q1" s="13" t="s">
        <v>1</v>
      </c>
      <c r="R1" s="787" t="s">
        <v>1072</v>
      </c>
      <c r="S1" s="787"/>
      <c r="T1" s="662"/>
      <c r="U1" s="662"/>
    </row>
    <row r="2" spans="2:21" ht="21" customHeight="1" x14ac:dyDescent="0.25">
      <c r="F2" s="569" t="s">
        <v>1288</v>
      </c>
      <c r="G2" s="569"/>
      <c r="H2" s="569"/>
      <c r="I2" s="569"/>
      <c r="J2" s="568"/>
      <c r="K2" s="568"/>
      <c r="L2" s="568"/>
      <c r="M2" s="568"/>
      <c r="N2" s="568"/>
      <c r="O2" s="568"/>
      <c r="P2" s="568"/>
      <c r="Q2" s="13" t="s">
        <v>1143</v>
      </c>
      <c r="R2" s="788" t="str">
        <f>Start!H3</f>
        <v>XXXXXX</v>
      </c>
      <c r="S2" s="789"/>
      <c r="T2" s="662"/>
      <c r="U2" s="662"/>
    </row>
    <row r="3" spans="2:21" ht="21" customHeight="1" x14ac:dyDescent="0.25">
      <c r="F3" s="571" t="s">
        <v>1099</v>
      </c>
      <c r="G3" s="569"/>
      <c r="H3" s="569"/>
      <c r="I3" s="569"/>
      <c r="J3" s="568"/>
      <c r="K3" s="568"/>
      <c r="L3" s="568"/>
      <c r="M3" s="568"/>
      <c r="N3" s="568"/>
      <c r="O3" s="568"/>
      <c r="P3" s="568"/>
      <c r="Q3" s="13" t="s">
        <v>3</v>
      </c>
      <c r="R3" s="790" t="str">
        <f>Start!H4</f>
        <v>TT.MM.JJJJ</v>
      </c>
      <c r="S3" s="791"/>
      <c r="T3" s="662"/>
      <c r="U3" s="662"/>
    </row>
    <row r="4" spans="2:21" ht="15.75" x14ac:dyDescent="0.25">
      <c r="F4" s="181" t="s">
        <v>1056</v>
      </c>
      <c r="G4" s="526"/>
      <c r="H4" s="526"/>
      <c r="I4" s="526"/>
      <c r="J4" s="526"/>
      <c r="K4" s="526"/>
      <c r="L4" s="526"/>
      <c r="M4" s="526"/>
      <c r="N4" s="526"/>
      <c r="O4" s="526"/>
      <c r="P4" s="567"/>
    </row>
    <row r="5" spans="2:21" s="328" customFormat="1" ht="18" customHeight="1" x14ac:dyDescent="0.2">
      <c r="F5" s="795" t="s">
        <v>1140</v>
      </c>
      <c r="G5" s="795"/>
      <c r="H5" s="795"/>
      <c r="I5" s="795"/>
      <c r="J5" s="795"/>
      <c r="K5" s="795"/>
      <c r="L5" s="795"/>
      <c r="M5" s="795"/>
      <c r="N5" s="795"/>
      <c r="O5" s="795"/>
      <c r="P5" s="795"/>
    </row>
    <row r="6" spans="2:21" ht="15.75" hidden="1" x14ac:dyDescent="0.25">
      <c r="F6" s="18"/>
      <c r="P6" s="18"/>
    </row>
    <row r="7" spans="2:21" ht="15.75" hidden="1" x14ac:dyDescent="0.25">
      <c r="F7" s="18"/>
      <c r="P7" s="18"/>
    </row>
    <row r="8" spans="2:21" ht="15.75" hidden="1" x14ac:dyDescent="0.25">
      <c r="F8" s="18"/>
      <c r="P8" s="18"/>
    </row>
    <row r="9" spans="2:21" hidden="1" x14ac:dyDescent="0.2">
      <c r="F9" s="178"/>
      <c r="P9" s="195"/>
    </row>
    <row r="10" spans="2:21" x14ac:dyDescent="0.2">
      <c r="B10" s="312"/>
      <c r="F10" s="335" t="s">
        <v>803</v>
      </c>
    </row>
    <row r="11" spans="2:21" ht="15" x14ac:dyDescent="0.2">
      <c r="B11" s="313"/>
      <c r="D11" s="14"/>
      <c r="E11" s="5"/>
      <c r="F11" s="779" t="s">
        <v>677</v>
      </c>
      <c r="G11" s="779"/>
      <c r="H11" s="779"/>
      <c r="I11" s="779"/>
      <c r="J11" s="779"/>
      <c r="K11" s="780"/>
      <c r="L11" s="240"/>
      <c r="M11" s="781" t="s">
        <v>678</v>
      </c>
      <c r="N11" s="779"/>
      <c r="O11" s="779"/>
      <c r="P11" s="779"/>
      <c r="Q11" s="779"/>
      <c r="R11" s="779"/>
      <c r="S11" s="5"/>
    </row>
    <row r="12" spans="2:21" ht="12.75" customHeight="1" x14ac:dyDescent="0.2">
      <c r="B12" s="314"/>
      <c r="D12" s="14"/>
      <c r="E12" s="6"/>
      <c r="F12" s="782" t="s">
        <v>1138</v>
      </c>
      <c r="G12" s="782"/>
      <c r="H12" s="614"/>
      <c r="I12" s="778" t="s">
        <v>705</v>
      </c>
      <c r="J12" s="778"/>
      <c r="K12" s="778"/>
      <c r="L12" s="241"/>
      <c r="M12" s="613" t="s">
        <v>1141</v>
      </c>
      <c r="N12" s="782"/>
      <c r="O12" s="614"/>
      <c r="P12" s="778" t="s">
        <v>706</v>
      </c>
      <c r="Q12" s="778"/>
      <c r="R12" s="600"/>
      <c r="S12" s="6"/>
    </row>
    <row r="13" spans="2:21" ht="24" customHeight="1" x14ac:dyDescent="0.2">
      <c r="B13" s="314"/>
      <c r="D13" s="14"/>
      <c r="E13" s="6"/>
      <c r="F13" s="783"/>
      <c r="G13" s="783"/>
      <c r="H13" s="784"/>
      <c r="I13" s="778"/>
      <c r="J13" s="778"/>
      <c r="K13" s="778"/>
      <c r="L13" s="241"/>
      <c r="M13" s="785"/>
      <c r="N13" s="783"/>
      <c r="O13" s="784"/>
      <c r="P13" s="778"/>
      <c r="Q13" s="778"/>
      <c r="R13" s="600"/>
      <c r="S13" s="6"/>
    </row>
    <row r="14" spans="2:21" ht="12.75" hidden="1" customHeight="1" x14ac:dyDescent="0.2">
      <c r="B14" s="311"/>
      <c r="C14" s="311"/>
      <c r="D14" s="14"/>
      <c r="E14" s="6"/>
      <c r="F14" s="319"/>
      <c r="G14" s="237"/>
      <c r="H14" s="323" t="s">
        <v>4</v>
      </c>
      <c r="I14" s="242"/>
      <c r="J14" s="321" t="s">
        <v>389</v>
      </c>
      <c r="K14" s="240"/>
      <c r="L14" s="240"/>
      <c r="M14" s="240"/>
      <c r="N14" s="240" t="s">
        <v>390</v>
      </c>
      <c r="O14" s="240"/>
      <c r="P14" s="240" t="s">
        <v>4</v>
      </c>
      <c r="Q14" s="240"/>
      <c r="R14" s="240" t="s">
        <v>527</v>
      </c>
      <c r="S14" s="6"/>
    </row>
    <row r="15" spans="2:21" ht="84.95" customHeight="1" x14ac:dyDescent="0.2">
      <c r="B15" s="786" t="s">
        <v>1065</v>
      </c>
      <c r="C15" s="786"/>
      <c r="D15" s="14"/>
      <c r="E15" s="6"/>
      <c r="F15" s="319" t="s">
        <v>1028</v>
      </c>
      <c r="G15" s="239" t="s">
        <v>1029</v>
      </c>
      <c r="H15" s="239" t="s">
        <v>1030</v>
      </c>
      <c r="I15" s="239" t="s">
        <v>380</v>
      </c>
      <c r="J15" s="239" t="s">
        <v>707</v>
      </c>
      <c r="K15" s="506" t="s">
        <v>1147</v>
      </c>
      <c r="L15" s="240"/>
      <c r="M15" s="239" t="s">
        <v>1028</v>
      </c>
      <c r="N15" s="239" t="s">
        <v>1029</v>
      </c>
      <c r="O15" s="239" t="s">
        <v>1030</v>
      </c>
      <c r="P15" s="239" t="s">
        <v>380</v>
      </c>
      <c r="Q15" s="239" t="s">
        <v>707</v>
      </c>
      <c r="R15" s="507" t="s">
        <v>1147</v>
      </c>
      <c r="S15" s="6"/>
    </row>
    <row r="16" spans="2:21" x14ac:dyDescent="0.2">
      <c r="D16" s="14"/>
      <c r="E16" s="6"/>
      <c r="F16" s="792" t="s">
        <v>411</v>
      </c>
      <c r="G16" s="794"/>
      <c r="H16" s="793"/>
      <c r="I16" s="792" t="s">
        <v>749</v>
      </c>
      <c r="J16" s="793"/>
      <c r="K16" s="316" t="s">
        <v>750</v>
      </c>
      <c r="L16" s="201"/>
      <c r="M16" s="792" t="s">
        <v>411</v>
      </c>
      <c r="N16" s="794"/>
      <c r="O16" s="793"/>
      <c r="P16" s="792" t="s">
        <v>749</v>
      </c>
      <c r="Q16" s="793"/>
      <c r="R16" s="424" t="s">
        <v>750</v>
      </c>
      <c r="S16" s="6"/>
    </row>
    <row r="17" spans="1:19" ht="36" customHeight="1" x14ac:dyDescent="0.2">
      <c r="A17" s="137"/>
      <c r="B17" s="60" t="s">
        <v>365</v>
      </c>
      <c r="C17" s="457" t="s">
        <v>720</v>
      </c>
      <c r="D17" s="455" t="s">
        <v>2</v>
      </c>
      <c r="E17" s="7"/>
      <c r="F17" s="59" t="s">
        <v>708</v>
      </c>
      <c r="G17" s="3" t="s">
        <v>709</v>
      </c>
      <c r="H17" s="59" t="s">
        <v>710</v>
      </c>
      <c r="I17" s="3" t="s">
        <v>711</v>
      </c>
      <c r="J17" s="59" t="s">
        <v>712</v>
      </c>
      <c r="K17" s="3" t="s">
        <v>713</v>
      </c>
      <c r="M17" s="3" t="s">
        <v>714</v>
      </c>
      <c r="N17" s="59" t="s">
        <v>715</v>
      </c>
      <c r="O17" s="71" t="s">
        <v>716</v>
      </c>
      <c r="P17" s="217" t="s">
        <v>717</v>
      </c>
      <c r="Q17" s="59" t="s">
        <v>718</v>
      </c>
      <c r="R17" s="92" t="s">
        <v>719</v>
      </c>
      <c r="S17" s="7"/>
    </row>
    <row r="18" spans="1:19" ht="35.1" customHeight="1" thickBot="1" x14ac:dyDescent="0.25">
      <c r="A18" s="77"/>
      <c r="B18" s="103" t="s">
        <v>401</v>
      </c>
      <c r="C18" s="104"/>
      <c r="D18" s="105" t="s">
        <v>19</v>
      </c>
      <c r="E18" s="4"/>
      <c r="F18" s="315">
        <f t="shared" ref="F18:K18" si="0">SUM(F19:F66)</f>
        <v>0</v>
      </c>
      <c r="G18" s="315">
        <f t="shared" si="0"/>
        <v>0</v>
      </c>
      <c r="H18" s="315">
        <f t="shared" si="0"/>
        <v>0</v>
      </c>
      <c r="I18" s="315">
        <f t="shared" si="0"/>
        <v>0</v>
      </c>
      <c r="J18" s="315">
        <f t="shared" si="0"/>
        <v>0</v>
      </c>
      <c r="K18" s="315">
        <f t="shared" si="0"/>
        <v>0</v>
      </c>
      <c r="M18" s="315">
        <f t="shared" ref="M18:R18" si="1">SUM(M19:M66)</f>
        <v>0</v>
      </c>
      <c r="N18" s="315">
        <f t="shared" si="1"/>
        <v>0</v>
      </c>
      <c r="O18" s="315">
        <f t="shared" si="1"/>
        <v>0</v>
      </c>
      <c r="P18" s="315">
        <f t="shared" si="1"/>
        <v>0</v>
      </c>
      <c r="Q18" s="315">
        <f t="shared" si="1"/>
        <v>0</v>
      </c>
      <c r="R18" s="315">
        <f t="shared" si="1"/>
        <v>0</v>
      </c>
      <c r="S18" s="4"/>
    </row>
    <row r="19" spans="1:19" ht="15.95" customHeight="1" thickTop="1" x14ac:dyDescent="0.2">
      <c r="A19" s="77"/>
      <c r="B19" s="90" t="s">
        <v>401</v>
      </c>
      <c r="C19" s="102" t="s">
        <v>426</v>
      </c>
      <c r="D19" s="72" t="s">
        <v>138</v>
      </c>
      <c r="E19" s="4">
        <v>1</v>
      </c>
      <c r="F19" s="9"/>
      <c r="G19" s="9"/>
      <c r="H19" s="9"/>
      <c r="I19" s="9"/>
      <c r="J19" s="9"/>
      <c r="K19" s="9"/>
      <c r="M19" s="9"/>
      <c r="N19" s="9"/>
      <c r="O19" s="9"/>
      <c r="P19" s="9"/>
      <c r="Q19" s="9"/>
      <c r="R19" s="9"/>
      <c r="S19" s="4">
        <v>1</v>
      </c>
    </row>
    <row r="20" spans="1:19" s="340" customFormat="1" ht="15.95" customHeight="1" x14ac:dyDescent="0.2">
      <c r="A20" s="77"/>
      <c r="B20" s="90" t="s">
        <v>401</v>
      </c>
      <c r="C20" s="102" t="s">
        <v>331</v>
      </c>
      <c r="D20" s="72" t="s">
        <v>139</v>
      </c>
      <c r="E20" s="4">
        <v>2</v>
      </c>
      <c r="F20" s="9"/>
      <c r="G20" s="9"/>
      <c r="H20" s="9"/>
      <c r="I20" s="9"/>
      <c r="J20" s="9"/>
      <c r="K20" s="9"/>
      <c r="M20" s="9"/>
      <c r="N20" s="9"/>
      <c r="O20" s="9"/>
      <c r="P20" s="9"/>
      <c r="Q20" s="9"/>
      <c r="R20" s="9"/>
      <c r="S20" s="4">
        <v>2</v>
      </c>
    </row>
    <row r="21" spans="1:19" s="340" customFormat="1" ht="15.95" customHeight="1" x14ac:dyDescent="0.2">
      <c r="A21" s="77"/>
      <c r="B21" s="90" t="s">
        <v>401</v>
      </c>
      <c r="C21" s="102" t="s">
        <v>812</v>
      </c>
      <c r="D21" s="72" t="s">
        <v>140</v>
      </c>
      <c r="E21" s="4">
        <v>39</v>
      </c>
      <c r="F21" s="9"/>
      <c r="G21" s="9"/>
      <c r="H21" s="9"/>
      <c r="I21" s="9"/>
      <c r="J21" s="9"/>
      <c r="K21" s="9"/>
      <c r="M21" s="9"/>
      <c r="N21" s="9"/>
      <c r="O21" s="9"/>
      <c r="P21" s="9"/>
      <c r="Q21" s="9"/>
      <c r="R21" s="9"/>
      <c r="S21" s="4">
        <v>39</v>
      </c>
    </row>
    <row r="22" spans="1:19" s="340" customFormat="1" ht="15.95" customHeight="1" x14ac:dyDescent="0.2">
      <c r="A22" s="77"/>
      <c r="B22" s="90" t="s">
        <v>401</v>
      </c>
      <c r="C22" s="102" t="s">
        <v>20</v>
      </c>
      <c r="D22" s="72" t="s">
        <v>21</v>
      </c>
      <c r="E22" s="4">
        <v>3</v>
      </c>
      <c r="F22" s="9"/>
      <c r="G22" s="9"/>
      <c r="H22" s="9"/>
      <c r="I22" s="9"/>
      <c r="J22" s="9"/>
      <c r="K22" s="9"/>
      <c r="M22" s="9"/>
      <c r="N22" s="9"/>
      <c r="O22" s="9"/>
      <c r="P22" s="9"/>
      <c r="Q22" s="9"/>
      <c r="R22" s="9"/>
      <c r="S22" s="4">
        <v>3</v>
      </c>
    </row>
    <row r="23" spans="1:19" s="340" customFormat="1" ht="15.95" customHeight="1" x14ac:dyDescent="0.2">
      <c r="A23" s="77"/>
      <c r="B23" s="90" t="s">
        <v>401</v>
      </c>
      <c r="C23" s="102" t="s">
        <v>427</v>
      </c>
      <c r="D23" s="72" t="s">
        <v>141</v>
      </c>
      <c r="E23" s="4">
        <v>44</v>
      </c>
      <c r="F23" s="9"/>
      <c r="G23" s="9"/>
      <c r="H23" s="9"/>
      <c r="I23" s="9"/>
      <c r="J23" s="9"/>
      <c r="K23" s="9"/>
      <c r="M23" s="9"/>
      <c r="N23" s="9"/>
      <c r="O23" s="9"/>
      <c r="P23" s="9"/>
      <c r="Q23" s="9"/>
      <c r="R23" s="9"/>
      <c r="S23" s="4">
        <v>44</v>
      </c>
    </row>
    <row r="24" spans="1:19" s="340" customFormat="1" ht="15.95" customHeight="1" x14ac:dyDescent="0.2">
      <c r="A24" s="77"/>
      <c r="B24" s="90" t="s">
        <v>401</v>
      </c>
      <c r="C24" s="102" t="s">
        <v>22</v>
      </c>
      <c r="D24" s="72" t="s">
        <v>23</v>
      </c>
      <c r="E24" s="4">
        <v>4</v>
      </c>
      <c r="F24" s="9"/>
      <c r="G24" s="9"/>
      <c r="H24" s="9"/>
      <c r="I24" s="9"/>
      <c r="J24" s="9"/>
      <c r="K24" s="9"/>
      <c r="M24" s="9"/>
      <c r="N24" s="9"/>
      <c r="O24" s="9"/>
      <c r="P24" s="9"/>
      <c r="Q24" s="9"/>
      <c r="R24" s="9"/>
      <c r="S24" s="4">
        <v>4</v>
      </c>
    </row>
    <row r="25" spans="1:19" s="340" customFormat="1" ht="15.95" customHeight="1" x14ac:dyDescent="0.2">
      <c r="A25" s="77"/>
      <c r="B25" s="90" t="s">
        <v>401</v>
      </c>
      <c r="C25" s="339" t="s">
        <v>25</v>
      </c>
      <c r="D25" s="72" t="s">
        <v>26</v>
      </c>
      <c r="E25" s="4">
        <v>6</v>
      </c>
      <c r="F25" s="9"/>
      <c r="G25" s="9"/>
      <c r="H25" s="9"/>
      <c r="I25" s="9"/>
      <c r="J25" s="9"/>
      <c r="K25" s="9"/>
      <c r="M25" s="9"/>
      <c r="N25" s="9"/>
      <c r="O25" s="9"/>
      <c r="P25" s="9"/>
      <c r="Q25" s="9"/>
      <c r="R25" s="9"/>
      <c r="S25" s="4">
        <v>6</v>
      </c>
    </row>
    <row r="26" spans="1:19" s="340" customFormat="1" ht="15.95" customHeight="1" x14ac:dyDescent="0.2">
      <c r="A26" s="77"/>
      <c r="B26" s="90" t="s">
        <v>401</v>
      </c>
      <c r="C26" s="339" t="s">
        <v>357</v>
      </c>
      <c r="D26" s="95" t="s">
        <v>27</v>
      </c>
      <c r="E26" s="4">
        <v>5</v>
      </c>
      <c r="F26" s="9"/>
      <c r="G26" s="9"/>
      <c r="H26" s="9"/>
      <c r="I26" s="9"/>
      <c r="J26" s="9"/>
      <c r="K26" s="9"/>
      <c r="M26" s="9"/>
      <c r="N26" s="9"/>
      <c r="O26" s="9"/>
      <c r="P26" s="9"/>
      <c r="Q26" s="9"/>
      <c r="R26" s="9"/>
      <c r="S26" s="4">
        <v>5</v>
      </c>
    </row>
    <row r="27" spans="1:19" s="340" customFormat="1" ht="15.95" customHeight="1" x14ac:dyDescent="0.2">
      <c r="A27" s="77"/>
      <c r="B27" s="90" t="s">
        <v>401</v>
      </c>
      <c r="C27" s="339" t="s">
        <v>28</v>
      </c>
      <c r="D27" s="72" t="s">
        <v>29</v>
      </c>
      <c r="E27" s="4">
        <v>27</v>
      </c>
      <c r="F27" s="9"/>
      <c r="G27" s="9"/>
      <c r="H27" s="9"/>
      <c r="I27" s="9"/>
      <c r="J27" s="9"/>
      <c r="K27" s="9"/>
      <c r="M27" s="9"/>
      <c r="N27" s="9"/>
      <c r="O27" s="9"/>
      <c r="P27" s="9"/>
      <c r="Q27" s="9"/>
      <c r="R27" s="9"/>
      <c r="S27" s="4">
        <v>27</v>
      </c>
    </row>
    <row r="28" spans="1:19" s="340" customFormat="1" ht="15.95" customHeight="1" x14ac:dyDescent="0.2">
      <c r="A28" s="77"/>
      <c r="B28" s="90" t="s">
        <v>401</v>
      </c>
      <c r="C28" s="102" t="s">
        <v>896</v>
      </c>
      <c r="D28" s="72" t="s">
        <v>142</v>
      </c>
      <c r="E28" s="4">
        <v>50</v>
      </c>
      <c r="F28" s="9"/>
      <c r="G28" s="9"/>
      <c r="H28" s="9"/>
      <c r="I28" s="9"/>
      <c r="J28" s="9"/>
      <c r="K28" s="9"/>
      <c r="M28" s="9"/>
      <c r="N28" s="9"/>
      <c r="O28" s="9"/>
      <c r="P28" s="9"/>
      <c r="Q28" s="9"/>
      <c r="R28" s="9"/>
      <c r="S28" s="4">
        <v>50</v>
      </c>
    </row>
    <row r="29" spans="1:19" s="340" customFormat="1" ht="15.95" customHeight="1" x14ac:dyDescent="0.2">
      <c r="A29" s="77"/>
      <c r="B29" s="90" t="s">
        <v>401</v>
      </c>
      <c r="C29" s="339" t="s">
        <v>363</v>
      </c>
      <c r="D29" s="95" t="s">
        <v>58</v>
      </c>
      <c r="E29" s="4">
        <v>7</v>
      </c>
      <c r="F29" s="9"/>
      <c r="G29" s="9"/>
      <c r="H29" s="9"/>
      <c r="I29" s="9"/>
      <c r="J29" s="9"/>
      <c r="K29" s="9"/>
      <c r="M29" s="9"/>
      <c r="N29" s="9"/>
      <c r="O29" s="9"/>
      <c r="P29" s="9"/>
      <c r="Q29" s="9"/>
      <c r="R29" s="9"/>
      <c r="S29" s="4">
        <v>7</v>
      </c>
    </row>
    <row r="30" spans="1:19" s="340" customFormat="1" ht="15.95" customHeight="1" x14ac:dyDescent="0.2">
      <c r="A30" s="77"/>
      <c r="B30" s="90" t="s">
        <v>401</v>
      </c>
      <c r="C30" s="339" t="s">
        <v>359</v>
      </c>
      <c r="D30" s="95" t="s">
        <v>35</v>
      </c>
      <c r="E30" s="4">
        <v>8</v>
      </c>
      <c r="F30" s="9"/>
      <c r="G30" s="9"/>
      <c r="H30" s="9"/>
      <c r="I30" s="9"/>
      <c r="J30" s="9"/>
      <c r="K30" s="9"/>
      <c r="M30" s="9"/>
      <c r="N30" s="9"/>
      <c r="O30" s="9"/>
      <c r="P30" s="9"/>
      <c r="Q30" s="9"/>
      <c r="R30" s="9"/>
      <c r="S30" s="4">
        <v>8</v>
      </c>
    </row>
    <row r="31" spans="1:19" s="340" customFormat="1" ht="15.95" customHeight="1" x14ac:dyDescent="0.2">
      <c r="A31" s="77"/>
      <c r="B31" s="90" t="s">
        <v>401</v>
      </c>
      <c r="C31" s="102" t="s">
        <v>341</v>
      </c>
      <c r="D31" s="72" t="s">
        <v>143</v>
      </c>
      <c r="E31" s="4">
        <v>9</v>
      </c>
      <c r="F31" s="9"/>
      <c r="G31" s="9"/>
      <c r="H31" s="9"/>
      <c r="I31" s="9"/>
      <c r="J31" s="9"/>
      <c r="K31" s="9"/>
      <c r="M31" s="9"/>
      <c r="N31" s="9"/>
      <c r="O31" s="9"/>
      <c r="P31" s="9"/>
      <c r="Q31" s="9"/>
      <c r="R31" s="9"/>
      <c r="S31" s="4">
        <v>9</v>
      </c>
    </row>
    <row r="32" spans="1:19" s="340" customFormat="1" ht="15.95" customHeight="1" x14ac:dyDescent="0.2">
      <c r="A32" s="77"/>
      <c r="B32" s="90" t="s">
        <v>401</v>
      </c>
      <c r="C32" s="339" t="s">
        <v>32</v>
      </c>
      <c r="D32" s="72" t="s">
        <v>33</v>
      </c>
      <c r="E32" s="4">
        <v>10</v>
      </c>
      <c r="F32" s="9"/>
      <c r="G32" s="9"/>
      <c r="H32" s="9"/>
      <c r="I32" s="9"/>
      <c r="J32" s="9"/>
      <c r="K32" s="9"/>
      <c r="M32" s="9"/>
      <c r="N32" s="9"/>
      <c r="O32" s="9"/>
      <c r="P32" s="9"/>
      <c r="Q32" s="9"/>
      <c r="R32" s="9"/>
      <c r="S32" s="4">
        <v>10</v>
      </c>
    </row>
    <row r="33" spans="1:19" s="340" customFormat="1" ht="15.95" customHeight="1" x14ac:dyDescent="0.2">
      <c r="A33" s="77"/>
      <c r="B33" s="90" t="s">
        <v>401</v>
      </c>
      <c r="C33" s="102" t="s">
        <v>340</v>
      </c>
      <c r="D33" s="72" t="s">
        <v>144</v>
      </c>
      <c r="E33" s="4">
        <v>228</v>
      </c>
      <c r="F33" s="9"/>
      <c r="G33" s="9"/>
      <c r="H33" s="9"/>
      <c r="I33" s="9"/>
      <c r="J33" s="9"/>
      <c r="K33" s="9"/>
      <c r="M33" s="9"/>
      <c r="N33" s="9"/>
      <c r="O33" s="9"/>
      <c r="P33" s="9"/>
      <c r="Q33" s="9"/>
      <c r="R33" s="9"/>
      <c r="S33" s="4">
        <v>228</v>
      </c>
    </row>
    <row r="34" spans="1:19" s="340" customFormat="1" ht="15.95" customHeight="1" x14ac:dyDescent="0.2">
      <c r="A34" s="77"/>
      <c r="B34" s="90" t="s">
        <v>401</v>
      </c>
      <c r="C34" s="102" t="s">
        <v>428</v>
      </c>
      <c r="D34" s="72" t="s">
        <v>145</v>
      </c>
      <c r="E34" s="4">
        <v>34</v>
      </c>
      <c r="F34" s="9"/>
      <c r="G34" s="9"/>
      <c r="H34" s="9"/>
      <c r="I34" s="9"/>
      <c r="J34" s="9"/>
      <c r="K34" s="9"/>
      <c r="M34" s="9"/>
      <c r="N34" s="9"/>
      <c r="O34" s="9"/>
      <c r="P34" s="9"/>
      <c r="Q34" s="9"/>
      <c r="R34" s="9"/>
      <c r="S34" s="4">
        <v>34</v>
      </c>
    </row>
    <row r="35" spans="1:19" s="340" customFormat="1" ht="15.95" customHeight="1" x14ac:dyDescent="0.2">
      <c r="A35" s="77"/>
      <c r="B35" s="90" t="s">
        <v>401</v>
      </c>
      <c r="C35" s="102" t="s">
        <v>342</v>
      </c>
      <c r="D35" s="72" t="s">
        <v>146</v>
      </c>
      <c r="E35" s="4">
        <v>230</v>
      </c>
      <c r="F35" s="9"/>
      <c r="G35" s="9"/>
      <c r="H35" s="9"/>
      <c r="I35" s="9"/>
      <c r="J35" s="9"/>
      <c r="K35" s="9"/>
      <c r="M35" s="9"/>
      <c r="N35" s="9"/>
      <c r="O35" s="9"/>
      <c r="P35" s="9"/>
      <c r="Q35" s="9"/>
      <c r="R35" s="9"/>
      <c r="S35" s="4">
        <v>230</v>
      </c>
    </row>
    <row r="36" spans="1:19" ht="15.95" customHeight="1" x14ac:dyDescent="0.2">
      <c r="A36" s="77"/>
      <c r="B36" s="90" t="s">
        <v>401</v>
      </c>
      <c r="C36" s="100" t="s">
        <v>30</v>
      </c>
      <c r="D36" s="72" t="s">
        <v>31</v>
      </c>
      <c r="E36" s="4">
        <v>11</v>
      </c>
      <c r="F36" s="9"/>
      <c r="G36" s="9"/>
      <c r="H36" s="9"/>
      <c r="I36" s="9"/>
      <c r="J36" s="9"/>
      <c r="K36" s="9"/>
      <c r="M36" s="9"/>
      <c r="N36" s="9"/>
      <c r="O36" s="9"/>
      <c r="P36" s="9"/>
      <c r="Q36" s="9"/>
      <c r="R36" s="9"/>
      <c r="S36" s="4">
        <v>11</v>
      </c>
    </row>
    <row r="37" spans="1:19" ht="15.95" customHeight="1" x14ac:dyDescent="0.2">
      <c r="A37" s="77"/>
      <c r="B37" s="90" t="s">
        <v>401</v>
      </c>
      <c r="C37" s="100" t="s">
        <v>62</v>
      </c>
      <c r="D37" s="72" t="s">
        <v>63</v>
      </c>
      <c r="E37" s="4">
        <v>12</v>
      </c>
      <c r="F37" s="9"/>
      <c r="G37" s="9"/>
      <c r="H37" s="9"/>
      <c r="I37" s="9"/>
      <c r="J37" s="9"/>
      <c r="K37" s="9"/>
      <c r="M37" s="9"/>
      <c r="N37" s="9"/>
      <c r="O37" s="9"/>
      <c r="P37" s="9"/>
      <c r="Q37" s="9"/>
      <c r="R37" s="9"/>
      <c r="S37" s="4">
        <v>12</v>
      </c>
    </row>
    <row r="38" spans="1:19" ht="15.95" customHeight="1" x14ac:dyDescent="0.2">
      <c r="A38" s="77"/>
      <c r="B38" s="90" t="s">
        <v>401</v>
      </c>
      <c r="C38" s="100" t="s">
        <v>360</v>
      </c>
      <c r="D38" s="95" t="s">
        <v>36</v>
      </c>
      <c r="E38" s="4">
        <v>13</v>
      </c>
      <c r="F38" s="9"/>
      <c r="G38" s="9"/>
      <c r="H38" s="9"/>
      <c r="I38" s="9"/>
      <c r="J38" s="9"/>
      <c r="K38" s="9"/>
      <c r="M38" s="9"/>
      <c r="N38" s="9"/>
      <c r="O38" s="9"/>
      <c r="P38" s="9"/>
      <c r="Q38" s="9"/>
      <c r="R38" s="9"/>
      <c r="S38" s="4">
        <v>13</v>
      </c>
    </row>
    <row r="39" spans="1:19" ht="15.95" customHeight="1" x14ac:dyDescent="0.2">
      <c r="A39" s="77"/>
      <c r="B39" s="90" t="s">
        <v>401</v>
      </c>
      <c r="C39" s="99" t="s">
        <v>343</v>
      </c>
      <c r="D39" s="72" t="s">
        <v>147</v>
      </c>
      <c r="E39" s="4">
        <v>229</v>
      </c>
      <c r="F39" s="9"/>
      <c r="G39" s="9"/>
      <c r="H39" s="9"/>
      <c r="I39" s="9"/>
      <c r="J39" s="9"/>
      <c r="K39" s="9"/>
      <c r="M39" s="9"/>
      <c r="N39" s="9"/>
      <c r="O39" s="9"/>
      <c r="P39" s="9"/>
      <c r="Q39" s="9"/>
      <c r="R39" s="9"/>
      <c r="S39" s="4">
        <v>229</v>
      </c>
    </row>
    <row r="40" spans="1:19" ht="15.95" customHeight="1" x14ac:dyDescent="0.2">
      <c r="A40" s="77"/>
      <c r="B40" s="90" t="s">
        <v>401</v>
      </c>
      <c r="C40" s="100" t="s">
        <v>65</v>
      </c>
      <c r="D40" s="72" t="s">
        <v>66</v>
      </c>
      <c r="E40" s="4">
        <v>45</v>
      </c>
      <c r="F40" s="9"/>
      <c r="G40" s="9"/>
      <c r="H40" s="9"/>
      <c r="I40" s="9"/>
      <c r="J40" s="9"/>
      <c r="K40" s="9"/>
      <c r="M40" s="9"/>
      <c r="N40" s="9"/>
      <c r="O40" s="9"/>
      <c r="P40" s="9"/>
      <c r="Q40" s="9"/>
      <c r="R40" s="9"/>
      <c r="S40" s="4">
        <v>45</v>
      </c>
    </row>
    <row r="41" spans="1:19" ht="15.95" customHeight="1" x14ac:dyDescent="0.2">
      <c r="A41" s="77"/>
      <c r="B41" s="90" t="s">
        <v>401</v>
      </c>
      <c r="C41" s="100" t="s">
        <v>38</v>
      </c>
      <c r="D41" s="72" t="s">
        <v>39</v>
      </c>
      <c r="E41" s="4">
        <v>28</v>
      </c>
      <c r="F41" s="9"/>
      <c r="G41" s="9"/>
      <c r="H41" s="9"/>
      <c r="I41" s="9"/>
      <c r="J41" s="9"/>
      <c r="K41" s="9"/>
      <c r="M41" s="9"/>
      <c r="N41" s="9"/>
      <c r="O41" s="9"/>
      <c r="P41" s="9"/>
      <c r="Q41" s="9"/>
      <c r="R41" s="9"/>
      <c r="S41" s="4">
        <v>28</v>
      </c>
    </row>
    <row r="42" spans="1:19" ht="15.95" customHeight="1" x14ac:dyDescent="0.2">
      <c r="A42" s="77"/>
      <c r="B42" s="90" t="s">
        <v>401</v>
      </c>
      <c r="C42" s="100" t="s">
        <v>40</v>
      </c>
      <c r="D42" s="72" t="s">
        <v>41</v>
      </c>
      <c r="E42" s="4">
        <v>29</v>
      </c>
      <c r="F42" s="9"/>
      <c r="G42" s="9"/>
      <c r="H42" s="9"/>
      <c r="I42" s="9"/>
      <c r="J42" s="9"/>
      <c r="K42" s="9"/>
      <c r="M42" s="9"/>
      <c r="N42" s="9"/>
      <c r="O42" s="9"/>
      <c r="P42" s="9"/>
      <c r="Q42" s="9"/>
      <c r="R42" s="9"/>
      <c r="S42" s="4">
        <v>29</v>
      </c>
    </row>
    <row r="43" spans="1:19" ht="15.95" customHeight="1" x14ac:dyDescent="0.2">
      <c r="A43" s="77"/>
      <c r="B43" s="90" t="s">
        <v>401</v>
      </c>
      <c r="C43" s="100" t="s">
        <v>42</v>
      </c>
      <c r="D43" s="72" t="s">
        <v>43</v>
      </c>
      <c r="E43" s="4">
        <v>15</v>
      </c>
      <c r="F43" s="9"/>
      <c r="G43" s="9"/>
      <c r="H43" s="9"/>
      <c r="I43" s="9"/>
      <c r="J43" s="9"/>
      <c r="K43" s="9"/>
      <c r="M43" s="9"/>
      <c r="N43" s="9"/>
      <c r="O43" s="9"/>
      <c r="P43" s="9"/>
      <c r="Q43" s="9"/>
      <c r="R43" s="9"/>
      <c r="S43" s="4">
        <v>15</v>
      </c>
    </row>
    <row r="44" spans="1:19" ht="15.95" customHeight="1" x14ac:dyDescent="0.2">
      <c r="A44" s="77"/>
      <c r="B44" s="90" t="s">
        <v>401</v>
      </c>
      <c r="C44" s="100" t="s">
        <v>361</v>
      </c>
      <c r="D44" s="95" t="s">
        <v>46</v>
      </c>
      <c r="E44" s="4">
        <v>16</v>
      </c>
      <c r="F44" s="9"/>
      <c r="G44" s="9"/>
      <c r="H44" s="9"/>
      <c r="I44" s="9"/>
      <c r="J44" s="9"/>
      <c r="K44" s="9"/>
      <c r="M44" s="9"/>
      <c r="N44" s="9"/>
      <c r="O44" s="9"/>
      <c r="P44" s="9"/>
      <c r="Q44" s="9"/>
      <c r="R44" s="9"/>
      <c r="S44" s="4">
        <v>16</v>
      </c>
    </row>
    <row r="45" spans="1:19" ht="15.95" customHeight="1" x14ac:dyDescent="0.2">
      <c r="A45" s="77"/>
      <c r="B45" s="90" t="s">
        <v>401</v>
      </c>
      <c r="C45" s="99" t="s">
        <v>1210</v>
      </c>
      <c r="D45" s="72" t="s">
        <v>148</v>
      </c>
      <c r="E45" s="4">
        <v>47</v>
      </c>
      <c r="F45" s="9"/>
      <c r="G45" s="9"/>
      <c r="H45" s="9"/>
      <c r="I45" s="9"/>
      <c r="J45" s="9"/>
      <c r="K45" s="9"/>
      <c r="M45" s="9"/>
      <c r="N45" s="9"/>
      <c r="O45" s="9"/>
      <c r="P45" s="9"/>
      <c r="Q45" s="9"/>
      <c r="R45" s="9"/>
      <c r="S45" s="4">
        <v>47</v>
      </c>
    </row>
    <row r="46" spans="1:19" ht="15.95" customHeight="1" x14ac:dyDescent="0.2">
      <c r="A46" s="77"/>
      <c r="B46" s="90" t="s">
        <v>401</v>
      </c>
      <c r="C46" s="99" t="s">
        <v>429</v>
      </c>
      <c r="D46" s="72" t="s">
        <v>149</v>
      </c>
      <c r="E46" s="4">
        <v>41</v>
      </c>
      <c r="F46" s="9"/>
      <c r="G46" s="9"/>
      <c r="H46" s="9"/>
      <c r="I46" s="9"/>
      <c r="J46" s="9"/>
      <c r="K46" s="9"/>
      <c r="M46" s="9"/>
      <c r="N46" s="9"/>
      <c r="O46" s="9"/>
      <c r="P46" s="9"/>
      <c r="Q46" s="9"/>
      <c r="R46" s="9"/>
      <c r="S46" s="4">
        <v>41</v>
      </c>
    </row>
    <row r="47" spans="1:19" ht="15.95" customHeight="1" x14ac:dyDescent="0.2">
      <c r="A47" s="77"/>
      <c r="B47" s="90" t="s">
        <v>401</v>
      </c>
      <c r="C47" s="99" t="s">
        <v>430</v>
      </c>
      <c r="D47" s="72" t="s">
        <v>150</v>
      </c>
      <c r="E47" s="4">
        <v>236</v>
      </c>
      <c r="F47" s="9"/>
      <c r="G47" s="9"/>
      <c r="H47" s="9"/>
      <c r="I47" s="9"/>
      <c r="J47" s="9"/>
      <c r="K47" s="9"/>
      <c r="M47" s="9"/>
      <c r="N47" s="9"/>
      <c r="O47" s="9"/>
      <c r="P47" s="9"/>
      <c r="Q47" s="9"/>
      <c r="R47" s="9"/>
      <c r="S47" s="4">
        <v>236</v>
      </c>
    </row>
    <row r="48" spans="1:19" ht="15.95" customHeight="1" x14ac:dyDescent="0.2">
      <c r="A48" s="77"/>
      <c r="B48" s="90" t="s">
        <v>401</v>
      </c>
      <c r="C48" s="100" t="s">
        <v>47</v>
      </c>
      <c r="D48" s="72" t="s">
        <v>48</v>
      </c>
      <c r="E48" s="4">
        <v>18</v>
      </c>
      <c r="F48" s="9"/>
      <c r="G48" s="9"/>
      <c r="H48" s="9"/>
      <c r="I48" s="9"/>
      <c r="J48" s="9"/>
      <c r="K48" s="9"/>
      <c r="M48" s="9"/>
      <c r="N48" s="9"/>
      <c r="O48" s="9"/>
      <c r="P48" s="9"/>
      <c r="Q48" s="9"/>
      <c r="R48" s="9"/>
      <c r="S48" s="4">
        <v>18</v>
      </c>
    </row>
    <row r="49" spans="1:19" ht="15.95" customHeight="1" x14ac:dyDescent="0.2">
      <c r="A49" s="77"/>
      <c r="B49" s="90" t="s">
        <v>401</v>
      </c>
      <c r="C49" s="100" t="s">
        <v>364</v>
      </c>
      <c r="D49" s="95" t="s">
        <v>64</v>
      </c>
      <c r="E49" s="4">
        <v>19</v>
      </c>
      <c r="F49" s="9"/>
      <c r="G49" s="9"/>
      <c r="H49" s="9"/>
      <c r="I49" s="9"/>
      <c r="J49" s="9"/>
      <c r="K49" s="9"/>
      <c r="M49" s="9"/>
      <c r="N49" s="9"/>
      <c r="O49" s="9"/>
      <c r="P49" s="9"/>
      <c r="Q49" s="9"/>
      <c r="R49" s="9"/>
      <c r="S49" s="4">
        <v>19</v>
      </c>
    </row>
    <row r="50" spans="1:19" ht="15.95" customHeight="1" x14ac:dyDescent="0.2">
      <c r="A50" s="77"/>
      <c r="B50" s="90" t="s">
        <v>401</v>
      </c>
      <c r="C50" s="100" t="s">
        <v>49</v>
      </c>
      <c r="D50" s="72" t="s">
        <v>50</v>
      </c>
      <c r="E50" s="4">
        <v>20</v>
      </c>
      <c r="F50" s="9"/>
      <c r="G50" s="9"/>
      <c r="H50" s="9"/>
      <c r="I50" s="9"/>
      <c r="J50" s="9"/>
      <c r="K50" s="9"/>
      <c r="M50" s="9"/>
      <c r="N50" s="9"/>
      <c r="O50" s="9"/>
      <c r="P50" s="9"/>
      <c r="Q50" s="9"/>
      <c r="R50" s="9"/>
      <c r="S50" s="4">
        <v>20</v>
      </c>
    </row>
    <row r="51" spans="1:19" ht="15.95" customHeight="1" x14ac:dyDescent="0.2">
      <c r="A51" s="77"/>
      <c r="B51" s="90" t="s">
        <v>401</v>
      </c>
      <c r="C51" s="100" t="s">
        <v>51</v>
      </c>
      <c r="D51" s="72" t="s">
        <v>52</v>
      </c>
      <c r="E51" s="4">
        <v>21</v>
      </c>
      <c r="F51" s="9"/>
      <c r="G51" s="9"/>
      <c r="H51" s="9"/>
      <c r="I51" s="9"/>
      <c r="J51" s="9"/>
      <c r="K51" s="9"/>
      <c r="M51" s="9"/>
      <c r="N51" s="9"/>
      <c r="O51" s="9"/>
      <c r="P51" s="9"/>
      <c r="Q51" s="9"/>
      <c r="R51" s="9"/>
      <c r="S51" s="4">
        <v>21</v>
      </c>
    </row>
    <row r="52" spans="1:19" ht="15.95" customHeight="1" x14ac:dyDescent="0.2">
      <c r="A52" s="77"/>
      <c r="B52" s="90" t="s">
        <v>401</v>
      </c>
      <c r="C52" s="100" t="s">
        <v>362</v>
      </c>
      <c r="D52" s="95" t="s">
        <v>53</v>
      </c>
      <c r="E52" s="4">
        <v>22</v>
      </c>
      <c r="F52" s="9"/>
      <c r="G52" s="9"/>
      <c r="H52" s="9"/>
      <c r="I52" s="9"/>
      <c r="J52" s="9"/>
      <c r="K52" s="9"/>
      <c r="M52" s="9"/>
      <c r="N52" s="9"/>
      <c r="O52" s="9"/>
      <c r="P52" s="9"/>
      <c r="Q52" s="9"/>
      <c r="R52" s="9"/>
      <c r="S52" s="4">
        <v>22</v>
      </c>
    </row>
    <row r="53" spans="1:19" ht="15.95" customHeight="1" x14ac:dyDescent="0.2">
      <c r="A53" s="77"/>
      <c r="B53" s="90" t="s">
        <v>401</v>
      </c>
      <c r="C53" s="100" t="s">
        <v>54</v>
      </c>
      <c r="D53" s="72" t="s">
        <v>55</v>
      </c>
      <c r="E53" s="4">
        <v>23</v>
      </c>
      <c r="F53" s="9"/>
      <c r="G53" s="9"/>
      <c r="H53" s="9"/>
      <c r="I53" s="9"/>
      <c r="J53" s="9"/>
      <c r="K53" s="9"/>
      <c r="M53" s="9"/>
      <c r="N53" s="9"/>
      <c r="O53" s="9"/>
      <c r="P53" s="9"/>
      <c r="Q53" s="9"/>
      <c r="R53" s="9"/>
      <c r="S53" s="4">
        <v>23</v>
      </c>
    </row>
    <row r="54" spans="1:19" ht="15.95" customHeight="1" x14ac:dyDescent="0.2">
      <c r="A54" s="77"/>
      <c r="B54" s="90" t="s">
        <v>401</v>
      </c>
      <c r="C54" s="100" t="s">
        <v>1211</v>
      </c>
      <c r="D54" s="72" t="s">
        <v>67</v>
      </c>
      <c r="E54" s="4">
        <v>42</v>
      </c>
      <c r="F54" s="9"/>
      <c r="G54" s="9"/>
      <c r="H54" s="9"/>
      <c r="I54" s="9"/>
      <c r="J54" s="9"/>
      <c r="K54" s="9"/>
      <c r="M54" s="9"/>
      <c r="N54" s="9"/>
      <c r="O54" s="9"/>
      <c r="P54" s="9"/>
      <c r="Q54" s="9"/>
      <c r="R54" s="9"/>
      <c r="S54" s="4">
        <v>42</v>
      </c>
    </row>
    <row r="55" spans="1:19" ht="15.95" customHeight="1" x14ac:dyDescent="0.2">
      <c r="A55" s="77"/>
      <c r="B55" s="90" t="s">
        <v>401</v>
      </c>
      <c r="C55" s="99" t="s">
        <v>432</v>
      </c>
      <c r="D55" s="72" t="s">
        <v>152</v>
      </c>
      <c r="E55" s="4">
        <v>24</v>
      </c>
      <c r="F55" s="9"/>
      <c r="G55" s="9"/>
      <c r="H55" s="9"/>
      <c r="I55" s="9"/>
      <c r="J55" s="9"/>
      <c r="K55" s="9"/>
      <c r="M55" s="9"/>
      <c r="N55" s="9"/>
      <c r="O55" s="9"/>
      <c r="P55" s="9"/>
      <c r="Q55" s="9"/>
      <c r="R55" s="9"/>
      <c r="S55" s="4">
        <v>24</v>
      </c>
    </row>
    <row r="56" spans="1:19" ht="15.95" customHeight="1" x14ac:dyDescent="0.2">
      <c r="A56" s="77"/>
      <c r="B56" s="90" t="s">
        <v>401</v>
      </c>
      <c r="C56" s="100" t="s">
        <v>59</v>
      </c>
      <c r="D56" s="72" t="s">
        <v>60</v>
      </c>
      <c r="E56" s="4">
        <v>25</v>
      </c>
      <c r="F56" s="9"/>
      <c r="G56" s="9"/>
      <c r="H56" s="9"/>
      <c r="I56" s="9"/>
      <c r="J56" s="9"/>
      <c r="K56" s="9"/>
      <c r="M56" s="9"/>
      <c r="N56" s="9"/>
      <c r="O56" s="9"/>
      <c r="P56" s="9"/>
      <c r="Q56" s="9"/>
      <c r="R56" s="9"/>
      <c r="S56" s="4">
        <v>25</v>
      </c>
    </row>
    <row r="57" spans="1:19" ht="15.95" customHeight="1" x14ac:dyDescent="0.2">
      <c r="A57" s="77"/>
      <c r="B57" s="90" t="s">
        <v>401</v>
      </c>
      <c r="C57" s="99" t="s">
        <v>431</v>
      </c>
      <c r="D57" s="72" t="s">
        <v>151</v>
      </c>
      <c r="E57" s="4">
        <v>48</v>
      </c>
      <c r="F57" s="9"/>
      <c r="G57" s="9"/>
      <c r="H57" s="9"/>
      <c r="I57" s="9"/>
      <c r="J57" s="9"/>
      <c r="K57" s="9"/>
      <c r="M57" s="9"/>
      <c r="N57" s="9"/>
      <c r="O57" s="9"/>
      <c r="P57" s="9"/>
      <c r="Q57" s="9"/>
      <c r="R57" s="9"/>
      <c r="S57" s="4">
        <v>48</v>
      </c>
    </row>
    <row r="58" spans="1:19" ht="15.95" customHeight="1" x14ac:dyDescent="0.2">
      <c r="A58" s="77"/>
      <c r="B58" s="90" t="s">
        <v>401</v>
      </c>
      <c r="C58" s="100" t="s">
        <v>916</v>
      </c>
      <c r="D58" s="72" t="s">
        <v>57</v>
      </c>
      <c r="E58" s="4">
        <v>49</v>
      </c>
      <c r="F58" s="9"/>
      <c r="G58" s="9"/>
      <c r="H58" s="9"/>
      <c r="I58" s="9"/>
      <c r="J58" s="9"/>
      <c r="K58" s="9"/>
      <c r="M58" s="9"/>
      <c r="N58" s="9"/>
      <c r="O58" s="9"/>
      <c r="P58" s="9"/>
      <c r="Q58" s="9"/>
      <c r="R58" s="9"/>
      <c r="S58" s="4">
        <v>49</v>
      </c>
    </row>
    <row r="59" spans="1:19" ht="15.95" customHeight="1" x14ac:dyDescent="0.2">
      <c r="A59" s="77"/>
      <c r="B59" s="90" t="s">
        <v>401</v>
      </c>
      <c r="C59" s="100" t="s">
        <v>391</v>
      </c>
      <c r="D59" s="72" t="s">
        <v>56</v>
      </c>
      <c r="E59" s="4">
        <v>46</v>
      </c>
      <c r="F59" s="9"/>
      <c r="G59" s="9"/>
      <c r="H59" s="9"/>
      <c r="I59" s="9"/>
      <c r="J59" s="9"/>
      <c r="K59" s="9"/>
      <c r="M59" s="9"/>
      <c r="N59" s="9"/>
      <c r="O59" s="9"/>
      <c r="P59" s="9"/>
      <c r="Q59" s="9"/>
      <c r="R59" s="9"/>
      <c r="S59" s="4">
        <v>46</v>
      </c>
    </row>
    <row r="60" spans="1:19" ht="15.95" customHeight="1" x14ac:dyDescent="0.2">
      <c r="A60" s="77"/>
      <c r="B60" s="90" t="s">
        <v>401</v>
      </c>
      <c r="C60" s="100" t="s">
        <v>358</v>
      </c>
      <c r="D60" s="95" t="s">
        <v>34</v>
      </c>
      <c r="E60" s="4">
        <v>30</v>
      </c>
      <c r="F60" s="9"/>
      <c r="G60" s="9"/>
      <c r="H60" s="9"/>
      <c r="I60" s="9"/>
      <c r="J60" s="9"/>
      <c r="K60" s="9"/>
      <c r="M60" s="9"/>
      <c r="N60" s="9"/>
      <c r="O60" s="9"/>
      <c r="P60" s="9"/>
      <c r="Q60" s="9"/>
      <c r="R60" s="9"/>
      <c r="S60" s="4">
        <v>30</v>
      </c>
    </row>
    <row r="61" spans="1:19" ht="15.95" customHeight="1" x14ac:dyDescent="0.2">
      <c r="A61" s="77"/>
      <c r="B61" s="90" t="s">
        <v>401</v>
      </c>
      <c r="C61" s="100" t="s">
        <v>1212</v>
      </c>
      <c r="D61" s="72" t="s">
        <v>24</v>
      </c>
      <c r="E61" s="4">
        <v>31</v>
      </c>
      <c r="F61" s="9"/>
      <c r="G61" s="9"/>
      <c r="H61" s="9"/>
      <c r="I61" s="9"/>
      <c r="J61" s="9"/>
      <c r="K61" s="9"/>
      <c r="M61" s="9"/>
      <c r="N61" s="9"/>
      <c r="O61" s="9"/>
      <c r="P61" s="9"/>
      <c r="Q61" s="9"/>
      <c r="R61" s="9"/>
      <c r="S61" s="4">
        <v>31</v>
      </c>
    </row>
    <row r="62" spans="1:19" ht="15.95" customHeight="1" x14ac:dyDescent="0.2">
      <c r="A62" s="77"/>
      <c r="B62" s="90" t="s">
        <v>401</v>
      </c>
      <c r="C62" s="100" t="s">
        <v>68</v>
      </c>
      <c r="D62" s="72" t="s">
        <v>69</v>
      </c>
      <c r="E62" s="4">
        <v>32</v>
      </c>
      <c r="F62" s="9"/>
      <c r="G62" s="9"/>
      <c r="H62" s="9"/>
      <c r="I62" s="9"/>
      <c r="J62" s="9"/>
      <c r="K62" s="9"/>
      <c r="M62" s="9"/>
      <c r="N62" s="9"/>
      <c r="O62" s="9"/>
      <c r="P62" s="9"/>
      <c r="Q62" s="9"/>
      <c r="R62" s="9"/>
      <c r="S62" s="4">
        <v>32</v>
      </c>
    </row>
    <row r="63" spans="1:19" ht="15.95" customHeight="1" x14ac:dyDescent="0.2">
      <c r="A63" s="77"/>
      <c r="B63" s="90" t="s">
        <v>401</v>
      </c>
      <c r="C63" s="99" t="s">
        <v>433</v>
      </c>
      <c r="D63" s="72" t="s">
        <v>153</v>
      </c>
      <c r="E63" s="4">
        <v>43</v>
      </c>
      <c r="F63" s="63"/>
      <c r="G63" s="63"/>
      <c r="H63" s="63"/>
      <c r="I63" s="63"/>
      <c r="J63" s="63"/>
      <c r="K63" s="63"/>
      <c r="M63" s="63"/>
      <c r="N63" s="63"/>
      <c r="O63" s="63"/>
      <c r="P63" s="63"/>
      <c r="Q63" s="63"/>
      <c r="R63" s="63"/>
      <c r="S63" s="4">
        <v>43</v>
      </c>
    </row>
    <row r="64" spans="1:19" ht="15.95" customHeight="1" x14ac:dyDescent="0.2">
      <c r="A64" s="77"/>
      <c r="B64" s="90" t="s">
        <v>401</v>
      </c>
      <c r="C64" s="100" t="s">
        <v>44</v>
      </c>
      <c r="D64" s="72" t="s">
        <v>45</v>
      </c>
      <c r="E64" s="4">
        <v>33</v>
      </c>
      <c r="F64" s="63"/>
      <c r="G64" s="63"/>
      <c r="H64" s="63"/>
      <c r="I64" s="63"/>
      <c r="J64" s="63"/>
      <c r="K64" s="63"/>
      <c r="M64" s="63"/>
      <c r="N64" s="63"/>
      <c r="O64" s="63"/>
      <c r="P64" s="63"/>
      <c r="Q64" s="63"/>
      <c r="R64" s="63"/>
      <c r="S64" s="4">
        <v>33</v>
      </c>
    </row>
    <row r="65" spans="1:19" ht="15.95" customHeight="1" x14ac:dyDescent="0.2">
      <c r="A65" s="77"/>
      <c r="B65" s="90" t="s">
        <v>401</v>
      </c>
      <c r="C65" s="100" t="s">
        <v>917</v>
      </c>
      <c r="D65" s="95" t="s">
        <v>61</v>
      </c>
      <c r="E65" s="4">
        <v>35</v>
      </c>
      <c r="F65" s="9"/>
      <c r="G65" s="9"/>
      <c r="H65" s="9"/>
      <c r="I65" s="9"/>
      <c r="J65" s="9"/>
      <c r="K65" s="9"/>
      <c r="M65" s="9"/>
      <c r="N65" s="9"/>
      <c r="O65" s="9"/>
      <c r="P65" s="9"/>
      <c r="Q65" s="9"/>
      <c r="R65" s="9"/>
      <c r="S65" s="4">
        <v>35</v>
      </c>
    </row>
    <row r="66" spans="1:19" ht="15.95" customHeight="1" x14ac:dyDescent="0.2">
      <c r="A66" s="77"/>
      <c r="B66" s="90" t="s">
        <v>401</v>
      </c>
      <c r="C66" s="100" t="s">
        <v>918</v>
      </c>
      <c r="D66" s="72" t="s">
        <v>37</v>
      </c>
      <c r="E66" s="4">
        <v>36</v>
      </c>
      <c r="F66" s="9"/>
      <c r="G66" s="9"/>
      <c r="H66" s="9"/>
      <c r="I66" s="9"/>
      <c r="J66" s="9"/>
      <c r="K66" s="9"/>
      <c r="M66" s="9"/>
      <c r="N66" s="9"/>
      <c r="O66" s="9"/>
      <c r="P66" s="9"/>
      <c r="Q66" s="9"/>
      <c r="R66" s="9"/>
      <c r="S66" s="4">
        <v>36</v>
      </c>
    </row>
    <row r="67" spans="1:19" ht="35.1" customHeight="1" thickBot="1" x14ac:dyDescent="0.25">
      <c r="A67" s="77"/>
      <c r="B67" s="107" t="s">
        <v>415</v>
      </c>
      <c r="C67" s="108"/>
      <c r="D67" s="109" t="s">
        <v>84</v>
      </c>
      <c r="E67" s="8"/>
      <c r="F67" s="315">
        <f t="shared" ref="F67:K67" si="2">SUM(F68,F74)</f>
        <v>0</v>
      </c>
      <c r="G67" s="315">
        <f t="shared" si="2"/>
        <v>0</v>
      </c>
      <c r="H67" s="315">
        <f t="shared" si="2"/>
        <v>0</v>
      </c>
      <c r="I67" s="315">
        <f t="shared" si="2"/>
        <v>0</v>
      </c>
      <c r="J67" s="315">
        <f t="shared" si="2"/>
        <v>0</v>
      </c>
      <c r="K67" s="315">
        <f t="shared" si="2"/>
        <v>0</v>
      </c>
      <c r="M67" s="315">
        <f t="shared" ref="M67:R67" si="3">SUM(M68,M74)</f>
        <v>0</v>
      </c>
      <c r="N67" s="315">
        <f t="shared" si="3"/>
        <v>0</v>
      </c>
      <c r="O67" s="315">
        <f t="shared" si="3"/>
        <v>0</v>
      </c>
      <c r="P67" s="315">
        <f t="shared" si="3"/>
        <v>0</v>
      </c>
      <c r="Q67" s="315">
        <f t="shared" si="3"/>
        <v>0</v>
      </c>
      <c r="R67" s="315">
        <f t="shared" si="3"/>
        <v>0</v>
      </c>
      <c r="S67" s="8"/>
    </row>
    <row r="68" spans="1:19" ht="35.1" customHeight="1" thickTop="1" thickBot="1" x14ac:dyDescent="0.25">
      <c r="A68" s="77"/>
      <c r="B68" s="110" t="s">
        <v>395</v>
      </c>
      <c r="C68" s="111"/>
      <c r="D68" s="112" t="s">
        <v>1057</v>
      </c>
      <c r="E68" s="4"/>
      <c r="F68" s="315">
        <f t="shared" ref="F68:K68" si="4">SUM(F69:F73)</f>
        <v>0</v>
      </c>
      <c r="G68" s="315">
        <f t="shared" si="4"/>
        <v>0</v>
      </c>
      <c r="H68" s="315">
        <f t="shared" si="4"/>
        <v>0</v>
      </c>
      <c r="I68" s="315">
        <f t="shared" si="4"/>
        <v>0</v>
      </c>
      <c r="J68" s="315">
        <f t="shared" si="4"/>
        <v>0</v>
      </c>
      <c r="K68" s="315">
        <f t="shared" si="4"/>
        <v>0</v>
      </c>
      <c r="M68" s="315">
        <f t="shared" ref="M68:R68" si="5">SUM(M69:M73)</f>
        <v>0</v>
      </c>
      <c r="N68" s="315">
        <f t="shared" si="5"/>
        <v>0</v>
      </c>
      <c r="O68" s="315">
        <f t="shared" si="5"/>
        <v>0</v>
      </c>
      <c r="P68" s="315">
        <f t="shared" si="5"/>
        <v>0</v>
      </c>
      <c r="Q68" s="315">
        <f t="shared" si="5"/>
        <v>0</v>
      </c>
      <c r="R68" s="315">
        <f t="shared" si="5"/>
        <v>0</v>
      </c>
      <c r="S68" s="4"/>
    </row>
    <row r="69" spans="1:19" ht="15.95" customHeight="1" thickTop="1" x14ac:dyDescent="0.2">
      <c r="A69" s="77"/>
      <c r="B69" s="90" t="s">
        <v>395</v>
      </c>
      <c r="C69" s="102" t="s">
        <v>70</v>
      </c>
      <c r="D69" s="72" t="s">
        <v>71</v>
      </c>
      <c r="E69" s="4">
        <v>103</v>
      </c>
      <c r="F69" s="9"/>
      <c r="G69" s="9"/>
      <c r="H69" s="9"/>
      <c r="I69" s="9"/>
      <c r="J69" s="9"/>
      <c r="K69" s="9"/>
      <c r="M69" s="9"/>
      <c r="N69" s="9"/>
      <c r="O69" s="9"/>
      <c r="P69" s="9"/>
      <c r="Q69" s="9"/>
      <c r="R69" s="9"/>
      <c r="S69" s="4">
        <v>103</v>
      </c>
    </row>
    <row r="70" spans="1:19" s="340" customFormat="1" ht="15.95" customHeight="1" x14ac:dyDescent="0.2">
      <c r="A70" s="77"/>
      <c r="B70" s="90" t="s">
        <v>395</v>
      </c>
      <c r="C70" s="102" t="s">
        <v>434</v>
      </c>
      <c r="D70" s="72" t="s">
        <v>154</v>
      </c>
      <c r="E70" s="4">
        <v>104</v>
      </c>
      <c r="F70" s="9"/>
      <c r="G70" s="9"/>
      <c r="H70" s="9"/>
      <c r="I70" s="9"/>
      <c r="J70" s="9"/>
      <c r="K70" s="9"/>
      <c r="M70" s="9"/>
      <c r="N70" s="9"/>
      <c r="O70" s="9"/>
      <c r="P70" s="9"/>
      <c r="Q70" s="9"/>
      <c r="R70" s="9"/>
      <c r="S70" s="4">
        <v>104</v>
      </c>
    </row>
    <row r="71" spans="1:19" s="340" customFormat="1" ht="15.95" customHeight="1" x14ac:dyDescent="0.2">
      <c r="A71" s="77"/>
      <c r="B71" s="90" t="s">
        <v>395</v>
      </c>
      <c r="C71" s="102" t="s">
        <v>813</v>
      </c>
      <c r="D71" s="72" t="s">
        <v>155</v>
      </c>
      <c r="E71" s="4">
        <v>126</v>
      </c>
      <c r="F71" s="9"/>
      <c r="G71" s="9"/>
      <c r="H71" s="9"/>
      <c r="I71" s="9"/>
      <c r="J71" s="9"/>
      <c r="K71" s="9"/>
      <c r="M71" s="9"/>
      <c r="N71" s="9"/>
      <c r="O71" s="9"/>
      <c r="P71" s="9"/>
      <c r="Q71" s="9"/>
      <c r="R71" s="9"/>
      <c r="S71" s="4">
        <v>126</v>
      </c>
    </row>
    <row r="72" spans="1:19" s="340" customFormat="1" ht="15.95" customHeight="1" x14ac:dyDescent="0.2">
      <c r="A72" s="77"/>
      <c r="B72" s="90" t="s">
        <v>395</v>
      </c>
      <c r="C72" s="102" t="s">
        <v>392</v>
      </c>
      <c r="D72" s="95" t="s">
        <v>73</v>
      </c>
      <c r="E72" s="4">
        <v>130</v>
      </c>
      <c r="F72" s="9"/>
      <c r="G72" s="9"/>
      <c r="H72" s="9"/>
      <c r="I72" s="9"/>
      <c r="J72" s="9"/>
      <c r="K72" s="9"/>
      <c r="M72" s="9"/>
      <c r="N72" s="9"/>
      <c r="O72" s="9"/>
      <c r="P72" s="9"/>
      <c r="Q72" s="9"/>
      <c r="R72" s="9"/>
      <c r="S72" s="4">
        <v>130</v>
      </c>
    </row>
    <row r="73" spans="1:19" ht="15.95" customHeight="1" x14ac:dyDescent="0.2">
      <c r="A73" s="77"/>
      <c r="B73" s="90" t="s">
        <v>395</v>
      </c>
      <c r="C73" s="99" t="s">
        <v>156</v>
      </c>
      <c r="D73" s="72" t="s">
        <v>157</v>
      </c>
      <c r="E73" s="4">
        <v>153</v>
      </c>
      <c r="F73" s="9"/>
      <c r="G73" s="9"/>
      <c r="H73" s="9"/>
      <c r="I73" s="9"/>
      <c r="J73" s="9"/>
      <c r="K73" s="9"/>
      <c r="M73" s="9"/>
      <c r="N73" s="9"/>
      <c r="O73" s="9"/>
      <c r="P73" s="9"/>
      <c r="Q73" s="9"/>
      <c r="R73" s="9"/>
      <c r="S73" s="4">
        <v>153</v>
      </c>
    </row>
    <row r="74" spans="1:19" ht="35.1" customHeight="1" thickBot="1" x14ac:dyDescent="0.25">
      <c r="A74" s="77"/>
      <c r="B74" s="118" t="s">
        <v>396</v>
      </c>
      <c r="C74" s="98"/>
      <c r="D74" s="169" t="s">
        <v>95</v>
      </c>
      <c r="E74" s="73"/>
      <c r="F74" s="315">
        <f t="shared" ref="F74:K74" si="6">SUM(F75:F125)</f>
        <v>0</v>
      </c>
      <c r="G74" s="315">
        <f t="shared" si="6"/>
        <v>0</v>
      </c>
      <c r="H74" s="315">
        <f t="shared" si="6"/>
        <v>0</v>
      </c>
      <c r="I74" s="315">
        <f t="shared" si="6"/>
        <v>0</v>
      </c>
      <c r="J74" s="315">
        <f t="shared" si="6"/>
        <v>0</v>
      </c>
      <c r="K74" s="315">
        <f t="shared" si="6"/>
        <v>0</v>
      </c>
      <c r="M74" s="315">
        <f t="shared" ref="M74:R74" si="7">SUM(M75:M125)</f>
        <v>0</v>
      </c>
      <c r="N74" s="315">
        <f t="shared" si="7"/>
        <v>0</v>
      </c>
      <c r="O74" s="315">
        <f t="shared" si="7"/>
        <v>0</v>
      </c>
      <c r="P74" s="315">
        <f t="shared" si="7"/>
        <v>0</v>
      </c>
      <c r="Q74" s="315">
        <f t="shared" si="7"/>
        <v>0</v>
      </c>
      <c r="R74" s="315">
        <f t="shared" si="7"/>
        <v>0</v>
      </c>
      <c r="S74" s="73"/>
    </row>
    <row r="75" spans="1:19" ht="15.95" customHeight="1" thickTop="1" x14ac:dyDescent="0.2">
      <c r="A75" s="77"/>
      <c r="B75" s="90" t="s">
        <v>396</v>
      </c>
      <c r="C75" s="99" t="s">
        <v>814</v>
      </c>
      <c r="D75" s="95" t="s">
        <v>158</v>
      </c>
      <c r="E75" s="4">
        <v>105</v>
      </c>
      <c r="F75" s="63"/>
      <c r="G75" s="63"/>
      <c r="H75" s="63"/>
      <c r="I75" s="63"/>
      <c r="J75" s="63"/>
      <c r="K75" s="63"/>
      <c r="M75" s="63"/>
      <c r="N75" s="63"/>
      <c r="O75" s="63"/>
      <c r="P75" s="63"/>
      <c r="Q75" s="63"/>
      <c r="R75" s="63"/>
      <c r="S75" s="4">
        <v>105</v>
      </c>
    </row>
    <row r="76" spans="1:19" s="340" customFormat="1" ht="15.95" customHeight="1" x14ac:dyDescent="0.2">
      <c r="A76" s="77"/>
      <c r="B76" s="90" t="s">
        <v>396</v>
      </c>
      <c r="C76" s="99" t="s">
        <v>444</v>
      </c>
      <c r="D76" s="72" t="s">
        <v>173</v>
      </c>
      <c r="E76" s="4">
        <v>106</v>
      </c>
      <c r="F76" s="63"/>
      <c r="G76" s="63"/>
      <c r="H76" s="63"/>
      <c r="I76" s="63"/>
      <c r="J76" s="63"/>
      <c r="K76" s="63"/>
      <c r="M76" s="63"/>
      <c r="N76" s="63"/>
      <c r="O76" s="63"/>
      <c r="P76" s="63"/>
      <c r="Q76" s="63"/>
      <c r="R76" s="63"/>
      <c r="S76" s="4">
        <v>106</v>
      </c>
    </row>
    <row r="77" spans="1:19" s="340" customFormat="1" ht="15.95" customHeight="1" x14ac:dyDescent="0.2">
      <c r="A77" s="77"/>
      <c r="B77" s="90" t="s">
        <v>396</v>
      </c>
      <c r="C77" s="99" t="s">
        <v>446</v>
      </c>
      <c r="D77" s="72" t="s">
        <v>175</v>
      </c>
      <c r="E77" s="4">
        <v>107</v>
      </c>
      <c r="F77" s="63"/>
      <c r="G77" s="63"/>
      <c r="H77" s="63"/>
      <c r="I77" s="63"/>
      <c r="J77" s="63"/>
      <c r="K77" s="63"/>
      <c r="M77" s="63"/>
      <c r="N77" s="63"/>
      <c r="O77" s="63"/>
      <c r="P77" s="63"/>
      <c r="Q77" s="63"/>
      <c r="R77" s="63"/>
      <c r="S77" s="4">
        <v>107</v>
      </c>
    </row>
    <row r="78" spans="1:19" s="340" customFormat="1" ht="15.95" customHeight="1" x14ac:dyDescent="0.2">
      <c r="A78" s="77"/>
      <c r="B78" s="90" t="s">
        <v>396</v>
      </c>
      <c r="C78" s="99" t="s">
        <v>435</v>
      </c>
      <c r="D78" s="72" t="s">
        <v>159</v>
      </c>
      <c r="E78" s="4">
        <v>108</v>
      </c>
      <c r="F78" s="63"/>
      <c r="G78" s="63"/>
      <c r="H78" s="63"/>
      <c r="I78" s="63"/>
      <c r="J78" s="63"/>
      <c r="K78" s="63"/>
      <c r="M78" s="63"/>
      <c r="N78" s="63"/>
      <c r="O78" s="63"/>
      <c r="P78" s="63"/>
      <c r="Q78" s="63"/>
      <c r="R78" s="63"/>
      <c r="S78" s="4">
        <v>108</v>
      </c>
    </row>
    <row r="79" spans="1:19" s="340" customFormat="1" ht="15.95" customHeight="1" x14ac:dyDescent="0.2">
      <c r="A79" s="77"/>
      <c r="B79" s="90" t="s">
        <v>396</v>
      </c>
      <c r="C79" s="99" t="s">
        <v>919</v>
      </c>
      <c r="D79" s="72" t="s">
        <v>160</v>
      </c>
      <c r="E79" s="4">
        <v>109</v>
      </c>
      <c r="F79" s="63"/>
      <c r="G79" s="63"/>
      <c r="H79" s="63"/>
      <c r="I79" s="63"/>
      <c r="J79" s="63"/>
      <c r="K79" s="63"/>
      <c r="M79" s="63"/>
      <c r="N79" s="63"/>
      <c r="O79" s="63"/>
      <c r="P79" s="63"/>
      <c r="Q79" s="63"/>
      <c r="R79" s="63"/>
      <c r="S79" s="4">
        <v>109</v>
      </c>
    </row>
    <row r="80" spans="1:19" s="340" customFormat="1" ht="15.95" customHeight="1" x14ac:dyDescent="0.2">
      <c r="A80" s="77"/>
      <c r="B80" s="90" t="s">
        <v>396</v>
      </c>
      <c r="C80" s="99" t="s">
        <v>815</v>
      </c>
      <c r="D80" s="95" t="s">
        <v>161</v>
      </c>
      <c r="E80" s="4">
        <v>175</v>
      </c>
      <c r="F80" s="63"/>
      <c r="G80" s="63"/>
      <c r="H80" s="63"/>
      <c r="I80" s="63"/>
      <c r="J80" s="63"/>
      <c r="K80" s="63"/>
      <c r="M80" s="63"/>
      <c r="N80" s="63"/>
      <c r="O80" s="63"/>
      <c r="P80" s="63"/>
      <c r="Q80" s="63"/>
      <c r="R80" s="63"/>
      <c r="S80" s="4">
        <v>175</v>
      </c>
    </row>
    <row r="81" spans="1:19" s="340" customFormat="1" ht="15.95" customHeight="1" x14ac:dyDescent="0.2">
      <c r="A81" s="77"/>
      <c r="B81" s="90" t="s">
        <v>396</v>
      </c>
      <c r="C81" s="99" t="s">
        <v>436</v>
      </c>
      <c r="D81" s="72" t="s">
        <v>162</v>
      </c>
      <c r="E81" s="4">
        <v>110</v>
      </c>
      <c r="F81" s="63"/>
      <c r="G81" s="63"/>
      <c r="H81" s="63"/>
      <c r="I81" s="63"/>
      <c r="J81" s="63"/>
      <c r="K81" s="63"/>
      <c r="M81" s="63"/>
      <c r="N81" s="63"/>
      <c r="O81" s="63"/>
      <c r="P81" s="63"/>
      <c r="Q81" s="63"/>
      <c r="R81" s="63"/>
      <c r="S81" s="4">
        <v>110</v>
      </c>
    </row>
    <row r="82" spans="1:19" s="340" customFormat="1" ht="15.95" customHeight="1" x14ac:dyDescent="0.2">
      <c r="A82" s="77"/>
      <c r="B82" s="90" t="s">
        <v>396</v>
      </c>
      <c r="C82" s="99" t="s">
        <v>437</v>
      </c>
      <c r="D82" s="72" t="s">
        <v>163</v>
      </c>
      <c r="E82" s="4">
        <v>111</v>
      </c>
      <c r="F82" s="63"/>
      <c r="G82" s="63"/>
      <c r="H82" s="63"/>
      <c r="I82" s="63"/>
      <c r="J82" s="63"/>
      <c r="K82" s="63"/>
      <c r="M82" s="63"/>
      <c r="N82" s="63"/>
      <c r="O82" s="63"/>
      <c r="P82" s="63"/>
      <c r="Q82" s="63"/>
      <c r="R82" s="63"/>
      <c r="S82" s="4">
        <v>111</v>
      </c>
    </row>
    <row r="83" spans="1:19" s="340" customFormat="1" ht="15.95" customHeight="1" x14ac:dyDescent="0.2">
      <c r="A83" s="77"/>
      <c r="B83" s="90" t="s">
        <v>396</v>
      </c>
      <c r="C83" s="99" t="s">
        <v>920</v>
      </c>
      <c r="D83" s="72" t="s">
        <v>170</v>
      </c>
      <c r="E83" s="4">
        <v>113</v>
      </c>
      <c r="F83" s="63"/>
      <c r="G83" s="63"/>
      <c r="H83" s="63"/>
      <c r="I83" s="63"/>
      <c r="J83" s="63"/>
      <c r="K83" s="63"/>
      <c r="M83" s="63"/>
      <c r="N83" s="63"/>
      <c r="O83" s="63"/>
      <c r="P83" s="63"/>
      <c r="Q83" s="63"/>
      <c r="R83" s="63"/>
      <c r="S83" s="4">
        <v>113</v>
      </c>
    </row>
    <row r="84" spans="1:19" s="340" customFormat="1" ht="15.95" customHeight="1" x14ac:dyDescent="0.2">
      <c r="A84" s="77"/>
      <c r="B84" s="90" t="s">
        <v>396</v>
      </c>
      <c r="C84" s="99" t="s">
        <v>443</v>
      </c>
      <c r="D84" s="72" t="s">
        <v>172</v>
      </c>
      <c r="E84" s="4">
        <v>112</v>
      </c>
      <c r="F84" s="63"/>
      <c r="G84" s="63"/>
      <c r="H84" s="63"/>
      <c r="I84" s="63"/>
      <c r="J84" s="63"/>
      <c r="K84" s="63"/>
      <c r="M84" s="63"/>
      <c r="N84" s="63"/>
      <c r="O84" s="63"/>
      <c r="P84" s="63"/>
      <c r="Q84" s="63"/>
      <c r="R84" s="63"/>
      <c r="S84" s="4">
        <v>112</v>
      </c>
    </row>
    <row r="85" spans="1:19" s="340" customFormat="1" ht="15.95" customHeight="1" x14ac:dyDescent="0.2">
      <c r="A85" s="77"/>
      <c r="B85" s="90" t="s">
        <v>396</v>
      </c>
      <c r="C85" s="99" t="s">
        <v>445</v>
      </c>
      <c r="D85" s="72" t="s">
        <v>174</v>
      </c>
      <c r="E85" s="4">
        <v>102</v>
      </c>
      <c r="F85" s="63"/>
      <c r="G85" s="63"/>
      <c r="H85" s="63"/>
      <c r="I85" s="63"/>
      <c r="J85" s="63"/>
      <c r="K85" s="63"/>
      <c r="M85" s="63"/>
      <c r="N85" s="63"/>
      <c r="O85" s="63"/>
      <c r="P85" s="63"/>
      <c r="Q85" s="63"/>
      <c r="R85" s="63"/>
      <c r="S85" s="4">
        <v>102</v>
      </c>
    </row>
    <row r="86" spans="1:19" s="340" customFormat="1" ht="15.95" customHeight="1" x14ac:dyDescent="0.2">
      <c r="A86" s="77"/>
      <c r="B86" s="90" t="s">
        <v>396</v>
      </c>
      <c r="C86" s="99" t="s">
        <v>447</v>
      </c>
      <c r="D86" s="72" t="s">
        <v>176</v>
      </c>
      <c r="E86" s="4">
        <v>114</v>
      </c>
      <c r="F86" s="63"/>
      <c r="G86" s="63"/>
      <c r="H86" s="63"/>
      <c r="I86" s="63"/>
      <c r="J86" s="63"/>
      <c r="K86" s="63"/>
      <c r="M86" s="63"/>
      <c r="N86" s="63"/>
      <c r="O86" s="63"/>
      <c r="P86" s="63"/>
      <c r="Q86" s="63"/>
      <c r="R86" s="63"/>
      <c r="S86" s="4">
        <v>114</v>
      </c>
    </row>
    <row r="87" spans="1:19" s="340" customFormat="1" ht="15.95" customHeight="1" x14ac:dyDescent="0.2">
      <c r="A87" s="77"/>
      <c r="B87" s="90" t="s">
        <v>396</v>
      </c>
      <c r="C87" s="99" t="s">
        <v>448</v>
      </c>
      <c r="D87" s="72" t="s">
        <v>177</v>
      </c>
      <c r="E87" s="4">
        <v>115</v>
      </c>
      <c r="F87" s="63"/>
      <c r="G87" s="63"/>
      <c r="H87" s="63"/>
      <c r="I87" s="63"/>
      <c r="J87" s="63"/>
      <c r="K87" s="63"/>
      <c r="M87" s="63"/>
      <c r="N87" s="63"/>
      <c r="O87" s="63"/>
      <c r="P87" s="63"/>
      <c r="Q87" s="63"/>
      <c r="R87" s="63"/>
      <c r="S87" s="4">
        <v>115</v>
      </c>
    </row>
    <row r="88" spans="1:19" s="340" customFormat="1" ht="15.95" customHeight="1" x14ac:dyDescent="0.2">
      <c r="A88" s="77"/>
      <c r="B88" s="90" t="s">
        <v>396</v>
      </c>
      <c r="C88" s="99" t="s">
        <v>449</v>
      </c>
      <c r="D88" s="72" t="s">
        <v>178</v>
      </c>
      <c r="E88" s="4">
        <v>116</v>
      </c>
      <c r="F88" s="63"/>
      <c r="G88" s="63"/>
      <c r="H88" s="63"/>
      <c r="I88" s="63"/>
      <c r="J88" s="63"/>
      <c r="K88" s="63"/>
      <c r="M88" s="63"/>
      <c r="N88" s="63"/>
      <c r="O88" s="63"/>
      <c r="P88" s="63"/>
      <c r="Q88" s="63"/>
      <c r="R88" s="63"/>
      <c r="S88" s="4">
        <v>116</v>
      </c>
    </row>
    <row r="89" spans="1:19" s="340" customFormat="1" ht="15.95" customHeight="1" x14ac:dyDescent="0.2">
      <c r="A89" s="77"/>
      <c r="B89" s="90" t="s">
        <v>396</v>
      </c>
      <c r="C89" s="99" t="s">
        <v>450</v>
      </c>
      <c r="D89" s="72" t="s">
        <v>179</v>
      </c>
      <c r="E89" s="4">
        <v>117</v>
      </c>
      <c r="F89" s="63"/>
      <c r="G89" s="63"/>
      <c r="H89" s="63"/>
      <c r="I89" s="63"/>
      <c r="J89" s="63"/>
      <c r="K89" s="63"/>
      <c r="M89" s="63"/>
      <c r="N89" s="63"/>
      <c r="O89" s="63"/>
      <c r="P89" s="63"/>
      <c r="Q89" s="63"/>
      <c r="R89" s="63"/>
      <c r="S89" s="4">
        <v>117</v>
      </c>
    </row>
    <row r="90" spans="1:19" s="340" customFormat="1" ht="15.95" customHeight="1" x14ac:dyDescent="0.2">
      <c r="A90" s="77"/>
      <c r="B90" s="90" t="s">
        <v>396</v>
      </c>
      <c r="C90" s="99" t="s">
        <v>451</v>
      </c>
      <c r="D90" s="72" t="s">
        <v>180</v>
      </c>
      <c r="E90" s="4">
        <v>118</v>
      </c>
      <c r="F90" s="63"/>
      <c r="G90" s="63"/>
      <c r="H90" s="63"/>
      <c r="I90" s="63"/>
      <c r="J90" s="63"/>
      <c r="K90" s="63"/>
      <c r="M90" s="63"/>
      <c r="N90" s="63"/>
      <c r="O90" s="63"/>
      <c r="P90" s="63"/>
      <c r="Q90" s="63"/>
      <c r="R90" s="63"/>
      <c r="S90" s="4">
        <v>118</v>
      </c>
    </row>
    <row r="91" spans="1:19" s="340" customFormat="1" ht="15.95" customHeight="1" x14ac:dyDescent="0.2">
      <c r="A91" s="77"/>
      <c r="B91" s="90" t="s">
        <v>396</v>
      </c>
      <c r="C91" s="99" t="s">
        <v>438</v>
      </c>
      <c r="D91" s="72" t="s">
        <v>164</v>
      </c>
      <c r="E91" s="4">
        <v>119</v>
      </c>
      <c r="F91" s="63"/>
      <c r="G91" s="63"/>
      <c r="H91" s="63"/>
      <c r="I91" s="63"/>
      <c r="J91" s="63"/>
      <c r="K91" s="63"/>
      <c r="M91" s="63"/>
      <c r="N91" s="63"/>
      <c r="O91" s="63"/>
      <c r="P91" s="63"/>
      <c r="Q91" s="63"/>
      <c r="R91" s="63"/>
      <c r="S91" s="4">
        <v>119</v>
      </c>
    </row>
    <row r="92" spans="1:19" s="340" customFormat="1" ht="15.95" customHeight="1" x14ac:dyDescent="0.2">
      <c r="A92" s="77"/>
      <c r="B92" s="90" t="s">
        <v>396</v>
      </c>
      <c r="C92" s="99" t="s">
        <v>439</v>
      </c>
      <c r="D92" s="72" t="s">
        <v>165</v>
      </c>
      <c r="E92" s="4">
        <v>120</v>
      </c>
      <c r="F92" s="63"/>
      <c r="G92" s="63"/>
      <c r="H92" s="63"/>
      <c r="I92" s="63"/>
      <c r="J92" s="63"/>
      <c r="K92" s="63"/>
      <c r="M92" s="63"/>
      <c r="N92" s="63"/>
      <c r="O92" s="63"/>
      <c r="P92" s="63"/>
      <c r="Q92" s="63"/>
      <c r="R92" s="63"/>
      <c r="S92" s="4">
        <v>120</v>
      </c>
    </row>
    <row r="93" spans="1:19" s="340" customFormat="1" ht="15.95" customHeight="1" x14ac:dyDescent="0.2">
      <c r="A93" s="77"/>
      <c r="B93" s="90" t="s">
        <v>396</v>
      </c>
      <c r="C93" s="99" t="s">
        <v>452</v>
      </c>
      <c r="D93" s="72" t="s">
        <v>181</v>
      </c>
      <c r="E93" s="4">
        <v>121</v>
      </c>
      <c r="F93" s="63"/>
      <c r="G93" s="63"/>
      <c r="H93" s="63"/>
      <c r="I93" s="63"/>
      <c r="J93" s="63"/>
      <c r="K93" s="63"/>
      <c r="M93" s="63"/>
      <c r="N93" s="63"/>
      <c r="O93" s="63"/>
      <c r="P93" s="63"/>
      <c r="Q93" s="63"/>
      <c r="R93" s="63"/>
      <c r="S93" s="4">
        <v>121</v>
      </c>
    </row>
    <row r="94" spans="1:19" s="340" customFormat="1" ht="15.95" customHeight="1" x14ac:dyDescent="0.2">
      <c r="A94" s="77"/>
      <c r="B94" s="90" t="s">
        <v>396</v>
      </c>
      <c r="C94" s="99" t="s">
        <v>816</v>
      </c>
      <c r="D94" s="95" t="s">
        <v>168</v>
      </c>
      <c r="E94" s="4">
        <v>122</v>
      </c>
      <c r="F94" s="63"/>
      <c r="G94" s="63"/>
      <c r="H94" s="63"/>
      <c r="I94" s="63"/>
      <c r="J94" s="63"/>
      <c r="K94" s="63"/>
      <c r="M94" s="63"/>
      <c r="N94" s="63"/>
      <c r="O94" s="63"/>
      <c r="P94" s="63"/>
      <c r="Q94" s="63"/>
      <c r="R94" s="63"/>
      <c r="S94" s="4">
        <v>122</v>
      </c>
    </row>
    <row r="95" spans="1:19" s="340" customFormat="1" ht="15.95" customHeight="1" x14ac:dyDescent="0.2">
      <c r="A95" s="77"/>
      <c r="B95" s="90" t="s">
        <v>396</v>
      </c>
      <c r="C95" s="99" t="s">
        <v>442</v>
      </c>
      <c r="D95" s="72" t="s">
        <v>169</v>
      </c>
      <c r="E95" s="4">
        <v>123</v>
      </c>
      <c r="F95" s="63"/>
      <c r="G95" s="63"/>
      <c r="H95" s="63"/>
      <c r="I95" s="63"/>
      <c r="J95" s="63"/>
      <c r="K95" s="63"/>
      <c r="M95" s="63"/>
      <c r="N95" s="63"/>
      <c r="O95" s="63"/>
      <c r="P95" s="63"/>
      <c r="Q95" s="63"/>
      <c r="R95" s="63"/>
      <c r="S95" s="4">
        <v>123</v>
      </c>
    </row>
    <row r="96" spans="1:19" s="340" customFormat="1" ht="15.95" customHeight="1" x14ac:dyDescent="0.2">
      <c r="A96" s="77"/>
      <c r="B96" s="90" t="s">
        <v>396</v>
      </c>
      <c r="C96" s="99" t="s">
        <v>817</v>
      </c>
      <c r="D96" s="95" t="s">
        <v>171</v>
      </c>
      <c r="E96" s="4">
        <v>155</v>
      </c>
      <c r="F96" s="63"/>
      <c r="G96" s="63"/>
      <c r="H96" s="63"/>
      <c r="I96" s="63"/>
      <c r="J96" s="63"/>
      <c r="K96" s="63"/>
      <c r="M96" s="63"/>
      <c r="N96" s="63"/>
      <c r="O96" s="63"/>
      <c r="P96" s="63"/>
      <c r="Q96" s="63"/>
      <c r="R96" s="63"/>
      <c r="S96" s="4">
        <v>155</v>
      </c>
    </row>
    <row r="97" spans="1:19" s="340" customFormat="1" ht="15.95" customHeight="1" x14ac:dyDescent="0.2">
      <c r="A97" s="77"/>
      <c r="B97" s="90" t="s">
        <v>396</v>
      </c>
      <c r="C97" s="99" t="s">
        <v>453</v>
      </c>
      <c r="D97" s="72" t="s">
        <v>182</v>
      </c>
      <c r="E97" s="4">
        <v>124</v>
      </c>
      <c r="F97" s="63"/>
      <c r="G97" s="63"/>
      <c r="H97" s="63"/>
      <c r="I97" s="63"/>
      <c r="J97" s="63"/>
      <c r="K97" s="63"/>
      <c r="M97" s="63"/>
      <c r="N97" s="63"/>
      <c r="O97" s="63"/>
      <c r="P97" s="63"/>
      <c r="Q97" s="63"/>
      <c r="R97" s="63"/>
      <c r="S97" s="4">
        <v>124</v>
      </c>
    </row>
    <row r="98" spans="1:19" s="340" customFormat="1" ht="15.95" customHeight="1" x14ac:dyDescent="0.2">
      <c r="A98" s="77"/>
      <c r="B98" s="90" t="s">
        <v>396</v>
      </c>
      <c r="C98" s="99" t="s">
        <v>345</v>
      </c>
      <c r="D98" s="72" t="s">
        <v>183</v>
      </c>
      <c r="E98" s="4">
        <v>125</v>
      </c>
      <c r="F98" s="63"/>
      <c r="G98" s="63"/>
      <c r="H98" s="63"/>
      <c r="I98" s="63"/>
      <c r="J98" s="63"/>
      <c r="K98" s="63"/>
      <c r="M98" s="63"/>
      <c r="N98" s="63"/>
      <c r="O98" s="63"/>
      <c r="P98" s="63"/>
      <c r="Q98" s="63"/>
      <c r="R98" s="63"/>
      <c r="S98" s="4">
        <v>125</v>
      </c>
    </row>
    <row r="99" spans="1:19" s="340" customFormat="1" ht="15.95" customHeight="1" x14ac:dyDescent="0.2">
      <c r="A99" s="77"/>
      <c r="B99" s="90" t="s">
        <v>396</v>
      </c>
      <c r="C99" s="99" t="s">
        <v>454</v>
      </c>
      <c r="D99" s="72" t="s">
        <v>184</v>
      </c>
      <c r="E99" s="4">
        <v>127</v>
      </c>
      <c r="F99" s="63"/>
      <c r="G99" s="63"/>
      <c r="H99" s="63"/>
      <c r="I99" s="63"/>
      <c r="J99" s="63"/>
      <c r="K99" s="63"/>
      <c r="M99" s="63"/>
      <c r="N99" s="63"/>
      <c r="O99" s="63"/>
      <c r="P99" s="63"/>
      <c r="Q99" s="63"/>
      <c r="R99" s="63"/>
      <c r="S99" s="4">
        <v>127</v>
      </c>
    </row>
    <row r="100" spans="1:19" s="340" customFormat="1" ht="15.95" customHeight="1" x14ac:dyDescent="0.2">
      <c r="A100" s="77"/>
      <c r="B100" s="90" t="s">
        <v>396</v>
      </c>
      <c r="C100" s="99" t="s">
        <v>455</v>
      </c>
      <c r="D100" s="72" t="s">
        <v>185</v>
      </c>
      <c r="E100" s="4">
        <v>128</v>
      </c>
      <c r="F100" s="63"/>
      <c r="G100" s="63"/>
      <c r="H100" s="63"/>
      <c r="I100" s="63"/>
      <c r="J100" s="63"/>
      <c r="K100" s="63"/>
      <c r="M100" s="63"/>
      <c r="N100" s="63"/>
      <c r="O100" s="63"/>
      <c r="P100" s="63"/>
      <c r="Q100" s="63"/>
      <c r="R100" s="63"/>
      <c r="S100" s="4">
        <v>128</v>
      </c>
    </row>
    <row r="101" spans="1:19" s="340" customFormat="1" ht="15.95" customHeight="1" x14ac:dyDescent="0.2">
      <c r="A101" s="77"/>
      <c r="B101" s="90" t="s">
        <v>396</v>
      </c>
      <c r="C101" s="99" t="s">
        <v>456</v>
      </c>
      <c r="D101" s="72" t="s">
        <v>186</v>
      </c>
      <c r="E101" s="4">
        <v>129</v>
      </c>
      <c r="F101" s="63"/>
      <c r="G101" s="63"/>
      <c r="H101" s="63"/>
      <c r="I101" s="63"/>
      <c r="J101" s="63"/>
      <c r="K101" s="63"/>
      <c r="M101" s="63"/>
      <c r="N101" s="63"/>
      <c r="O101" s="63"/>
      <c r="P101" s="63"/>
      <c r="Q101" s="63"/>
      <c r="R101" s="63"/>
      <c r="S101" s="4">
        <v>129</v>
      </c>
    </row>
    <row r="102" spans="1:19" s="340" customFormat="1" ht="15.95" customHeight="1" x14ac:dyDescent="0.2">
      <c r="A102" s="77"/>
      <c r="B102" s="90" t="s">
        <v>396</v>
      </c>
      <c r="C102" s="99" t="s">
        <v>457</v>
      </c>
      <c r="D102" s="72" t="s">
        <v>187</v>
      </c>
      <c r="E102" s="4">
        <v>131</v>
      </c>
      <c r="F102" s="63"/>
      <c r="G102" s="63"/>
      <c r="H102" s="63"/>
      <c r="I102" s="63"/>
      <c r="J102" s="63"/>
      <c r="K102" s="63"/>
      <c r="M102" s="63"/>
      <c r="N102" s="63"/>
      <c r="O102" s="63"/>
      <c r="P102" s="63"/>
      <c r="Q102" s="63"/>
      <c r="R102" s="63"/>
      <c r="S102" s="4">
        <v>131</v>
      </c>
    </row>
    <row r="103" spans="1:19" s="340" customFormat="1" ht="15.95" customHeight="1" x14ac:dyDescent="0.2">
      <c r="A103" s="77"/>
      <c r="B103" s="90" t="s">
        <v>396</v>
      </c>
      <c r="C103" s="99" t="s">
        <v>818</v>
      </c>
      <c r="D103" s="95" t="s">
        <v>188</v>
      </c>
      <c r="E103" s="4">
        <v>132</v>
      </c>
      <c r="F103" s="63"/>
      <c r="G103" s="63"/>
      <c r="H103" s="63"/>
      <c r="I103" s="63"/>
      <c r="J103" s="63"/>
      <c r="K103" s="63"/>
      <c r="M103" s="63"/>
      <c r="N103" s="63"/>
      <c r="O103" s="63"/>
      <c r="P103" s="63"/>
      <c r="Q103" s="63"/>
      <c r="R103" s="63"/>
      <c r="S103" s="4">
        <v>132</v>
      </c>
    </row>
    <row r="104" spans="1:19" s="340" customFormat="1" ht="15.95" customHeight="1" x14ac:dyDescent="0.2">
      <c r="A104" s="77"/>
      <c r="B104" s="90" t="s">
        <v>396</v>
      </c>
      <c r="C104" s="99" t="s">
        <v>458</v>
      </c>
      <c r="D104" s="72" t="s">
        <v>189</v>
      </c>
      <c r="E104" s="4">
        <v>133</v>
      </c>
      <c r="F104" s="63"/>
      <c r="G104" s="63"/>
      <c r="H104" s="63"/>
      <c r="I104" s="63"/>
      <c r="J104" s="63"/>
      <c r="K104" s="63"/>
      <c r="M104" s="63"/>
      <c r="N104" s="63"/>
      <c r="O104" s="63"/>
      <c r="P104" s="63"/>
      <c r="Q104" s="63"/>
      <c r="R104" s="63"/>
      <c r="S104" s="4">
        <v>133</v>
      </c>
    </row>
    <row r="105" spans="1:19" s="340" customFormat="1" ht="15.95" customHeight="1" x14ac:dyDescent="0.2">
      <c r="A105" s="77"/>
      <c r="B105" s="90" t="s">
        <v>396</v>
      </c>
      <c r="C105" s="99" t="s">
        <v>459</v>
      </c>
      <c r="D105" s="72" t="s">
        <v>190</v>
      </c>
      <c r="E105" s="4">
        <v>134</v>
      </c>
      <c r="F105" s="63"/>
      <c r="G105" s="63"/>
      <c r="H105" s="63"/>
      <c r="I105" s="63"/>
      <c r="J105" s="63"/>
      <c r="K105" s="63"/>
      <c r="M105" s="63"/>
      <c r="N105" s="63"/>
      <c r="O105" s="63"/>
      <c r="P105" s="63"/>
      <c r="Q105" s="63"/>
      <c r="R105" s="63"/>
      <c r="S105" s="4">
        <v>134</v>
      </c>
    </row>
    <row r="106" spans="1:19" s="340" customFormat="1" ht="15.95" customHeight="1" x14ac:dyDescent="0.2">
      <c r="A106" s="77"/>
      <c r="B106" s="90" t="s">
        <v>396</v>
      </c>
      <c r="C106" s="99" t="s">
        <v>460</v>
      </c>
      <c r="D106" s="72" t="s">
        <v>191</v>
      </c>
      <c r="E106" s="4">
        <v>135</v>
      </c>
      <c r="F106" s="63"/>
      <c r="G106" s="63"/>
      <c r="H106" s="63"/>
      <c r="I106" s="63"/>
      <c r="J106" s="63"/>
      <c r="K106" s="63"/>
      <c r="M106" s="63"/>
      <c r="N106" s="63"/>
      <c r="O106" s="63"/>
      <c r="P106" s="63"/>
      <c r="Q106" s="63"/>
      <c r="R106" s="63"/>
      <c r="S106" s="4">
        <v>135</v>
      </c>
    </row>
    <row r="107" spans="1:19" s="340" customFormat="1" ht="15.95" customHeight="1" x14ac:dyDescent="0.2">
      <c r="A107" s="77"/>
      <c r="B107" s="90" t="s">
        <v>396</v>
      </c>
      <c r="C107" s="99" t="s">
        <v>74</v>
      </c>
      <c r="D107" s="72" t="s">
        <v>75</v>
      </c>
      <c r="E107" s="4">
        <v>136</v>
      </c>
      <c r="F107" s="63"/>
      <c r="G107" s="63"/>
      <c r="H107" s="63"/>
      <c r="I107" s="63"/>
      <c r="J107" s="63"/>
      <c r="K107" s="63"/>
      <c r="M107" s="63"/>
      <c r="N107" s="63"/>
      <c r="O107" s="63"/>
      <c r="P107" s="63"/>
      <c r="Q107" s="63"/>
      <c r="R107" s="63"/>
      <c r="S107" s="4">
        <v>136</v>
      </c>
    </row>
    <row r="108" spans="1:19" s="340" customFormat="1" ht="15.95" customHeight="1" x14ac:dyDescent="0.2">
      <c r="A108" s="77"/>
      <c r="B108" s="90" t="s">
        <v>396</v>
      </c>
      <c r="C108" s="99" t="s">
        <v>461</v>
      </c>
      <c r="D108" s="72" t="s">
        <v>192</v>
      </c>
      <c r="E108" s="4">
        <v>138</v>
      </c>
      <c r="F108" s="63"/>
      <c r="G108" s="63"/>
      <c r="H108" s="63"/>
      <c r="I108" s="63"/>
      <c r="J108" s="63"/>
      <c r="K108" s="63"/>
      <c r="M108" s="63"/>
      <c r="N108" s="63"/>
      <c r="O108" s="63"/>
      <c r="P108" s="63"/>
      <c r="Q108" s="63"/>
      <c r="R108" s="63"/>
      <c r="S108" s="4">
        <v>138</v>
      </c>
    </row>
    <row r="109" spans="1:19" s="340" customFormat="1" ht="15.95" customHeight="1" x14ac:dyDescent="0.2">
      <c r="A109" s="77"/>
      <c r="B109" s="90" t="s">
        <v>396</v>
      </c>
      <c r="C109" s="99" t="s">
        <v>462</v>
      </c>
      <c r="D109" s="72" t="s">
        <v>193</v>
      </c>
      <c r="E109" s="4">
        <v>139</v>
      </c>
      <c r="F109" s="63"/>
      <c r="G109" s="63"/>
      <c r="H109" s="63"/>
      <c r="I109" s="63"/>
      <c r="J109" s="63"/>
      <c r="K109" s="63"/>
      <c r="M109" s="63"/>
      <c r="N109" s="63"/>
      <c r="O109" s="63"/>
      <c r="P109" s="63"/>
      <c r="Q109" s="63"/>
      <c r="R109" s="63"/>
      <c r="S109" s="4">
        <v>139</v>
      </c>
    </row>
    <row r="110" spans="1:19" s="340" customFormat="1" ht="15.95" customHeight="1" x14ac:dyDescent="0.2">
      <c r="A110" s="77"/>
      <c r="B110" s="90" t="s">
        <v>396</v>
      </c>
      <c r="C110" s="99" t="s">
        <v>463</v>
      </c>
      <c r="D110" s="72" t="s">
        <v>194</v>
      </c>
      <c r="E110" s="4">
        <v>141</v>
      </c>
      <c r="F110" s="63"/>
      <c r="G110" s="63"/>
      <c r="H110" s="63"/>
      <c r="I110" s="63"/>
      <c r="J110" s="63"/>
      <c r="K110" s="63"/>
      <c r="M110" s="63"/>
      <c r="N110" s="63"/>
      <c r="O110" s="63"/>
      <c r="P110" s="63"/>
      <c r="Q110" s="63"/>
      <c r="R110" s="63"/>
      <c r="S110" s="4">
        <v>141</v>
      </c>
    </row>
    <row r="111" spans="1:19" s="340" customFormat="1" ht="15.95" customHeight="1" x14ac:dyDescent="0.2">
      <c r="A111" s="77"/>
      <c r="B111" s="90" t="s">
        <v>396</v>
      </c>
      <c r="C111" s="99" t="s">
        <v>464</v>
      </c>
      <c r="D111" s="72" t="s">
        <v>195</v>
      </c>
      <c r="E111" s="4">
        <v>142</v>
      </c>
      <c r="F111" s="63"/>
      <c r="G111" s="63"/>
      <c r="H111" s="63"/>
      <c r="I111" s="63"/>
      <c r="J111" s="63"/>
      <c r="K111" s="63"/>
      <c r="M111" s="63"/>
      <c r="N111" s="63"/>
      <c r="O111" s="63"/>
      <c r="P111" s="63"/>
      <c r="Q111" s="63"/>
      <c r="R111" s="63"/>
      <c r="S111" s="4">
        <v>142</v>
      </c>
    </row>
    <row r="112" spans="1:19" s="340" customFormat="1" ht="15.95" customHeight="1" x14ac:dyDescent="0.2">
      <c r="A112" s="77"/>
      <c r="B112" s="90" t="s">
        <v>396</v>
      </c>
      <c r="C112" s="99" t="s">
        <v>819</v>
      </c>
      <c r="D112" s="95" t="s">
        <v>196</v>
      </c>
      <c r="E112" s="4">
        <v>143</v>
      </c>
      <c r="F112" s="63"/>
      <c r="G112" s="63"/>
      <c r="H112" s="63"/>
      <c r="I112" s="63"/>
      <c r="J112" s="63"/>
      <c r="K112" s="63"/>
      <c r="M112" s="63"/>
      <c r="N112" s="63"/>
      <c r="O112" s="63"/>
      <c r="P112" s="63"/>
      <c r="Q112" s="63"/>
      <c r="R112" s="63"/>
      <c r="S112" s="4">
        <v>143</v>
      </c>
    </row>
    <row r="113" spans="1:19" s="340" customFormat="1" ht="15.95" customHeight="1" x14ac:dyDescent="0.2">
      <c r="A113" s="77"/>
      <c r="B113" s="90" t="s">
        <v>396</v>
      </c>
      <c r="C113" s="99" t="s">
        <v>465</v>
      </c>
      <c r="D113" s="72" t="s">
        <v>197</v>
      </c>
      <c r="E113" s="4">
        <v>144</v>
      </c>
      <c r="F113" s="63"/>
      <c r="G113" s="63"/>
      <c r="H113" s="63"/>
      <c r="I113" s="63"/>
      <c r="J113" s="63"/>
      <c r="K113" s="63"/>
      <c r="M113" s="63"/>
      <c r="N113" s="63"/>
      <c r="O113" s="63"/>
      <c r="P113" s="63"/>
      <c r="Q113" s="63"/>
      <c r="R113" s="63"/>
      <c r="S113" s="4">
        <v>144</v>
      </c>
    </row>
    <row r="114" spans="1:19" s="340" customFormat="1" ht="15.95" customHeight="1" x14ac:dyDescent="0.2">
      <c r="A114" s="77"/>
      <c r="B114" s="90" t="s">
        <v>396</v>
      </c>
      <c r="C114" s="99" t="s">
        <v>466</v>
      </c>
      <c r="D114" s="72" t="s">
        <v>198</v>
      </c>
      <c r="E114" s="4">
        <v>145</v>
      </c>
      <c r="F114" s="63"/>
      <c r="G114" s="63"/>
      <c r="H114" s="63"/>
      <c r="I114" s="63"/>
      <c r="J114" s="63"/>
      <c r="K114" s="63"/>
      <c r="M114" s="63"/>
      <c r="N114" s="63"/>
      <c r="O114" s="63"/>
      <c r="P114" s="63"/>
      <c r="Q114" s="63"/>
      <c r="R114" s="63"/>
      <c r="S114" s="4">
        <v>145</v>
      </c>
    </row>
    <row r="115" spans="1:19" s="340" customFormat="1" ht="15.95" customHeight="1" x14ac:dyDescent="0.2">
      <c r="A115" s="77"/>
      <c r="B115" s="90" t="s">
        <v>396</v>
      </c>
      <c r="C115" s="99" t="s">
        <v>467</v>
      </c>
      <c r="D115" s="72" t="s">
        <v>199</v>
      </c>
      <c r="E115" s="4">
        <v>146</v>
      </c>
      <c r="F115" s="63"/>
      <c r="G115" s="63"/>
      <c r="H115" s="63"/>
      <c r="I115" s="63"/>
      <c r="J115" s="63"/>
      <c r="K115" s="63"/>
      <c r="M115" s="63"/>
      <c r="N115" s="63"/>
      <c r="O115" s="63"/>
      <c r="P115" s="63"/>
      <c r="Q115" s="63"/>
      <c r="R115" s="63"/>
      <c r="S115" s="4">
        <v>146</v>
      </c>
    </row>
    <row r="116" spans="1:19" s="340" customFormat="1" ht="15.95" customHeight="1" x14ac:dyDescent="0.2">
      <c r="A116" s="77"/>
      <c r="B116" s="90" t="s">
        <v>396</v>
      </c>
      <c r="C116" s="99" t="s">
        <v>820</v>
      </c>
      <c r="D116" s="95" t="s">
        <v>200</v>
      </c>
      <c r="E116" s="4">
        <v>140</v>
      </c>
      <c r="F116" s="63"/>
      <c r="G116" s="63"/>
      <c r="H116" s="63"/>
      <c r="I116" s="63"/>
      <c r="J116" s="63"/>
      <c r="K116" s="63"/>
      <c r="M116" s="63"/>
      <c r="N116" s="63"/>
      <c r="O116" s="63"/>
      <c r="P116" s="63"/>
      <c r="Q116" s="63"/>
      <c r="R116" s="63"/>
      <c r="S116" s="4">
        <v>140</v>
      </c>
    </row>
    <row r="117" spans="1:19" s="340" customFormat="1" ht="15.95" customHeight="1" x14ac:dyDescent="0.2">
      <c r="A117" s="77"/>
      <c r="B117" s="90" t="s">
        <v>396</v>
      </c>
      <c r="C117" s="99" t="s">
        <v>921</v>
      </c>
      <c r="D117" s="76" t="s">
        <v>76</v>
      </c>
      <c r="E117" s="4">
        <v>148</v>
      </c>
      <c r="F117" s="63"/>
      <c r="G117" s="63"/>
      <c r="H117" s="63"/>
      <c r="I117" s="63"/>
      <c r="J117" s="63"/>
      <c r="K117" s="63"/>
      <c r="M117" s="63"/>
      <c r="N117" s="63"/>
      <c r="O117" s="63"/>
      <c r="P117" s="63"/>
      <c r="Q117" s="63"/>
      <c r="R117" s="63"/>
      <c r="S117" s="4">
        <v>148</v>
      </c>
    </row>
    <row r="118" spans="1:19" s="340" customFormat="1" ht="15.95" customHeight="1" x14ac:dyDescent="0.2">
      <c r="A118" s="77"/>
      <c r="B118" s="90" t="s">
        <v>396</v>
      </c>
      <c r="C118" s="99" t="s">
        <v>468</v>
      </c>
      <c r="D118" s="72" t="s">
        <v>201</v>
      </c>
      <c r="E118" s="4">
        <v>147</v>
      </c>
      <c r="F118" s="63"/>
      <c r="G118" s="63"/>
      <c r="H118" s="63"/>
      <c r="I118" s="63"/>
      <c r="J118" s="63"/>
      <c r="K118" s="63"/>
      <c r="M118" s="63"/>
      <c r="N118" s="63"/>
      <c r="O118" s="63"/>
      <c r="P118" s="63"/>
      <c r="Q118" s="63"/>
      <c r="R118" s="63"/>
      <c r="S118" s="4">
        <v>147</v>
      </c>
    </row>
    <row r="119" spans="1:19" s="340" customFormat="1" ht="15.95" customHeight="1" x14ac:dyDescent="0.2">
      <c r="A119" s="77"/>
      <c r="B119" s="90" t="s">
        <v>396</v>
      </c>
      <c r="C119" s="99" t="s">
        <v>531</v>
      </c>
      <c r="D119" s="72" t="s">
        <v>530</v>
      </c>
      <c r="E119" s="4">
        <v>157</v>
      </c>
      <c r="F119" s="63"/>
      <c r="G119" s="63"/>
      <c r="H119" s="63"/>
      <c r="I119" s="63"/>
      <c r="J119" s="63"/>
      <c r="K119" s="63"/>
      <c r="M119" s="63"/>
      <c r="N119" s="63"/>
      <c r="O119" s="63"/>
      <c r="P119" s="63"/>
      <c r="Q119" s="63"/>
      <c r="R119" s="63"/>
      <c r="S119" s="4">
        <v>157</v>
      </c>
    </row>
    <row r="120" spans="1:19" s="340" customFormat="1" ht="15.95" customHeight="1" x14ac:dyDescent="0.2">
      <c r="A120" s="77"/>
      <c r="B120" s="90" t="s">
        <v>396</v>
      </c>
      <c r="C120" s="99" t="s">
        <v>1213</v>
      </c>
      <c r="D120" s="72" t="s">
        <v>202</v>
      </c>
      <c r="E120" s="4">
        <v>149</v>
      </c>
      <c r="F120" s="63"/>
      <c r="G120" s="63"/>
      <c r="H120" s="63"/>
      <c r="I120" s="63"/>
      <c r="J120" s="63"/>
      <c r="K120" s="63"/>
      <c r="M120" s="63"/>
      <c r="N120" s="63"/>
      <c r="O120" s="63"/>
      <c r="P120" s="63"/>
      <c r="Q120" s="63"/>
      <c r="R120" s="63"/>
      <c r="S120" s="4">
        <v>149</v>
      </c>
    </row>
    <row r="121" spans="1:19" s="340" customFormat="1" ht="15.95" customHeight="1" x14ac:dyDescent="0.2">
      <c r="A121" s="77"/>
      <c r="B121" s="90" t="s">
        <v>396</v>
      </c>
      <c r="C121" s="99" t="s">
        <v>821</v>
      </c>
      <c r="D121" s="95" t="s">
        <v>203</v>
      </c>
      <c r="E121" s="4">
        <v>150</v>
      </c>
      <c r="F121" s="63"/>
      <c r="G121" s="63"/>
      <c r="H121" s="63"/>
      <c r="I121" s="63"/>
      <c r="J121" s="63"/>
      <c r="K121" s="63"/>
      <c r="M121" s="63"/>
      <c r="N121" s="63"/>
      <c r="O121" s="63"/>
      <c r="P121" s="63"/>
      <c r="Q121" s="63"/>
      <c r="R121" s="63"/>
      <c r="S121" s="4">
        <v>150</v>
      </c>
    </row>
    <row r="122" spans="1:19" s="340" customFormat="1" ht="15.95" customHeight="1" x14ac:dyDescent="0.2">
      <c r="A122" s="77"/>
      <c r="B122" s="90" t="s">
        <v>396</v>
      </c>
      <c r="C122" s="99" t="s">
        <v>469</v>
      </c>
      <c r="D122" s="72" t="s">
        <v>204</v>
      </c>
      <c r="E122" s="4">
        <v>151</v>
      </c>
      <c r="F122" s="63"/>
      <c r="G122" s="63"/>
      <c r="H122" s="63"/>
      <c r="I122" s="63"/>
      <c r="J122" s="63"/>
      <c r="K122" s="63"/>
      <c r="M122" s="63"/>
      <c r="N122" s="63"/>
      <c r="O122" s="63"/>
      <c r="P122" s="63"/>
      <c r="Q122" s="63"/>
      <c r="R122" s="63"/>
      <c r="S122" s="4">
        <v>151</v>
      </c>
    </row>
    <row r="123" spans="1:19" s="340" customFormat="1" ht="15.95" customHeight="1" x14ac:dyDescent="0.2">
      <c r="A123" s="77"/>
      <c r="B123" s="90" t="s">
        <v>396</v>
      </c>
      <c r="C123" s="99" t="s">
        <v>441</v>
      </c>
      <c r="D123" s="72" t="s">
        <v>167</v>
      </c>
      <c r="E123" s="4">
        <v>152</v>
      </c>
      <c r="F123" s="63"/>
      <c r="G123" s="63"/>
      <c r="H123" s="63"/>
      <c r="I123" s="63"/>
      <c r="J123" s="63"/>
      <c r="K123" s="63"/>
      <c r="M123" s="63"/>
      <c r="N123" s="63"/>
      <c r="O123" s="63"/>
      <c r="P123" s="63"/>
      <c r="Q123" s="63"/>
      <c r="R123" s="63"/>
      <c r="S123" s="4">
        <v>152</v>
      </c>
    </row>
    <row r="124" spans="1:19" s="340" customFormat="1" ht="15.95" customHeight="1" x14ac:dyDescent="0.2">
      <c r="A124" s="77"/>
      <c r="B124" s="90" t="s">
        <v>396</v>
      </c>
      <c r="C124" s="99" t="s">
        <v>470</v>
      </c>
      <c r="D124" s="72" t="s">
        <v>205</v>
      </c>
      <c r="E124" s="4">
        <v>154</v>
      </c>
      <c r="F124" s="63"/>
      <c r="G124" s="63"/>
      <c r="H124" s="63"/>
      <c r="I124" s="63"/>
      <c r="J124" s="63"/>
      <c r="K124" s="63"/>
      <c r="M124" s="63"/>
      <c r="N124" s="63"/>
      <c r="O124" s="63"/>
      <c r="P124" s="63"/>
      <c r="Q124" s="63"/>
      <c r="R124" s="63"/>
      <c r="S124" s="4">
        <v>154</v>
      </c>
    </row>
    <row r="125" spans="1:19" ht="15.95" customHeight="1" x14ac:dyDescent="0.2">
      <c r="A125" s="77"/>
      <c r="B125" s="90" t="s">
        <v>396</v>
      </c>
      <c r="C125" s="99" t="s">
        <v>440</v>
      </c>
      <c r="D125" s="72" t="s">
        <v>166</v>
      </c>
      <c r="E125" s="4">
        <v>156</v>
      </c>
      <c r="F125" s="63"/>
      <c r="G125" s="63"/>
      <c r="H125" s="63"/>
      <c r="I125" s="63"/>
      <c r="J125" s="63"/>
      <c r="K125" s="63"/>
      <c r="M125" s="63"/>
      <c r="N125" s="63"/>
      <c r="O125" s="63"/>
      <c r="P125" s="63"/>
      <c r="Q125" s="63"/>
      <c r="R125" s="63"/>
      <c r="S125" s="4">
        <v>156</v>
      </c>
    </row>
    <row r="126" spans="1:19" ht="35.1" customHeight="1" thickBot="1" x14ac:dyDescent="0.25">
      <c r="A126" s="77"/>
      <c r="B126" s="113" t="s">
        <v>402</v>
      </c>
      <c r="C126" s="108"/>
      <c r="D126" s="109" t="s">
        <v>119</v>
      </c>
      <c r="E126" s="8"/>
      <c r="F126" s="315">
        <f t="shared" ref="F126:K126" si="8">SUM(F127,F131,F164)</f>
        <v>0</v>
      </c>
      <c r="G126" s="315">
        <f t="shared" si="8"/>
        <v>0</v>
      </c>
      <c r="H126" s="315">
        <f t="shared" si="8"/>
        <v>0</v>
      </c>
      <c r="I126" s="315">
        <f t="shared" si="8"/>
        <v>0</v>
      </c>
      <c r="J126" s="315">
        <f t="shared" si="8"/>
        <v>0</v>
      </c>
      <c r="K126" s="315">
        <f t="shared" si="8"/>
        <v>0</v>
      </c>
      <c r="M126" s="315">
        <f t="shared" ref="M126:R126" si="9">SUM(M127,M131,M164)</f>
        <v>0</v>
      </c>
      <c r="N126" s="315">
        <f t="shared" si="9"/>
        <v>0</v>
      </c>
      <c r="O126" s="315">
        <f t="shared" si="9"/>
        <v>0</v>
      </c>
      <c r="P126" s="315">
        <f t="shared" si="9"/>
        <v>0</v>
      </c>
      <c r="Q126" s="315">
        <f t="shared" si="9"/>
        <v>0</v>
      </c>
      <c r="R126" s="315">
        <f t="shared" si="9"/>
        <v>0</v>
      </c>
      <c r="S126" s="8"/>
    </row>
    <row r="127" spans="1:19" ht="35.1" customHeight="1" thickTop="1" thickBot="1" x14ac:dyDescent="0.25">
      <c r="A127" s="77"/>
      <c r="B127" s="110" t="s">
        <v>397</v>
      </c>
      <c r="C127" s="115"/>
      <c r="D127" s="116" t="s">
        <v>780</v>
      </c>
      <c r="E127" s="4"/>
      <c r="F127" s="315">
        <f t="shared" ref="F127:K127" si="10">SUM(F128:F130)</f>
        <v>0</v>
      </c>
      <c r="G127" s="315">
        <f t="shared" si="10"/>
        <v>0</v>
      </c>
      <c r="H127" s="315">
        <f t="shared" si="10"/>
        <v>0</v>
      </c>
      <c r="I127" s="315">
        <f t="shared" si="10"/>
        <v>0</v>
      </c>
      <c r="J127" s="315">
        <f t="shared" si="10"/>
        <v>0</v>
      </c>
      <c r="K127" s="315">
        <f t="shared" si="10"/>
        <v>0</v>
      </c>
      <c r="M127" s="315">
        <f t="shared" ref="M127:R127" si="11">SUM(M128:M130)</f>
        <v>0</v>
      </c>
      <c r="N127" s="315">
        <f t="shared" si="11"/>
        <v>0</v>
      </c>
      <c r="O127" s="315">
        <f t="shared" si="11"/>
        <v>0</v>
      </c>
      <c r="P127" s="315">
        <f t="shared" si="11"/>
        <v>0</v>
      </c>
      <c r="Q127" s="315">
        <f t="shared" si="11"/>
        <v>0</v>
      </c>
      <c r="R127" s="315">
        <f t="shared" si="11"/>
        <v>0</v>
      </c>
      <c r="S127" s="4"/>
    </row>
    <row r="128" spans="1:19" ht="15.95" customHeight="1" thickTop="1" x14ac:dyDescent="0.2">
      <c r="A128" s="77"/>
      <c r="B128" s="90" t="s">
        <v>397</v>
      </c>
      <c r="C128" s="102" t="s">
        <v>80</v>
      </c>
      <c r="D128" s="75" t="s">
        <v>81</v>
      </c>
      <c r="E128" s="4">
        <v>51</v>
      </c>
      <c r="F128" s="9"/>
      <c r="G128" s="9"/>
      <c r="H128" s="9"/>
      <c r="I128" s="9"/>
      <c r="J128" s="9"/>
      <c r="K128" s="9"/>
      <c r="M128" s="9"/>
      <c r="N128" s="9"/>
      <c r="O128" s="9"/>
      <c r="P128" s="9"/>
      <c r="Q128" s="9"/>
      <c r="R128" s="9"/>
      <c r="S128" s="4">
        <v>51</v>
      </c>
    </row>
    <row r="129" spans="1:19" ht="15.95" customHeight="1" x14ac:dyDescent="0.2">
      <c r="A129" s="77"/>
      <c r="B129" s="90" t="s">
        <v>397</v>
      </c>
      <c r="C129" s="99" t="s">
        <v>77</v>
      </c>
      <c r="D129" s="75" t="s">
        <v>78</v>
      </c>
      <c r="E129" s="4">
        <v>52</v>
      </c>
      <c r="F129" s="63"/>
      <c r="G129" s="63"/>
      <c r="H129" s="63"/>
      <c r="I129" s="63"/>
      <c r="J129" s="63"/>
      <c r="K129" s="63"/>
      <c r="M129" s="63"/>
      <c r="N129" s="63"/>
      <c r="O129" s="63"/>
      <c r="P129" s="63"/>
      <c r="Q129" s="63"/>
      <c r="R129" s="63"/>
      <c r="S129" s="4">
        <v>52</v>
      </c>
    </row>
    <row r="130" spans="1:19" ht="15.95" customHeight="1" x14ac:dyDescent="0.2">
      <c r="A130" s="77"/>
      <c r="B130" s="90" t="s">
        <v>397</v>
      </c>
      <c r="C130" s="99" t="s">
        <v>393</v>
      </c>
      <c r="D130" s="342" t="s">
        <v>79</v>
      </c>
      <c r="E130" s="4">
        <v>53</v>
      </c>
      <c r="F130" s="63"/>
      <c r="G130" s="63"/>
      <c r="H130" s="63"/>
      <c r="I130" s="63"/>
      <c r="J130" s="63"/>
      <c r="K130" s="63"/>
      <c r="M130" s="63"/>
      <c r="N130" s="63"/>
      <c r="O130" s="63"/>
      <c r="P130" s="63"/>
      <c r="Q130" s="63"/>
      <c r="R130" s="63"/>
      <c r="S130" s="4">
        <v>53</v>
      </c>
    </row>
    <row r="131" spans="1:19" ht="35.1" customHeight="1" thickBot="1" x14ac:dyDescent="0.25">
      <c r="A131" s="77"/>
      <c r="B131" s="118" t="s">
        <v>398</v>
      </c>
      <c r="C131" s="106"/>
      <c r="D131" s="117" t="s">
        <v>1058</v>
      </c>
      <c r="E131" s="4"/>
      <c r="F131" s="315">
        <f t="shared" ref="F131:K131" si="12">SUM(F132:F163)</f>
        <v>0</v>
      </c>
      <c r="G131" s="315">
        <f t="shared" si="12"/>
        <v>0</v>
      </c>
      <c r="H131" s="315">
        <f t="shared" si="12"/>
        <v>0</v>
      </c>
      <c r="I131" s="315">
        <f t="shared" si="12"/>
        <v>0</v>
      </c>
      <c r="J131" s="315">
        <f t="shared" si="12"/>
        <v>0</v>
      </c>
      <c r="K131" s="315">
        <f t="shared" si="12"/>
        <v>0</v>
      </c>
      <c r="M131" s="315">
        <f t="shared" ref="M131:R131" si="13">SUM(M132:M163)</f>
        <v>0</v>
      </c>
      <c r="N131" s="315">
        <f t="shared" si="13"/>
        <v>0</v>
      </c>
      <c r="O131" s="315">
        <f t="shared" si="13"/>
        <v>0</v>
      </c>
      <c r="P131" s="315">
        <f t="shared" si="13"/>
        <v>0</v>
      </c>
      <c r="Q131" s="315">
        <f t="shared" si="13"/>
        <v>0</v>
      </c>
      <c r="R131" s="315">
        <f t="shared" si="13"/>
        <v>0</v>
      </c>
      <c r="S131" s="4"/>
    </row>
    <row r="132" spans="1:19" ht="15.95" customHeight="1" thickTop="1" x14ac:dyDescent="0.2">
      <c r="A132" s="77"/>
      <c r="B132" s="90" t="s">
        <v>398</v>
      </c>
      <c r="C132" s="99" t="s">
        <v>349</v>
      </c>
      <c r="D132" s="75" t="s">
        <v>235</v>
      </c>
      <c r="E132" s="4">
        <v>101</v>
      </c>
      <c r="F132" s="63"/>
      <c r="G132" s="63"/>
      <c r="H132" s="63"/>
      <c r="I132" s="63"/>
      <c r="J132" s="63"/>
      <c r="K132" s="63"/>
      <c r="M132" s="63"/>
      <c r="N132" s="63"/>
      <c r="O132" s="63"/>
      <c r="P132" s="63"/>
      <c r="Q132" s="63"/>
      <c r="R132" s="63"/>
      <c r="S132" s="4">
        <v>101</v>
      </c>
    </row>
    <row r="133" spans="1:19" s="340" customFormat="1" ht="15.95" customHeight="1" x14ac:dyDescent="0.2">
      <c r="A133" s="77"/>
      <c r="B133" s="90" t="s">
        <v>398</v>
      </c>
      <c r="C133" s="102" t="s">
        <v>333</v>
      </c>
      <c r="D133" s="75" t="s">
        <v>208</v>
      </c>
      <c r="E133" s="4">
        <v>232</v>
      </c>
      <c r="F133" s="63"/>
      <c r="G133" s="63"/>
      <c r="H133" s="63"/>
      <c r="I133" s="63"/>
      <c r="J133" s="63"/>
      <c r="K133" s="63"/>
      <c r="M133" s="63"/>
      <c r="N133" s="63"/>
      <c r="O133" s="63"/>
      <c r="P133" s="63"/>
      <c r="Q133" s="63"/>
      <c r="R133" s="63"/>
      <c r="S133" s="4">
        <v>232</v>
      </c>
    </row>
    <row r="134" spans="1:19" s="340" customFormat="1" ht="15.95" customHeight="1" x14ac:dyDescent="0.2">
      <c r="A134" s="77"/>
      <c r="B134" s="90" t="s">
        <v>398</v>
      </c>
      <c r="C134" s="102" t="s">
        <v>332</v>
      </c>
      <c r="D134" s="75" t="s">
        <v>209</v>
      </c>
      <c r="E134" s="4">
        <v>81</v>
      </c>
      <c r="F134" s="63"/>
      <c r="G134" s="63"/>
      <c r="H134" s="63"/>
      <c r="I134" s="63"/>
      <c r="J134" s="63"/>
      <c r="K134" s="63"/>
      <c r="M134" s="63"/>
      <c r="N134" s="63"/>
      <c r="O134" s="63"/>
      <c r="P134" s="63"/>
      <c r="Q134" s="63"/>
      <c r="R134" s="63"/>
      <c r="S134" s="4">
        <v>81</v>
      </c>
    </row>
    <row r="135" spans="1:19" s="340" customFormat="1" ht="15.95" customHeight="1" x14ac:dyDescent="0.2">
      <c r="A135" s="77"/>
      <c r="B135" s="90" t="s">
        <v>398</v>
      </c>
      <c r="C135" s="102" t="s">
        <v>471</v>
      </c>
      <c r="D135" s="75" t="s">
        <v>210</v>
      </c>
      <c r="E135" s="4">
        <v>82</v>
      </c>
      <c r="F135" s="63"/>
      <c r="G135" s="63"/>
      <c r="H135" s="63"/>
      <c r="I135" s="63"/>
      <c r="J135" s="63"/>
      <c r="K135" s="63"/>
      <c r="M135" s="63"/>
      <c r="N135" s="63"/>
      <c r="O135" s="63"/>
      <c r="P135" s="63"/>
      <c r="Q135" s="63"/>
      <c r="R135" s="63"/>
      <c r="S135" s="4">
        <v>82</v>
      </c>
    </row>
    <row r="136" spans="1:19" s="340" customFormat="1" ht="15.95" customHeight="1" x14ac:dyDescent="0.2">
      <c r="A136" s="77"/>
      <c r="B136" s="90" t="s">
        <v>398</v>
      </c>
      <c r="C136" s="102" t="s">
        <v>337</v>
      </c>
      <c r="D136" s="75" t="s">
        <v>211</v>
      </c>
      <c r="E136" s="4">
        <v>83</v>
      </c>
      <c r="F136" s="63"/>
      <c r="G136" s="63"/>
      <c r="H136" s="63"/>
      <c r="I136" s="63"/>
      <c r="J136" s="63"/>
      <c r="K136" s="63"/>
      <c r="M136" s="63"/>
      <c r="N136" s="63"/>
      <c r="O136" s="63"/>
      <c r="P136" s="63"/>
      <c r="Q136" s="63"/>
      <c r="R136" s="63"/>
      <c r="S136" s="4">
        <v>83</v>
      </c>
    </row>
    <row r="137" spans="1:19" s="340" customFormat="1" ht="15.95" customHeight="1" x14ac:dyDescent="0.2">
      <c r="A137" s="77"/>
      <c r="B137" s="90" t="s">
        <v>398</v>
      </c>
      <c r="C137" s="102" t="s">
        <v>334</v>
      </c>
      <c r="D137" s="75" t="s">
        <v>212</v>
      </c>
      <c r="E137" s="4">
        <v>84</v>
      </c>
      <c r="F137" s="63"/>
      <c r="G137" s="63"/>
      <c r="H137" s="63"/>
      <c r="I137" s="63"/>
      <c r="J137" s="63"/>
      <c r="K137" s="63"/>
      <c r="M137" s="63"/>
      <c r="N137" s="63"/>
      <c r="O137" s="63"/>
      <c r="P137" s="63"/>
      <c r="Q137" s="63"/>
      <c r="R137" s="63"/>
      <c r="S137" s="4">
        <v>84</v>
      </c>
    </row>
    <row r="138" spans="1:19" s="340" customFormat="1" ht="15.95" customHeight="1" x14ac:dyDescent="0.2">
      <c r="A138" s="77"/>
      <c r="B138" s="90" t="s">
        <v>398</v>
      </c>
      <c r="C138" s="102" t="s">
        <v>338</v>
      </c>
      <c r="D138" s="75" t="s">
        <v>213</v>
      </c>
      <c r="E138" s="4">
        <v>56</v>
      </c>
      <c r="F138" s="63"/>
      <c r="G138" s="63"/>
      <c r="H138" s="63"/>
      <c r="I138" s="63"/>
      <c r="J138" s="63"/>
      <c r="K138" s="63"/>
      <c r="M138" s="63"/>
      <c r="N138" s="63"/>
      <c r="O138" s="63"/>
      <c r="P138" s="63"/>
      <c r="Q138" s="63"/>
      <c r="R138" s="63"/>
      <c r="S138" s="4">
        <v>56</v>
      </c>
    </row>
    <row r="139" spans="1:19" s="340" customFormat="1" ht="15.95" customHeight="1" x14ac:dyDescent="0.2">
      <c r="A139" s="77"/>
      <c r="B139" s="90" t="s">
        <v>398</v>
      </c>
      <c r="C139" s="102" t="s">
        <v>336</v>
      </c>
      <c r="D139" s="75" t="s">
        <v>214</v>
      </c>
      <c r="E139" s="4">
        <v>85</v>
      </c>
      <c r="F139" s="63"/>
      <c r="G139" s="63"/>
      <c r="H139" s="63"/>
      <c r="I139" s="63"/>
      <c r="J139" s="63"/>
      <c r="K139" s="63"/>
      <c r="M139" s="63"/>
      <c r="N139" s="63"/>
      <c r="O139" s="63"/>
      <c r="P139" s="63"/>
      <c r="Q139" s="63"/>
      <c r="R139" s="63"/>
      <c r="S139" s="4">
        <v>85</v>
      </c>
    </row>
    <row r="140" spans="1:19" s="340" customFormat="1" ht="15.95" customHeight="1" x14ac:dyDescent="0.2">
      <c r="A140" s="77"/>
      <c r="B140" s="90" t="s">
        <v>398</v>
      </c>
      <c r="C140" s="102" t="s">
        <v>533</v>
      </c>
      <c r="D140" s="75" t="s">
        <v>532</v>
      </c>
      <c r="E140" s="4">
        <v>77</v>
      </c>
      <c r="F140" s="63"/>
      <c r="G140" s="63"/>
      <c r="H140" s="63"/>
      <c r="I140" s="63"/>
      <c r="J140" s="63"/>
      <c r="K140" s="63"/>
      <c r="M140" s="63"/>
      <c r="N140" s="63"/>
      <c r="O140" s="63"/>
      <c r="P140" s="63"/>
      <c r="Q140" s="63"/>
      <c r="R140" s="63"/>
      <c r="S140" s="4">
        <v>77</v>
      </c>
    </row>
    <row r="141" spans="1:19" s="340" customFormat="1" ht="15.95" customHeight="1" x14ac:dyDescent="0.2">
      <c r="A141" s="77"/>
      <c r="B141" s="90" t="s">
        <v>398</v>
      </c>
      <c r="C141" s="102" t="s">
        <v>348</v>
      </c>
      <c r="D141" s="75" t="s">
        <v>215</v>
      </c>
      <c r="E141" s="4">
        <v>234</v>
      </c>
      <c r="F141" s="63"/>
      <c r="G141" s="63"/>
      <c r="H141" s="63"/>
      <c r="I141" s="63"/>
      <c r="J141" s="63"/>
      <c r="K141" s="63"/>
      <c r="M141" s="63"/>
      <c r="N141" s="63"/>
      <c r="O141" s="63"/>
      <c r="P141" s="63"/>
      <c r="Q141" s="63"/>
      <c r="R141" s="63"/>
      <c r="S141" s="4">
        <v>234</v>
      </c>
    </row>
    <row r="142" spans="1:19" s="340" customFormat="1" ht="15.95" customHeight="1" x14ac:dyDescent="0.2">
      <c r="A142" s="77"/>
      <c r="B142" s="90" t="s">
        <v>398</v>
      </c>
      <c r="C142" s="102" t="s">
        <v>473</v>
      </c>
      <c r="D142" s="75" t="s">
        <v>217</v>
      </c>
      <c r="E142" s="4">
        <v>60</v>
      </c>
      <c r="F142" s="63"/>
      <c r="G142" s="63"/>
      <c r="H142" s="63"/>
      <c r="I142" s="63"/>
      <c r="J142" s="63"/>
      <c r="K142" s="63"/>
      <c r="M142" s="63"/>
      <c r="N142" s="63"/>
      <c r="O142" s="63"/>
      <c r="P142" s="63"/>
      <c r="Q142" s="63"/>
      <c r="R142" s="63"/>
      <c r="S142" s="4">
        <v>60</v>
      </c>
    </row>
    <row r="143" spans="1:19" s="340" customFormat="1" ht="15.95" customHeight="1" x14ac:dyDescent="0.2">
      <c r="A143" s="77"/>
      <c r="B143" s="90" t="s">
        <v>398</v>
      </c>
      <c r="C143" s="102" t="s">
        <v>535</v>
      </c>
      <c r="D143" s="75" t="s">
        <v>534</v>
      </c>
      <c r="E143" s="4">
        <v>79</v>
      </c>
      <c r="F143" s="63"/>
      <c r="G143" s="63"/>
      <c r="H143" s="63"/>
      <c r="I143" s="63"/>
      <c r="J143" s="63"/>
      <c r="K143" s="63"/>
      <c r="M143" s="63"/>
      <c r="N143" s="63"/>
      <c r="O143" s="63"/>
      <c r="P143" s="63"/>
      <c r="Q143" s="63"/>
      <c r="R143" s="63"/>
      <c r="S143" s="4">
        <v>79</v>
      </c>
    </row>
    <row r="144" spans="1:19" s="340" customFormat="1" ht="15.95" customHeight="1" x14ac:dyDescent="0.2">
      <c r="A144" s="77"/>
      <c r="B144" s="90" t="s">
        <v>398</v>
      </c>
      <c r="C144" s="102" t="s">
        <v>339</v>
      </c>
      <c r="D144" s="75" t="s">
        <v>219</v>
      </c>
      <c r="E144" s="4">
        <v>87</v>
      </c>
      <c r="F144" s="63"/>
      <c r="G144" s="63"/>
      <c r="H144" s="63"/>
      <c r="I144" s="63"/>
      <c r="J144" s="63"/>
      <c r="K144" s="63"/>
      <c r="M144" s="63"/>
      <c r="N144" s="63"/>
      <c r="O144" s="63"/>
      <c r="P144" s="63"/>
      <c r="Q144" s="63"/>
      <c r="R144" s="63"/>
      <c r="S144" s="4">
        <v>87</v>
      </c>
    </row>
    <row r="145" spans="1:19" s="340" customFormat="1" ht="15.95" customHeight="1" x14ac:dyDescent="0.2">
      <c r="A145" s="77"/>
      <c r="B145" s="90" t="s">
        <v>398</v>
      </c>
      <c r="C145" s="102" t="s">
        <v>475</v>
      </c>
      <c r="D145" s="75" t="s">
        <v>220</v>
      </c>
      <c r="E145" s="4">
        <v>88</v>
      </c>
      <c r="F145" s="63"/>
      <c r="G145" s="63"/>
      <c r="H145" s="63"/>
      <c r="I145" s="63"/>
      <c r="J145" s="63"/>
      <c r="K145" s="63"/>
      <c r="M145" s="63"/>
      <c r="N145" s="63"/>
      <c r="O145" s="63"/>
      <c r="P145" s="63"/>
      <c r="Q145" s="63"/>
      <c r="R145" s="63"/>
      <c r="S145" s="4">
        <v>88</v>
      </c>
    </row>
    <row r="146" spans="1:19" s="340" customFormat="1" ht="15.95" customHeight="1" x14ac:dyDescent="0.2">
      <c r="A146" s="77"/>
      <c r="B146" s="90" t="s">
        <v>398</v>
      </c>
      <c r="C146" s="102" t="s">
        <v>476</v>
      </c>
      <c r="D146" s="75" t="s">
        <v>221</v>
      </c>
      <c r="E146" s="4">
        <v>62</v>
      </c>
      <c r="F146" s="63"/>
      <c r="G146" s="63"/>
      <c r="H146" s="63"/>
      <c r="I146" s="63"/>
      <c r="J146" s="63"/>
      <c r="K146" s="63"/>
      <c r="M146" s="63"/>
      <c r="N146" s="63"/>
      <c r="O146" s="63"/>
      <c r="P146" s="63"/>
      <c r="Q146" s="63"/>
      <c r="R146" s="63"/>
      <c r="S146" s="4">
        <v>62</v>
      </c>
    </row>
    <row r="147" spans="1:19" s="340" customFormat="1" ht="15.95" customHeight="1" x14ac:dyDescent="0.2">
      <c r="A147" s="77"/>
      <c r="B147" s="90" t="s">
        <v>398</v>
      </c>
      <c r="C147" s="102" t="s">
        <v>825</v>
      </c>
      <c r="D147" s="97" t="s">
        <v>222</v>
      </c>
      <c r="E147" s="4">
        <v>89</v>
      </c>
      <c r="F147" s="63"/>
      <c r="G147" s="63"/>
      <c r="H147" s="63"/>
      <c r="I147" s="63"/>
      <c r="J147" s="63"/>
      <c r="K147" s="63"/>
      <c r="M147" s="63"/>
      <c r="N147" s="63"/>
      <c r="O147" s="63"/>
      <c r="P147" s="63"/>
      <c r="Q147" s="63"/>
      <c r="R147" s="63"/>
      <c r="S147" s="4">
        <v>89</v>
      </c>
    </row>
    <row r="148" spans="1:19" s="340" customFormat="1" ht="15.95" customHeight="1" x14ac:dyDescent="0.2">
      <c r="A148" s="77"/>
      <c r="B148" s="90" t="s">
        <v>398</v>
      </c>
      <c r="C148" s="102" t="s">
        <v>477</v>
      </c>
      <c r="D148" s="75" t="s">
        <v>223</v>
      </c>
      <c r="E148" s="4">
        <v>64</v>
      </c>
      <c r="F148" s="63"/>
      <c r="G148" s="63"/>
      <c r="H148" s="63"/>
      <c r="I148" s="63"/>
      <c r="J148" s="63"/>
      <c r="K148" s="63"/>
      <c r="M148" s="63"/>
      <c r="N148" s="63"/>
      <c r="O148" s="63"/>
      <c r="P148" s="63"/>
      <c r="Q148" s="63"/>
      <c r="R148" s="63"/>
      <c r="S148" s="4">
        <v>64</v>
      </c>
    </row>
    <row r="149" spans="1:19" s="340" customFormat="1" ht="15.95" customHeight="1" x14ac:dyDescent="0.2">
      <c r="A149" s="77"/>
      <c r="B149" s="90" t="s">
        <v>398</v>
      </c>
      <c r="C149" s="102" t="s">
        <v>478</v>
      </c>
      <c r="D149" s="75" t="s">
        <v>224</v>
      </c>
      <c r="E149" s="4">
        <v>90</v>
      </c>
      <c r="F149" s="63"/>
      <c r="G149" s="63"/>
      <c r="H149" s="63"/>
      <c r="I149" s="63"/>
      <c r="J149" s="63"/>
      <c r="K149" s="63"/>
      <c r="M149" s="63"/>
      <c r="N149" s="63"/>
      <c r="O149" s="63"/>
      <c r="P149" s="63"/>
      <c r="Q149" s="63"/>
      <c r="R149" s="63"/>
      <c r="S149" s="4">
        <v>90</v>
      </c>
    </row>
    <row r="150" spans="1:19" s="340" customFormat="1" ht="15.95" customHeight="1" x14ac:dyDescent="0.2">
      <c r="A150" s="77"/>
      <c r="B150" s="90" t="s">
        <v>398</v>
      </c>
      <c r="C150" s="102" t="s">
        <v>822</v>
      </c>
      <c r="D150" s="97" t="s">
        <v>225</v>
      </c>
      <c r="E150" s="4">
        <v>67</v>
      </c>
      <c r="F150" s="63"/>
      <c r="G150" s="63"/>
      <c r="H150" s="63"/>
      <c r="I150" s="63"/>
      <c r="J150" s="63"/>
      <c r="K150" s="63"/>
      <c r="M150" s="63"/>
      <c r="N150" s="63"/>
      <c r="O150" s="63"/>
      <c r="P150" s="63"/>
      <c r="Q150" s="63"/>
      <c r="R150" s="63"/>
      <c r="S150" s="4">
        <v>67</v>
      </c>
    </row>
    <row r="151" spans="1:19" s="340" customFormat="1" ht="15.95" customHeight="1" x14ac:dyDescent="0.2">
      <c r="A151" s="77"/>
      <c r="B151" s="90" t="s">
        <v>398</v>
      </c>
      <c r="C151" s="102" t="s">
        <v>479</v>
      </c>
      <c r="D151" s="75" t="s">
        <v>226</v>
      </c>
      <c r="E151" s="4">
        <v>91</v>
      </c>
      <c r="F151" s="63"/>
      <c r="G151" s="63"/>
      <c r="H151" s="63"/>
      <c r="I151" s="63"/>
      <c r="J151" s="63"/>
      <c r="K151" s="63"/>
      <c r="M151" s="63"/>
      <c r="N151" s="63"/>
      <c r="O151" s="63"/>
      <c r="P151" s="63"/>
      <c r="Q151" s="63"/>
      <c r="R151" s="63"/>
      <c r="S151" s="4">
        <v>91</v>
      </c>
    </row>
    <row r="152" spans="1:19" s="340" customFormat="1" ht="15.95" customHeight="1" x14ac:dyDescent="0.2">
      <c r="A152" s="77"/>
      <c r="B152" s="90" t="s">
        <v>398</v>
      </c>
      <c r="C152" s="102" t="s">
        <v>472</v>
      </c>
      <c r="D152" s="75" t="s">
        <v>216</v>
      </c>
      <c r="E152" s="4">
        <v>86</v>
      </c>
      <c r="F152" s="63"/>
      <c r="G152" s="63"/>
      <c r="H152" s="63"/>
      <c r="I152" s="63"/>
      <c r="J152" s="63"/>
      <c r="K152" s="63"/>
      <c r="M152" s="63"/>
      <c r="N152" s="63"/>
      <c r="O152" s="63"/>
      <c r="P152" s="63"/>
      <c r="Q152" s="63"/>
      <c r="R152" s="63"/>
      <c r="S152" s="4">
        <v>86</v>
      </c>
    </row>
    <row r="153" spans="1:19" s="340" customFormat="1" ht="15.95" customHeight="1" x14ac:dyDescent="0.2">
      <c r="A153" s="77"/>
      <c r="B153" s="90" t="s">
        <v>398</v>
      </c>
      <c r="C153" s="102" t="s">
        <v>474</v>
      </c>
      <c r="D153" s="75" t="s">
        <v>218</v>
      </c>
      <c r="E153" s="4">
        <v>92</v>
      </c>
      <c r="F153" s="63"/>
      <c r="G153" s="63"/>
      <c r="H153" s="63"/>
      <c r="I153" s="63"/>
      <c r="J153" s="63"/>
      <c r="K153" s="63"/>
      <c r="M153" s="63"/>
      <c r="N153" s="63"/>
      <c r="O153" s="63"/>
      <c r="P153" s="63"/>
      <c r="Q153" s="63"/>
      <c r="R153" s="63"/>
      <c r="S153" s="4">
        <v>92</v>
      </c>
    </row>
    <row r="154" spans="1:19" s="340" customFormat="1" ht="15.95" customHeight="1" x14ac:dyDescent="0.2">
      <c r="A154" s="77"/>
      <c r="B154" s="90" t="s">
        <v>398</v>
      </c>
      <c r="C154" s="102" t="s">
        <v>82</v>
      </c>
      <c r="D154" s="75" t="s">
        <v>83</v>
      </c>
      <c r="E154" s="4">
        <v>69</v>
      </c>
      <c r="F154" s="63"/>
      <c r="G154" s="63"/>
      <c r="H154" s="63"/>
      <c r="I154" s="63"/>
      <c r="J154" s="63"/>
      <c r="K154" s="63"/>
      <c r="M154" s="63"/>
      <c r="N154" s="63"/>
      <c r="O154" s="63"/>
      <c r="P154" s="63"/>
      <c r="Q154" s="63"/>
      <c r="R154" s="63"/>
      <c r="S154" s="4">
        <v>69</v>
      </c>
    </row>
    <row r="155" spans="1:19" s="340" customFormat="1" ht="15.95" customHeight="1" x14ac:dyDescent="0.2">
      <c r="A155" s="77"/>
      <c r="B155" s="90" t="s">
        <v>398</v>
      </c>
      <c r="C155" s="102" t="s">
        <v>346</v>
      </c>
      <c r="D155" s="75" t="s">
        <v>227</v>
      </c>
      <c r="E155" s="4">
        <v>233</v>
      </c>
      <c r="F155" s="63"/>
      <c r="G155" s="63"/>
      <c r="H155" s="63"/>
      <c r="I155" s="63"/>
      <c r="J155" s="63"/>
      <c r="K155" s="63"/>
      <c r="M155" s="63"/>
      <c r="N155" s="63"/>
      <c r="O155" s="63"/>
      <c r="P155" s="63"/>
      <c r="Q155" s="63"/>
      <c r="R155" s="63"/>
      <c r="S155" s="4">
        <v>233</v>
      </c>
    </row>
    <row r="156" spans="1:19" s="340" customFormat="1" ht="15.95" customHeight="1" x14ac:dyDescent="0.2">
      <c r="A156" s="77"/>
      <c r="B156" s="90" t="s">
        <v>398</v>
      </c>
      <c r="C156" s="102" t="s">
        <v>823</v>
      </c>
      <c r="D156" s="97" t="s">
        <v>228</v>
      </c>
      <c r="E156" s="4">
        <v>70</v>
      </c>
      <c r="F156" s="63"/>
      <c r="G156" s="63"/>
      <c r="H156" s="63"/>
      <c r="I156" s="63"/>
      <c r="J156" s="63"/>
      <c r="K156" s="63"/>
      <c r="M156" s="63"/>
      <c r="N156" s="63"/>
      <c r="O156" s="63"/>
      <c r="P156" s="63"/>
      <c r="Q156" s="63"/>
      <c r="R156" s="63"/>
      <c r="S156" s="4">
        <v>70</v>
      </c>
    </row>
    <row r="157" spans="1:19" s="340" customFormat="1" ht="15.95" customHeight="1" x14ac:dyDescent="0.2">
      <c r="A157" s="77"/>
      <c r="B157" s="90" t="s">
        <v>398</v>
      </c>
      <c r="C157" s="102" t="s">
        <v>824</v>
      </c>
      <c r="D157" s="97" t="s">
        <v>229</v>
      </c>
      <c r="E157" s="4">
        <v>71</v>
      </c>
      <c r="F157" s="63"/>
      <c r="G157" s="63"/>
      <c r="H157" s="63"/>
      <c r="I157" s="63"/>
      <c r="J157" s="63"/>
      <c r="K157" s="63"/>
      <c r="M157" s="63"/>
      <c r="N157" s="63"/>
      <c r="O157" s="63"/>
      <c r="P157" s="63"/>
      <c r="Q157" s="63"/>
      <c r="R157" s="63"/>
      <c r="S157" s="4">
        <v>71</v>
      </c>
    </row>
    <row r="158" spans="1:19" s="340" customFormat="1" ht="15.95" customHeight="1" x14ac:dyDescent="0.2">
      <c r="A158" s="77"/>
      <c r="B158" s="90" t="s">
        <v>398</v>
      </c>
      <c r="C158" s="102" t="s">
        <v>480</v>
      </c>
      <c r="D158" s="75" t="s">
        <v>230</v>
      </c>
      <c r="E158" s="4">
        <v>94</v>
      </c>
      <c r="F158" s="63"/>
      <c r="G158" s="63"/>
      <c r="H158" s="63"/>
      <c r="I158" s="63"/>
      <c r="J158" s="63"/>
      <c r="K158" s="63"/>
      <c r="M158" s="63"/>
      <c r="N158" s="63"/>
      <c r="O158" s="63"/>
      <c r="P158" s="63"/>
      <c r="Q158" s="63"/>
      <c r="R158" s="63"/>
      <c r="S158" s="4">
        <v>94</v>
      </c>
    </row>
    <row r="159" spans="1:19" s="340" customFormat="1" ht="15.95" customHeight="1" x14ac:dyDescent="0.2">
      <c r="A159" s="77"/>
      <c r="B159" s="90" t="s">
        <v>398</v>
      </c>
      <c r="C159" s="102" t="s">
        <v>826</v>
      </c>
      <c r="D159" s="75" t="s">
        <v>231</v>
      </c>
      <c r="E159" s="4">
        <v>95</v>
      </c>
      <c r="F159" s="63"/>
      <c r="G159" s="63"/>
      <c r="H159" s="63"/>
      <c r="I159" s="63"/>
      <c r="J159" s="63"/>
      <c r="K159" s="63"/>
      <c r="M159" s="63"/>
      <c r="N159" s="63"/>
      <c r="O159" s="63"/>
      <c r="P159" s="63"/>
      <c r="Q159" s="63"/>
      <c r="R159" s="63"/>
      <c r="S159" s="4">
        <v>95</v>
      </c>
    </row>
    <row r="160" spans="1:19" s="340" customFormat="1" ht="15.95" customHeight="1" x14ac:dyDescent="0.2">
      <c r="A160" s="77"/>
      <c r="B160" s="90" t="s">
        <v>398</v>
      </c>
      <c r="C160" s="102" t="s">
        <v>827</v>
      </c>
      <c r="D160" s="376" t="s">
        <v>536</v>
      </c>
      <c r="E160" s="4">
        <v>78</v>
      </c>
      <c r="F160" s="63"/>
      <c r="G160" s="63"/>
      <c r="H160" s="63"/>
      <c r="I160" s="63"/>
      <c r="J160" s="63"/>
      <c r="K160" s="63"/>
      <c r="M160" s="63"/>
      <c r="N160" s="63"/>
      <c r="O160" s="63"/>
      <c r="P160" s="63"/>
      <c r="Q160" s="63"/>
      <c r="R160" s="63"/>
      <c r="S160" s="4">
        <v>78</v>
      </c>
    </row>
    <row r="161" spans="1:19" s="340" customFormat="1" ht="15.95" customHeight="1" x14ac:dyDescent="0.2">
      <c r="A161" s="77"/>
      <c r="B161" s="90" t="s">
        <v>398</v>
      </c>
      <c r="C161" s="102" t="s">
        <v>828</v>
      </c>
      <c r="D161" s="97" t="s">
        <v>232</v>
      </c>
      <c r="E161" s="4">
        <v>96</v>
      </c>
      <c r="F161" s="63"/>
      <c r="G161" s="63"/>
      <c r="H161" s="63"/>
      <c r="I161" s="63"/>
      <c r="J161" s="63"/>
      <c r="K161" s="63"/>
      <c r="M161" s="63"/>
      <c r="N161" s="63"/>
      <c r="O161" s="63"/>
      <c r="P161" s="63"/>
      <c r="Q161" s="63"/>
      <c r="R161" s="63"/>
      <c r="S161" s="4">
        <v>96</v>
      </c>
    </row>
    <row r="162" spans="1:19" s="340" customFormat="1" ht="15.95" customHeight="1" x14ac:dyDescent="0.2">
      <c r="A162" s="77"/>
      <c r="B162" s="90" t="s">
        <v>398</v>
      </c>
      <c r="C162" s="102" t="s">
        <v>481</v>
      </c>
      <c r="D162" s="75" t="s">
        <v>233</v>
      </c>
      <c r="E162" s="4">
        <v>97</v>
      </c>
      <c r="F162" s="63"/>
      <c r="G162" s="63"/>
      <c r="H162" s="63"/>
      <c r="I162" s="63"/>
      <c r="J162" s="63"/>
      <c r="K162" s="63"/>
      <c r="M162" s="63"/>
      <c r="N162" s="63"/>
      <c r="O162" s="63"/>
      <c r="P162" s="63"/>
      <c r="Q162" s="63"/>
      <c r="R162" s="63"/>
      <c r="S162" s="4">
        <v>97</v>
      </c>
    </row>
    <row r="163" spans="1:19" s="340" customFormat="1" ht="15.95" customHeight="1" x14ac:dyDescent="0.2">
      <c r="A163" s="77"/>
      <c r="B163" s="90" t="s">
        <v>398</v>
      </c>
      <c r="C163" s="102" t="s">
        <v>922</v>
      </c>
      <c r="D163" s="75" t="s">
        <v>234</v>
      </c>
      <c r="E163" s="4">
        <v>98</v>
      </c>
      <c r="F163" s="63"/>
      <c r="G163" s="63"/>
      <c r="H163" s="63"/>
      <c r="I163" s="63"/>
      <c r="J163" s="63"/>
      <c r="K163" s="63"/>
      <c r="M163" s="63"/>
      <c r="N163" s="63"/>
      <c r="O163" s="63"/>
      <c r="P163" s="63"/>
      <c r="Q163" s="63"/>
      <c r="R163" s="63"/>
      <c r="S163" s="4">
        <v>98</v>
      </c>
    </row>
    <row r="164" spans="1:19" ht="35.1" customHeight="1" thickBot="1" x14ac:dyDescent="0.25">
      <c r="A164" s="77"/>
      <c r="B164" s="118" t="s">
        <v>399</v>
      </c>
      <c r="C164" s="106"/>
      <c r="D164" s="117" t="s">
        <v>1059</v>
      </c>
      <c r="E164" s="4"/>
      <c r="F164" s="315">
        <f t="shared" ref="F164:K164" si="14">SUM(F165:F177)</f>
        <v>0</v>
      </c>
      <c r="G164" s="315">
        <f t="shared" si="14"/>
        <v>0</v>
      </c>
      <c r="H164" s="315">
        <f t="shared" si="14"/>
        <v>0</v>
      </c>
      <c r="I164" s="315">
        <f t="shared" si="14"/>
        <v>0</v>
      </c>
      <c r="J164" s="315">
        <f t="shared" si="14"/>
        <v>0</v>
      </c>
      <c r="K164" s="315">
        <f t="shared" si="14"/>
        <v>0</v>
      </c>
      <c r="M164" s="315">
        <f t="shared" ref="M164:R164" si="15">SUM(M165:M177)</f>
        <v>0</v>
      </c>
      <c r="N164" s="315">
        <f t="shared" si="15"/>
        <v>0</v>
      </c>
      <c r="O164" s="315">
        <f t="shared" si="15"/>
        <v>0</v>
      </c>
      <c r="P164" s="315">
        <f t="shared" si="15"/>
        <v>0</v>
      </c>
      <c r="Q164" s="315">
        <f t="shared" si="15"/>
        <v>0</v>
      </c>
      <c r="R164" s="315">
        <f t="shared" si="15"/>
        <v>0</v>
      </c>
      <c r="S164" s="4"/>
    </row>
    <row r="165" spans="1:19" ht="15.95" customHeight="1" thickTop="1" x14ac:dyDescent="0.2">
      <c r="A165" s="77"/>
      <c r="B165" s="90" t="s">
        <v>399</v>
      </c>
      <c r="C165" s="102" t="s">
        <v>85</v>
      </c>
      <c r="D165" s="64" t="s">
        <v>86</v>
      </c>
      <c r="E165" s="4">
        <v>55</v>
      </c>
      <c r="F165" s="63"/>
      <c r="G165" s="63"/>
      <c r="H165" s="63"/>
      <c r="I165" s="63"/>
      <c r="J165" s="63"/>
      <c r="K165" s="63"/>
      <c r="M165" s="63"/>
      <c r="N165" s="63"/>
      <c r="O165" s="63"/>
      <c r="P165" s="63"/>
      <c r="Q165" s="63"/>
      <c r="R165" s="63"/>
      <c r="S165" s="4">
        <v>55</v>
      </c>
    </row>
    <row r="166" spans="1:19" s="340" customFormat="1" ht="15.95" customHeight="1" x14ac:dyDescent="0.2">
      <c r="A166" s="77"/>
      <c r="B166" s="90" t="s">
        <v>399</v>
      </c>
      <c r="C166" s="102" t="s">
        <v>482</v>
      </c>
      <c r="D166" s="64" t="s">
        <v>236</v>
      </c>
      <c r="E166" s="4">
        <v>57</v>
      </c>
      <c r="F166" s="63"/>
      <c r="G166" s="63"/>
      <c r="H166" s="63"/>
      <c r="I166" s="63"/>
      <c r="J166" s="63"/>
      <c r="K166" s="63"/>
      <c r="M166" s="63"/>
      <c r="N166" s="63"/>
      <c r="O166" s="63"/>
      <c r="P166" s="63"/>
      <c r="Q166" s="63"/>
      <c r="R166" s="63"/>
      <c r="S166" s="4">
        <v>57</v>
      </c>
    </row>
    <row r="167" spans="1:19" s="340" customFormat="1" ht="15.95" customHeight="1" x14ac:dyDescent="0.2">
      <c r="A167" s="77"/>
      <c r="B167" s="90" t="s">
        <v>399</v>
      </c>
      <c r="C167" s="102" t="s">
        <v>87</v>
      </c>
      <c r="D167" s="64" t="s">
        <v>88</v>
      </c>
      <c r="E167" s="4">
        <v>58</v>
      </c>
      <c r="F167" s="63"/>
      <c r="G167" s="63"/>
      <c r="H167" s="63"/>
      <c r="I167" s="63"/>
      <c r="J167" s="63"/>
      <c r="K167" s="63"/>
      <c r="M167" s="63"/>
      <c r="N167" s="63"/>
      <c r="O167" s="63"/>
      <c r="P167" s="63"/>
      <c r="Q167" s="63"/>
      <c r="R167" s="63"/>
      <c r="S167" s="4">
        <v>58</v>
      </c>
    </row>
    <row r="168" spans="1:19" s="340" customFormat="1" ht="15.95" customHeight="1" x14ac:dyDescent="0.2">
      <c r="A168" s="77"/>
      <c r="B168" s="90" t="s">
        <v>399</v>
      </c>
      <c r="C168" s="102" t="s">
        <v>89</v>
      </c>
      <c r="D168" s="64" t="s">
        <v>90</v>
      </c>
      <c r="E168" s="4">
        <v>59</v>
      </c>
      <c r="F168" s="63"/>
      <c r="G168" s="63"/>
      <c r="H168" s="63"/>
      <c r="I168" s="63"/>
      <c r="J168" s="63"/>
      <c r="K168" s="63"/>
      <c r="M168" s="63"/>
      <c r="N168" s="63"/>
      <c r="O168" s="63"/>
      <c r="P168" s="63"/>
      <c r="Q168" s="63"/>
      <c r="R168" s="63"/>
      <c r="S168" s="4">
        <v>59</v>
      </c>
    </row>
    <row r="169" spans="1:19" s="340" customFormat="1" ht="15.95" customHeight="1" x14ac:dyDescent="0.2">
      <c r="A169" s="77"/>
      <c r="B169" s="90" t="s">
        <v>399</v>
      </c>
      <c r="C169" s="102" t="s">
        <v>829</v>
      </c>
      <c r="D169" s="96" t="s">
        <v>238</v>
      </c>
      <c r="E169" s="4">
        <v>61</v>
      </c>
      <c r="F169" s="63"/>
      <c r="G169" s="63"/>
      <c r="H169" s="63"/>
      <c r="I169" s="63"/>
      <c r="J169" s="63"/>
      <c r="K169" s="63"/>
      <c r="M169" s="63"/>
      <c r="N169" s="63"/>
      <c r="O169" s="63"/>
      <c r="P169" s="63"/>
      <c r="Q169" s="63"/>
      <c r="R169" s="63"/>
      <c r="S169" s="4">
        <v>61</v>
      </c>
    </row>
    <row r="170" spans="1:19" s="340" customFormat="1" ht="15.95" customHeight="1" x14ac:dyDescent="0.2">
      <c r="A170" s="77"/>
      <c r="B170" s="90" t="s">
        <v>399</v>
      </c>
      <c r="C170" s="102" t="s">
        <v>915</v>
      </c>
      <c r="D170" s="64" t="s">
        <v>239</v>
      </c>
      <c r="E170" s="4">
        <v>63</v>
      </c>
      <c r="F170" s="63"/>
      <c r="G170" s="63"/>
      <c r="H170" s="63"/>
      <c r="I170" s="63"/>
      <c r="J170" s="63"/>
      <c r="K170" s="63"/>
      <c r="M170" s="63"/>
      <c r="N170" s="63"/>
      <c r="O170" s="63"/>
      <c r="P170" s="63"/>
      <c r="Q170" s="63"/>
      <c r="R170" s="63"/>
      <c r="S170" s="4">
        <v>63</v>
      </c>
    </row>
    <row r="171" spans="1:19" s="340" customFormat="1" ht="15.95" customHeight="1" x14ac:dyDescent="0.2">
      <c r="A171" s="77"/>
      <c r="B171" s="90" t="s">
        <v>399</v>
      </c>
      <c r="C171" s="102" t="s">
        <v>484</v>
      </c>
      <c r="D171" s="64" t="s">
        <v>240</v>
      </c>
      <c r="E171" s="4">
        <v>65</v>
      </c>
      <c r="F171" s="63"/>
      <c r="G171" s="63"/>
      <c r="H171" s="63"/>
      <c r="I171" s="63"/>
      <c r="J171" s="63"/>
      <c r="K171" s="63"/>
      <c r="M171" s="63"/>
      <c r="N171" s="63"/>
      <c r="O171" s="63"/>
      <c r="P171" s="63"/>
      <c r="Q171" s="63"/>
      <c r="R171" s="63"/>
      <c r="S171" s="4">
        <v>65</v>
      </c>
    </row>
    <row r="172" spans="1:19" s="340" customFormat="1" ht="15.95" customHeight="1" x14ac:dyDescent="0.2">
      <c r="A172" s="77"/>
      <c r="B172" s="90" t="s">
        <v>399</v>
      </c>
      <c r="C172" s="102" t="s">
        <v>483</v>
      </c>
      <c r="D172" s="64" t="s">
        <v>237</v>
      </c>
      <c r="E172" s="4">
        <v>68</v>
      </c>
      <c r="F172" s="63"/>
      <c r="G172" s="63"/>
      <c r="H172" s="63"/>
      <c r="I172" s="63"/>
      <c r="J172" s="63"/>
      <c r="K172" s="63"/>
      <c r="M172" s="63"/>
      <c r="N172" s="63"/>
      <c r="O172" s="63"/>
      <c r="P172" s="63"/>
      <c r="Q172" s="63"/>
      <c r="R172" s="63"/>
      <c r="S172" s="4">
        <v>68</v>
      </c>
    </row>
    <row r="173" spans="1:19" s="340" customFormat="1" ht="15.95" customHeight="1" x14ac:dyDescent="0.2">
      <c r="A173" s="77"/>
      <c r="B173" s="90" t="s">
        <v>399</v>
      </c>
      <c r="C173" s="102" t="s">
        <v>485</v>
      </c>
      <c r="D173" s="64" t="s">
        <v>241</v>
      </c>
      <c r="E173" s="4">
        <v>72</v>
      </c>
      <c r="F173" s="63"/>
      <c r="G173" s="63"/>
      <c r="H173" s="63"/>
      <c r="I173" s="63"/>
      <c r="J173" s="63"/>
      <c r="K173" s="63"/>
      <c r="M173" s="63"/>
      <c r="N173" s="63"/>
      <c r="O173" s="63"/>
      <c r="P173" s="63"/>
      <c r="Q173" s="63"/>
      <c r="R173" s="63"/>
      <c r="S173" s="4">
        <v>72</v>
      </c>
    </row>
    <row r="174" spans="1:19" ht="15.95" customHeight="1" x14ac:dyDescent="0.2">
      <c r="A174" s="77"/>
      <c r="B174" s="90" t="s">
        <v>399</v>
      </c>
      <c r="C174" s="99" t="s">
        <v>486</v>
      </c>
      <c r="D174" s="64" t="s">
        <v>242</v>
      </c>
      <c r="E174" s="4">
        <v>73</v>
      </c>
      <c r="F174" s="63"/>
      <c r="G174" s="63"/>
      <c r="H174" s="63"/>
      <c r="I174" s="63"/>
      <c r="J174" s="63"/>
      <c r="K174" s="63"/>
      <c r="M174" s="63"/>
      <c r="N174" s="63"/>
      <c r="O174" s="63"/>
      <c r="P174" s="63"/>
      <c r="Q174" s="63"/>
      <c r="R174" s="63"/>
      <c r="S174" s="4">
        <v>73</v>
      </c>
    </row>
    <row r="175" spans="1:19" ht="15.95" customHeight="1" x14ac:dyDescent="0.2">
      <c r="A175" s="77"/>
      <c r="B175" s="90" t="s">
        <v>399</v>
      </c>
      <c r="C175" s="99" t="s">
        <v>487</v>
      </c>
      <c r="D175" s="64" t="s">
        <v>243</v>
      </c>
      <c r="E175" s="4">
        <v>74</v>
      </c>
      <c r="F175" s="9"/>
      <c r="G175" s="9"/>
      <c r="H175" s="9"/>
      <c r="I175" s="9"/>
      <c r="J175" s="9"/>
      <c r="K175" s="9"/>
      <c r="M175" s="9"/>
      <c r="N175" s="9"/>
      <c r="O175" s="9"/>
      <c r="P175" s="9"/>
      <c r="Q175" s="9"/>
      <c r="R175" s="9"/>
      <c r="S175" s="4">
        <v>74</v>
      </c>
    </row>
    <row r="176" spans="1:19" ht="15.95" customHeight="1" x14ac:dyDescent="0.2">
      <c r="A176" s="77"/>
      <c r="B176" s="90" t="s">
        <v>399</v>
      </c>
      <c r="C176" s="99" t="s">
        <v>91</v>
      </c>
      <c r="D176" s="64" t="s">
        <v>92</v>
      </c>
      <c r="E176" s="4">
        <v>75</v>
      </c>
      <c r="F176" s="9"/>
      <c r="G176" s="9"/>
      <c r="H176" s="9"/>
      <c r="I176" s="9"/>
      <c r="J176" s="9"/>
      <c r="K176" s="9"/>
      <c r="M176" s="9"/>
      <c r="N176" s="9"/>
      <c r="O176" s="9"/>
      <c r="P176" s="9"/>
      <c r="Q176" s="9"/>
      <c r="R176" s="9"/>
      <c r="S176" s="4">
        <v>75</v>
      </c>
    </row>
    <row r="177" spans="1:19" ht="15.95" customHeight="1" x14ac:dyDescent="0.2">
      <c r="A177" s="77"/>
      <c r="B177" s="90" t="s">
        <v>399</v>
      </c>
      <c r="C177" s="99" t="s">
        <v>93</v>
      </c>
      <c r="D177" s="64" t="s">
        <v>94</v>
      </c>
      <c r="E177" s="4">
        <v>76</v>
      </c>
      <c r="F177" s="9"/>
      <c r="G177" s="9"/>
      <c r="H177" s="9"/>
      <c r="I177" s="9"/>
      <c r="J177" s="9"/>
      <c r="K177" s="9"/>
      <c r="M177" s="9"/>
      <c r="N177" s="9"/>
      <c r="O177" s="9"/>
      <c r="P177" s="9"/>
      <c r="Q177" s="9"/>
      <c r="R177" s="9"/>
      <c r="S177" s="4">
        <v>76</v>
      </c>
    </row>
    <row r="178" spans="1:19" ht="35.1" customHeight="1" thickBot="1" x14ac:dyDescent="0.25">
      <c r="A178" s="77"/>
      <c r="B178" s="113" t="s">
        <v>403</v>
      </c>
      <c r="C178" s="108"/>
      <c r="D178" s="109" t="s">
        <v>1021</v>
      </c>
      <c r="E178" s="8"/>
      <c r="F178" s="315">
        <f t="shared" ref="F178:K178" si="16">SUM(F179,F196)</f>
        <v>0</v>
      </c>
      <c r="G178" s="315">
        <f t="shared" si="16"/>
        <v>0</v>
      </c>
      <c r="H178" s="315">
        <f t="shared" si="16"/>
        <v>0</v>
      </c>
      <c r="I178" s="315">
        <f t="shared" si="16"/>
        <v>0</v>
      </c>
      <c r="J178" s="315">
        <f t="shared" si="16"/>
        <v>0</v>
      </c>
      <c r="K178" s="315">
        <f t="shared" si="16"/>
        <v>0</v>
      </c>
      <c r="M178" s="315">
        <f t="shared" ref="M178:R178" si="17">SUM(M179,M196)</f>
        <v>0</v>
      </c>
      <c r="N178" s="315">
        <f t="shared" si="17"/>
        <v>0</v>
      </c>
      <c r="O178" s="315">
        <f t="shared" si="17"/>
        <v>0</v>
      </c>
      <c r="P178" s="315">
        <f t="shared" si="17"/>
        <v>0</v>
      </c>
      <c r="Q178" s="315">
        <f t="shared" si="17"/>
        <v>0</v>
      </c>
      <c r="R178" s="315">
        <f t="shared" si="17"/>
        <v>0</v>
      </c>
      <c r="S178" s="8"/>
    </row>
    <row r="179" spans="1:19" ht="35.1" customHeight="1" thickTop="1" thickBot="1" x14ac:dyDescent="0.25">
      <c r="A179" s="77"/>
      <c r="B179" s="110" t="s">
        <v>400</v>
      </c>
      <c r="C179" s="115"/>
      <c r="D179" s="116" t="s">
        <v>1060</v>
      </c>
      <c r="E179" s="4"/>
      <c r="F179" s="315">
        <f t="shared" ref="F179:K179" si="18">SUM(F180:F195)</f>
        <v>0</v>
      </c>
      <c r="G179" s="315">
        <f t="shared" si="18"/>
        <v>0</v>
      </c>
      <c r="H179" s="315">
        <f t="shared" si="18"/>
        <v>0</v>
      </c>
      <c r="I179" s="315">
        <f t="shared" si="18"/>
        <v>0</v>
      </c>
      <c r="J179" s="315">
        <f t="shared" si="18"/>
        <v>0</v>
      </c>
      <c r="K179" s="315">
        <f t="shared" si="18"/>
        <v>0</v>
      </c>
      <c r="M179" s="315">
        <f t="shared" ref="M179:R179" si="19">SUM(M180:M195)</f>
        <v>0</v>
      </c>
      <c r="N179" s="315">
        <f t="shared" si="19"/>
        <v>0</v>
      </c>
      <c r="O179" s="315">
        <f t="shared" si="19"/>
        <v>0</v>
      </c>
      <c r="P179" s="315">
        <f t="shared" si="19"/>
        <v>0</v>
      </c>
      <c r="Q179" s="315">
        <f t="shared" si="19"/>
        <v>0</v>
      </c>
      <c r="R179" s="315">
        <f t="shared" si="19"/>
        <v>0</v>
      </c>
      <c r="S179" s="4"/>
    </row>
    <row r="180" spans="1:19" ht="15.95" customHeight="1" thickTop="1" x14ac:dyDescent="0.2">
      <c r="A180" s="77"/>
      <c r="B180" s="90" t="s">
        <v>400</v>
      </c>
      <c r="C180" s="168" t="s">
        <v>492</v>
      </c>
      <c r="D180" s="64" t="s">
        <v>252</v>
      </c>
      <c r="E180" s="4">
        <v>37</v>
      </c>
      <c r="F180" s="63"/>
      <c r="G180" s="63"/>
      <c r="H180" s="63"/>
      <c r="I180" s="63"/>
      <c r="J180" s="63"/>
      <c r="K180" s="63"/>
      <c r="M180" s="63"/>
      <c r="N180" s="63"/>
      <c r="O180" s="63"/>
      <c r="P180" s="63"/>
      <c r="Q180" s="63"/>
      <c r="R180" s="63"/>
      <c r="S180" s="4">
        <v>37</v>
      </c>
    </row>
    <row r="181" spans="1:19" ht="15.95" customHeight="1" x14ac:dyDescent="0.2">
      <c r="A181" s="77"/>
      <c r="B181" s="90" t="s">
        <v>400</v>
      </c>
      <c r="C181" s="101" t="s">
        <v>493</v>
      </c>
      <c r="D181" s="64" t="s">
        <v>253</v>
      </c>
      <c r="E181" s="4">
        <v>38</v>
      </c>
      <c r="F181" s="63"/>
      <c r="G181" s="63"/>
      <c r="H181" s="63"/>
      <c r="I181" s="63"/>
      <c r="J181" s="63"/>
      <c r="K181" s="63"/>
      <c r="M181" s="63"/>
      <c r="N181" s="63"/>
      <c r="O181" s="63"/>
      <c r="P181" s="63"/>
      <c r="Q181" s="63"/>
      <c r="R181" s="63"/>
      <c r="S181" s="4">
        <v>38</v>
      </c>
    </row>
    <row r="182" spans="1:19" s="340" customFormat="1" ht="15.95" customHeight="1" x14ac:dyDescent="0.2">
      <c r="A182" s="77"/>
      <c r="B182" s="90" t="s">
        <v>400</v>
      </c>
      <c r="C182" s="168" t="s">
        <v>335</v>
      </c>
      <c r="D182" s="64" t="s">
        <v>244</v>
      </c>
      <c r="E182" s="4">
        <v>172</v>
      </c>
      <c r="F182" s="63"/>
      <c r="G182" s="63"/>
      <c r="H182" s="63"/>
      <c r="I182" s="63"/>
      <c r="J182" s="63"/>
      <c r="K182" s="63"/>
      <c r="M182" s="63"/>
      <c r="N182" s="63"/>
      <c r="O182" s="63"/>
      <c r="P182" s="63"/>
      <c r="Q182" s="63"/>
      <c r="R182" s="63"/>
      <c r="S182" s="4">
        <v>172</v>
      </c>
    </row>
    <row r="183" spans="1:19" s="340" customFormat="1" ht="15.95" customHeight="1" x14ac:dyDescent="0.2">
      <c r="A183" s="77"/>
      <c r="B183" s="90" t="s">
        <v>400</v>
      </c>
      <c r="C183" s="168" t="s">
        <v>494</v>
      </c>
      <c r="D183" s="64" t="s">
        <v>254</v>
      </c>
      <c r="E183" s="4">
        <v>40</v>
      </c>
      <c r="F183" s="63"/>
      <c r="G183" s="63"/>
      <c r="H183" s="63"/>
      <c r="I183" s="63"/>
      <c r="J183" s="63"/>
      <c r="K183" s="63"/>
      <c r="M183" s="63"/>
      <c r="N183" s="63"/>
      <c r="O183" s="63"/>
      <c r="P183" s="63"/>
      <c r="Q183" s="63"/>
      <c r="R183" s="63"/>
      <c r="S183" s="4">
        <v>40</v>
      </c>
    </row>
    <row r="184" spans="1:19" s="340" customFormat="1" ht="15.95" customHeight="1" x14ac:dyDescent="0.2">
      <c r="A184" s="77"/>
      <c r="B184" s="90" t="s">
        <v>400</v>
      </c>
      <c r="C184" s="168" t="s">
        <v>488</v>
      </c>
      <c r="D184" s="64" t="s">
        <v>245</v>
      </c>
      <c r="E184" s="4">
        <v>181</v>
      </c>
      <c r="F184" s="63"/>
      <c r="G184" s="63"/>
      <c r="H184" s="63"/>
      <c r="I184" s="63"/>
      <c r="J184" s="63"/>
      <c r="K184" s="63"/>
      <c r="M184" s="63"/>
      <c r="N184" s="63"/>
      <c r="O184" s="63"/>
      <c r="P184" s="63"/>
      <c r="Q184" s="63"/>
      <c r="R184" s="63"/>
      <c r="S184" s="4">
        <v>181</v>
      </c>
    </row>
    <row r="185" spans="1:19" s="340" customFormat="1" ht="15.95" customHeight="1" x14ac:dyDescent="0.2">
      <c r="A185" s="77"/>
      <c r="B185" s="90" t="s">
        <v>400</v>
      </c>
      <c r="C185" s="102" t="s">
        <v>96</v>
      </c>
      <c r="D185" s="64" t="s">
        <v>97</v>
      </c>
      <c r="E185" s="4">
        <v>183</v>
      </c>
      <c r="F185" s="63"/>
      <c r="G185" s="63"/>
      <c r="H185" s="63"/>
      <c r="I185" s="63"/>
      <c r="J185" s="63"/>
      <c r="K185" s="63"/>
      <c r="M185" s="63"/>
      <c r="N185" s="63"/>
      <c r="O185" s="63"/>
      <c r="P185" s="63"/>
      <c r="Q185" s="63"/>
      <c r="R185" s="63"/>
      <c r="S185" s="4">
        <v>183</v>
      </c>
    </row>
    <row r="186" spans="1:19" s="340" customFormat="1" ht="15.95" customHeight="1" x14ac:dyDescent="0.2">
      <c r="A186" s="77"/>
      <c r="B186" s="90" t="s">
        <v>400</v>
      </c>
      <c r="C186" s="168" t="s">
        <v>830</v>
      </c>
      <c r="D186" s="96" t="s">
        <v>251</v>
      </c>
      <c r="E186" s="4">
        <v>185</v>
      </c>
      <c r="F186" s="63"/>
      <c r="G186" s="63"/>
      <c r="H186" s="63"/>
      <c r="I186" s="63"/>
      <c r="J186" s="63"/>
      <c r="K186" s="63"/>
      <c r="M186" s="63"/>
      <c r="N186" s="63"/>
      <c r="O186" s="63"/>
      <c r="P186" s="63"/>
      <c r="Q186" s="63"/>
      <c r="R186" s="63"/>
      <c r="S186" s="4">
        <v>185</v>
      </c>
    </row>
    <row r="187" spans="1:19" s="340" customFormat="1" ht="15.95" customHeight="1" x14ac:dyDescent="0.2">
      <c r="A187" s="77"/>
      <c r="B187" s="90" t="s">
        <v>400</v>
      </c>
      <c r="C187" s="168" t="s">
        <v>495</v>
      </c>
      <c r="D187" s="64" t="s">
        <v>255</v>
      </c>
      <c r="E187" s="4">
        <v>186</v>
      </c>
      <c r="F187" s="63"/>
      <c r="G187" s="63"/>
      <c r="H187" s="63"/>
      <c r="I187" s="63"/>
      <c r="J187" s="63"/>
      <c r="K187" s="63"/>
      <c r="M187" s="63"/>
      <c r="N187" s="63"/>
      <c r="O187" s="63"/>
      <c r="P187" s="63"/>
      <c r="Q187" s="63"/>
      <c r="R187" s="63"/>
      <c r="S187" s="4">
        <v>186</v>
      </c>
    </row>
    <row r="188" spans="1:19" s="340" customFormat="1" ht="15.95" customHeight="1" x14ac:dyDescent="0.2">
      <c r="A188" s="77"/>
      <c r="B188" s="90" t="s">
        <v>400</v>
      </c>
      <c r="C188" s="168" t="s">
        <v>490</v>
      </c>
      <c r="D188" s="64" t="s">
        <v>248</v>
      </c>
      <c r="E188" s="4">
        <v>188</v>
      </c>
      <c r="F188" s="63"/>
      <c r="G188" s="63"/>
      <c r="H188" s="63"/>
      <c r="I188" s="63"/>
      <c r="J188" s="63"/>
      <c r="K188" s="63"/>
      <c r="M188" s="63"/>
      <c r="N188" s="63"/>
      <c r="O188" s="63"/>
      <c r="P188" s="63"/>
      <c r="Q188" s="63"/>
      <c r="R188" s="63"/>
      <c r="S188" s="4">
        <v>188</v>
      </c>
    </row>
    <row r="189" spans="1:19" s="340" customFormat="1" ht="15.95" customHeight="1" x14ac:dyDescent="0.2">
      <c r="A189" s="77"/>
      <c r="B189" s="90" t="s">
        <v>400</v>
      </c>
      <c r="C189" s="168" t="s">
        <v>489</v>
      </c>
      <c r="D189" s="64" t="s">
        <v>246</v>
      </c>
      <c r="E189" s="4">
        <v>189</v>
      </c>
      <c r="F189" s="63"/>
      <c r="G189" s="63"/>
      <c r="H189" s="63"/>
      <c r="I189" s="63"/>
      <c r="J189" s="63"/>
      <c r="K189" s="63"/>
      <c r="M189" s="63"/>
      <c r="N189" s="63"/>
      <c r="O189" s="63"/>
      <c r="P189" s="63"/>
      <c r="Q189" s="63"/>
      <c r="R189" s="63"/>
      <c r="S189" s="4">
        <v>189</v>
      </c>
    </row>
    <row r="190" spans="1:19" s="340" customFormat="1" ht="15.95" customHeight="1" x14ac:dyDescent="0.2">
      <c r="A190" s="77"/>
      <c r="B190" s="90" t="s">
        <v>400</v>
      </c>
      <c r="C190" s="168" t="s">
        <v>344</v>
      </c>
      <c r="D190" s="64" t="s">
        <v>256</v>
      </c>
      <c r="E190" s="4">
        <v>193</v>
      </c>
      <c r="F190" s="63"/>
      <c r="G190" s="63"/>
      <c r="H190" s="63"/>
      <c r="I190" s="63"/>
      <c r="J190" s="63"/>
      <c r="K190" s="63"/>
      <c r="M190" s="63"/>
      <c r="N190" s="63"/>
      <c r="O190" s="63"/>
      <c r="P190" s="63"/>
      <c r="Q190" s="63"/>
      <c r="R190" s="63"/>
      <c r="S190" s="4">
        <v>193</v>
      </c>
    </row>
    <row r="191" spans="1:19" s="340" customFormat="1" ht="15.95" customHeight="1" x14ac:dyDescent="0.2">
      <c r="A191" s="77"/>
      <c r="B191" s="90" t="s">
        <v>400</v>
      </c>
      <c r="C191" s="168" t="s">
        <v>831</v>
      </c>
      <c r="D191" s="96" t="s">
        <v>247</v>
      </c>
      <c r="E191" s="4">
        <v>201</v>
      </c>
      <c r="F191" s="63"/>
      <c r="G191" s="63"/>
      <c r="H191" s="63"/>
      <c r="I191" s="63"/>
      <c r="J191" s="63"/>
      <c r="K191" s="63"/>
      <c r="M191" s="63"/>
      <c r="N191" s="63"/>
      <c r="O191" s="63"/>
      <c r="P191" s="63"/>
      <c r="Q191" s="63"/>
      <c r="R191" s="63"/>
      <c r="S191" s="4">
        <v>201</v>
      </c>
    </row>
    <row r="192" spans="1:19" s="340" customFormat="1" ht="15.95" customHeight="1" x14ac:dyDescent="0.2">
      <c r="A192" s="77"/>
      <c r="B192" s="90" t="s">
        <v>400</v>
      </c>
      <c r="C192" s="168" t="s">
        <v>923</v>
      </c>
      <c r="D192" s="96" t="s">
        <v>257</v>
      </c>
      <c r="E192" s="4">
        <v>218</v>
      </c>
      <c r="F192" s="63"/>
      <c r="G192" s="63"/>
      <c r="H192" s="63"/>
      <c r="I192" s="63"/>
      <c r="J192" s="63"/>
      <c r="K192" s="63"/>
      <c r="M192" s="63"/>
      <c r="N192" s="63"/>
      <c r="O192" s="63"/>
      <c r="P192" s="63"/>
      <c r="Q192" s="63"/>
      <c r="R192" s="63"/>
      <c r="S192" s="4">
        <v>218</v>
      </c>
    </row>
    <row r="193" spans="1:19" s="340" customFormat="1" ht="15.95" customHeight="1" x14ac:dyDescent="0.2">
      <c r="A193" s="77"/>
      <c r="B193" s="90" t="s">
        <v>400</v>
      </c>
      <c r="C193" s="168" t="s">
        <v>491</v>
      </c>
      <c r="D193" s="64" t="s">
        <v>249</v>
      </c>
      <c r="E193" s="4">
        <v>204</v>
      </c>
      <c r="F193" s="63"/>
      <c r="G193" s="63"/>
      <c r="H193" s="63"/>
      <c r="I193" s="63"/>
      <c r="J193" s="63"/>
      <c r="K193" s="63"/>
      <c r="M193" s="63"/>
      <c r="N193" s="63"/>
      <c r="O193" s="63"/>
      <c r="P193" s="63"/>
      <c r="Q193" s="63"/>
      <c r="R193" s="63"/>
      <c r="S193" s="4">
        <v>204</v>
      </c>
    </row>
    <row r="194" spans="1:19" s="340" customFormat="1" ht="15.95" customHeight="1" x14ac:dyDescent="0.2">
      <c r="A194" s="77"/>
      <c r="B194" s="90" t="s">
        <v>400</v>
      </c>
      <c r="C194" s="168" t="s">
        <v>832</v>
      </c>
      <c r="D194" s="64" t="s">
        <v>258</v>
      </c>
      <c r="E194" s="4">
        <v>207</v>
      </c>
      <c r="F194" s="63"/>
      <c r="G194" s="63"/>
      <c r="H194" s="63"/>
      <c r="I194" s="63"/>
      <c r="J194" s="63"/>
      <c r="K194" s="63"/>
      <c r="M194" s="63"/>
      <c r="N194" s="63"/>
      <c r="O194" s="63"/>
      <c r="P194" s="63"/>
      <c r="Q194" s="63"/>
      <c r="R194" s="63"/>
      <c r="S194" s="4">
        <v>207</v>
      </c>
    </row>
    <row r="195" spans="1:19" s="340" customFormat="1" ht="15.95" customHeight="1" x14ac:dyDescent="0.2">
      <c r="A195" s="77"/>
      <c r="B195" s="90" t="s">
        <v>400</v>
      </c>
      <c r="C195" s="168" t="s">
        <v>833</v>
      </c>
      <c r="D195" s="96" t="s">
        <v>250</v>
      </c>
      <c r="E195" s="4">
        <v>211</v>
      </c>
      <c r="F195" s="63"/>
      <c r="G195" s="63"/>
      <c r="H195" s="63"/>
      <c r="I195" s="63"/>
      <c r="J195" s="63"/>
      <c r="K195" s="63"/>
      <c r="M195" s="63"/>
      <c r="N195" s="63"/>
      <c r="O195" s="63"/>
      <c r="P195" s="63"/>
      <c r="Q195" s="63"/>
      <c r="R195" s="63"/>
      <c r="S195" s="4">
        <v>211</v>
      </c>
    </row>
    <row r="196" spans="1:19" ht="35.1" customHeight="1" thickBot="1" x14ac:dyDescent="0.25">
      <c r="A196" s="77"/>
      <c r="B196" s="118" t="s">
        <v>408</v>
      </c>
      <c r="C196" s="119"/>
      <c r="D196" s="117" t="s">
        <v>1061</v>
      </c>
      <c r="E196" s="4"/>
      <c r="F196" s="315">
        <f t="shared" ref="F196:K196" si="20">SUM(F197:F229)</f>
        <v>0</v>
      </c>
      <c r="G196" s="315">
        <f t="shared" si="20"/>
        <v>0</v>
      </c>
      <c r="H196" s="315">
        <f t="shared" si="20"/>
        <v>0</v>
      </c>
      <c r="I196" s="315">
        <f t="shared" si="20"/>
        <v>0</v>
      </c>
      <c r="J196" s="315">
        <f t="shared" si="20"/>
        <v>0</v>
      </c>
      <c r="K196" s="315">
        <f t="shared" si="20"/>
        <v>0</v>
      </c>
      <c r="M196" s="315">
        <f t="shared" ref="M196:R196" si="21">SUM(M197:M229)</f>
        <v>0</v>
      </c>
      <c r="N196" s="315">
        <f t="shared" si="21"/>
        <v>0</v>
      </c>
      <c r="O196" s="315">
        <f t="shared" si="21"/>
        <v>0</v>
      </c>
      <c r="P196" s="315">
        <f t="shared" si="21"/>
        <v>0</v>
      </c>
      <c r="Q196" s="315">
        <f t="shared" si="21"/>
        <v>0</v>
      </c>
      <c r="R196" s="315">
        <f t="shared" si="21"/>
        <v>0</v>
      </c>
      <c r="S196" s="4"/>
    </row>
    <row r="197" spans="1:19" ht="15.95" customHeight="1" thickTop="1" x14ac:dyDescent="0.2">
      <c r="A197" s="77"/>
      <c r="B197" s="90" t="s">
        <v>408</v>
      </c>
      <c r="C197" s="102" t="s">
        <v>496</v>
      </c>
      <c r="D197" s="64" t="s">
        <v>259</v>
      </c>
      <c r="E197" s="4">
        <v>171</v>
      </c>
      <c r="F197" s="9"/>
      <c r="G197" s="9"/>
      <c r="H197" s="9"/>
      <c r="I197" s="9"/>
      <c r="J197" s="9"/>
      <c r="K197" s="9"/>
      <c r="M197" s="9"/>
      <c r="N197" s="9"/>
      <c r="O197" s="9"/>
      <c r="P197" s="9"/>
      <c r="Q197" s="9"/>
      <c r="R197" s="9"/>
      <c r="S197" s="4">
        <v>171</v>
      </c>
    </row>
    <row r="198" spans="1:19" s="340" customFormat="1" ht="15.95" customHeight="1" x14ac:dyDescent="0.2">
      <c r="A198" s="77"/>
      <c r="B198" s="90" t="s">
        <v>408</v>
      </c>
      <c r="C198" s="102" t="s">
        <v>497</v>
      </c>
      <c r="D198" s="64" t="s">
        <v>260</v>
      </c>
      <c r="E198" s="4">
        <v>173</v>
      </c>
      <c r="F198" s="9"/>
      <c r="G198" s="9"/>
      <c r="H198" s="9"/>
      <c r="I198" s="9"/>
      <c r="J198" s="9"/>
      <c r="K198" s="9"/>
      <c r="M198" s="9"/>
      <c r="N198" s="9"/>
      <c r="O198" s="9"/>
      <c r="P198" s="9"/>
      <c r="Q198" s="9"/>
      <c r="R198" s="9"/>
      <c r="S198" s="4">
        <v>173</v>
      </c>
    </row>
    <row r="199" spans="1:19" s="340" customFormat="1" ht="15.95" customHeight="1" x14ac:dyDescent="0.2">
      <c r="A199" s="77"/>
      <c r="B199" s="90" t="s">
        <v>408</v>
      </c>
      <c r="C199" s="102" t="s">
        <v>498</v>
      </c>
      <c r="D199" s="64" t="s">
        <v>261</v>
      </c>
      <c r="E199" s="4">
        <v>174</v>
      </c>
      <c r="F199" s="9"/>
      <c r="G199" s="9"/>
      <c r="H199" s="9"/>
      <c r="I199" s="9"/>
      <c r="J199" s="9"/>
      <c r="K199" s="9"/>
      <c r="M199" s="9"/>
      <c r="N199" s="9"/>
      <c r="O199" s="9"/>
      <c r="P199" s="9"/>
      <c r="Q199" s="9"/>
      <c r="R199" s="9"/>
      <c r="S199" s="4">
        <v>174</v>
      </c>
    </row>
    <row r="200" spans="1:19" s="340" customFormat="1" ht="15.95" customHeight="1" x14ac:dyDescent="0.2">
      <c r="A200" s="77"/>
      <c r="B200" s="90" t="s">
        <v>408</v>
      </c>
      <c r="C200" s="102" t="s">
        <v>925</v>
      </c>
      <c r="D200" s="64" t="s">
        <v>262</v>
      </c>
      <c r="E200" s="4">
        <v>176</v>
      </c>
      <c r="F200" s="9"/>
      <c r="G200" s="9"/>
      <c r="H200" s="9"/>
      <c r="I200" s="9"/>
      <c r="J200" s="9"/>
      <c r="K200" s="9"/>
      <c r="M200" s="9"/>
      <c r="N200" s="9"/>
      <c r="O200" s="9"/>
      <c r="P200" s="9"/>
      <c r="Q200" s="9"/>
      <c r="R200" s="9"/>
      <c r="S200" s="4">
        <v>176</v>
      </c>
    </row>
    <row r="201" spans="1:19" s="340" customFormat="1" ht="15.95" customHeight="1" x14ac:dyDescent="0.2">
      <c r="A201" s="77"/>
      <c r="B201" s="90" t="s">
        <v>408</v>
      </c>
      <c r="C201" s="102" t="s">
        <v>99</v>
      </c>
      <c r="D201" s="64" t="s">
        <v>100</v>
      </c>
      <c r="E201" s="4">
        <v>177</v>
      </c>
      <c r="F201" s="9"/>
      <c r="G201" s="9"/>
      <c r="H201" s="9"/>
      <c r="I201" s="9"/>
      <c r="J201" s="9"/>
      <c r="K201" s="9"/>
      <c r="M201" s="9"/>
      <c r="N201" s="9"/>
      <c r="O201" s="9"/>
      <c r="P201" s="9"/>
      <c r="Q201" s="9"/>
      <c r="R201" s="9"/>
      <c r="S201" s="4">
        <v>177</v>
      </c>
    </row>
    <row r="202" spans="1:19" s="340" customFormat="1" ht="15.95" customHeight="1" x14ac:dyDescent="0.2">
      <c r="A202" s="77"/>
      <c r="B202" s="90" t="s">
        <v>408</v>
      </c>
      <c r="C202" s="102" t="s">
        <v>926</v>
      </c>
      <c r="D202" s="64" t="s">
        <v>101</v>
      </c>
      <c r="E202" s="4">
        <v>178</v>
      </c>
      <c r="F202" s="9"/>
      <c r="G202" s="9"/>
      <c r="H202" s="9"/>
      <c r="I202" s="9"/>
      <c r="J202" s="9"/>
      <c r="K202" s="9"/>
      <c r="M202" s="9"/>
      <c r="N202" s="9"/>
      <c r="O202" s="9"/>
      <c r="P202" s="9"/>
      <c r="Q202" s="9"/>
      <c r="R202" s="9"/>
      <c r="S202" s="4">
        <v>178</v>
      </c>
    </row>
    <row r="203" spans="1:19" s="340" customFormat="1" ht="15.95" customHeight="1" x14ac:dyDescent="0.2">
      <c r="A203" s="77"/>
      <c r="B203" s="90" t="s">
        <v>408</v>
      </c>
      <c r="C203" s="102" t="s">
        <v>367</v>
      </c>
      <c r="D203" s="96" t="s">
        <v>102</v>
      </c>
      <c r="E203" s="4">
        <v>179</v>
      </c>
      <c r="F203" s="9"/>
      <c r="G203" s="9"/>
      <c r="H203" s="9"/>
      <c r="I203" s="9"/>
      <c r="J203" s="9"/>
      <c r="K203" s="9"/>
      <c r="M203" s="9"/>
      <c r="N203" s="9"/>
      <c r="O203" s="9"/>
      <c r="P203" s="9"/>
      <c r="Q203" s="9"/>
      <c r="R203" s="9"/>
      <c r="S203" s="4">
        <v>179</v>
      </c>
    </row>
    <row r="204" spans="1:19" s="340" customFormat="1" ht="15.95" customHeight="1" x14ac:dyDescent="0.2">
      <c r="A204" s="77"/>
      <c r="B204" s="90" t="s">
        <v>408</v>
      </c>
      <c r="C204" s="102" t="s">
        <v>103</v>
      </c>
      <c r="D204" s="64" t="s">
        <v>104</v>
      </c>
      <c r="E204" s="4">
        <v>180</v>
      </c>
      <c r="F204" s="9"/>
      <c r="G204" s="9"/>
      <c r="H204" s="9"/>
      <c r="I204" s="9"/>
      <c r="J204" s="9"/>
      <c r="K204" s="9"/>
      <c r="M204" s="9"/>
      <c r="N204" s="9"/>
      <c r="O204" s="9"/>
      <c r="P204" s="9"/>
      <c r="Q204" s="9"/>
      <c r="R204" s="9"/>
      <c r="S204" s="4">
        <v>180</v>
      </c>
    </row>
    <row r="205" spans="1:19" s="442" customFormat="1" ht="15.95" customHeight="1" x14ac:dyDescent="0.2">
      <c r="A205" s="77"/>
      <c r="B205" s="90" t="s">
        <v>408</v>
      </c>
      <c r="C205" s="168" t="s">
        <v>924</v>
      </c>
      <c r="D205" s="64" t="s">
        <v>98</v>
      </c>
      <c r="E205" s="4">
        <v>182</v>
      </c>
      <c r="F205" s="9"/>
      <c r="G205" s="9"/>
      <c r="H205" s="9"/>
      <c r="I205" s="9"/>
      <c r="J205" s="9"/>
      <c r="K205" s="9"/>
      <c r="M205" s="9"/>
      <c r="N205" s="9"/>
      <c r="O205" s="9"/>
      <c r="P205" s="9"/>
      <c r="Q205" s="9"/>
      <c r="R205" s="9"/>
      <c r="S205" s="4">
        <v>182</v>
      </c>
    </row>
    <row r="206" spans="1:19" s="340" customFormat="1" ht="15.95" customHeight="1" x14ac:dyDescent="0.2">
      <c r="A206" s="77"/>
      <c r="B206" s="90" t="s">
        <v>408</v>
      </c>
      <c r="C206" s="102" t="s">
        <v>105</v>
      </c>
      <c r="D206" s="64" t="s">
        <v>106</v>
      </c>
      <c r="E206" s="4">
        <v>184</v>
      </c>
      <c r="F206" s="9"/>
      <c r="G206" s="9"/>
      <c r="H206" s="9"/>
      <c r="I206" s="9"/>
      <c r="J206" s="9"/>
      <c r="K206" s="9"/>
      <c r="M206" s="9"/>
      <c r="N206" s="9"/>
      <c r="O206" s="9"/>
      <c r="P206" s="9"/>
      <c r="Q206" s="9"/>
      <c r="R206" s="9"/>
      <c r="S206" s="4">
        <v>184</v>
      </c>
    </row>
    <row r="207" spans="1:19" s="340" customFormat="1" ht="15.95" customHeight="1" x14ac:dyDescent="0.2">
      <c r="A207" s="77"/>
      <c r="B207" s="90" t="s">
        <v>408</v>
      </c>
      <c r="C207" s="102" t="s">
        <v>499</v>
      </c>
      <c r="D207" s="64" t="s">
        <v>263</v>
      </c>
      <c r="E207" s="4">
        <v>187</v>
      </c>
      <c r="F207" s="9"/>
      <c r="G207" s="9"/>
      <c r="H207" s="9"/>
      <c r="I207" s="9"/>
      <c r="J207" s="9"/>
      <c r="K207" s="9"/>
      <c r="M207" s="9"/>
      <c r="N207" s="9"/>
      <c r="O207" s="9"/>
      <c r="P207" s="9"/>
      <c r="Q207" s="9"/>
      <c r="R207" s="9"/>
      <c r="S207" s="4">
        <v>187</v>
      </c>
    </row>
    <row r="208" spans="1:19" s="340" customFormat="1" ht="15.95" customHeight="1" x14ac:dyDescent="0.2">
      <c r="A208" s="77"/>
      <c r="B208" s="90" t="s">
        <v>408</v>
      </c>
      <c r="C208" s="102" t="s">
        <v>500</v>
      </c>
      <c r="D208" s="64" t="s">
        <v>264</v>
      </c>
      <c r="E208" s="4">
        <v>213</v>
      </c>
      <c r="F208" s="9"/>
      <c r="G208" s="9"/>
      <c r="H208" s="9"/>
      <c r="I208" s="9"/>
      <c r="J208" s="9"/>
      <c r="K208" s="9"/>
      <c r="M208" s="9"/>
      <c r="N208" s="9"/>
      <c r="O208" s="9"/>
      <c r="P208" s="9"/>
      <c r="Q208" s="9"/>
      <c r="R208" s="9"/>
      <c r="S208" s="4">
        <v>213</v>
      </c>
    </row>
    <row r="209" spans="1:19" s="340" customFormat="1" ht="15.95" customHeight="1" x14ac:dyDescent="0.2">
      <c r="A209" s="77"/>
      <c r="B209" s="90" t="s">
        <v>408</v>
      </c>
      <c r="C209" s="102" t="s">
        <v>932</v>
      </c>
      <c r="D209" s="64" t="s">
        <v>266</v>
      </c>
      <c r="E209" s="4">
        <v>214</v>
      </c>
      <c r="F209" s="9"/>
      <c r="G209" s="9"/>
      <c r="H209" s="9"/>
      <c r="I209" s="9"/>
      <c r="J209" s="9"/>
      <c r="K209" s="9"/>
      <c r="M209" s="9"/>
      <c r="N209" s="9"/>
      <c r="O209" s="9"/>
      <c r="P209" s="9"/>
      <c r="Q209" s="9"/>
      <c r="R209" s="9"/>
      <c r="S209" s="4">
        <v>214</v>
      </c>
    </row>
    <row r="210" spans="1:19" s="340" customFormat="1" ht="15.95" customHeight="1" x14ac:dyDescent="0.2">
      <c r="A210" s="77"/>
      <c r="B210" s="90" t="s">
        <v>408</v>
      </c>
      <c r="C210" s="102" t="s">
        <v>501</v>
      </c>
      <c r="D210" s="64" t="s">
        <v>265</v>
      </c>
      <c r="E210" s="4">
        <v>190</v>
      </c>
      <c r="F210" s="9"/>
      <c r="G210" s="9"/>
      <c r="H210" s="9"/>
      <c r="I210" s="9"/>
      <c r="J210" s="9"/>
      <c r="K210" s="9"/>
      <c r="M210" s="9"/>
      <c r="N210" s="9"/>
      <c r="O210" s="9"/>
      <c r="P210" s="9"/>
      <c r="Q210" s="9"/>
      <c r="R210" s="9"/>
      <c r="S210" s="4">
        <v>190</v>
      </c>
    </row>
    <row r="211" spans="1:19" s="340" customFormat="1" ht="15.95" customHeight="1" x14ac:dyDescent="0.2">
      <c r="A211" s="77"/>
      <c r="B211" s="90" t="s">
        <v>408</v>
      </c>
      <c r="C211" s="102" t="s">
        <v>927</v>
      </c>
      <c r="D211" s="64" t="s">
        <v>107</v>
      </c>
      <c r="E211" s="4">
        <v>191</v>
      </c>
      <c r="F211" s="9"/>
      <c r="G211" s="9"/>
      <c r="H211" s="9"/>
      <c r="I211" s="9"/>
      <c r="J211" s="9"/>
      <c r="K211" s="9"/>
      <c r="M211" s="9"/>
      <c r="N211" s="9"/>
      <c r="O211" s="9"/>
      <c r="P211" s="9"/>
      <c r="Q211" s="9"/>
      <c r="R211" s="9"/>
      <c r="S211" s="4">
        <v>191</v>
      </c>
    </row>
    <row r="212" spans="1:19" s="340" customFormat="1" ht="15.95" customHeight="1" x14ac:dyDescent="0.2">
      <c r="A212" s="77"/>
      <c r="B212" s="90" t="s">
        <v>408</v>
      </c>
      <c r="C212" s="102" t="s">
        <v>502</v>
      </c>
      <c r="D212" s="64" t="s">
        <v>267</v>
      </c>
      <c r="E212" s="4">
        <v>192</v>
      </c>
      <c r="F212" s="9"/>
      <c r="G212" s="9"/>
      <c r="H212" s="9"/>
      <c r="I212" s="9"/>
      <c r="J212" s="9"/>
      <c r="K212" s="9"/>
      <c r="M212" s="9"/>
      <c r="N212" s="9"/>
      <c r="O212" s="9"/>
      <c r="P212" s="9"/>
      <c r="Q212" s="9"/>
      <c r="R212" s="9"/>
      <c r="S212" s="4">
        <v>192</v>
      </c>
    </row>
    <row r="213" spans="1:19" s="340" customFormat="1" ht="15.95" customHeight="1" x14ac:dyDescent="0.2">
      <c r="A213" s="77"/>
      <c r="B213" s="90" t="s">
        <v>408</v>
      </c>
      <c r="C213" s="102" t="s">
        <v>503</v>
      </c>
      <c r="D213" s="64" t="s">
        <v>268</v>
      </c>
      <c r="E213" s="4">
        <v>194</v>
      </c>
      <c r="F213" s="9"/>
      <c r="G213" s="9"/>
      <c r="H213" s="9"/>
      <c r="I213" s="9"/>
      <c r="J213" s="9"/>
      <c r="K213" s="9"/>
      <c r="M213" s="9"/>
      <c r="N213" s="9"/>
      <c r="O213" s="9"/>
      <c r="P213" s="9"/>
      <c r="Q213" s="9"/>
      <c r="R213" s="9"/>
      <c r="S213" s="4">
        <v>194</v>
      </c>
    </row>
    <row r="214" spans="1:19" s="340" customFormat="1" ht="15.95" customHeight="1" x14ac:dyDescent="0.2">
      <c r="A214" s="77"/>
      <c r="B214" s="90" t="s">
        <v>408</v>
      </c>
      <c r="C214" s="102" t="s">
        <v>368</v>
      </c>
      <c r="D214" s="96" t="s">
        <v>108</v>
      </c>
      <c r="E214" s="4">
        <v>195</v>
      </c>
      <c r="F214" s="9"/>
      <c r="G214" s="9"/>
      <c r="H214" s="9"/>
      <c r="I214" s="9"/>
      <c r="J214" s="9"/>
      <c r="K214" s="9"/>
      <c r="M214" s="9"/>
      <c r="N214" s="9"/>
      <c r="O214" s="9"/>
      <c r="P214" s="9"/>
      <c r="Q214" s="9"/>
      <c r="R214" s="9"/>
      <c r="S214" s="4">
        <v>195</v>
      </c>
    </row>
    <row r="215" spans="1:19" s="340" customFormat="1" ht="15.95" customHeight="1" x14ac:dyDescent="0.2">
      <c r="A215" s="77"/>
      <c r="B215" s="90" t="s">
        <v>408</v>
      </c>
      <c r="C215" s="102" t="s">
        <v>347</v>
      </c>
      <c r="D215" s="64" t="s">
        <v>269</v>
      </c>
      <c r="E215" s="4">
        <v>196</v>
      </c>
      <c r="F215" s="9"/>
      <c r="G215" s="9"/>
      <c r="H215" s="9"/>
      <c r="I215" s="9"/>
      <c r="J215" s="9"/>
      <c r="K215" s="9"/>
      <c r="M215" s="9"/>
      <c r="N215" s="9"/>
      <c r="O215" s="9"/>
      <c r="P215" s="9"/>
      <c r="Q215" s="9"/>
      <c r="R215" s="9"/>
      <c r="S215" s="4">
        <v>196</v>
      </c>
    </row>
    <row r="216" spans="1:19" s="340" customFormat="1" ht="15.95" customHeight="1" x14ac:dyDescent="0.2">
      <c r="A216" s="77"/>
      <c r="B216" s="90" t="s">
        <v>408</v>
      </c>
      <c r="C216" s="102" t="s">
        <v>504</v>
      </c>
      <c r="D216" s="64" t="s">
        <v>270</v>
      </c>
      <c r="E216" s="4">
        <v>197</v>
      </c>
      <c r="F216" s="9"/>
      <c r="G216" s="9"/>
      <c r="H216" s="9"/>
      <c r="I216" s="9"/>
      <c r="J216" s="9"/>
      <c r="K216" s="9"/>
      <c r="M216" s="9"/>
      <c r="N216" s="9"/>
      <c r="O216" s="9"/>
      <c r="P216" s="9"/>
      <c r="Q216" s="9"/>
      <c r="R216" s="9"/>
      <c r="S216" s="4">
        <v>197</v>
      </c>
    </row>
    <row r="217" spans="1:19" s="340" customFormat="1" ht="15.95" customHeight="1" x14ac:dyDescent="0.2">
      <c r="A217" s="77"/>
      <c r="B217" s="90" t="s">
        <v>408</v>
      </c>
      <c r="C217" s="102" t="s">
        <v>505</v>
      </c>
      <c r="D217" s="64" t="s">
        <v>271</v>
      </c>
      <c r="E217" s="4">
        <v>198</v>
      </c>
      <c r="F217" s="9"/>
      <c r="G217" s="9"/>
      <c r="H217" s="9"/>
      <c r="I217" s="9"/>
      <c r="J217" s="9"/>
      <c r="K217" s="9"/>
      <c r="M217" s="9"/>
      <c r="N217" s="9"/>
      <c r="O217" s="9"/>
      <c r="P217" s="9"/>
      <c r="Q217" s="9"/>
      <c r="R217" s="9"/>
      <c r="S217" s="4">
        <v>198</v>
      </c>
    </row>
    <row r="218" spans="1:19" s="340" customFormat="1" ht="15.95" customHeight="1" x14ac:dyDescent="0.2">
      <c r="A218" s="77"/>
      <c r="B218" s="90" t="s">
        <v>408</v>
      </c>
      <c r="C218" s="102" t="s">
        <v>506</v>
      </c>
      <c r="D218" s="64" t="s">
        <v>272</v>
      </c>
      <c r="E218" s="4">
        <v>199</v>
      </c>
      <c r="F218" s="9"/>
      <c r="G218" s="9"/>
      <c r="H218" s="9"/>
      <c r="I218" s="9"/>
      <c r="J218" s="9"/>
      <c r="K218" s="9"/>
      <c r="M218" s="9"/>
      <c r="N218" s="9"/>
      <c r="O218" s="9"/>
      <c r="P218" s="9"/>
      <c r="Q218" s="9"/>
      <c r="R218" s="9"/>
      <c r="S218" s="4">
        <v>199</v>
      </c>
    </row>
    <row r="219" spans="1:19" s="340" customFormat="1" ht="15.95" customHeight="1" x14ac:dyDescent="0.2">
      <c r="A219" s="77"/>
      <c r="B219" s="90" t="s">
        <v>408</v>
      </c>
      <c r="C219" s="102" t="s">
        <v>507</v>
      </c>
      <c r="D219" s="64" t="s">
        <v>273</v>
      </c>
      <c r="E219" s="4">
        <v>202</v>
      </c>
      <c r="F219" s="9"/>
      <c r="G219" s="9"/>
      <c r="H219" s="9"/>
      <c r="I219" s="9"/>
      <c r="J219" s="9"/>
      <c r="K219" s="9"/>
      <c r="M219" s="9"/>
      <c r="N219" s="9"/>
      <c r="O219" s="9"/>
      <c r="P219" s="9"/>
      <c r="Q219" s="9"/>
      <c r="R219" s="9"/>
      <c r="S219" s="4">
        <v>202</v>
      </c>
    </row>
    <row r="220" spans="1:19" ht="15.95" customHeight="1" x14ac:dyDescent="0.2">
      <c r="A220" s="77"/>
      <c r="B220" s="90" t="s">
        <v>408</v>
      </c>
      <c r="C220" s="99" t="s">
        <v>109</v>
      </c>
      <c r="D220" s="64" t="s">
        <v>110</v>
      </c>
      <c r="E220" s="4">
        <v>203</v>
      </c>
      <c r="F220" s="9"/>
      <c r="G220" s="9"/>
      <c r="H220" s="9"/>
      <c r="I220" s="9"/>
      <c r="J220" s="9"/>
      <c r="K220" s="9"/>
      <c r="M220" s="9"/>
      <c r="N220" s="9"/>
      <c r="O220" s="9"/>
      <c r="P220" s="9"/>
      <c r="Q220" s="9"/>
      <c r="R220" s="9"/>
      <c r="S220" s="4">
        <v>203</v>
      </c>
    </row>
    <row r="221" spans="1:19" ht="15.95" customHeight="1" x14ac:dyDescent="0.2">
      <c r="A221" s="77"/>
      <c r="B221" s="90" t="s">
        <v>408</v>
      </c>
      <c r="C221" s="99" t="s">
        <v>111</v>
      </c>
      <c r="D221" s="64" t="s">
        <v>112</v>
      </c>
      <c r="E221" s="4">
        <v>205</v>
      </c>
      <c r="F221" s="9"/>
      <c r="G221" s="9"/>
      <c r="H221" s="9"/>
      <c r="I221" s="9"/>
      <c r="J221" s="9"/>
      <c r="K221" s="9"/>
      <c r="M221" s="9"/>
      <c r="N221" s="9"/>
      <c r="O221" s="9"/>
      <c r="P221" s="9"/>
      <c r="Q221" s="9"/>
      <c r="R221" s="9"/>
      <c r="S221" s="4">
        <v>205</v>
      </c>
    </row>
    <row r="222" spans="1:19" ht="15.95" customHeight="1" x14ac:dyDescent="0.2">
      <c r="A222" s="77"/>
      <c r="B222" s="90" t="s">
        <v>408</v>
      </c>
      <c r="C222" s="99" t="s">
        <v>508</v>
      </c>
      <c r="D222" s="64" t="s">
        <v>274</v>
      </c>
      <c r="E222" s="4">
        <v>206</v>
      </c>
      <c r="F222" s="63"/>
      <c r="G222" s="63"/>
      <c r="H222" s="63"/>
      <c r="I222" s="63"/>
      <c r="J222" s="63"/>
      <c r="K222" s="63"/>
      <c r="M222" s="63"/>
      <c r="N222" s="63"/>
      <c r="O222" s="63"/>
      <c r="P222" s="63"/>
      <c r="Q222" s="63"/>
      <c r="R222" s="63"/>
      <c r="S222" s="4">
        <v>206</v>
      </c>
    </row>
    <row r="223" spans="1:19" ht="15.95" customHeight="1" x14ac:dyDescent="0.2">
      <c r="A223" s="77"/>
      <c r="B223" s="90" t="s">
        <v>408</v>
      </c>
      <c r="C223" s="99" t="s">
        <v>509</v>
      </c>
      <c r="D223" s="64" t="s">
        <v>275</v>
      </c>
      <c r="E223" s="4">
        <v>215</v>
      </c>
      <c r="F223" s="63"/>
      <c r="G223" s="63"/>
      <c r="H223" s="63"/>
      <c r="I223" s="63"/>
      <c r="J223" s="63"/>
      <c r="K223" s="63"/>
      <c r="M223" s="63"/>
      <c r="N223" s="63"/>
      <c r="O223" s="63"/>
      <c r="P223" s="63"/>
      <c r="Q223" s="63"/>
      <c r="R223" s="63"/>
      <c r="S223" s="4">
        <v>215</v>
      </c>
    </row>
    <row r="224" spans="1:19" ht="15.95" customHeight="1" x14ac:dyDescent="0.2">
      <c r="A224" s="77"/>
      <c r="B224" s="90" t="s">
        <v>408</v>
      </c>
      <c r="C224" s="99" t="s">
        <v>394</v>
      </c>
      <c r="D224" s="96" t="s">
        <v>113</v>
      </c>
      <c r="E224" s="4">
        <v>208</v>
      </c>
      <c r="F224" s="9"/>
      <c r="G224" s="9"/>
      <c r="H224" s="9"/>
      <c r="I224" s="9"/>
      <c r="J224" s="9"/>
      <c r="K224" s="9"/>
      <c r="M224" s="9"/>
      <c r="N224" s="9"/>
      <c r="O224" s="9"/>
      <c r="P224" s="9"/>
      <c r="Q224" s="9"/>
      <c r="R224" s="9"/>
      <c r="S224" s="4">
        <v>208</v>
      </c>
    </row>
    <row r="225" spans="1:19" ht="15.95" customHeight="1" x14ac:dyDescent="0.2">
      <c r="A225" s="77"/>
      <c r="B225" s="90" t="s">
        <v>408</v>
      </c>
      <c r="C225" s="99" t="s">
        <v>114</v>
      </c>
      <c r="D225" s="64" t="s">
        <v>115</v>
      </c>
      <c r="E225" s="4">
        <v>209</v>
      </c>
      <c r="F225" s="9"/>
      <c r="G225" s="9"/>
      <c r="H225" s="9"/>
      <c r="I225" s="9"/>
      <c r="J225" s="9"/>
      <c r="K225" s="9"/>
      <c r="M225" s="9"/>
      <c r="N225" s="9"/>
      <c r="O225" s="9"/>
      <c r="P225" s="9"/>
      <c r="Q225" s="9"/>
      <c r="R225" s="9"/>
      <c r="S225" s="4">
        <v>209</v>
      </c>
    </row>
    <row r="226" spans="1:19" ht="15.95" customHeight="1" x14ac:dyDescent="0.2">
      <c r="A226" s="77"/>
      <c r="B226" s="90" t="s">
        <v>408</v>
      </c>
      <c r="C226" s="99" t="s">
        <v>843</v>
      </c>
      <c r="D226" s="96" t="s">
        <v>276</v>
      </c>
      <c r="E226" s="4">
        <v>231</v>
      </c>
      <c r="F226" s="63"/>
      <c r="G226" s="63"/>
      <c r="H226" s="63"/>
      <c r="I226" s="63"/>
      <c r="J226" s="63"/>
      <c r="K226" s="63"/>
      <c r="M226" s="63"/>
      <c r="N226" s="63"/>
      <c r="O226" s="63"/>
      <c r="P226" s="63"/>
      <c r="Q226" s="63"/>
      <c r="R226" s="63"/>
      <c r="S226" s="4">
        <v>231</v>
      </c>
    </row>
    <row r="227" spans="1:19" ht="15.95" customHeight="1" x14ac:dyDescent="0.2">
      <c r="A227" s="77"/>
      <c r="B227" s="90" t="s">
        <v>408</v>
      </c>
      <c r="C227" s="99" t="s">
        <v>510</v>
      </c>
      <c r="D227" s="64" t="s">
        <v>277</v>
      </c>
      <c r="E227" s="4">
        <v>216</v>
      </c>
      <c r="F227" s="9"/>
      <c r="G227" s="9"/>
      <c r="H227" s="9"/>
      <c r="I227" s="9"/>
      <c r="J227" s="9"/>
      <c r="K227" s="9"/>
      <c r="M227" s="9"/>
      <c r="N227" s="9"/>
      <c r="O227" s="9"/>
      <c r="P227" s="9"/>
      <c r="Q227" s="9"/>
      <c r="R227" s="9"/>
      <c r="S227" s="4">
        <v>216</v>
      </c>
    </row>
    <row r="228" spans="1:19" ht="15.95" customHeight="1" x14ac:dyDescent="0.2">
      <c r="A228" s="77"/>
      <c r="B228" s="90" t="s">
        <v>408</v>
      </c>
      <c r="C228" s="99" t="s">
        <v>511</v>
      </c>
      <c r="D228" s="64" t="s">
        <v>278</v>
      </c>
      <c r="E228" s="4">
        <v>217</v>
      </c>
      <c r="F228" s="9"/>
      <c r="G228" s="9"/>
      <c r="H228" s="9"/>
      <c r="I228" s="9"/>
      <c r="J228" s="9"/>
      <c r="K228" s="9"/>
      <c r="M228" s="9"/>
      <c r="N228" s="9"/>
      <c r="O228" s="9"/>
      <c r="P228" s="9"/>
      <c r="Q228" s="9"/>
      <c r="R228" s="9"/>
      <c r="S228" s="4">
        <v>217</v>
      </c>
    </row>
    <row r="229" spans="1:19" ht="15.95" customHeight="1" x14ac:dyDescent="0.2">
      <c r="A229" s="77"/>
      <c r="B229" s="90" t="s">
        <v>408</v>
      </c>
      <c r="C229" s="99" t="s">
        <v>512</v>
      </c>
      <c r="D229" s="64" t="s">
        <v>279</v>
      </c>
      <c r="E229" s="4">
        <v>212</v>
      </c>
      <c r="F229" s="63"/>
      <c r="G229" s="63"/>
      <c r="H229" s="63"/>
      <c r="I229" s="63"/>
      <c r="J229" s="63"/>
      <c r="K229" s="63"/>
      <c r="M229" s="63"/>
      <c r="N229" s="63"/>
      <c r="O229" s="63"/>
      <c r="P229" s="63"/>
      <c r="Q229" s="63"/>
      <c r="R229" s="63"/>
      <c r="S229" s="4">
        <v>212</v>
      </c>
    </row>
    <row r="230" spans="1:19" ht="35.1" customHeight="1" thickBot="1" x14ac:dyDescent="0.25">
      <c r="A230" s="77"/>
      <c r="B230" s="113" t="s">
        <v>1023</v>
      </c>
      <c r="C230" s="114"/>
      <c r="D230" s="109" t="s">
        <v>1022</v>
      </c>
      <c r="E230" s="8"/>
      <c r="F230" s="315">
        <f t="shared" ref="F230:K230" si="22">SUM(F231:F263)</f>
        <v>0</v>
      </c>
      <c r="G230" s="315">
        <f t="shared" si="22"/>
        <v>0</v>
      </c>
      <c r="H230" s="315">
        <f t="shared" si="22"/>
        <v>0</v>
      </c>
      <c r="I230" s="315">
        <f t="shared" si="22"/>
        <v>0</v>
      </c>
      <c r="J230" s="315">
        <f t="shared" si="22"/>
        <v>0</v>
      </c>
      <c r="K230" s="315">
        <f t="shared" si="22"/>
        <v>0</v>
      </c>
      <c r="M230" s="315">
        <f t="shared" ref="M230:R230" si="23">SUM(M231:M263)</f>
        <v>0</v>
      </c>
      <c r="N230" s="315">
        <f t="shared" si="23"/>
        <v>0</v>
      </c>
      <c r="O230" s="315">
        <f t="shared" si="23"/>
        <v>0</v>
      </c>
      <c r="P230" s="315">
        <f t="shared" si="23"/>
        <v>0</v>
      </c>
      <c r="Q230" s="315">
        <f t="shared" si="23"/>
        <v>0</v>
      </c>
      <c r="R230" s="315">
        <f t="shared" si="23"/>
        <v>0</v>
      </c>
      <c r="S230" s="8"/>
    </row>
    <row r="231" spans="1:19" ht="15.95" customHeight="1" thickTop="1" x14ac:dyDescent="0.2">
      <c r="A231" s="77"/>
      <c r="B231" s="90" t="s">
        <v>1023</v>
      </c>
      <c r="C231" s="102" t="s">
        <v>282</v>
      </c>
      <c r="D231" s="64" t="s">
        <v>283</v>
      </c>
      <c r="E231" s="4">
        <v>237</v>
      </c>
      <c r="F231" s="9"/>
      <c r="G231" s="9"/>
      <c r="H231" s="9"/>
      <c r="I231" s="9"/>
      <c r="J231" s="9"/>
      <c r="K231" s="9"/>
      <c r="M231" s="9"/>
      <c r="N231" s="9"/>
      <c r="O231" s="9"/>
      <c r="P231" s="9"/>
      <c r="Q231" s="9"/>
      <c r="R231" s="9"/>
      <c r="S231" s="4">
        <v>237</v>
      </c>
    </row>
    <row r="232" spans="1:19" s="340" customFormat="1" ht="15.95" customHeight="1" x14ac:dyDescent="0.2">
      <c r="A232" s="77"/>
      <c r="B232" s="90" t="s">
        <v>528</v>
      </c>
      <c r="C232" s="99" t="s">
        <v>314</v>
      </c>
      <c r="D232" s="64" t="s">
        <v>315</v>
      </c>
      <c r="E232" s="4">
        <v>238</v>
      </c>
      <c r="F232" s="9"/>
      <c r="G232" s="9"/>
      <c r="H232" s="9"/>
      <c r="I232" s="9"/>
      <c r="J232" s="9"/>
      <c r="K232" s="9"/>
      <c r="M232" s="9"/>
      <c r="N232" s="9"/>
      <c r="O232" s="9"/>
      <c r="P232" s="9"/>
      <c r="Q232" s="9"/>
      <c r="R232" s="9"/>
      <c r="S232" s="4">
        <v>238</v>
      </c>
    </row>
    <row r="233" spans="1:19" s="340" customFormat="1" ht="15.95" customHeight="1" x14ac:dyDescent="0.2">
      <c r="A233" s="77"/>
      <c r="B233" s="90" t="s">
        <v>528</v>
      </c>
      <c r="C233" s="99" t="s">
        <v>116</v>
      </c>
      <c r="D233" s="64" t="s">
        <v>117</v>
      </c>
      <c r="E233" s="4">
        <v>224</v>
      </c>
      <c r="F233" s="9"/>
      <c r="G233" s="9"/>
      <c r="H233" s="9"/>
      <c r="I233" s="9"/>
      <c r="J233" s="9"/>
      <c r="K233" s="9"/>
      <c r="M233" s="9"/>
      <c r="N233" s="9"/>
      <c r="O233" s="9"/>
      <c r="P233" s="9"/>
      <c r="Q233" s="9"/>
      <c r="R233" s="9"/>
      <c r="S233" s="4">
        <v>224</v>
      </c>
    </row>
    <row r="234" spans="1:19" s="340" customFormat="1" ht="15.95" customHeight="1" x14ac:dyDescent="0.2">
      <c r="A234" s="77"/>
      <c r="B234" s="90" t="s">
        <v>528</v>
      </c>
      <c r="C234" s="99" t="s">
        <v>316</v>
      </c>
      <c r="D234" s="64" t="s">
        <v>317</v>
      </c>
      <c r="E234" s="4">
        <v>240</v>
      </c>
      <c r="F234" s="9"/>
      <c r="G234" s="9"/>
      <c r="H234" s="9"/>
      <c r="I234" s="9"/>
      <c r="J234" s="9"/>
      <c r="K234" s="9"/>
      <c r="M234" s="9"/>
      <c r="N234" s="9"/>
      <c r="O234" s="9"/>
      <c r="P234" s="9"/>
      <c r="Q234" s="9"/>
      <c r="R234" s="9"/>
      <c r="S234" s="4">
        <v>240</v>
      </c>
    </row>
    <row r="235" spans="1:19" s="340" customFormat="1" ht="15.95" customHeight="1" x14ac:dyDescent="0.2">
      <c r="A235" s="77"/>
      <c r="B235" s="90" t="s">
        <v>528</v>
      </c>
      <c r="C235" s="99" t="s">
        <v>930</v>
      </c>
      <c r="D235" s="281" t="s">
        <v>305</v>
      </c>
      <c r="E235" s="4">
        <v>241</v>
      </c>
      <c r="F235" s="9"/>
      <c r="G235" s="9"/>
      <c r="H235" s="9"/>
      <c r="I235" s="9"/>
      <c r="J235" s="9"/>
      <c r="K235" s="9"/>
      <c r="M235" s="9"/>
      <c r="N235" s="9"/>
      <c r="O235" s="9"/>
      <c r="P235" s="9"/>
      <c r="Q235" s="9"/>
      <c r="R235" s="9"/>
      <c r="S235" s="4">
        <v>241</v>
      </c>
    </row>
    <row r="236" spans="1:19" s="340" customFormat="1" ht="15.95" customHeight="1" x14ac:dyDescent="0.2">
      <c r="A236" s="77"/>
      <c r="B236" s="90" t="s">
        <v>528</v>
      </c>
      <c r="C236" s="99" t="s">
        <v>294</v>
      </c>
      <c r="D236" s="64" t="s">
        <v>295</v>
      </c>
      <c r="E236" s="4">
        <v>242</v>
      </c>
      <c r="F236" s="9"/>
      <c r="G236" s="9"/>
      <c r="H236" s="9"/>
      <c r="I236" s="9"/>
      <c r="J236" s="9"/>
      <c r="K236" s="9"/>
      <c r="M236" s="9"/>
      <c r="N236" s="9"/>
      <c r="O236" s="9"/>
      <c r="P236" s="9"/>
      <c r="Q236" s="9"/>
      <c r="R236" s="9"/>
      <c r="S236" s="4">
        <v>242</v>
      </c>
    </row>
    <row r="237" spans="1:19" s="340" customFormat="1" ht="15.95" customHeight="1" x14ac:dyDescent="0.2">
      <c r="A237" s="77"/>
      <c r="B237" s="90" t="s">
        <v>528</v>
      </c>
      <c r="C237" s="99" t="s">
        <v>834</v>
      </c>
      <c r="D237" s="96" t="s">
        <v>301</v>
      </c>
      <c r="E237" s="4">
        <v>243</v>
      </c>
      <c r="F237" s="9"/>
      <c r="G237" s="9"/>
      <c r="H237" s="9"/>
      <c r="I237" s="9"/>
      <c r="J237" s="9"/>
      <c r="K237" s="9"/>
      <c r="M237" s="9"/>
      <c r="N237" s="9"/>
      <c r="O237" s="9"/>
      <c r="P237" s="9"/>
      <c r="Q237" s="9"/>
      <c r="R237" s="9"/>
      <c r="S237" s="4">
        <v>243</v>
      </c>
    </row>
    <row r="238" spans="1:19" s="340" customFormat="1" ht="15.95" customHeight="1" x14ac:dyDescent="0.2">
      <c r="A238" s="77"/>
      <c r="B238" s="90" t="s">
        <v>528</v>
      </c>
      <c r="C238" s="99" t="s">
        <v>931</v>
      </c>
      <c r="D238" s="96" t="s">
        <v>320</v>
      </c>
      <c r="E238" s="4">
        <v>244</v>
      </c>
      <c r="F238" s="9"/>
      <c r="G238" s="9"/>
      <c r="H238" s="9"/>
      <c r="I238" s="9"/>
      <c r="J238" s="9"/>
      <c r="K238" s="9"/>
      <c r="M238" s="9"/>
      <c r="N238" s="9"/>
      <c r="O238" s="9"/>
      <c r="P238" s="9"/>
      <c r="Q238" s="9"/>
      <c r="R238" s="9"/>
      <c r="S238" s="4">
        <v>244</v>
      </c>
    </row>
    <row r="239" spans="1:19" s="340" customFormat="1" ht="15.95" customHeight="1" x14ac:dyDescent="0.2">
      <c r="A239" s="77"/>
      <c r="B239" s="90" t="s">
        <v>528</v>
      </c>
      <c r="C239" s="99" t="s">
        <v>849</v>
      </c>
      <c r="D239" s="96" t="s">
        <v>296</v>
      </c>
      <c r="E239" s="4">
        <v>245</v>
      </c>
      <c r="F239" s="9"/>
      <c r="G239" s="9"/>
      <c r="H239" s="9"/>
      <c r="I239" s="9"/>
      <c r="J239" s="9"/>
      <c r="K239" s="9"/>
      <c r="M239" s="9"/>
      <c r="N239" s="9"/>
      <c r="O239" s="9"/>
      <c r="P239" s="9"/>
      <c r="Q239" s="9"/>
      <c r="R239" s="9"/>
      <c r="S239" s="4">
        <v>245</v>
      </c>
    </row>
    <row r="240" spans="1:19" s="340" customFormat="1" ht="15.95" customHeight="1" x14ac:dyDescent="0.2">
      <c r="A240" s="77"/>
      <c r="B240" s="90" t="s">
        <v>528</v>
      </c>
      <c r="C240" s="99" t="s">
        <v>284</v>
      </c>
      <c r="D240" s="64" t="s">
        <v>285</v>
      </c>
      <c r="E240" s="4">
        <v>246</v>
      </c>
      <c r="F240" s="9"/>
      <c r="G240" s="9"/>
      <c r="H240" s="9"/>
      <c r="I240" s="9"/>
      <c r="J240" s="9"/>
      <c r="K240" s="9"/>
      <c r="M240" s="9"/>
      <c r="N240" s="9"/>
      <c r="O240" s="9"/>
      <c r="P240" s="9"/>
      <c r="Q240" s="9"/>
      <c r="R240" s="9"/>
      <c r="S240" s="4">
        <v>246</v>
      </c>
    </row>
    <row r="241" spans="1:19" s="340" customFormat="1" ht="15.95" customHeight="1" x14ac:dyDescent="0.2">
      <c r="A241" s="77"/>
      <c r="B241" s="90" t="s">
        <v>528</v>
      </c>
      <c r="C241" s="99" t="s">
        <v>836</v>
      </c>
      <c r="D241" s="64" t="s">
        <v>291</v>
      </c>
      <c r="E241" s="4">
        <v>247</v>
      </c>
      <c r="F241" s="9"/>
      <c r="G241" s="9"/>
      <c r="H241" s="9"/>
      <c r="I241" s="9"/>
      <c r="J241" s="9"/>
      <c r="K241" s="9"/>
      <c r="M241" s="9"/>
      <c r="N241" s="9"/>
      <c r="O241" s="9"/>
      <c r="P241" s="9"/>
      <c r="Q241" s="9"/>
      <c r="R241" s="9"/>
      <c r="S241" s="4">
        <v>247</v>
      </c>
    </row>
    <row r="242" spans="1:19" s="340" customFormat="1" ht="15.95" customHeight="1" x14ac:dyDescent="0.2">
      <c r="A242" s="77"/>
      <c r="B242" s="90" t="s">
        <v>528</v>
      </c>
      <c r="C242" s="99" t="s">
        <v>297</v>
      </c>
      <c r="D242" s="64" t="s">
        <v>298</v>
      </c>
      <c r="E242" s="4">
        <v>248</v>
      </c>
      <c r="F242" s="9"/>
      <c r="G242" s="9"/>
      <c r="H242" s="9"/>
      <c r="I242" s="9"/>
      <c r="J242" s="9"/>
      <c r="K242" s="9"/>
      <c r="M242" s="9"/>
      <c r="N242" s="9"/>
      <c r="O242" s="9"/>
      <c r="P242" s="9"/>
      <c r="Q242" s="9"/>
      <c r="R242" s="9"/>
      <c r="S242" s="4">
        <v>248</v>
      </c>
    </row>
    <row r="243" spans="1:19" s="340" customFormat="1" ht="15.95" customHeight="1" x14ac:dyDescent="0.2">
      <c r="A243" s="77"/>
      <c r="B243" s="90" t="s">
        <v>528</v>
      </c>
      <c r="C243" s="370" t="s">
        <v>928</v>
      </c>
      <c r="D243" s="96" t="s">
        <v>286</v>
      </c>
      <c r="E243" s="4">
        <v>249</v>
      </c>
      <c r="F243" s="9"/>
      <c r="G243" s="9"/>
      <c r="H243" s="9"/>
      <c r="I243" s="9"/>
      <c r="J243" s="9"/>
      <c r="K243" s="9"/>
      <c r="M243" s="9"/>
      <c r="N243" s="9"/>
      <c r="O243" s="9"/>
      <c r="P243" s="9"/>
      <c r="Q243" s="9"/>
      <c r="R243" s="9"/>
      <c r="S243" s="4">
        <v>249</v>
      </c>
    </row>
    <row r="244" spans="1:19" s="340" customFormat="1" ht="15.95" customHeight="1" x14ac:dyDescent="0.2">
      <c r="A244" s="77"/>
      <c r="B244" s="90" t="s">
        <v>528</v>
      </c>
      <c r="C244" s="99" t="s">
        <v>287</v>
      </c>
      <c r="D244" s="64" t="s">
        <v>288</v>
      </c>
      <c r="E244" s="4">
        <v>275</v>
      </c>
      <c r="F244" s="9"/>
      <c r="G244" s="9"/>
      <c r="H244" s="9"/>
      <c r="I244" s="9"/>
      <c r="J244" s="9"/>
      <c r="K244" s="9"/>
      <c r="M244" s="9"/>
      <c r="N244" s="9"/>
      <c r="O244" s="9"/>
      <c r="P244" s="9"/>
      <c r="Q244" s="9"/>
      <c r="R244" s="9"/>
      <c r="S244" s="4">
        <v>275</v>
      </c>
    </row>
    <row r="245" spans="1:19" s="340" customFormat="1" ht="15.95" customHeight="1" x14ac:dyDescent="0.2">
      <c r="A245" s="77"/>
      <c r="B245" s="90" t="s">
        <v>528</v>
      </c>
      <c r="C245" s="99" t="s">
        <v>299</v>
      </c>
      <c r="D245" s="64" t="s">
        <v>300</v>
      </c>
      <c r="E245" s="4">
        <v>276</v>
      </c>
      <c r="F245" s="9"/>
      <c r="G245" s="9"/>
      <c r="H245" s="9"/>
      <c r="I245" s="9"/>
      <c r="J245" s="9"/>
      <c r="K245" s="9"/>
      <c r="M245" s="9"/>
      <c r="N245" s="9"/>
      <c r="O245" s="9"/>
      <c r="P245" s="9"/>
      <c r="Q245" s="9"/>
      <c r="R245" s="9"/>
      <c r="S245" s="4">
        <v>276</v>
      </c>
    </row>
    <row r="246" spans="1:19" s="340" customFormat="1" ht="15.95" customHeight="1" x14ac:dyDescent="0.2">
      <c r="A246" s="77"/>
      <c r="B246" s="90" t="s">
        <v>528</v>
      </c>
      <c r="C246" s="99" t="s">
        <v>302</v>
      </c>
      <c r="D246" s="64" t="s">
        <v>303</v>
      </c>
      <c r="E246" s="4">
        <v>277</v>
      </c>
      <c r="F246" s="9"/>
      <c r="G246" s="9"/>
      <c r="H246" s="9"/>
      <c r="I246" s="9"/>
      <c r="J246" s="9"/>
      <c r="K246" s="9"/>
      <c r="M246" s="9"/>
      <c r="N246" s="9"/>
      <c r="O246" s="9"/>
      <c r="P246" s="9"/>
      <c r="Q246" s="9"/>
      <c r="R246" s="9"/>
      <c r="S246" s="4">
        <v>277</v>
      </c>
    </row>
    <row r="247" spans="1:19" s="340" customFormat="1" ht="15.95" customHeight="1" x14ac:dyDescent="0.2">
      <c r="A247" s="77"/>
      <c r="B247" s="90" t="s">
        <v>528</v>
      </c>
      <c r="C247" s="99" t="s">
        <v>848</v>
      </c>
      <c r="D247" s="96" t="s">
        <v>304</v>
      </c>
      <c r="E247" s="4">
        <v>278</v>
      </c>
      <c r="F247" s="9"/>
      <c r="G247" s="9"/>
      <c r="H247" s="9"/>
      <c r="I247" s="9"/>
      <c r="J247" s="9"/>
      <c r="K247" s="9"/>
      <c r="M247" s="9"/>
      <c r="N247" s="9"/>
      <c r="O247" s="9"/>
      <c r="P247" s="9"/>
      <c r="Q247" s="9"/>
      <c r="R247" s="9"/>
      <c r="S247" s="4">
        <v>278</v>
      </c>
    </row>
    <row r="248" spans="1:19" s="340" customFormat="1" ht="15.95" customHeight="1" x14ac:dyDescent="0.2">
      <c r="A248" s="77"/>
      <c r="B248" s="90" t="s">
        <v>528</v>
      </c>
      <c r="C248" s="99" t="s">
        <v>369</v>
      </c>
      <c r="D248" s="96" t="s">
        <v>118</v>
      </c>
      <c r="E248" s="4">
        <v>225</v>
      </c>
      <c r="F248" s="9"/>
      <c r="G248" s="9"/>
      <c r="H248" s="9"/>
      <c r="I248" s="9"/>
      <c r="J248" s="9"/>
      <c r="K248" s="9"/>
      <c r="M248" s="9"/>
      <c r="N248" s="9"/>
      <c r="O248" s="9"/>
      <c r="P248" s="9"/>
      <c r="Q248" s="9"/>
      <c r="R248" s="9"/>
      <c r="S248" s="4">
        <v>225</v>
      </c>
    </row>
    <row r="249" spans="1:19" s="340" customFormat="1" ht="15.95" customHeight="1" x14ac:dyDescent="0.2">
      <c r="A249" s="77"/>
      <c r="B249" s="90" t="s">
        <v>528</v>
      </c>
      <c r="C249" s="99" t="s">
        <v>306</v>
      </c>
      <c r="D249" s="64" t="s">
        <v>307</v>
      </c>
      <c r="E249" s="4">
        <v>255</v>
      </c>
      <c r="F249" s="9"/>
      <c r="G249" s="9"/>
      <c r="H249" s="9"/>
      <c r="I249" s="9"/>
      <c r="J249" s="9"/>
      <c r="K249" s="9"/>
      <c r="M249" s="9"/>
      <c r="N249" s="9"/>
      <c r="O249" s="9"/>
      <c r="P249" s="9"/>
      <c r="Q249" s="9"/>
      <c r="R249" s="9"/>
      <c r="S249" s="4">
        <v>255</v>
      </c>
    </row>
    <row r="250" spans="1:19" s="340" customFormat="1" ht="15.95" customHeight="1" x14ac:dyDescent="0.2">
      <c r="A250" s="77"/>
      <c r="B250" s="90" t="s">
        <v>528</v>
      </c>
      <c r="C250" s="99" t="s">
        <v>847</v>
      </c>
      <c r="D250" s="96" t="s">
        <v>309</v>
      </c>
      <c r="E250" s="4">
        <v>256</v>
      </c>
      <c r="F250" s="9"/>
      <c r="G250" s="9"/>
      <c r="H250" s="9"/>
      <c r="I250" s="9"/>
      <c r="J250" s="9"/>
      <c r="K250" s="9"/>
      <c r="M250" s="9"/>
      <c r="N250" s="9"/>
      <c r="O250" s="9"/>
      <c r="P250" s="9"/>
      <c r="Q250" s="9"/>
      <c r="R250" s="9"/>
      <c r="S250" s="4">
        <v>256</v>
      </c>
    </row>
    <row r="251" spans="1:19" s="340" customFormat="1" ht="15.95" customHeight="1" x14ac:dyDescent="0.2">
      <c r="A251" s="77"/>
      <c r="B251" s="90" t="s">
        <v>528</v>
      </c>
      <c r="C251" s="99" t="s">
        <v>292</v>
      </c>
      <c r="D251" s="64" t="s">
        <v>293</v>
      </c>
      <c r="E251" s="4">
        <v>257</v>
      </c>
      <c r="F251" s="9"/>
      <c r="G251" s="9"/>
      <c r="H251" s="9"/>
      <c r="I251" s="9"/>
      <c r="J251" s="9"/>
      <c r="K251" s="9"/>
      <c r="M251" s="9"/>
      <c r="N251" s="9"/>
      <c r="O251" s="9"/>
      <c r="P251" s="9"/>
      <c r="Q251" s="9"/>
      <c r="R251" s="9"/>
      <c r="S251" s="4">
        <v>257</v>
      </c>
    </row>
    <row r="252" spans="1:19" s="340" customFormat="1" ht="15.95" customHeight="1" x14ac:dyDescent="0.2">
      <c r="A252" s="77"/>
      <c r="B252" s="90" t="s">
        <v>528</v>
      </c>
      <c r="C252" s="99" t="s">
        <v>310</v>
      </c>
      <c r="D252" s="64" t="s">
        <v>311</v>
      </c>
      <c r="E252" s="4">
        <v>258</v>
      </c>
      <c r="F252" s="9"/>
      <c r="G252" s="9"/>
      <c r="H252" s="9"/>
      <c r="I252" s="9"/>
      <c r="J252" s="9"/>
      <c r="K252" s="9"/>
      <c r="M252" s="9"/>
      <c r="N252" s="9"/>
      <c r="O252" s="9"/>
      <c r="P252" s="9"/>
      <c r="Q252" s="9"/>
      <c r="R252" s="9"/>
      <c r="S252" s="4">
        <v>258</v>
      </c>
    </row>
    <row r="253" spans="1:19" s="340" customFormat="1" ht="15.95" customHeight="1" x14ac:dyDescent="0.2">
      <c r="A253" s="77"/>
      <c r="B253" s="90" t="s">
        <v>528</v>
      </c>
      <c r="C253" s="99" t="s">
        <v>839</v>
      </c>
      <c r="D253" s="96" t="s">
        <v>312</v>
      </c>
      <c r="E253" s="377">
        <v>235</v>
      </c>
      <c r="F253" s="9"/>
      <c r="G253" s="9"/>
      <c r="H253" s="9"/>
      <c r="I253" s="9"/>
      <c r="J253" s="9"/>
      <c r="K253" s="9"/>
      <c r="M253" s="9"/>
      <c r="N253" s="9"/>
      <c r="O253" s="9"/>
      <c r="P253" s="9"/>
      <c r="Q253" s="9"/>
      <c r="R253" s="9"/>
      <c r="S253" s="377">
        <v>235</v>
      </c>
    </row>
    <row r="254" spans="1:19" s="340" customFormat="1" ht="15.95" customHeight="1" x14ac:dyDescent="0.2">
      <c r="A254" s="77"/>
      <c r="B254" s="90" t="s">
        <v>528</v>
      </c>
      <c r="C254" s="99" t="s">
        <v>846</v>
      </c>
      <c r="D254" s="96" t="s">
        <v>313</v>
      </c>
      <c r="E254" s="4">
        <v>260</v>
      </c>
      <c r="F254" s="9"/>
      <c r="G254" s="9"/>
      <c r="H254" s="9"/>
      <c r="I254" s="9"/>
      <c r="J254" s="9"/>
      <c r="K254" s="9"/>
      <c r="M254" s="9"/>
      <c r="N254" s="9"/>
      <c r="O254" s="9"/>
      <c r="P254" s="9"/>
      <c r="Q254" s="9"/>
      <c r="R254" s="9"/>
      <c r="S254" s="4">
        <v>260</v>
      </c>
    </row>
    <row r="255" spans="1:19" s="340" customFormat="1" ht="15.95" customHeight="1" x14ac:dyDescent="0.2">
      <c r="A255" s="77"/>
      <c r="B255" s="90" t="s">
        <v>528</v>
      </c>
      <c r="C255" s="99" t="s">
        <v>845</v>
      </c>
      <c r="D255" s="96" t="s">
        <v>321</v>
      </c>
      <c r="E255" s="4">
        <v>261</v>
      </c>
      <c r="F255" s="9"/>
      <c r="G255" s="9"/>
      <c r="H255" s="9"/>
      <c r="I255" s="9"/>
      <c r="J255" s="9"/>
      <c r="K255" s="9"/>
      <c r="M255" s="9"/>
      <c r="N255" s="9"/>
      <c r="O255" s="9"/>
      <c r="P255" s="9"/>
      <c r="Q255" s="9"/>
      <c r="R255" s="9"/>
      <c r="S255" s="4">
        <v>261</v>
      </c>
    </row>
    <row r="256" spans="1:19" s="340" customFormat="1" ht="15.95" customHeight="1" x14ac:dyDescent="0.2">
      <c r="A256" s="77"/>
      <c r="B256" s="90" t="s">
        <v>528</v>
      </c>
      <c r="C256" s="99" t="s">
        <v>328</v>
      </c>
      <c r="D256" s="64" t="s">
        <v>329</v>
      </c>
      <c r="E256" s="4">
        <v>262</v>
      </c>
      <c r="F256" s="9"/>
      <c r="G256" s="9"/>
      <c r="H256" s="9"/>
      <c r="I256" s="9"/>
      <c r="J256" s="9"/>
      <c r="K256" s="9"/>
      <c r="M256" s="9"/>
      <c r="N256" s="9"/>
      <c r="O256" s="9"/>
      <c r="P256" s="9"/>
      <c r="Q256" s="9"/>
      <c r="R256" s="9"/>
      <c r="S256" s="4">
        <v>262</v>
      </c>
    </row>
    <row r="257" spans="1:19" s="340" customFormat="1" ht="15.95" customHeight="1" x14ac:dyDescent="0.2">
      <c r="A257" s="77"/>
      <c r="B257" s="90" t="s">
        <v>528</v>
      </c>
      <c r="C257" s="99" t="s">
        <v>318</v>
      </c>
      <c r="D257" s="64" t="s">
        <v>319</v>
      </c>
      <c r="E257" s="4">
        <v>263</v>
      </c>
      <c r="F257" s="9"/>
      <c r="G257" s="9"/>
      <c r="H257" s="9"/>
      <c r="I257" s="9"/>
      <c r="J257" s="9"/>
      <c r="K257" s="9"/>
      <c r="M257" s="9"/>
      <c r="N257" s="9"/>
      <c r="O257" s="9"/>
      <c r="P257" s="9"/>
      <c r="Q257" s="9"/>
      <c r="R257" s="9"/>
      <c r="S257" s="4">
        <v>263</v>
      </c>
    </row>
    <row r="258" spans="1:19" s="340" customFormat="1" ht="15.95" customHeight="1" x14ac:dyDescent="0.2">
      <c r="A258" s="77"/>
      <c r="B258" s="90" t="s">
        <v>528</v>
      </c>
      <c r="C258" s="99" t="s">
        <v>841</v>
      </c>
      <c r="D258" s="64" t="s">
        <v>308</v>
      </c>
      <c r="E258" s="4">
        <v>264</v>
      </c>
      <c r="F258" s="9"/>
      <c r="G258" s="9"/>
      <c r="H258" s="9"/>
      <c r="I258" s="9"/>
      <c r="J258" s="9"/>
      <c r="K258" s="9"/>
      <c r="M258" s="9"/>
      <c r="N258" s="9"/>
      <c r="O258" s="9"/>
      <c r="P258" s="9"/>
      <c r="Q258" s="9"/>
      <c r="R258" s="9"/>
      <c r="S258" s="4">
        <v>264</v>
      </c>
    </row>
    <row r="259" spans="1:19" s="340" customFormat="1" ht="15.95" customHeight="1" x14ac:dyDescent="0.2">
      <c r="A259" s="77"/>
      <c r="B259" s="90" t="s">
        <v>528</v>
      </c>
      <c r="C259" s="99" t="s">
        <v>322</v>
      </c>
      <c r="D259" s="64" t="s">
        <v>323</v>
      </c>
      <c r="E259" s="4">
        <v>265</v>
      </c>
      <c r="F259" s="9"/>
      <c r="G259" s="9"/>
      <c r="H259" s="9"/>
      <c r="I259" s="9"/>
      <c r="J259" s="9"/>
      <c r="K259" s="9"/>
      <c r="M259" s="9"/>
      <c r="N259" s="9"/>
      <c r="O259" s="9"/>
      <c r="P259" s="9"/>
      <c r="Q259" s="9"/>
      <c r="R259" s="9"/>
      <c r="S259" s="4">
        <v>265</v>
      </c>
    </row>
    <row r="260" spans="1:19" s="340" customFormat="1" ht="15.95" customHeight="1" x14ac:dyDescent="0.2">
      <c r="A260" s="77"/>
      <c r="B260" s="90" t="s">
        <v>528</v>
      </c>
      <c r="C260" s="99" t="s">
        <v>324</v>
      </c>
      <c r="D260" s="64" t="s">
        <v>325</v>
      </c>
      <c r="E260" s="4">
        <v>266</v>
      </c>
      <c r="F260" s="9"/>
      <c r="G260" s="9"/>
      <c r="H260" s="9"/>
      <c r="I260" s="9"/>
      <c r="J260" s="9"/>
      <c r="K260" s="9"/>
      <c r="M260" s="9"/>
      <c r="N260" s="9"/>
      <c r="O260" s="9"/>
      <c r="P260" s="9"/>
      <c r="Q260" s="9"/>
      <c r="R260" s="9"/>
      <c r="S260" s="4">
        <v>266</v>
      </c>
    </row>
    <row r="261" spans="1:19" s="340" customFormat="1" ht="15.95" customHeight="1" x14ac:dyDescent="0.2">
      <c r="A261" s="77"/>
      <c r="B261" s="90" t="s">
        <v>528</v>
      </c>
      <c r="C261" s="99" t="s">
        <v>326</v>
      </c>
      <c r="D261" s="64" t="s">
        <v>327</v>
      </c>
      <c r="E261" s="4">
        <v>267</v>
      </c>
      <c r="F261" s="9"/>
      <c r="G261" s="9"/>
      <c r="H261" s="9"/>
      <c r="I261" s="9"/>
      <c r="J261" s="9"/>
      <c r="K261" s="9"/>
      <c r="M261" s="9"/>
      <c r="N261" s="9"/>
      <c r="O261" s="9"/>
      <c r="P261" s="9"/>
      <c r="Q261" s="9"/>
      <c r="R261" s="9"/>
      <c r="S261" s="4">
        <v>267</v>
      </c>
    </row>
    <row r="262" spans="1:19" s="340" customFormat="1" ht="15.95" customHeight="1" x14ac:dyDescent="0.2">
      <c r="A262" s="77"/>
      <c r="B262" s="90" t="s">
        <v>528</v>
      </c>
      <c r="C262" s="99" t="s">
        <v>844</v>
      </c>
      <c r="D262" s="96" t="s">
        <v>330</v>
      </c>
      <c r="E262" s="4">
        <v>268</v>
      </c>
      <c r="F262" s="9"/>
      <c r="G262" s="9"/>
      <c r="H262" s="9"/>
      <c r="I262" s="9"/>
      <c r="J262" s="9"/>
      <c r="K262" s="9"/>
      <c r="M262" s="9"/>
      <c r="N262" s="9"/>
      <c r="O262" s="9"/>
      <c r="P262" s="9"/>
      <c r="Q262" s="9"/>
      <c r="R262" s="9"/>
      <c r="S262" s="4">
        <v>268</v>
      </c>
    </row>
    <row r="263" spans="1:19" ht="15.95" customHeight="1" x14ac:dyDescent="0.2">
      <c r="A263" s="77"/>
      <c r="B263" s="90" t="s">
        <v>528</v>
      </c>
      <c r="C263" s="99" t="s">
        <v>289</v>
      </c>
      <c r="D263" s="64" t="s">
        <v>290</v>
      </c>
      <c r="E263" s="4">
        <v>269</v>
      </c>
      <c r="F263" s="9"/>
      <c r="G263" s="9"/>
      <c r="H263" s="9"/>
      <c r="I263" s="9"/>
      <c r="J263" s="9"/>
      <c r="K263" s="9"/>
      <c r="M263" s="9"/>
      <c r="N263" s="9"/>
      <c r="O263" s="9"/>
      <c r="P263" s="9"/>
      <c r="Q263" s="9"/>
      <c r="R263" s="9"/>
      <c r="S263" s="4">
        <v>269</v>
      </c>
    </row>
    <row r="264" spans="1:19" ht="0.95" customHeight="1" x14ac:dyDescent="0.2">
      <c r="B264" s="341"/>
      <c r="C264" s="74"/>
      <c r="D264" s="341"/>
      <c r="E264" s="341"/>
      <c r="F264" s="333"/>
      <c r="G264" s="333"/>
      <c r="H264" s="333"/>
      <c r="M264" s="333"/>
      <c r="N264" s="333"/>
      <c r="O264" s="333"/>
      <c r="S264" s="341"/>
    </row>
    <row r="265" spans="1:19" ht="0.95" customHeight="1" x14ac:dyDescent="0.2">
      <c r="B265" s="341"/>
      <c r="C265" s="341"/>
      <c r="D265" s="341"/>
      <c r="E265" s="341"/>
      <c r="F265" s="333"/>
      <c r="G265" s="333"/>
      <c r="H265" s="333"/>
      <c r="M265" s="333"/>
      <c r="N265" s="333"/>
      <c r="O265" s="333"/>
      <c r="S265" s="341"/>
    </row>
    <row r="266" spans="1:19" s="409" customFormat="1" ht="27" customHeight="1" thickBot="1" x14ac:dyDescent="0.25">
      <c r="B266" s="65"/>
      <c r="C266" s="61" t="s">
        <v>356</v>
      </c>
      <c r="D266" s="62" t="s">
        <v>1112</v>
      </c>
      <c r="E266" s="4">
        <v>250</v>
      </c>
      <c r="F266" s="58">
        <f t="shared" ref="F266:K266" si="24">SUM(F18,F67,F126,F178,F230)</f>
        <v>0</v>
      </c>
      <c r="G266" s="58">
        <f t="shared" si="24"/>
        <v>0</v>
      </c>
      <c r="H266" s="58">
        <f t="shared" si="24"/>
        <v>0</v>
      </c>
      <c r="I266" s="58">
        <f t="shared" si="24"/>
        <v>0</v>
      </c>
      <c r="J266" s="58">
        <f t="shared" si="24"/>
        <v>0</v>
      </c>
      <c r="K266" s="58">
        <f t="shared" si="24"/>
        <v>0</v>
      </c>
      <c r="M266" s="58">
        <f t="shared" ref="M266:R266" si="25">SUM(M18,M67,M126,M178,M230)</f>
        <v>0</v>
      </c>
      <c r="N266" s="58">
        <f t="shared" si="25"/>
        <v>0</v>
      </c>
      <c r="O266" s="58">
        <f t="shared" si="25"/>
        <v>0</v>
      </c>
      <c r="P266" s="58">
        <f t="shared" si="25"/>
        <v>0</v>
      </c>
      <c r="Q266" s="58">
        <f t="shared" si="25"/>
        <v>0</v>
      </c>
      <c r="R266" s="58">
        <f t="shared" si="25"/>
        <v>0</v>
      </c>
      <c r="S266" s="4">
        <v>250</v>
      </c>
    </row>
    <row r="267" spans="1:19" s="409" customFormat="1" ht="27" customHeight="1" thickTop="1" x14ac:dyDescent="0.2">
      <c r="B267" s="65"/>
      <c r="C267" s="422" t="s">
        <v>1024</v>
      </c>
      <c r="D267" s="421" t="s">
        <v>1027</v>
      </c>
      <c r="E267" s="4">
        <v>252</v>
      </c>
      <c r="F267" s="9"/>
      <c r="G267" s="9"/>
      <c r="H267" s="9"/>
      <c r="I267" s="9"/>
      <c r="J267" s="9"/>
      <c r="K267" s="9"/>
      <c r="L267" s="446"/>
      <c r="M267" s="9"/>
      <c r="N267" s="9"/>
      <c r="O267" s="9"/>
      <c r="P267" s="9"/>
      <c r="Q267" s="9"/>
      <c r="R267" s="9"/>
      <c r="S267" s="4">
        <v>252</v>
      </c>
    </row>
    <row r="268" spans="1:19" ht="27" customHeight="1" thickBot="1" x14ac:dyDescent="0.25">
      <c r="B268" s="65"/>
      <c r="C268" s="61" t="s">
        <v>1025</v>
      </c>
      <c r="D268" s="62" t="s">
        <v>1026</v>
      </c>
      <c r="E268" s="4">
        <v>270</v>
      </c>
      <c r="F268" s="58">
        <f t="shared" ref="F268:K268" si="26">SUM(F266,F267)</f>
        <v>0</v>
      </c>
      <c r="G268" s="58">
        <f t="shared" si="26"/>
        <v>0</v>
      </c>
      <c r="H268" s="58">
        <f t="shared" si="26"/>
        <v>0</v>
      </c>
      <c r="I268" s="58">
        <f t="shared" si="26"/>
        <v>0</v>
      </c>
      <c r="J268" s="58">
        <f t="shared" si="26"/>
        <v>0</v>
      </c>
      <c r="K268" s="58">
        <f t="shared" si="26"/>
        <v>0</v>
      </c>
      <c r="M268" s="58">
        <f t="shared" ref="M268:R268" si="27">SUM(M266,M267)</f>
        <v>0</v>
      </c>
      <c r="N268" s="58">
        <f t="shared" si="27"/>
        <v>0</v>
      </c>
      <c r="O268" s="58">
        <f t="shared" si="27"/>
        <v>0</v>
      </c>
      <c r="P268" s="58">
        <f t="shared" si="27"/>
        <v>0</v>
      </c>
      <c r="Q268" s="58">
        <f t="shared" si="27"/>
        <v>0</v>
      </c>
      <c r="R268" s="58">
        <f t="shared" si="27"/>
        <v>0</v>
      </c>
      <c r="S268" s="4">
        <v>270</v>
      </c>
    </row>
    <row r="269" spans="1:19" ht="35.25" hidden="1" customHeight="1" thickTop="1" x14ac:dyDescent="0.2"/>
    <row r="270" spans="1:19" ht="31.5" hidden="1" customHeight="1" x14ac:dyDescent="0.2"/>
    <row r="271" spans="1:19" ht="31.5" hidden="1" customHeight="1" x14ac:dyDescent="0.2"/>
    <row r="272" spans="1:19" ht="31.5" hidden="1" customHeight="1" x14ac:dyDescent="0.2"/>
    <row r="273" spans="3:21" ht="27" hidden="1" customHeight="1" x14ac:dyDescent="0.2"/>
    <row r="274" spans="3:21" ht="6" customHeight="1" thickTop="1" x14ac:dyDescent="0.2">
      <c r="C274" s="15"/>
      <c r="D274" s="15"/>
      <c r="E274" s="15"/>
      <c r="F274" s="15"/>
      <c r="G274" s="15"/>
      <c r="H274" s="15"/>
      <c r="I274" s="15"/>
      <c r="J274" s="15"/>
      <c r="K274" s="15"/>
      <c r="M274" s="15"/>
      <c r="N274" s="15"/>
      <c r="O274" s="15"/>
      <c r="P274" s="15"/>
      <c r="Q274" s="15"/>
      <c r="R274" s="15"/>
      <c r="S274" s="15"/>
    </row>
    <row r="275" spans="3:21" ht="19.5" customHeight="1" x14ac:dyDescent="0.2">
      <c r="C275" s="171" t="s">
        <v>954</v>
      </c>
      <c r="S275" s="320" t="s">
        <v>366</v>
      </c>
    </row>
    <row r="276" spans="3:21" x14ac:dyDescent="0.2">
      <c r="F276" s="414"/>
      <c r="G276" s="414"/>
      <c r="H276" s="414"/>
      <c r="I276" s="414"/>
      <c r="J276" s="414"/>
      <c r="K276" s="414"/>
      <c r="L276" s="414"/>
      <c r="M276" s="414"/>
      <c r="N276" s="414"/>
      <c r="O276" s="414"/>
      <c r="P276" s="414"/>
      <c r="Q276" s="414"/>
      <c r="R276" s="414"/>
      <c r="S276" s="414"/>
      <c r="T276" s="414"/>
      <c r="U276" s="414"/>
    </row>
    <row r="277" spans="3:21" hidden="1" x14ac:dyDescent="0.2">
      <c r="F277" s="414"/>
      <c r="G277" s="414"/>
      <c r="H277" s="414"/>
      <c r="I277" s="414"/>
      <c r="J277" s="414"/>
      <c r="K277" s="414"/>
      <c r="L277" s="414"/>
      <c r="M277" s="414"/>
      <c r="N277" s="414"/>
      <c r="O277" s="414"/>
      <c r="P277" s="414"/>
      <c r="Q277" s="414"/>
      <c r="R277" s="414"/>
      <c r="S277" s="414"/>
      <c r="T277" s="414"/>
      <c r="U277" s="414"/>
    </row>
    <row r="278" spans="3:21" hidden="1" x14ac:dyDescent="0.2">
      <c r="F278" s="414"/>
      <c r="G278" s="414"/>
      <c r="H278" s="414"/>
      <c r="I278" s="414"/>
      <c r="J278" s="414"/>
      <c r="K278" s="414"/>
      <c r="L278" s="414"/>
      <c r="M278" s="414"/>
      <c r="N278" s="414"/>
      <c r="O278" s="414"/>
      <c r="P278" s="414"/>
      <c r="Q278" s="414"/>
      <c r="R278" s="414"/>
      <c r="S278" s="414"/>
      <c r="T278" s="414"/>
      <c r="U278" s="414"/>
    </row>
    <row r="279" spans="3:21" hidden="1" x14ac:dyDescent="0.2">
      <c r="F279" s="324"/>
    </row>
    <row r="280" spans="3:21" hidden="1" x14ac:dyDescent="0.2">
      <c r="F280" s="324"/>
      <c r="S280" s="13"/>
    </row>
    <row r="281" spans="3:21" hidden="1" x14ac:dyDescent="0.2">
      <c r="F281" s="324"/>
    </row>
    <row r="282" spans="3:21" hidden="1" x14ac:dyDescent="0.2">
      <c r="F282" s="11"/>
    </row>
    <row r="283" spans="3:21" x14ac:dyDescent="0.2">
      <c r="C283" s="195" t="str">
        <f>"Version: "&amp;C318</f>
        <v>Version: 1.00.D0</v>
      </c>
      <c r="F283" s="12"/>
    </row>
    <row r="284" spans="3:21" x14ac:dyDescent="0.2">
      <c r="C284" s="141" t="s">
        <v>793</v>
      </c>
      <c r="F284" s="324"/>
    </row>
    <row r="285" spans="3:21" x14ac:dyDescent="0.2">
      <c r="C285" s="91" t="s">
        <v>416</v>
      </c>
      <c r="D285" s="91"/>
      <c r="E285" s="142"/>
      <c r="F285" s="177" t="str">
        <f t="shared" ref="F285:K285" si="28">IF(MIN(F18:F273)&lt;0,"ERROR","")</f>
        <v/>
      </c>
      <c r="G285" s="177" t="str">
        <f t="shared" si="28"/>
        <v/>
      </c>
      <c r="H285" s="177" t="str">
        <f t="shared" si="28"/>
        <v/>
      </c>
      <c r="I285" s="177" t="str">
        <f t="shared" si="28"/>
        <v/>
      </c>
      <c r="J285" s="177" t="str">
        <f t="shared" si="28"/>
        <v/>
      </c>
      <c r="K285" s="177" t="str">
        <f t="shared" si="28"/>
        <v/>
      </c>
      <c r="M285" s="177" t="str">
        <f t="shared" ref="M285:R285" si="29">IF(MIN(M18:M273)&lt;0,"ERROR","")</f>
        <v/>
      </c>
      <c r="N285" s="177" t="str">
        <f t="shared" si="29"/>
        <v/>
      </c>
      <c r="O285" s="177" t="str">
        <f t="shared" si="29"/>
        <v/>
      </c>
      <c r="P285" s="177" t="str">
        <f t="shared" si="29"/>
        <v/>
      </c>
      <c r="Q285" s="177" t="str">
        <f t="shared" si="29"/>
        <v/>
      </c>
      <c r="R285" s="177" t="str">
        <f t="shared" si="29"/>
        <v/>
      </c>
    </row>
    <row r="286" spans="3:21" x14ac:dyDescent="0.2">
      <c r="C286" s="143" t="s">
        <v>792</v>
      </c>
      <c r="D286" s="143"/>
      <c r="E286" s="154"/>
      <c r="F286" s="177" t="str">
        <f t="shared" ref="F286:K286" si="30">IF(MAX(F19:F66,F69:F73,F75:F125,F128:F130,F132:F163,F165:F177,F180:F195,F197:F229,F231:F263,F267)&gt;100000,"Warnung","")</f>
        <v/>
      </c>
      <c r="G286" s="177" t="str">
        <f t="shared" si="30"/>
        <v/>
      </c>
      <c r="H286" s="177" t="str">
        <f t="shared" si="30"/>
        <v/>
      </c>
      <c r="I286" s="177" t="str">
        <f t="shared" si="30"/>
        <v/>
      </c>
      <c r="J286" s="177" t="str">
        <f t="shared" si="30"/>
        <v/>
      </c>
      <c r="K286" s="177" t="str">
        <f t="shared" si="30"/>
        <v/>
      </c>
      <c r="M286" s="177" t="str">
        <f t="shared" ref="M286:R286" si="31">IF(MAX(M19:M66,M69:M73,M75:M125,M128:M130,M132:M163,M165:M177,M180:M195,M197:M229,M231:M263,M267)&gt;100000,"Warnung","")</f>
        <v/>
      </c>
      <c r="N286" s="177" t="str">
        <f t="shared" si="31"/>
        <v/>
      </c>
      <c r="O286" s="177" t="str">
        <f t="shared" si="31"/>
        <v/>
      </c>
      <c r="P286" s="177" t="str">
        <f t="shared" si="31"/>
        <v/>
      </c>
      <c r="Q286" s="177" t="str">
        <f t="shared" si="31"/>
        <v/>
      </c>
      <c r="R286" s="177" t="str">
        <f t="shared" si="31"/>
        <v/>
      </c>
    </row>
    <row r="287" spans="3:21" x14ac:dyDescent="0.2">
      <c r="C287" s="156"/>
    </row>
    <row r="289" spans="3:5" x14ac:dyDescent="0.2">
      <c r="C289" s="156"/>
      <c r="D289" s="156"/>
      <c r="E289" s="156"/>
    </row>
    <row r="290" spans="3:5" x14ac:dyDescent="0.2">
      <c r="C290" s="156"/>
      <c r="D290" s="156"/>
      <c r="E290" s="156"/>
    </row>
    <row r="306" spans="1:18" x14ac:dyDescent="0.2">
      <c r="A306" s="310"/>
    </row>
    <row r="307" spans="1:18" ht="12.75" hidden="1" customHeight="1" x14ac:dyDescent="0.2">
      <c r="C307" s="320" t="s">
        <v>784</v>
      </c>
      <c r="D307" s="320">
        <f>SUM(F307:S307)</f>
        <v>0</v>
      </c>
      <c r="F307" s="281">
        <f t="shared" ref="F307:K307" si="32">COUNTA(F19:F66,F69:F73,F75:F125,F128:F130,F132:F163,F165:F177,F180:F195,F197:F229,F231:F263,F267)</f>
        <v>0</v>
      </c>
      <c r="G307" s="281">
        <f t="shared" si="32"/>
        <v>0</v>
      </c>
      <c r="H307" s="281">
        <f t="shared" si="32"/>
        <v>0</v>
      </c>
      <c r="I307" s="281">
        <f t="shared" si="32"/>
        <v>0</v>
      </c>
      <c r="J307" s="281">
        <f t="shared" si="32"/>
        <v>0</v>
      </c>
      <c r="K307" s="281">
        <f t="shared" si="32"/>
        <v>0</v>
      </c>
      <c r="L307" s="281"/>
      <c r="M307" s="281">
        <f t="shared" ref="M307:R307" si="33">COUNTA(M19:M66,M69:M73,M75:M125,M128:M130,M132:M163,M165:M177,M180:M195,M197:M229,M231:M263,M267)</f>
        <v>0</v>
      </c>
      <c r="N307" s="281">
        <f t="shared" si="33"/>
        <v>0</v>
      </c>
      <c r="O307" s="281">
        <f t="shared" si="33"/>
        <v>0</v>
      </c>
      <c r="P307" s="281">
        <f t="shared" si="33"/>
        <v>0</v>
      </c>
      <c r="Q307" s="281">
        <f t="shared" si="33"/>
        <v>0</v>
      </c>
      <c r="R307" s="281">
        <f t="shared" si="33"/>
        <v>0</v>
      </c>
    </row>
    <row r="308" spans="1:18" s="333" customFormat="1" hidden="1" x14ac:dyDescent="0.2">
      <c r="C308" s="333" t="s">
        <v>801</v>
      </c>
      <c r="D308" s="333">
        <f>COUNTIF(F308:R308,TRUE)</f>
        <v>0</v>
      </c>
      <c r="F308" s="333" t="b">
        <f>Metadata!$D$38</f>
        <v>0</v>
      </c>
      <c r="G308" s="503" t="b">
        <f>Metadata!$D$44</f>
        <v>0</v>
      </c>
      <c r="H308" s="333" t="b">
        <f>IF(COUNTIF(F308:G308,TRUE)=2,TRUE,FALSE)</f>
        <v>0</v>
      </c>
      <c r="M308" s="475" t="b">
        <f>Metadata!$D$38</f>
        <v>0</v>
      </c>
      <c r="N308" s="503" t="b">
        <f>Metadata!$D$44</f>
        <v>0</v>
      </c>
      <c r="O308" s="475" t="b">
        <f>IF(COUNTIF(M308:N308,TRUE)=2,TRUE,FALSE)</f>
        <v>0</v>
      </c>
    </row>
    <row r="309" spans="1:18" hidden="1" x14ac:dyDescent="0.2"/>
    <row r="315" spans="1:18" x14ac:dyDescent="0.2">
      <c r="B315" s="218" t="s">
        <v>5</v>
      </c>
      <c r="C315" s="219" t="str">
        <f>R2</f>
        <v>XXXXXX</v>
      </c>
    </row>
    <row r="316" spans="1:18" x14ac:dyDescent="0.2">
      <c r="B316" s="85"/>
      <c r="C316" s="220" t="str">
        <f>R1</f>
        <v>INA31</v>
      </c>
    </row>
    <row r="317" spans="1:18" x14ac:dyDescent="0.2">
      <c r="B317" s="85"/>
      <c r="C317" s="221" t="str">
        <f>R3</f>
        <v>TT.MM.JJJJ</v>
      </c>
    </row>
    <row r="318" spans="1:18" x14ac:dyDescent="0.2">
      <c r="B318" s="85"/>
      <c r="C318" s="222" t="s">
        <v>370</v>
      </c>
    </row>
    <row r="319" spans="1:18" x14ac:dyDescent="0.2">
      <c r="B319" s="85"/>
      <c r="C319" s="220" t="str">
        <f>F17</f>
        <v>Kol. 11</v>
      </c>
    </row>
    <row r="320" spans="1:18" x14ac:dyDescent="0.2">
      <c r="B320" s="85"/>
      <c r="C320" s="223">
        <f>COUNTIF(F285:AG292,"ERROR")</f>
        <v>0</v>
      </c>
    </row>
    <row r="321" spans="2:3" x14ac:dyDescent="0.2">
      <c r="B321" s="179"/>
      <c r="C321" s="224">
        <f>COUNTIF(F285:AG292,"WARNUNG")</f>
        <v>0</v>
      </c>
    </row>
  </sheetData>
  <sheetProtection sheet="1" autoFilter="0"/>
  <autoFilter ref="B17:C263"/>
  <mergeCells count="18">
    <mergeCell ref="B15:C15"/>
    <mergeCell ref="M11:R11"/>
    <mergeCell ref="F12:H13"/>
    <mergeCell ref="I12:K13"/>
    <mergeCell ref="M12:O13"/>
    <mergeCell ref="F16:H16"/>
    <mergeCell ref="M16:O16"/>
    <mergeCell ref="I16:J16"/>
    <mergeCell ref="P16:Q16"/>
    <mergeCell ref="P12:R13"/>
    <mergeCell ref="F5:P5"/>
    <mergeCell ref="F11:K11"/>
    <mergeCell ref="R1:S1"/>
    <mergeCell ref="T1:U1"/>
    <mergeCell ref="R2:S2"/>
    <mergeCell ref="T2:U2"/>
    <mergeCell ref="R3:S3"/>
    <mergeCell ref="T3:U3"/>
  </mergeCells>
  <conditionalFormatting sqref="F10">
    <cfRule type="expression" dxfId="43" priority="16" stopIfTrue="1">
      <formula>$D$308&gt;0</formula>
    </cfRule>
  </conditionalFormatting>
  <conditionalFormatting sqref="F18:F268 M18:M268">
    <cfRule type="expression" dxfId="42" priority="1148" stopIfTrue="1">
      <formula>$F$308=TRUE</formula>
    </cfRule>
  </conditionalFormatting>
  <conditionalFormatting sqref="G18:G268 N18:N268">
    <cfRule type="expression" dxfId="41" priority="1152" stopIfTrue="1">
      <formula>$G$308=TRUE</formula>
    </cfRule>
  </conditionalFormatting>
  <conditionalFormatting sqref="H18:H269 O18:O268">
    <cfRule type="expression" dxfId="40" priority="1156" stopIfTrue="1">
      <formula>$H$308=TRUE</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R16" location="Note_6.5" display="6.5"/>
    <hyperlink ref="P16" location="Note_6.6" display="6.6"/>
    <hyperlink ref="F16:G16" location="Note_6.0" display="6."/>
    <hyperlink ref="M16:N16" location="Note_6.0" display="6."/>
    <hyperlink ref="K16" location="Note_6.5" display="6.5"/>
    <hyperlink ref="I16" location="Note_6.6" display="6.6"/>
    <hyperlink ref="I16:J16" location="Note_6.4" display="6.4"/>
    <hyperlink ref="P16:Q16" location="Note_6.4" display="6.4"/>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&amp;L&amp;"Arial,Fett"SNB vertraulich&amp;C&amp;D&amp;RSeite &amp;P</oddFooter>
  </headerFooter>
  <rowBreaks count="6" manualBreakCount="6">
    <brk id="50" min="5" max="18" man="1"/>
    <brk id="91" min="5" max="18" man="1"/>
    <brk id="125" min="5" max="18" man="1"/>
    <brk id="163" min="5" max="18" man="1"/>
    <brk id="195" min="5" max="23" man="1"/>
    <brk id="229" min="5" max="18" man="1"/>
  </rowBreaks>
  <colBreaks count="1" manualBreakCount="1">
    <brk id="19" min="17" max="10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1"/>
  <sheetViews>
    <sheetView showGridLines="0" showRowColHeaders="0" zoomScale="80" zoomScaleNormal="80" workbookViewId="0">
      <pane xSplit="5" ySplit="17" topLeftCell="F18" activePane="bottomRight" state="frozen"/>
      <selection pane="topRight"/>
      <selection pane="bottomLeft"/>
      <selection pane="bottomRight" activeCell="F19" sqref="F19"/>
    </sheetView>
  </sheetViews>
  <sheetFormatPr baseColWidth="10" defaultColWidth="9.140625" defaultRowHeight="12.75" x14ac:dyDescent="0.2"/>
  <cols>
    <col min="1" max="1" width="4.7109375" style="320" customWidth="1"/>
    <col min="2" max="2" width="10.42578125" style="320" customWidth="1"/>
    <col min="3" max="3" width="54.7109375" style="320" customWidth="1"/>
    <col min="4" max="4" width="7.85546875" style="320" customWidth="1"/>
    <col min="5" max="5" width="4.7109375" style="320" customWidth="1"/>
    <col min="6" max="11" width="16.7109375" style="320" customWidth="1"/>
    <col min="12" max="12" width="1.7109375" style="320" customWidth="1"/>
    <col min="13" max="18" width="16.7109375" style="320" customWidth="1"/>
    <col min="19" max="19" width="4.7109375" style="320" customWidth="1"/>
    <col min="20" max="20" width="19.7109375" style="320" customWidth="1"/>
    <col min="21" max="16384" width="9.140625" style="320"/>
  </cols>
  <sheetData>
    <row r="1" spans="2:21" ht="21" customHeight="1" x14ac:dyDescent="0.25">
      <c r="F1" s="347" t="s">
        <v>1068</v>
      </c>
      <c r="G1" s="526"/>
      <c r="H1" s="526"/>
      <c r="I1" s="526"/>
      <c r="J1" s="526"/>
      <c r="K1" s="526"/>
      <c r="L1" s="526"/>
      <c r="M1" s="526"/>
      <c r="N1" s="526"/>
      <c r="O1" s="526"/>
      <c r="P1" s="57"/>
      <c r="Q1" s="13" t="s">
        <v>1</v>
      </c>
      <c r="R1" s="787" t="s">
        <v>1073</v>
      </c>
      <c r="S1" s="787"/>
      <c r="T1" s="662"/>
      <c r="U1" s="662"/>
    </row>
    <row r="2" spans="2:21" ht="21" customHeight="1" x14ac:dyDescent="0.25">
      <c r="F2" s="569" t="s">
        <v>1288</v>
      </c>
      <c r="G2" s="569"/>
      <c r="H2" s="569"/>
      <c r="I2" s="569"/>
      <c r="J2" s="568"/>
      <c r="K2" s="568"/>
      <c r="L2" s="568"/>
      <c r="M2" s="568"/>
      <c r="N2" s="568"/>
      <c r="O2" s="568"/>
      <c r="P2" s="568"/>
      <c r="Q2" s="13" t="s">
        <v>1143</v>
      </c>
      <c r="R2" s="788" t="str">
        <f>Start!H3</f>
        <v>XXXXXX</v>
      </c>
      <c r="S2" s="789"/>
      <c r="T2" s="662"/>
      <c r="U2" s="662"/>
    </row>
    <row r="3" spans="2:21" ht="21" customHeight="1" x14ac:dyDescent="0.25">
      <c r="F3" s="571" t="s">
        <v>1100</v>
      </c>
      <c r="G3" s="569"/>
      <c r="H3" s="569"/>
      <c r="I3" s="569"/>
      <c r="J3" s="568"/>
      <c r="K3" s="568"/>
      <c r="L3" s="568"/>
      <c r="M3" s="568"/>
      <c r="N3" s="568"/>
      <c r="O3" s="568"/>
      <c r="P3" s="568"/>
      <c r="Q3" s="13" t="s">
        <v>3</v>
      </c>
      <c r="R3" s="790" t="str">
        <f>Start!H4</f>
        <v>TT.MM.JJJJ</v>
      </c>
      <c r="S3" s="791"/>
      <c r="T3" s="662"/>
      <c r="U3" s="662"/>
    </row>
    <row r="4" spans="2:21" ht="15.75" x14ac:dyDescent="0.25">
      <c r="F4" s="181" t="s">
        <v>1056</v>
      </c>
      <c r="G4" s="526"/>
      <c r="H4" s="526"/>
      <c r="I4" s="526"/>
      <c r="J4" s="526"/>
      <c r="K4" s="526"/>
      <c r="L4" s="526"/>
      <c r="M4" s="526"/>
      <c r="N4" s="526"/>
      <c r="O4" s="526"/>
      <c r="P4" s="567"/>
    </row>
    <row r="5" spans="2:21" s="328" customFormat="1" ht="18" customHeight="1" x14ac:dyDescent="0.2">
      <c r="F5" s="795" t="s">
        <v>1140</v>
      </c>
      <c r="G5" s="795"/>
      <c r="H5" s="795"/>
      <c r="I5" s="795"/>
      <c r="J5" s="795"/>
      <c r="K5" s="795"/>
      <c r="L5" s="795"/>
      <c r="M5" s="795"/>
      <c r="N5" s="795"/>
      <c r="O5" s="795"/>
      <c r="P5" s="795"/>
    </row>
    <row r="6" spans="2:21" ht="15.75" hidden="1" x14ac:dyDescent="0.25">
      <c r="F6" s="18"/>
      <c r="P6" s="18"/>
    </row>
    <row r="7" spans="2:21" ht="15.75" hidden="1" x14ac:dyDescent="0.25">
      <c r="F7" s="18"/>
      <c r="P7" s="18"/>
    </row>
    <row r="8" spans="2:21" ht="15.75" hidden="1" x14ac:dyDescent="0.25">
      <c r="F8" s="18"/>
      <c r="P8" s="18"/>
    </row>
    <row r="9" spans="2:21" hidden="1" x14ac:dyDescent="0.2">
      <c r="F9" s="178"/>
      <c r="P9" s="195"/>
    </row>
    <row r="10" spans="2:21" x14ac:dyDescent="0.2">
      <c r="B10" s="312"/>
      <c r="F10" s="335" t="s">
        <v>803</v>
      </c>
    </row>
    <row r="11" spans="2:21" ht="15" x14ac:dyDescent="0.2">
      <c r="B11" s="313"/>
      <c r="D11" s="14"/>
      <c r="E11" s="5"/>
      <c r="F11" s="779" t="s">
        <v>677</v>
      </c>
      <c r="G11" s="779"/>
      <c r="H11" s="779"/>
      <c r="I11" s="779"/>
      <c r="J11" s="779"/>
      <c r="K11" s="780"/>
      <c r="L11" s="240"/>
      <c r="M11" s="781" t="s">
        <v>678</v>
      </c>
      <c r="N11" s="779"/>
      <c r="O11" s="779"/>
      <c r="P11" s="779"/>
      <c r="Q11" s="779"/>
      <c r="R11" s="779"/>
      <c r="S11" s="5"/>
    </row>
    <row r="12" spans="2:21" ht="12.75" customHeight="1" x14ac:dyDescent="0.2">
      <c r="B12" s="314"/>
      <c r="D12" s="14"/>
      <c r="E12" s="6"/>
      <c r="F12" s="782" t="s">
        <v>1138</v>
      </c>
      <c r="G12" s="782"/>
      <c r="H12" s="614"/>
      <c r="I12" s="778" t="s">
        <v>705</v>
      </c>
      <c r="J12" s="778"/>
      <c r="K12" s="778"/>
      <c r="L12" s="241"/>
      <c r="M12" s="613" t="s">
        <v>1141</v>
      </c>
      <c r="N12" s="782"/>
      <c r="O12" s="614"/>
      <c r="P12" s="778" t="s">
        <v>706</v>
      </c>
      <c r="Q12" s="778"/>
      <c r="R12" s="600"/>
      <c r="S12" s="6"/>
    </row>
    <row r="13" spans="2:21" ht="24" customHeight="1" x14ac:dyDescent="0.2">
      <c r="B13" s="314"/>
      <c r="D13" s="14"/>
      <c r="E13" s="6"/>
      <c r="F13" s="783"/>
      <c r="G13" s="783"/>
      <c r="H13" s="784"/>
      <c r="I13" s="778"/>
      <c r="J13" s="778"/>
      <c r="K13" s="778"/>
      <c r="L13" s="241"/>
      <c r="M13" s="785"/>
      <c r="N13" s="783"/>
      <c r="O13" s="784"/>
      <c r="P13" s="778"/>
      <c r="Q13" s="778"/>
      <c r="R13" s="600"/>
      <c r="S13" s="6"/>
    </row>
    <row r="14" spans="2:21" ht="12.75" hidden="1" customHeight="1" x14ac:dyDescent="0.2">
      <c r="B14" s="311"/>
      <c r="C14" s="311"/>
      <c r="D14" s="14"/>
      <c r="E14" s="6"/>
      <c r="F14" s="319"/>
      <c r="G14" s="237"/>
      <c r="H14" s="323" t="s">
        <v>4</v>
      </c>
      <c r="I14" s="242"/>
      <c r="J14" s="321" t="s">
        <v>389</v>
      </c>
      <c r="K14" s="240"/>
      <c r="L14" s="240"/>
      <c r="M14" s="240"/>
      <c r="N14" s="240" t="s">
        <v>390</v>
      </c>
      <c r="O14" s="240"/>
      <c r="P14" s="240" t="s">
        <v>4</v>
      </c>
      <c r="Q14" s="240"/>
      <c r="R14" s="240" t="s">
        <v>527</v>
      </c>
      <c r="S14" s="6"/>
    </row>
    <row r="15" spans="2:21" ht="84.95" customHeight="1" x14ac:dyDescent="0.2">
      <c r="B15" s="786" t="s">
        <v>1065</v>
      </c>
      <c r="C15" s="786"/>
      <c r="D15" s="14"/>
      <c r="E15" s="6"/>
      <c r="F15" s="319" t="s">
        <v>1028</v>
      </c>
      <c r="G15" s="239" t="s">
        <v>1029</v>
      </c>
      <c r="H15" s="239" t="s">
        <v>1030</v>
      </c>
      <c r="I15" s="239" t="s">
        <v>380</v>
      </c>
      <c r="J15" s="239" t="s">
        <v>707</v>
      </c>
      <c r="K15" s="506" t="s">
        <v>1147</v>
      </c>
      <c r="L15" s="240"/>
      <c r="M15" s="239" t="s">
        <v>1028</v>
      </c>
      <c r="N15" s="239" t="s">
        <v>1029</v>
      </c>
      <c r="O15" s="239" t="s">
        <v>1030</v>
      </c>
      <c r="P15" s="239" t="s">
        <v>380</v>
      </c>
      <c r="Q15" s="239" t="s">
        <v>707</v>
      </c>
      <c r="R15" s="507" t="s">
        <v>1147</v>
      </c>
      <c r="S15" s="6"/>
    </row>
    <row r="16" spans="2:21" x14ac:dyDescent="0.2">
      <c r="D16" s="14"/>
      <c r="E16" s="6"/>
      <c r="F16" s="792" t="s">
        <v>411</v>
      </c>
      <c r="G16" s="794"/>
      <c r="H16" s="793"/>
      <c r="I16" s="792" t="s">
        <v>749</v>
      </c>
      <c r="J16" s="793"/>
      <c r="K16" s="316" t="s">
        <v>750</v>
      </c>
      <c r="L16" s="201"/>
      <c r="M16" s="792" t="s">
        <v>411</v>
      </c>
      <c r="N16" s="794"/>
      <c r="O16" s="793"/>
      <c r="P16" s="792" t="s">
        <v>749</v>
      </c>
      <c r="Q16" s="793"/>
      <c r="R16" s="424" t="s">
        <v>750</v>
      </c>
      <c r="S16" s="6"/>
    </row>
    <row r="17" spans="1:19" ht="36" customHeight="1" x14ac:dyDescent="0.2">
      <c r="A17" s="137"/>
      <c r="B17" s="60" t="s">
        <v>365</v>
      </c>
      <c r="C17" s="457" t="s">
        <v>720</v>
      </c>
      <c r="D17" s="455" t="s">
        <v>2</v>
      </c>
      <c r="E17" s="7"/>
      <c r="F17" s="59" t="s">
        <v>708</v>
      </c>
      <c r="G17" s="3" t="s">
        <v>709</v>
      </c>
      <c r="H17" s="59" t="s">
        <v>710</v>
      </c>
      <c r="I17" s="3" t="s">
        <v>711</v>
      </c>
      <c r="J17" s="59" t="s">
        <v>712</v>
      </c>
      <c r="K17" s="3" t="s">
        <v>713</v>
      </c>
      <c r="M17" s="3" t="s">
        <v>714</v>
      </c>
      <c r="N17" s="59" t="s">
        <v>715</v>
      </c>
      <c r="O17" s="71" t="s">
        <v>716</v>
      </c>
      <c r="P17" s="217" t="s">
        <v>717</v>
      </c>
      <c r="Q17" s="59" t="s">
        <v>718</v>
      </c>
      <c r="R17" s="92" t="s">
        <v>719</v>
      </c>
      <c r="S17" s="7"/>
    </row>
    <row r="18" spans="1:19" ht="35.1" customHeight="1" thickBot="1" x14ac:dyDescent="0.25">
      <c r="A18" s="77"/>
      <c r="B18" s="103" t="s">
        <v>401</v>
      </c>
      <c r="C18" s="104"/>
      <c r="D18" s="105" t="s">
        <v>19</v>
      </c>
      <c r="E18" s="4"/>
      <c r="F18" s="315">
        <f t="shared" ref="F18:K18" si="0">SUM(F19:F66)</f>
        <v>0</v>
      </c>
      <c r="G18" s="315">
        <f t="shared" si="0"/>
        <v>0</v>
      </c>
      <c r="H18" s="315">
        <f t="shared" si="0"/>
        <v>0</v>
      </c>
      <c r="I18" s="315">
        <f t="shared" si="0"/>
        <v>0</v>
      </c>
      <c r="J18" s="315">
        <f t="shared" si="0"/>
        <v>0</v>
      </c>
      <c r="K18" s="315">
        <f t="shared" si="0"/>
        <v>0</v>
      </c>
      <c r="M18" s="315">
        <f t="shared" ref="M18:R18" si="1">SUM(M19:M66)</f>
        <v>0</v>
      </c>
      <c r="N18" s="315">
        <f t="shared" si="1"/>
        <v>0</v>
      </c>
      <c r="O18" s="315">
        <f t="shared" si="1"/>
        <v>0</v>
      </c>
      <c r="P18" s="315">
        <f t="shared" si="1"/>
        <v>0</v>
      </c>
      <c r="Q18" s="315">
        <f t="shared" si="1"/>
        <v>0</v>
      </c>
      <c r="R18" s="315">
        <f t="shared" si="1"/>
        <v>0</v>
      </c>
      <c r="S18" s="4"/>
    </row>
    <row r="19" spans="1:19" ht="15.95" customHeight="1" thickTop="1" x14ac:dyDescent="0.2">
      <c r="A19" s="77"/>
      <c r="B19" s="90" t="s">
        <v>401</v>
      </c>
      <c r="C19" s="102" t="s">
        <v>426</v>
      </c>
      <c r="D19" s="72" t="s">
        <v>138</v>
      </c>
      <c r="E19" s="4">
        <v>1</v>
      </c>
      <c r="F19" s="9"/>
      <c r="G19" s="9"/>
      <c r="H19" s="9"/>
      <c r="I19" s="9"/>
      <c r="J19" s="9"/>
      <c r="K19" s="9"/>
      <c r="M19" s="9"/>
      <c r="N19" s="9"/>
      <c r="O19" s="9"/>
      <c r="P19" s="9"/>
      <c r="Q19" s="9"/>
      <c r="R19" s="9"/>
      <c r="S19" s="4">
        <v>1</v>
      </c>
    </row>
    <row r="20" spans="1:19" s="340" customFormat="1" ht="15.95" customHeight="1" x14ac:dyDescent="0.2">
      <c r="A20" s="77"/>
      <c r="B20" s="90" t="s">
        <v>401</v>
      </c>
      <c r="C20" s="102" t="s">
        <v>331</v>
      </c>
      <c r="D20" s="72" t="s">
        <v>139</v>
      </c>
      <c r="E20" s="4">
        <v>2</v>
      </c>
      <c r="F20" s="9"/>
      <c r="G20" s="9"/>
      <c r="H20" s="9"/>
      <c r="I20" s="9"/>
      <c r="J20" s="9"/>
      <c r="K20" s="9"/>
      <c r="M20" s="9"/>
      <c r="N20" s="9"/>
      <c r="O20" s="9"/>
      <c r="P20" s="9"/>
      <c r="Q20" s="9"/>
      <c r="R20" s="9"/>
      <c r="S20" s="4">
        <v>2</v>
      </c>
    </row>
    <row r="21" spans="1:19" s="340" customFormat="1" ht="15.95" customHeight="1" x14ac:dyDescent="0.2">
      <c r="A21" s="77"/>
      <c r="B21" s="90" t="s">
        <v>401</v>
      </c>
      <c r="C21" s="102" t="s">
        <v>812</v>
      </c>
      <c r="D21" s="72" t="s">
        <v>140</v>
      </c>
      <c r="E21" s="4">
        <v>39</v>
      </c>
      <c r="F21" s="9"/>
      <c r="G21" s="9"/>
      <c r="H21" s="9"/>
      <c r="I21" s="9"/>
      <c r="J21" s="9"/>
      <c r="K21" s="9"/>
      <c r="M21" s="9"/>
      <c r="N21" s="9"/>
      <c r="O21" s="9"/>
      <c r="P21" s="9"/>
      <c r="Q21" s="9"/>
      <c r="R21" s="9"/>
      <c r="S21" s="4">
        <v>39</v>
      </c>
    </row>
    <row r="22" spans="1:19" s="340" customFormat="1" ht="15.95" customHeight="1" x14ac:dyDescent="0.2">
      <c r="A22" s="77"/>
      <c r="B22" s="90" t="s">
        <v>401</v>
      </c>
      <c r="C22" s="102" t="s">
        <v>20</v>
      </c>
      <c r="D22" s="72" t="s">
        <v>21</v>
      </c>
      <c r="E22" s="4">
        <v>3</v>
      </c>
      <c r="F22" s="9"/>
      <c r="G22" s="9"/>
      <c r="H22" s="9"/>
      <c r="I22" s="9"/>
      <c r="J22" s="9"/>
      <c r="K22" s="9"/>
      <c r="M22" s="9"/>
      <c r="N22" s="9"/>
      <c r="O22" s="9"/>
      <c r="P22" s="9"/>
      <c r="Q22" s="9"/>
      <c r="R22" s="9"/>
      <c r="S22" s="4">
        <v>3</v>
      </c>
    </row>
    <row r="23" spans="1:19" s="340" customFormat="1" ht="15.95" customHeight="1" x14ac:dyDescent="0.2">
      <c r="A23" s="77"/>
      <c r="B23" s="90" t="s">
        <v>401</v>
      </c>
      <c r="C23" s="102" t="s">
        <v>427</v>
      </c>
      <c r="D23" s="72" t="s">
        <v>141</v>
      </c>
      <c r="E23" s="4">
        <v>44</v>
      </c>
      <c r="F23" s="9"/>
      <c r="G23" s="9"/>
      <c r="H23" s="9"/>
      <c r="I23" s="9"/>
      <c r="J23" s="9"/>
      <c r="K23" s="9"/>
      <c r="M23" s="9"/>
      <c r="N23" s="9"/>
      <c r="O23" s="9"/>
      <c r="P23" s="9"/>
      <c r="Q23" s="9"/>
      <c r="R23" s="9"/>
      <c r="S23" s="4">
        <v>44</v>
      </c>
    </row>
    <row r="24" spans="1:19" s="340" customFormat="1" ht="15.95" customHeight="1" x14ac:dyDescent="0.2">
      <c r="A24" s="77"/>
      <c r="B24" s="90" t="s">
        <v>401</v>
      </c>
      <c r="C24" s="102" t="s">
        <v>22</v>
      </c>
      <c r="D24" s="72" t="s">
        <v>23</v>
      </c>
      <c r="E24" s="4">
        <v>4</v>
      </c>
      <c r="F24" s="9"/>
      <c r="G24" s="9"/>
      <c r="H24" s="9"/>
      <c r="I24" s="9"/>
      <c r="J24" s="9"/>
      <c r="K24" s="9"/>
      <c r="M24" s="9"/>
      <c r="N24" s="9"/>
      <c r="O24" s="9"/>
      <c r="P24" s="9"/>
      <c r="Q24" s="9"/>
      <c r="R24" s="9"/>
      <c r="S24" s="4">
        <v>4</v>
      </c>
    </row>
    <row r="25" spans="1:19" s="340" customFormat="1" ht="15.95" customHeight="1" x14ac:dyDescent="0.2">
      <c r="A25" s="77"/>
      <c r="B25" s="90" t="s">
        <v>401</v>
      </c>
      <c r="C25" s="339" t="s">
        <v>25</v>
      </c>
      <c r="D25" s="72" t="s">
        <v>26</v>
      </c>
      <c r="E25" s="4">
        <v>6</v>
      </c>
      <c r="F25" s="9"/>
      <c r="G25" s="9"/>
      <c r="H25" s="9"/>
      <c r="I25" s="9"/>
      <c r="J25" s="9"/>
      <c r="K25" s="9"/>
      <c r="M25" s="9"/>
      <c r="N25" s="9"/>
      <c r="O25" s="9"/>
      <c r="P25" s="9"/>
      <c r="Q25" s="9"/>
      <c r="R25" s="9"/>
      <c r="S25" s="4">
        <v>6</v>
      </c>
    </row>
    <row r="26" spans="1:19" s="340" customFormat="1" ht="15.95" customHeight="1" x14ac:dyDescent="0.2">
      <c r="A26" s="77"/>
      <c r="B26" s="90" t="s">
        <v>401</v>
      </c>
      <c r="C26" s="339" t="s">
        <v>357</v>
      </c>
      <c r="D26" s="95" t="s">
        <v>27</v>
      </c>
      <c r="E26" s="4">
        <v>5</v>
      </c>
      <c r="F26" s="9"/>
      <c r="G26" s="9"/>
      <c r="H26" s="9"/>
      <c r="I26" s="9"/>
      <c r="J26" s="9"/>
      <c r="K26" s="9"/>
      <c r="M26" s="9"/>
      <c r="N26" s="9"/>
      <c r="O26" s="9"/>
      <c r="P26" s="9"/>
      <c r="Q26" s="9"/>
      <c r="R26" s="9"/>
      <c r="S26" s="4">
        <v>5</v>
      </c>
    </row>
    <row r="27" spans="1:19" s="340" customFormat="1" ht="15.95" customHeight="1" x14ac:dyDescent="0.2">
      <c r="A27" s="77"/>
      <c r="B27" s="90" t="s">
        <v>401</v>
      </c>
      <c r="C27" s="339" t="s">
        <v>28</v>
      </c>
      <c r="D27" s="72" t="s">
        <v>29</v>
      </c>
      <c r="E27" s="4">
        <v>27</v>
      </c>
      <c r="F27" s="9"/>
      <c r="G27" s="9"/>
      <c r="H27" s="9"/>
      <c r="I27" s="9"/>
      <c r="J27" s="9"/>
      <c r="K27" s="9"/>
      <c r="M27" s="9"/>
      <c r="N27" s="9"/>
      <c r="O27" s="9"/>
      <c r="P27" s="9"/>
      <c r="Q27" s="9"/>
      <c r="R27" s="9"/>
      <c r="S27" s="4">
        <v>27</v>
      </c>
    </row>
    <row r="28" spans="1:19" s="340" customFormat="1" ht="15.95" customHeight="1" x14ac:dyDescent="0.2">
      <c r="A28" s="77"/>
      <c r="B28" s="90" t="s">
        <v>401</v>
      </c>
      <c r="C28" s="102" t="s">
        <v>896</v>
      </c>
      <c r="D28" s="72" t="s">
        <v>142</v>
      </c>
      <c r="E28" s="4">
        <v>50</v>
      </c>
      <c r="F28" s="9"/>
      <c r="G28" s="9"/>
      <c r="H28" s="9"/>
      <c r="I28" s="9"/>
      <c r="J28" s="9"/>
      <c r="K28" s="9"/>
      <c r="M28" s="9"/>
      <c r="N28" s="9"/>
      <c r="O28" s="9"/>
      <c r="P28" s="9"/>
      <c r="Q28" s="9"/>
      <c r="R28" s="9"/>
      <c r="S28" s="4">
        <v>50</v>
      </c>
    </row>
    <row r="29" spans="1:19" s="340" customFormat="1" ht="15.95" customHeight="1" x14ac:dyDescent="0.2">
      <c r="A29" s="77"/>
      <c r="B29" s="90" t="s">
        <v>401</v>
      </c>
      <c r="C29" s="339" t="s">
        <v>363</v>
      </c>
      <c r="D29" s="95" t="s">
        <v>58</v>
      </c>
      <c r="E29" s="4">
        <v>7</v>
      </c>
      <c r="F29" s="9"/>
      <c r="G29" s="9"/>
      <c r="H29" s="9"/>
      <c r="I29" s="9"/>
      <c r="J29" s="9"/>
      <c r="K29" s="9"/>
      <c r="M29" s="9"/>
      <c r="N29" s="9"/>
      <c r="O29" s="9"/>
      <c r="P29" s="9"/>
      <c r="Q29" s="9"/>
      <c r="R29" s="9"/>
      <c r="S29" s="4">
        <v>7</v>
      </c>
    </row>
    <row r="30" spans="1:19" s="340" customFormat="1" ht="15.95" customHeight="1" x14ac:dyDescent="0.2">
      <c r="A30" s="77"/>
      <c r="B30" s="90" t="s">
        <v>401</v>
      </c>
      <c r="C30" s="339" t="s">
        <v>359</v>
      </c>
      <c r="D30" s="95" t="s">
        <v>35</v>
      </c>
      <c r="E30" s="4">
        <v>8</v>
      </c>
      <c r="F30" s="9"/>
      <c r="G30" s="9"/>
      <c r="H30" s="9"/>
      <c r="I30" s="9"/>
      <c r="J30" s="9"/>
      <c r="K30" s="9"/>
      <c r="M30" s="9"/>
      <c r="N30" s="9"/>
      <c r="O30" s="9"/>
      <c r="P30" s="9"/>
      <c r="Q30" s="9"/>
      <c r="R30" s="9"/>
      <c r="S30" s="4">
        <v>8</v>
      </c>
    </row>
    <row r="31" spans="1:19" s="340" customFormat="1" ht="15.95" customHeight="1" x14ac:dyDescent="0.2">
      <c r="A31" s="77"/>
      <c r="B31" s="90" t="s">
        <v>401</v>
      </c>
      <c r="C31" s="102" t="s">
        <v>341</v>
      </c>
      <c r="D31" s="72" t="s">
        <v>143</v>
      </c>
      <c r="E31" s="4">
        <v>9</v>
      </c>
      <c r="F31" s="9"/>
      <c r="G31" s="9"/>
      <c r="H31" s="9"/>
      <c r="I31" s="9"/>
      <c r="J31" s="9"/>
      <c r="K31" s="9"/>
      <c r="M31" s="9"/>
      <c r="N31" s="9"/>
      <c r="O31" s="9"/>
      <c r="P31" s="9"/>
      <c r="Q31" s="9"/>
      <c r="R31" s="9"/>
      <c r="S31" s="4">
        <v>9</v>
      </c>
    </row>
    <row r="32" spans="1:19" s="340" customFormat="1" ht="15.95" customHeight="1" x14ac:dyDescent="0.2">
      <c r="A32" s="77"/>
      <c r="B32" s="90" t="s">
        <v>401</v>
      </c>
      <c r="C32" s="339" t="s">
        <v>32</v>
      </c>
      <c r="D32" s="72" t="s">
        <v>33</v>
      </c>
      <c r="E32" s="4">
        <v>10</v>
      </c>
      <c r="F32" s="9"/>
      <c r="G32" s="9"/>
      <c r="H32" s="9"/>
      <c r="I32" s="9"/>
      <c r="J32" s="9"/>
      <c r="K32" s="9"/>
      <c r="M32" s="9"/>
      <c r="N32" s="9"/>
      <c r="O32" s="9"/>
      <c r="P32" s="9"/>
      <c r="Q32" s="9"/>
      <c r="R32" s="9"/>
      <c r="S32" s="4">
        <v>10</v>
      </c>
    </row>
    <row r="33" spans="1:19" s="340" customFormat="1" ht="15.95" customHeight="1" x14ac:dyDescent="0.2">
      <c r="A33" s="77"/>
      <c r="B33" s="90" t="s">
        <v>401</v>
      </c>
      <c r="C33" s="102" t="s">
        <v>340</v>
      </c>
      <c r="D33" s="72" t="s">
        <v>144</v>
      </c>
      <c r="E33" s="4">
        <v>228</v>
      </c>
      <c r="F33" s="9"/>
      <c r="G33" s="9"/>
      <c r="H33" s="9"/>
      <c r="I33" s="9"/>
      <c r="J33" s="9"/>
      <c r="K33" s="9"/>
      <c r="M33" s="9"/>
      <c r="N33" s="9"/>
      <c r="O33" s="9"/>
      <c r="P33" s="9"/>
      <c r="Q33" s="9"/>
      <c r="R33" s="9"/>
      <c r="S33" s="4">
        <v>228</v>
      </c>
    </row>
    <row r="34" spans="1:19" s="340" customFormat="1" ht="15.95" customHeight="1" x14ac:dyDescent="0.2">
      <c r="A34" s="77"/>
      <c r="B34" s="90" t="s">
        <v>401</v>
      </c>
      <c r="C34" s="102" t="s">
        <v>428</v>
      </c>
      <c r="D34" s="72" t="s">
        <v>145</v>
      </c>
      <c r="E34" s="4">
        <v>34</v>
      </c>
      <c r="F34" s="9"/>
      <c r="G34" s="9"/>
      <c r="H34" s="9"/>
      <c r="I34" s="9"/>
      <c r="J34" s="9"/>
      <c r="K34" s="9"/>
      <c r="M34" s="9"/>
      <c r="N34" s="9"/>
      <c r="O34" s="9"/>
      <c r="P34" s="9"/>
      <c r="Q34" s="9"/>
      <c r="R34" s="9"/>
      <c r="S34" s="4">
        <v>34</v>
      </c>
    </row>
    <row r="35" spans="1:19" s="340" customFormat="1" ht="15.95" customHeight="1" x14ac:dyDescent="0.2">
      <c r="A35" s="77"/>
      <c r="B35" s="90" t="s">
        <v>401</v>
      </c>
      <c r="C35" s="102" t="s">
        <v>342</v>
      </c>
      <c r="D35" s="72" t="s">
        <v>146</v>
      </c>
      <c r="E35" s="4">
        <v>230</v>
      </c>
      <c r="F35" s="9"/>
      <c r="G35" s="9"/>
      <c r="H35" s="9"/>
      <c r="I35" s="9"/>
      <c r="J35" s="9"/>
      <c r="K35" s="9"/>
      <c r="M35" s="9"/>
      <c r="N35" s="9"/>
      <c r="O35" s="9"/>
      <c r="P35" s="9"/>
      <c r="Q35" s="9"/>
      <c r="R35" s="9"/>
      <c r="S35" s="4">
        <v>230</v>
      </c>
    </row>
    <row r="36" spans="1:19" ht="15.95" customHeight="1" x14ac:dyDescent="0.2">
      <c r="A36" s="77"/>
      <c r="B36" s="90" t="s">
        <v>401</v>
      </c>
      <c r="C36" s="100" t="s">
        <v>30</v>
      </c>
      <c r="D36" s="72" t="s">
        <v>31</v>
      </c>
      <c r="E36" s="4">
        <v>11</v>
      </c>
      <c r="F36" s="9"/>
      <c r="G36" s="9"/>
      <c r="H36" s="9"/>
      <c r="I36" s="9"/>
      <c r="J36" s="9"/>
      <c r="K36" s="9"/>
      <c r="M36" s="9"/>
      <c r="N36" s="9"/>
      <c r="O36" s="9"/>
      <c r="P36" s="9"/>
      <c r="Q36" s="9"/>
      <c r="R36" s="9"/>
      <c r="S36" s="4">
        <v>11</v>
      </c>
    </row>
    <row r="37" spans="1:19" ht="15.95" customHeight="1" x14ac:dyDescent="0.2">
      <c r="A37" s="77"/>
      <c r="B37" s="90" t="s">
        <v>401</v>
      </c>
      <c r="C37" s="100" t="s">
        <v>62</v>
      </c>
      <c r="D37" s="72" t="s">
        <v>63</v>
      </c>
      <c r="E37" s="4">
        <v>12</v>
      </c>
      <c r="F37" s="9"/>
      <c r="G37" s="9"/>
      <c r="H37" s="9"/>
      <c r="I37" s="9"/>
      <c r="J37" s="9"/>
      <c r="K37" s="9"/>
      <c r="M37" s="9"/>
      <c r="N37" s="9"/>
      <c r="O37" s="9"/>
      <c r="P37" s="9"/>
      <c r="Q37" s="9"/>
      <c r="R37" s="9"/>
      <c r="S37" s="4">
        <v>12</v>
      </c>
    </row>
    <row r="38" spans="1:19" ht="15.95" customHeight="1" x14ac:dyDescent="0.2">
      <c r="A38" s="77"/>
      <c r="B38" s="90" t="s">
        <v>401</v>
      </c>
      <c r="C38" s="100" t="s">
        <v>360</v>
      </c>
      <c r="D38" s="95" t="s">
        <v>36</v>
      </c>
      <c r="E38" s="4">
        <v>13</v>
      </c>
      <c r="F38" s="9"/>
      <c r="G38" s="9"/>
      <c r="H38" s="9"/>
      <c r="I38" s="9"/>
      <c r="J38" s="9"/>
      <c r="K38" s="9"/>
      <c r="M38" s="9"/>
      <c r="N38" s="9"/>
      <c r="O38" s="9"/>
      <c r="P38" s="9"/>
      <c r="Q38" s="9"/>
      <c r="R38" s="9"/>
      <c r="S38" s="4">
        <v>13</v>
      </c>
    </row>
    <row r="39" spans="1:19" ht="15.95" customHeight="1" x14ac:dyDescent="0.2">
      <c r="A39" s="77"/>
      <c r="B39" s="90" t="s">
        <v>401</v>
      </c>
      <c r="C39" s="99" t="s">
        <v>343</v>
      </c>
      <c r="D39" s="72" t="s">
        <v>147</v>
      </c>
      <c r="E39" s="4">
        <v>229</v>
      </c>
      <c r="F39" s="9"/>
      <c r="G39" s="9"/>
      <c r="H39" s="9"/>
      <c r="I39" s="9"/>
      <c r="J39" s="9"/>
      <c r="K39" s="9"/>
      <c r="M39" s="9"/>
      <c r="N39" s="9"/>
      <c r="O39" s="9"/>
      <c r="P39" s="9"/>
      <c r="Q39" s="9"/>
      <c r="R39" s="9"/>
      <c r="S39" s="4">
        <v>229</v>
      </c>
    </row>
    <row r="40" spans="1:19" ht="15.95" customHeight="1" x14ac:dyDescent="0.2">
      <c r="A40" s="77"/>
      <c r="B40" s="90" t="s">
        <v>401</v>
      </c>
      <c r="C40" s="100" t="s">
        <v>65</v>
      </c>
      <c r="D40" s="72" t="s">
        <v>66</v>
      </c>
      <c r="E40" s="4">
        <v>45</v>
      </c>
      <c r="F40" s="9"/>
      <c r="G40" s="9"/>
      <c r="H40" s="9"/>
      <c r="I40" s="9"/>
      <c r="J40" s="9"/>
      <c r="K40" s="9"/>
      <c r="M40" s="9"/>
      <c r="N40" s="9"/>
      <c r="O40" s="9"/>
      <c r="P40" s="9"/>
      <c r="Q40" s="9"/>
      <c r="R40" s="9"/>
      <c r="S40" s="4">
        <v>45</v>
      </c>
    </row>
    <row r="41" spans="1:19" ht="15.95" customHeight="1" x14ac:dyDescent="0.2">
      <c r="A41" s="77"/>
      <c r="B41" s="90" t="s">
        <v>401</v>
      </c>
      <c r="C41" s="100" t="s">
        <v>38</v>
      </c>
      <c r="D41" s="72" t="s">
        <v>39</v>
      </c>
      <c r="E41" s="4">
        <v>28</v>
      </c>
      <c r="F41" s="9"/>
      <c r="G41" s="9"/>
      <c r="H41" s="9"/>
      <c r="I41" s="9"/>
      <c r="J41" s="9"/>
      <c r="K41" s="9"/>
      <c r="M41" s="9"/>
      <c r="N41" s="9"/>
      <c r="O41" s="9"/>
      <c r="P41" s="9"/>
      <c r="Q41" s="9"/>
      <c r="R41" s="9"/>
      <c r="S41" s="4">
        <v>28</v>
      </c>
    </row>
    <row r="42" spans="1:19" ht="15.95" customHeight="1" x14ac:dyDescent="0.2">
      <c r="A42" s="77"/>
      <c r="B42" s="90" t="s">
        <v>401</v>
      </c>
      <c r="C42" s="100" t="s">
        <v>40</v>
      </c>
      <c r="D42" s="72" t="s">
        <v>41</v>
      </c>
      <c r="E42" s="4">
        <v>29</v>
      </c>
      <c r="F42" s="9"/>
      <c r="G42" s="9"/>
      <c r="H42" s="9"/>
      <c r="I42" s="9"/>
      <c r="J42" s="9"/>
      <c r="K42" s="9"/>
      <c r="M42" s="9"/>
      <c r="N42" s="9"/>
      <c r="O42" s="9"/>
      <c r="P42" s="9"/>
      <c r="Q42" s="9"/>
      <c r="R42" s="9"/>
      <c r="S42" s="4">
        <v>29</v>
      </c>
    </row>
    <row r="43" spans="1:19" ht="15.95" customHeight="1" x14ac:dyDescent="0.2">
      <c r="A43" s="77"/>
      <c r="B43" s="90" t="s">
        <v>401</v>
      </c>
      <c r="C43" s="100" t="s">
        <v>42</v>
      </c>
      <c r="D43" s="72" t="s">
        <v>43</v>
      </c>
      <c r="E43" s="4">
        <v>15</v>
      </c>
      <c r="F43" s="9"/>
      <c r="G43" s="9"/>
      <c r="H43" s="9"/>
      <c r="I43" s="9"/>
      <c r="J43" s="9"/>
      <c r="K43" s="9"/>
      <c r="M43" s="9"/>
      <c r="N43" s="9"/>
      <c r="O43" s="9"/>
      <c r="P43" s="9"/>
      <c r="Q43" s="9"/>
      <c r="R43" s="9"/>
      <c r="S43" s="4">
        <v>15</v>
      </c>
    </row>
    <row r="44" spans="1:19" ht="15.95" customHeight="1" x14ac:dyDescent="0.2">
      <c r="A44" s="77"/>
      <c r="B44" s="90" t="s">
        <v>401</v>
      </c>
      <c r="C44" s="100" t="s">
        <v>361</v>
      </c>
      <c r="D44" s="95" t="s">
        <v>46</v>
      </c>
      <c r="E44" s="4">
        <v>16</v>
      </c>
      <c r="F44" s="9"/>
      <c r="G44" s="9"/>
      <c r="H44" s="9"/>
      <c r="I44" s="9"/>
      <c r="J44" s="9"/>
      <c r="K44" s="9"/>
      <c r="M44" s="9"/>
      <c r="N44" s="9"/>
      <c r="O44" s="9"/>
      <c r="P44" s="9"/>
      <c r="Q44" s="9"/>
      <c r="R44" s="9"/>
      <c r="S44" s="4">
        <v>16</v>
      </c>
    </row>
    <row r="45" spans="1:19" ht="15.95" customHeight="1" x14ac:dyDescent="0.2">
      <c r="A45" s="77"/>
      <c r="B45" s="90" t="s">
        <v>401</v>
      </c>
      <c r="C45" s="99" t="s">
        <v>1210</v>
      </c>
      <c r="D45" s="72" t="s">
        <v>148</v>
      </c>
      <c r="E45" s="4">
        <v>47</v>
      </c>
      <c r="F45" s="9"/>
      <c r="G45" s="9"/>
      <c r="H45" s="9"/>
      <c r="I45" s="9"/>
      <c r="J45" s="9"/>
      <c r="K45" s="9"/>
      <c r="M45" s="9"/>
      <c r="N45" s="9"/>
      <c r="O45" s="9"/>
      <c r="P45" s="9"/>
      <c r="Q45" s="9"/>
      <c r="R45" s="9"/>
      <c r="S45" s="4">
        <v>47</v>
      </c>
    </row>
    <row r="46" spans="1:19" ht="15.95" customHeight="1" x14ac:dyDescent="0.2">
      <c r="A46" s="77"/>
      <c r="B46" s="90" t="s">
        <v>401</v>
      </c>
      <c r="C46" s="99" t="s">
        <v>429</v>
      </c>
      <c r="D46" s="72" t="s">
        <v>149</v>
      </c>
      <c r="E46" s="4">
        <v>41</v>
      </c>
      <c r="F46" s="9"/>
      <c r="G46" s="9"/>
      <c r="H46" s="9"/>
      <c r="I46" s="9"/>
      <c r="J46" s="9"/>
      <c r="K46" s="9"/>
      <c r="M46" s="9"/>
      <c r="N46" s="9"/>
      <c r="O46" s="9"/>
      <c r="P46" s="9"/>
      <c r="Q46" s="9"/>
      <c r="R46" s="9"/>
      <c r="S46" s="4">
        <v>41</v>
      </c>
    </row>
    <row r="47" spans="1:19" ht="15.95" customHeight="1" x14ac:dyDescent="0.2">
      <c r="A47" s="77"/>
      <c r="B47" s="90" t="s">
        <v>401</v>
      </c>
      <c r="C47" s="99" t="s">
        <v>430</v>
      </c>
      <c r="D47" s="72" t="s">
        <v>150</v>
      </c>
      <c r="E47" s="4">
        <v>236</v>
      </c>
      <c r="F47" s="9"/>
      <c r="G47" s="9"/>
      <c r="H47" s="9"/>
      <c r="I47" s="9"/>
      <c r="J47" s="9"/>
      <c r="K47" s="9"/>
      <c r="M47" s="9"/>
      <c r="N47" s="9"/>
      <c r="O47" s="9"/>
      <c r="P47" s="9"/>
      <c r="Q47" s="9"/>
      <c r="R47" s="9"/>
      <c r="S47" s="4">
        <v>236</v>
      </c>
    </row>
    <row r="48" spans="1:19" ht="15.95" customHeight="1" x14ac:dyDescent="0.2">
      <c r="A48" s="77"/>
      <c r="B48" s="90" t="s">
        <v>401</v>
      </c>
      <c r="C48" s="100" t="s">
        <v>47</v>
      </c>
      <c r="D48" s="72" t="s">
        <v>48</v>
      </c>
      <c r="E48" s="4">
        <v>18</v>
      </c>
      <c r="F48" s="9"/>
      <c r="G48" s="9"/>
      <c r="H48" s="9"/>
      <c r="I48" s="9"/>
      <c r="J48" s="9"/>
      <c r="K48" s="9"/>
      <c r="M48" s="9"/>
      <c r="N48" s="9"/>
      <c r="O48" s="9"/>
      <c r="P48" s="9"/>
      <c r="Q48" s="9"/>
      <c r="R48" s="9"/>
      <c r="S48" s="4">
        <v>18</v>
      </c>
    </row>
    <row r="49" spans="1:19" ht="15.95" customHeight="1" x14ac:dyDescent="0.2">
      <c r="A49" s="77"/>
      <c r="B49" s="90" t="s">
        <v>401</v>
      </c>
      <c r="C49" s="100" t="s">
        <v>364</v>
      </c>
      <c r="D49" s="95" t="s">
        <v>64</v>
      </c>
      <c r="E49" s="4">
        <v>19</v>
      </c>
      <c r="F49" s="9"/>
      <c r="G49" s="9"/>
      <c r="H49" s="9"/>
      <c r="I49" s="9"/>
      <c r="J49" s="9"/>
      <c r="K49" s="9"/>
      <c r="M49" s="9"/>
      <c r="N49" s="9"/>
      <c r="O49" s="9"/>
      <c r="P49" s="9"/>
      <c r="Q49" s="9"/>
      <c r="R49" s="9"/>
      <c r="S49" s="4">
        <v>19</v>
      </c>
    </row>
    <row r="50" spans="1:19" ht="15.95" customHeight="1" x14ac:dyDescent="0.2">
      <c r="A50" s="77"/>
      <c r="B50" s="90" t="s">
        <v>401</v>
      </c>
      <c r="C50" s="100" t="s">
        <v>49</v>
      </c>
      <c r="D50" s="72" t="s">
        <v>50</v>
      </c>
      <c r="E50" s="4">
        <v>20</v>
      </c>
      <c r="F50" s="9"/>
      <c r="G50" s="9"/>
      <c r="H50" s="9"/>
      <c r="I50" s="9"/>
      <c r="J50" s="9"/>
      <c r="K50" s="9"/>
      <c r="M50" s="9"/>
      <c r="N50" s="9"/>
      <c r="O50" s="9"/>
      <c r="P50" s="9"/>
      <c r="Q50" s="9"/>
      <c r="R50" s="9"/>
      <c r="S50" s="4">
        <v>20</v>
      </c>
    </row>
    <row r="51" spans="1:19" ht="15.95" customHeight="1" x14ac:dyDescent="0.2">
      <c r="A51" s="77"/>
      <c r="B51" s="90" t="s">
        <v>401</v>
      </c>
      <c r="C51" s="100" t="s">
        <v>51</v>
      </c>
      <c r="D51" s="72" t="s">
        <v>52</v>
      </c>
      <c r="E51" s="4">
        <v>21</v>
      </c>
      <c r="F51" s="9"/>
      <c r="G51" s="9"/>
      <c r="H51" s="9"/>
      <c r="I51" s="9"/>
      <c r="J51" s="9"/>
      <c r="K51" s="9"/>
      <c r="M51" s="9"/>
      <c r="N51" s="9"/>
      <c r="O51" s="9"/>
      <c r="P51" s="9"/>
      <c r="Q51" s="9"/>
      <c r="R51" s="9"/>
      <c r="S51" s="4">
        <v>21</v>
      </c>
    </row>
    <row r="52" spans="1:19" ht="15.95" customHeight="1" x14ac:dyDescent="0.2">
      <c r="A52" s="77"/>
      <c r="B52" s="90" t="s">
        <v>401</v>
      </c>
      <c r="C52" s="100" t="s">
        <v>362</v>
      </c>
      <c r="D52" s="95" t="s">
        <v>53</v>
      </c>
      <c r="E52" s="4">
        <v>22</v>
      </c>
      <c r="F52" s="9"/>
      <c r="G52" s="9"/>
      <c r="H52" s="9"/>
      <c r="I52" s="9"/>
      <c r="J52" s="9"/>
      <c r="K52" s="9"/>
      <c r="M52" s="9"/>
      <c r="N52" s="9"/>
      <c r="O52" s="9"/>
      <c r="P52" s="9"/>
      <c r="Q52" s="9"/>
      <c r="R52" s="9"/>
      <c r="S52" s="4">
        <v>22</v>
      </c>
    </row>
    <row r="53" spans="1:19" ht="15.95" customHeight="1" x14ac:dyDescent="0.2">
      <c r="A53" s="77"/>
      <c r="B53" s="90" t="s">
        <v>401</v>
      </c>
      <c r="C53" s="100" t="s">
        <v>54</v>
      </c>
      <c r="D53" s="72" t="s">
        <v>55</v>
      </c>
      <c r="E53" s="4">
        <v>23</v>
      </c>
      <c r="F53" s="9"/>
      <c r="G53" s="9"/>
      <c r="H53" s="9"/>
      <c r="I53" s="9"/>
      <c r="J53" s="9"/>
      <c r="K53" s="9"/>
      <c r="M53" s="9"/>
      <c r="N53" s="9"/>
      <c r="O53" s="9"/>
      <c r="P53" s="9"/>
      <c r="Q53" s="9"/>
      <c r="R53" s="9"/>
      <c r="S53" s="4">
        <v>23</v>
      </c>
    </row>
    <row r="54" spans="1:19" ht="15.95" customHeight="1" x14ac:dyDescent="0.2">
      <c r="A54" s="77"/>
      <c r="B54" s="90" t="s">
        <v>401</v>
      </c>
      <c r="C54" s="100" t="s">
        <v>1211</v>
      </c>
      <c r="D54" s="72" t="s">
        <v>67</v>
      </c>
      <c r="E54" s="4">
        <v>42</v>
      </c>
      <c r="F54" s="9"/>
      <c r="G54" s="9"/>
      <c r="H54" s="9"/>
      <c r="I54" s="9"/>
      <c r="J54" s="9"/>
      <c r="K54" s="9"/>
      <c r="M54" s="9"/>
      <c r="N54" s="9"/>
      <c r="O54" s="9"/>
      <c r="P54" s="9"/>
      <c r="Q54" s="9"/>
      <c r="R54" s="9"/>
      <c r="S54" s="4">
        <v>42</v>
      </c>
    </row>
    <row r="55" spans="1:19" ht="15.95" customHeight="1" x14ac:dyDescent="0.2">
      <c r="A55" s="77"/>
      <c r="B55" s="90" t="s">
        <v>401</v>
      </c>
      <c r="C55" s="99" t="s">
        <v>432</v>
      </c>
      <c r="D55" s="72" t="s">
        <v>152</v>
      </c>
      <c r="E55" s="4">
        <v>24</v>
      </c>
      <c r="F55" s="9"/>
      <c r="G55" s="9"/>
      <c r="H55" s="9"/>
      <c r="I55" s="9"/>
      <c r="J55" s="9"/>
      <c r="K55" s="9"/>
      <c r="M55" s="9"/>
      <c r="N55" s="9"/>
      <c r="O55" s="9"/>
      <c r="P55" s="9"/>
      <c r="Q55" s="9"/>
      <c r="R55" s="9"/>
      <c r="S55" s="4">
        <v>24</v>
      </c>
    </row>
    <row r="56" spans="1:19" ht="15.95" customHeight="1" x14ac:dyDescent="0.2">
      <c r="A56" s="77"/>
      <c r="B56" s="90" t="s">
        <v>401</v>
      </c>
      <c r="C56" s="100" t="s">
        <v>59</v>
      </c>
      <c r="D56" s="72" t="s">
        <v>60</v>
      </c>
      <c r="E56" s="4">
        <v>25</v>
      </c>
      <c r="F56" s="9"/>
      <c r="G56" s="9"/>
      <c r="H56" s="9"/>
      <c r="I56" s="9"/>
      <c r="J56" s="9"/>
      <c r="K56" s="9"/>
      <c r="M56" s="9"/>
      <c r="N56" s="9"/>
      <c r="O56" s="9"/>
      <c r="P56" s="9"/>
      <c r="Q56" s="9"/>
      <c r="R56" s="9"/>
      <c r="S56" s="4">
        <v>25</v>
      </c>
    </row>
    <row r="57" spans="1:19" ht="15.95" customHeight="1" x14ac:dyDescent="0.2">
      <c r="A57" s="77"/>
      <c r="B57" s="90" t="s">
        <v>401</v>
      </c>
      <c r="C57" s="99" t="s">
        <v>431</v>
      </c>
      <c r="D57" s="72" t="s">
        <v>151</v>
      </c>
      <c r="E57" s="4">
        <v>48</v>
      </c>
      <c r="F57" s="9"/>
      <c r="G57" s="9"/>
      <c r="H57" s="9"/>
      <c r="I57" s="9"/>
      <c r="J57" s="9"/>
      <c r="K57" s="9"/>
      <c r="M57" s="9"/>
      <c r="N57" s="9"/>
      <c r="O57" s="9"/>
      <c r="P57" s="9"/>
      <c r="Q57" s="9"/>
      <c r="R57" s="9"/>
      <c r="S57" s="4">
        <v>48</v>
      </c>
    </row>
    <row r="58" spans="1:19" ht="15.95" customHeight="1" x14ac:dyDescent="0.2">
      <c r="A58" s="77"/>
      <c r="B58" s="90" t="s">
        <v>401</v>
      </c>
      <c r="C58" s="100" t="s">
        <v>916</v>
      </c>
      <c r="D58" s="72" t="s">
        <v>57</v>
      </c>
      <c r="E58" s="4">
        <v>49</v>
      </c>
      <c r="F58" s="9"/>
      <c r="G58" s="9"/>
      <c r="H58" s="9"/>
      <c r="I58" s="9"/>
      <c r="J58" s="9"/>
      <c r="K58" s="9"/>
      <c r="M58" s="9"/>
      <c r="N58" s="9"/>
      <c r="O58" s="9"/>
      <c r="P58" s="9"/>
      <c r="Q58" s="9"/>
      <c r="R58" s="9"/>
      <c r="S58" s="4">
        <v>49</v>
      </c>
    </row>
    <row r="59" spans="1:19" ht="15.95" customHeight="1" x14ac:dyDescent="0.2">
      <c r="A59" s="77"/>
      <c r="B59" s="90" t="s">
        <v>401</v>
      </c>
      <c r="C59" s="100" t="s">
        <v>391</v>
      </c>
      <c r="D59" s="72" t="s">
        <v>56</v>
      </c>
      <c r="E59" s="4">
        <v>46</v>
      </c>
      <c r="F59" s="9"/>
      <c r="G59" s="9"/>
      <c r="H59" s="9"/>
      <c r="I59" s="9"/>
      <c r="J59" s="9"/>
      <c r="K59" s="9"/>
      <c r="M59" s="9"/>
      <c r="N59" s="9"/>
      <c r="O59" s="9"/>
      <c r="P59" s="9"/>
      <c r="Q59" s="9"/>
      <c r="R59" s="9"/>
      <c r="S59" s="4">
        <v>46</v>
      </c>
    </row>
    <row r="60" spans="1:19" ht="15.95" customHeight="1" x14ac:dyDescent="0.2">
      <c r="A60" s="77"/>
      <c r="B60" s="90" t="s">
        <v>401</v>
      </c>
      <c r="C60" s="100" t="s">
        <v>358</v>
      </c>
      <c r="D60" s="95" t="s">
        <v>34</v>
      </c>
      <c r="E60" s="4">
        <v>30</v>
      </c>
      <c r="F60" s="9"/>
      <c r="G60" s="9"/>
      <c r="H60" s="9"/>
      <c r="I60" s="9"/>
      <c r="J60" s="9"/>
      <c r="K60" s="9"/>
      <c r="M60" s="9"/>
      <c r="N60" s="9"/>
      <c r="O60" s="9"/>
      <c r="P60" s="9"/>
      <c r="Q60" s="9"/>
      <c r="R60" s="9"/>
      <c r="S60" s="4">
        <v>30</v>
      </c>
    </row>
    <row r="61" spans="1:19" ht="15.95" customHeight="1" x14ac:dyDescent="0.2">
      <c r="A61" s="77"/>
      <c r="B61" s="90" t="s">
        <v>401</v>
      </c>
      <c r="C61" s="100" t="s">
        <v>1212</v>
      </c>
      <c r="D61" s="72" t="s">
        <v>24</v>
      </c>
      <c r="E61" s="4">
        <v>31</v>
      </c>
      <c r="F61" s="9"/>
      <c r="G61" s="9"/>
      <c r="H61" s="9"/>
      <c r="I61" s="9"/>
      <c r="J61" s="9"/>
      <c r="K61" s="9"/>
      <c r="M61" s="9"/>
      <c r="N61" s="9"/>
      <c r="O61" s="9"/>
      <c r="P61" s="9"/>
      <c r="Q61" s="9"/>
      <c r="R61" s="9"/>
      <c r="S61" s="4">
        <v>31</v>
      </c>
    </row>
    <row r="62" spans="1:19" ht="15.95" customHeight="1" x14ac:dyDescent="0.2">
      <c r="A62" s="77"/>
      <c r="B62" s="90" t="s">
        <v>401</v>
      </c>
      <c r="C62" s="100" t="s">
        <v>68</v>
      </c>
      <c r="D62" s="72" t="s">
        <v>69</v>
      </c>
      <c r="E62" s="4">
        <v>32</v>
      </c>
      <c r="F62" s="9"/>
      <c r="G62" s="9"/>
      <c r="H62" s="9"/>
      <c r="I62" s="9"/>
      <c r="J62" s="9"/>
      <c r="K62" s="9"/>
      <c r="M62" s="9"/>
      <c r="N62" s="9"/>
      <c r="O62" s="9"/>
      <c r="P62" s="9"/>
      <c r="Q62" s="9"/>
      <c r="R62" s="9"/>
      <c r="S62" s="4">
        <v>32</v>
      </c>
    </row>
    <row r="63" spans="1:19" ht="15.95" customHeight="1" x14ac:dyDescent="0.2">
      <c r="A63" s="77"/>
      <c r="B63" s="90" t="s">
        <v>401</v>
      </c>
      <c r="C63" s="99" t="s">
        <v>433</v>
      </c>
      <c r="D63" s="72" t="s">
        <v>153</v>
      </c>
      <c r="E63" s="4">
        <v>43</v>
      </c>
      <c r="F63" s="63"/>
      <c r="G63" s="63"/>
      <c r="H63" s="63"/>
      <c r="I63" s="63"/>
      <c r="J63" s="63"/>
      <c r="K63" s="63"/>
      <c r="M63" s="63"/>
      <c r="N63" s="63"/>
      <c r="O63" s="63"/>
      <c r="P63" s="63"/>
      <c r="Q63" s="63"/>
      <c r="R63" s="63"/>
      <c r="S63" s="4">
        <v>43</v>
      </c>
    </row>
    <row r="64" spans="1:19" ht="15.95" customHeight="1" x14ac:dyDescent="0.2">
      <c r="A64" s="77"/>
      <c r="B64" s="90" t="s">
        <v>401</v>
      </c>
      <c r="C64" s="100" t="s">
        <v>44</v>
      </c>
      <c r="D64" s="72" t="s">
        <v>45</v>
      </c>
      <c r="E64" s="4">
        <v>33</v>
      </c>
      <c r="F64" s="63"/>
      <c r="G64" s="63"/>
      <c r="H64" s="63"/>
      <c r="I64" s="63"/>
      <c r="J64" s="63"/>
      <c r="K64" s="63"/>
      <c r="M64" s="63"/>
      <c r="N64" s="63"/>
      <c r="O64" s="63"/>
      <c r="P64" s="63"/>
      <c r="Q64" s="63"/>
      <c r="R64" s="63"/>
      <c r="S64" s="4">
        <v>33</v>
      </c>
    </row>
    <row r="65" spans="1:19" ht="15.95" customHeight="1" x14ac:dyDescent="0.2">
      <c r="A65" s="77"/>
      <c r="B65" s="90" t="s">
        <v>401</v>
      </c>
      <c r="C65" s="100" t="s">
        <v>917</v>
      </c>
      <c r="D65" s="95" t="s">
        <v>61</v>
      </c>
      <c r="E65" s="4">
        <v>35</v>
      </c>
      <c r="F65" s="9"/>
      <c r="G65" s="9"/>
      <c r="H65" s="9"/>
      <c r="I65" s="9"/>
      <c r="J65" s="9"/>
      <c r="K65" s="9"/>
      <c r="M65" s="9"/>
      <c r="N65" s="9"/>
      <c r="O65" s="9"/>
      <c r="P65" s="9"/>
      <c r="Q65" s="9"/>
      <c r="R65" s="9"/>
      <c r="S65" s="4">
        <v>35</v>
      </c>
    </row>
    <row r="66" spans="1:19" ht="15.95" customHeight="1" x14ac:dyDescent="0.2">
      <c r="A66" s="77"/>
      <c r="B66" s="90" t="s">
        <v>401</v>
      </c>
      <c r="C66" s="100" t="s">
        <v>918</v>
      </c>
      <c r="D66" s="72" t="s">
        <v>37</v>
      </c>
      <c r="E66" s="4">
        <v>36</v>
      </c>
      <c r="F66" s="9"/>
      <c r="G66" s="9"/>
      <c r="H66" s="9"/>
      <c r="I66" s="9"/>
      <c r="J66" s="9"/>
      <c r="K66" s="9"/>
      <c r="M66" s="9"/>
      <c r="N66" s="9"/>
      <c r="O66" s="9"/>
      <c r="P66" s="9"/>
      <c r="Q66" s="9"/>
      <c r="R66" s="9"/>
      <c r="S66" s="4">
        <v>36</v>
      </c>
    </row>
    <row r="67" spans="1:19" ht="35.1" customHeight="1" thickBot="1" x14ac:dyDescent="0.25">
      <c r="A67" s="77"/>
      <c r="B67" s="107" t="s">
        <v>415</v>
      </c>
      <c r="C67" s="108"/>
      <c r="D67" s="109" t="s">
        <v>84</v>
      </c>
      <c r="E67" s="8"/>
      <c r="F67" s="315">
        <f t="shared" ref="F67:K67" si="2">SUM(F68,F74)</f>
        <v>0</v>
      </c>
      <c r="G67" s="315">
        <f t="shared" si="2"/>
        <v>0</v>
      </c>
      <c r="H67" s="315">
        <f t="shared" si="2"/>
        <v>0</v>
      </c>
      <c r="I67" s="315">
        <f t="shared" si="2"/>
        <v>0</v>
      </c>
      <c r="J67" s="315">
        <f t="shared" si="2"/>
        <v>0</v>
      </c>
      <c r="K67" s="315">
        <f t="shared" si="2"/>
        <v>0</v>
      </c>
      <c r="M67" s="315">
        <f t="shared" ref="M67:R67" si="3">SUM(M68,M74)</f>
        <v>0</v>
      </c>
      <c r="N67" s="315">
        <f t="shared" si="3"/>
        <v>0</v>
      </c>
      <c r="O67" s="315">
        <f t="shared" si="3"/>
        <v>0</v>
      </c>
      <c r="P67" s="315">
        <f t="shared" si="3"/>
        <v>0</v>
      </c>
      <c r="Q67" s="315">
        <f t="shared" si="3"/>
        <v>0</v>
      </c>
      <c r="R67" s="315">
        <f t="shared" si="3"/>
        <v>0</v>
      </c>
      <c r="S67" s="8"/>
    </row>
    <row r="68" spans="1:19" ht="35.1" customHeight="1" thickTop="1" thickBot="1" x14ac:dyDescent="0.25">
      <c r="A68" s="77"/>
      <c r="B68" s="110" t="s">
        <v>395</v>
      </c>
      <c r="C68" s="111"/>
      <c r="D68" s="112" t="s">
        <v>1057</v>
      </c>
      <c r="E68" s="4"/>
      <c r="F68" s="315">
        <f t="shared" ref="F68:K68" si="4">SUM(F69:F73)</f>
        <v>0</v>
      </c>
      <c r="G68" s="315">
        <f t="shared" si="4"/>
        <v>0</v>
      </c>
      <c r="H68" s="315">
        <f t="shared" si="4"/>
        <v>0</v>
      </c>
      <c r="I68" s="315">
        <f t="shared" si="4"/>
        <v>0</v>
      </c>
      <c r="J68" s="315">
        <f t="shared" si="4"/>
        <v>0</v>
      </c>
      <c r="K68" s="315">
        <f t="shared" si="4"/>
        <v>0</v>
      </c>
      <c r="M68" s="315">
        <f t="shared" ref="M68:R68" si="5">SUM(M69:M73)</f>
        <v>0</v>
      </c>
      <c r="N68" s="315">
        <f t="shared" si="5"/>
        <v>0</v>
      </c>
      <c r="O68" s="315">
        <f t="shared" si="5"/>
        <v>0</v>
      </c>
      <c r="P68" s="315">
        <f t="shared" si="5"/>
        <v>0</v>
      </c>
      <c r="Q68" s="315">
        <f t="shared" si="5"/>
        <v>0</v>
      </c>
      <c r="R68" s="315">
        <f t="shared" si="5"/>
        <v>0</v>
      </c>
      <c r="S68" s="4"/>
    </row>
    <row r="69" spans="1:19" ht="15.95" customHeight="1" thickTop="1" x14ac:dyDescent="0.2">
      <c r="A69" s="77"/>
      <c r="B69" s="90" t="s">
        <v>395</v>
      </c>
      <c r="C69" s="102" t="s">
        <v>70</v>
      </c>
      <c r="D69" s="72" t="s">
        <v>71</v>
      </c>
      <c r="E69" s="4">
        <v>103</v>
      </c>
      <c r="F69" s="9"/>
      <c r="G69" s="9"/>
      <c r="H69" s="9"/>
      <c r="I69" s="9"/>
      <c r="J69" s="9"/>
      <c r="K69" s="9"/>
      <c r="M69" s="9"/>
      <c r="N69" s="9"/>
      <c r="O69" s="9"/>
      <c r="P69" s="9"/>
      <c r="Q69" s="9"/>
      <c r="R69" s="9"/>
      <c r="S69" s="4">
        <v>103</v>
      </c>
    </row>
    <row r="70" spans="1:19" s="340" customFormat="1" ht="15.95" customHeight="1" x14ac:dyDescent="0.2">
      <c r="A70" s="77"/>
      <c r="B70" s="90" t="s">
        <v>395</v>
      </c>
      <c r="C70" s="102" t="s">
        <v>434</v>
      </c>
      <c r="D70" s="72" t="s">
        <v>154</v>
      </c>
      <c r="E70" s="4">
        <v>104</v>
      </c>
      <c r="F70" s="9"/>
      <c r="G70" s="9"/>
      <c r="H70" s="9"/>
      <c r="I70" s="9"/>
      <c r="J70" s="9"/>
      <c r="K70" s="9"/>
      <c r="M70" s="9"/>
      <c r="N70" s="9"/>
      <c r="O70" s="9"/>
      <c r="P70" s="9"/>
      <c r="Q70" s="9"/>
      <c r="R70" s="9"/>
      <c r="S70" s="4">
        <v>104</v>
      </c>
    </row>
    <row r="71" spans="1:19" s="340" customFormat="1" ht="15.95" customHeight="1" x14ac:dyDescent="0.2">
      <c r="A71" s="77"/>
      <c r="B71" s="90" t="s">
        <v>395</v>
      </c>
      <c r="C71" s="102" t="s">
        <v>813</v>
      </c>
      <c r="D71" s="72" t="s">
        <v>155</v>
      </c>
      <c r="E71" s="4">
        <v>126</v>
      </c>
      <c r="F71" s="9"/>
      <c r="G71" s="9"/>
      <c r="H71" s="9"/>
      <c r="I71" s="9"/>
      <c r="J71" s="9"/>
      <c r="K71" s="9"/>
      <c r="M71" s="9"/>
      <c r="N71" s="9"/>
      <c r="O71" s="9"/>
      <c r="P71" s="9"/>
      <c r="Q71" s="9"/>
      <c r="R71" s="9"/>
      <c r="S71" s="4">
        <v>126</v>
      </c>
    </row>
    <row r="72" spans="1:19" s="340" customFormat="1" ht="15.95" customHeight="1" x14ac:dyDescent="0.2">
      <c r="A72" s="77"/>
      <c r="B72" s="90" t="s">
        <v>395</v>
      </c>
      <c r="C72" s="102" t="s">
        <v>392</v>
      </c>
      <c r="D72" s="95" t="s">
        <v>73</v>
      </c>
      <c r="E72" s="4">
        <v>130</v>
      </c>
      <c r="F72" s="9"/>
      <c r="G72" s="9"/>
      <c r="H72" s="9"/>
      <c r="I72" s="9"/>
      <c r="J72" s="9"/>
      <c r="K72" s="9"/>
      <c r="M72" s="9"/>
      <c r="N72" s="9"/>
      <c r="O72" s="9"/>
      <c r="P72" s="9"/>
      <c r="Q72" s="9"/>
      <c r="R72" s="9"/>
      <c r="S72" s="4">
        <v>130</v>
      </c>
    </row>
    <row r="73" spans="1:19" ht="15.95" customHeight="1" x14ac:dyDescent="0.2">
      <c r="A73" s="77"/>
      <c r="B73" s="90" t="s">
        <v>395</v>
      </c>
      <c r="C73" s="99" t="s">
        <v>156</v>
      </c>
      <c r="D73" s="72" t="s">
        <v>157</v>
      </c>
      <c r="E73" s="4">
        <v>153</v>
      </c>
      <c r="F73" s="9"/>
      <c r="G73" s="9"/>
      <c r="H73" s="9"/>
      <c r="I73" s="9"/>
      <c r="J73" s="9"/>
      <c r="K73" s="9"/>
      <c r="M73" s="9"/>
      <c r="N73" s="9"/>
      <c r="O73" s="9"/>
      <c r="P73" s="9"/>
      <c r="Q73" s="9"/>
      <c r="R73" s="9"/>
      <c r="S73" s="4">
        <v>153</v>
      </c>
    </row>
    <row r="74" spans="1:19" ht="35.1" customHeight="1" thickBot="1" x14ac:dyDescent="0.25">
      <c r="A74" s="77"/>
      <c r="B74" s="118" t="s">
        <v>396</v>
      </c>
      <c r="C74" s="98"/>
      <c r="D74" s="169" t="s">
        <v>95</v>
      </c>
      <c r="E74" s="73"/>
      <c r="F74" s="315">
        <f t="shared" ref="F74:K74" si="6">SUM(F75:F125)</f>
        <v>0</v>
      </c>
      <c r="G74" s="315">
        <f t="shared" si="6"/>
        <v>0</v>
      </c>
      <c r="H74" s="315">
        <f t="shared" si="6"/>
        <v>0</v>
      </c>
      <c r="I74" s="315">
        <f t="shared" si="6"/>
        <v>0</v>
      </c>
      <c r="J74" s="315">
        <f t="shared" si="6"/>
        <v>0</v>
      </c>
      <c r="K74" s="315">
        <f t="shared" si="6"/>
        <v>0</v>
      </c>
      <c r="M74" s="315">
        <f t="shared" ref="M74:R74" si="7">SUM(M75:M125)</f>
        <v>0</v>
      </c>
      <c r="N74" s="315">
        <f t="shared" si="7"/>
        <v>0</v>
      </c>
      <c r="O74" s="315">
        <f t="shared" si="7"/>
        <v>0</v>
      </c>
      <c r="P74" s="315">
        <f t="shared" si="7"/>
        <v>0</v>
      </c>
      <c r="Q74" s="315">
        <f t="shared" si="7"/>
        <v>0</v>
      </c>
      <c r="R74" s="315">
        <f t="shared" si="7"/>
        <v>0</v>
      </c>
      <c r="S74" s="73"/>
    </row>
    <row r="75" spans="1:19" ht="15.95" customHeight="1" thickTop="1" x14ac:dyDescent="0.2">
      <c r="A75" s="77"/>
      <c r="B75" s="90" t="s">
        <v>396</v>
      </c>
      <c r="C75" s="99" t="s">
        <v>814</v>
      </c>
      <c r="D75" s="95" t="s">
        <v>158</v>
      </c>
      <c r="E75" s="4">
        <v>105</v>
      </c>
      <c r="F75" s="63"/>
      <c r="G75" s="63"/>
      <c r="H75" s="63"/>
      <c r="I75" s="63"/>
      <c r="J75" s="63"/>
      <c r="K75" s="63"/>
      <c r="M75" s="63"/>
      <c r="N75" s="63"/>
      <c r="O75" s="63"/>
      <c r="P75" s="63"/>
      <c r="Q75" s="63"/>
      <c r="R75" s="63"/>
      <c r="S75" s="4">
        <v>105</v>
      </c>
    </row>
    <row r="76" spans="1:19" s="340" customFormat="1" ht="15.95" customHeight="1" x14ac:dyDescent="0.2">
      <c r="A76" s="77"/>
      <c r="B76" s="90" t="s">
        <v>396</v>
      </c>
      <c r="C76" s="99" t="s">
        <v>444</v>
      </c>
      <c r="D76" s="72" t="s">
        <v>173</v>
      </c>
      <c r="E76" s="4">
        <v>106</v>
      </c>
      <c r="F76" s="63"/>
      <c r="G76" s="63"/>
      <c r="H76" s="63"/>
      <c r="I76" s="63"/>
      <c r="J76" s="63"/>
      <c r="K76" s="63"/>
      <c r="M76" s="63"/>
      <c r="N76" s="63"/>
      <c r="O76" s="63"/>
      <c r="P76" s="63"/>
      <c r="Q76" s="63"/>
      <c r="R76" s="63"/>
      <c r="S76" s="4">
        <v>106</v>
      </c>
    </row>
    <row r="77" spans="1:19" s="340" customFormat="1" ht="15.95" customHeight="1" x14ac:dyDescent="0.2">
      <c r="A77" s="77"/>
      <c r="B77" s="90" t="s">
        <v>396</v>
      </c>
      <c r="C77" s="99" t="s">
        <v>446</v>
      </c>
      <c r="D77" s="72" t="s">
        <v>175</v>
      </c>
      <c r="E77" s="4">
        <v>107</v>
      </c>
      <c r="F77" s="63"/>
      <c r="G77" s="63"/>
      <c r="H77" s="63"/>
      <c r="I77" s="63"/>
      <c r="J77" s="63"/>
      <c r="K77" s="63"/>
      <c r="M77" s="63"/>
      <c r="N77" s="63"/>
      <c r="O77" s="63"/>
      <c r="P77" s="63"/>
      <c r="Q77" s="63"/>
      <c r="R77" s="63"/>
      <c r="S77" s="4">
        <v>107</v>
      </c>
    </row>
    <row r="78" spans="1:19" s="340" customFormat="1" ht="15.95" customHeight="1" x14ac:dyDescent="0.2">
      <c r="A78" s="77"/>
      <c r="B78" s="90" t="s">
        <v>396</v>
      </c>
      <c r="C78" s="99" t="s">
        <v>435</v>
      </c>
      <c r="D78" s="72" t="s">
        <v>159</v>
      </c>
      <c r="E78" s="4">
        <v>108</v>
      </c>
      <c r="F78" s="63"/>
      <c r="G78" s="63"/>
      <c r="H78" s="63"/>
      <c r="I78" s="63"/>
      <c r="J78" s="63"/>
      <c r="K78" s="63"/>
      <c r="M78" s="63"/>
      <c r="N78" s="63"/>
      <c r="O78" s="63"/>
      <c r="P78" s="63"/>
      <c r="Q78" s="63"/>
      <c r="R78" s="63"/>
      <c r="S78" s="4">
        <v>108</v>
      </c>
    </row>
    <row r="79" spans="1:19" s="340" customFormat="1" ht="15.95" customHeight="1" x14ac:dyDescent="0.2">
      <c r="A79" s="77"/>
      <c r="B79" s="90" t="s">
        <v>396</v>
      </c>
      <c r="C79" s="99" t="s">
        <v>919</v>
      </c>
      <c r="D79" s="72" t="s">
        <v>160</v>
      </c>
      <c r="E79" s="4">
        <v>109</v>
      </c>
      <c r="F79" s="63"/>
      <c r="G79" s="63"/>
      <c r="H79" s="63"/>
      <c r="I79" s="63"/>
      <c r="J79" s="63"/>
      <c r="K79" s="63"/>
      <c r="M79" s="63"/>
      <c r="N79" s="63"/>
      <c r="O79" s="63"/>
      <c r="P79" s="63"/>
      <c r="Q79" s="63"/>
      <c r="R79" s="63"/>
      <c r="S79" s="4">
        <v>109</v>
      </c>
    </row>
    <row r="80" spans="1:19" s="340" customFormat="1" ht="15.95" customHeight="1" x14ac:dyDescent="0.2">
      <c r="A80" s="77"/>
      <c r="B80" s="90" t="s">
        <v>396</v>
      </c>
      <c r="C80" s="99" t="s">
        <v>815</v>
      </c>
      <c r="D80" s="95" t="s">
        <v>161</v>
      </c>
      <c r="E80" s="4">
        <v>175</v>
      </c>
      <c r="F80" s="63"/>
      <c r="G80" s="63"/>
      <c r="H80" s="63"/>
      <c r="I80" s="63"/>
      <c r="J80" s="63"/>
      <c r="K80" s="63"/>
      <c r="M80" s="63"/>
      <c r="N80" s="63"/>
      <c r="O80" s="63"/>
      <c r="P80" s="63"/>
      <c r="Q80" s="63"/>
      <c r="R80" s="63"/>
      <c r="S80" s="4">
        <v>175</v>
      </c>
    </row>
    <row r="81" spans="1:19" s="340" customFormat="1" ht="15.95" customHeight="1" x14ac:dyDescent="0.2">
      <c r="A81" s="77"/>
      <c r="B81" s="90" t="s">
        <v>396</v>
      </c>
      <c r="C81" s="99" t="s">
        <v>436</v>
      </c>
      <c r="D81" s="72" t="s">
        <v>162</v>
      </c>
      <c r="E81" s="4">
        <v>110</v>
      </c>
      <c r="F81" s="63"/>
      <c r="G81" s="63"/>
      <c r="H81" s="63"/>
      <c r="I81" s="63"/>
      <c r="J81" s="63"/>
      <c r="K81" s="63"/>
      <c r="M81" s="63"/>
      <c r="N81" s="63"/>
      <c r="O81" s="63"/>
      <c r="P81" s="63"/>
      <c r="Q81" s="63"/>
      <c r="R81" s="63"/>
      <c r="S81" s="4">
        <v>110</v>
      </c>
    </row>
    <row r="82" spans="1:19" s="340" customFormat="1" ht="15.95" customHeight="1" x14ac:dyDescent="0.2">
      <c r="A82" s="77"/>
      <c r="B82" s="90" t="s">
        <v>396</v>
      </c>
      <c r="C82" s="99" t="s">
        <v>437</v>
      </c>
      <c r="D82" s="72" t="s">
        <v>163</v>
      </c>
      <c r="E82" s="4">
        <v>111</v>
      </c>
      <c r="F82" s="63"/>
      <c r="G82" s="63"/>
      <c r="H82" s="63"/>
      <c r="I82" s="63"/>
      <c r="J82" s="63"/>
      <c r="K82" s="63"/>
      <c r="M82" s="63"/>
      <c r="N82" s="63"/>
      <c r="O82" s="63"/>
      <c r="P82" s="63"/>
      <c r="Q82" s="63"/>
      <c r="R82" s="63"/>
      <c r="S82" s="4">
        <v>111</v>
      </c>
    </row>
    <row r="83" spans="1:19" s="340" customFormat="1" ht="15.95" customHeight="1" x14ac:dyDescent="0.2">
      <c r="A83" s="77"/>
      <c r="B83" s="90" t="s">
        <v>396</v>
      </c>
      <c r="C83" s="99" t="s">
        <v>920</v>
      </c>
      <c r="D83" s="72" t="s">
        <v>170</v>
      </c>
      <c r="E83" s="4">
        <v>113</v>
      </c>
      <c r="F83" s="63"/>
      <c r="G83" s="63"/>
      <c r="H83" s="63"/>
      <c r="I83" s="63"/>
      <c r="J83" s="63"/>
      <c r="K83" s="63"/>
      <c r="M83" s="63"/>
      <c r="N83" s="63"/>
      <c r="O83" s="63"/>
      <c r="P83" s="63"/>
      <c r="Q83" s="63"/>
      <c r="R83" s="63"/>
      <c r="S83" s="4">
        <v>113</v>
      </c>
    </row>
    <row r="84" spans="1:19" s="340" customFormat="1" ht="15.95" customHeight="1" x14ac:dyDescent="0.2">
      <c r="A84" s="77"/>
      <c r="B84" s="90" t="s">
        <v>396</v>
      </c>
      <c r="C84" s="99" t="s">
        <v>443</v>
      </c>
      <c r="D84" s="72" t="s">
        <v>172</v>
      </c>
      <c r="E84" s="4">
        <v>112</v>
      </c>
      <c r="F84" s="63"/>
      <c r="G84" s="63"/>
      <c r="H84" s="63"/>
      <c r="I84" s="63"/>
      <c r="J84" s="63"/>
      <c r="K84" s="63"/>
      <c r="M84" s="63"/>
      <c r="N84" s="63"/>
      <c r="O84" s="63"/>
      <c r="P84" s="63"/>
      <c r="Q84" s="63"/>
      <c r="R84" s="63"/>
      <c r="S84" s="4">
        <v>112</v>
      </c>
    </row>
    <row r="85" spans="1:19" s="340" customFormat="1" ht="15.95" customHeight="1" x14ac:dyDescent="0.2">
      <c r="A85" s="77"/>
      <c r="B85" s="90" t="s">
        <v>396</v>
      </c>
      <c r="C85" s="99" t="s">
        <v>445</v>
      </c>
      <c r="D85" s="72" t="s">
        <v>174</v>
      </c>
      <c r="E85" s="4">
        <v>102</v>
      </c>
      <c r="F85" s="63"/>
      <c r="G85" s="63"/>
      <c r="H85" s="63"/>
      <c r="I85" s="63"/>
      <c r="J85" s="63"/>
      <c r="K85" s="63"/>
      <c r="M85" s="63"/>
      <c r="N85" s="63"/>
      <c r="O85" s="63"/>
      <c r="P85" s="63"/>
      <c r="Q85" s="63"/>
      <c r="R85" s="63"/>
      <c r="S85" s="4">
        <v>102</v>
      </c>
    </row>
    <row r="86" spans="1:19" s="340" customFormat="1" ht="15.95" customHeight="1" x14ac:dyDescent="0.2">
      <c r="A86" s="77"/>
      <c r="B86" s="90" t="s">
        <v>396</v>
      </c>
      <c r="C86" s="99" t="s">
        <v>447</v>
      </c>
      <c r="D86" s="72" t="s">
        <v>176</v>
      </c>
      <c r="E86" s="4">
        <v>114</v>
      </c>
      <c r="F86" s="63"/>
      <c r="G86" s="63"/>
      <c r="H86" s="63"/>
      <c r="I86" s="63"/>
      <c r="J86" s="63"/>
      <c r="K86" s="63"/>
      <c r="M86" s="63"/>
      <c r="N86" s="63"/>
      <c r="O86" s="63"/>
      <c r="P86" s="63"/>
      <c r="Q86" s="63"/>
      <c r="R86" s="63"/>
      <c r="S86" s="4">
        <v>114</v>
      </c>
    </row>
    <row r="87" spans="1:19" s="340" customFormat="1" ht="15.95" customHeight="1" x14ac:dyDescent="0.2">
      <c r="A87" s="77"/>
      <c r="B87" s="90" t="s">
        <v>396</v>
      </c>
      <c r="C87" s="99" t="s">
        <v>448</v>
      </c>
      <c r="D87" s="72" t="s">
        <v>177</v>
      </c>
      <c r="E87" s="4">
        <v>115</v>
      </c>
      <c r="F87" s="63"/>
      <c r="G87" s="63"/>
      <c r="H87" s="63"/>
      <c r="I87" s="63"/>
      <c r="J87" s="63"/>
      <c r="K87" s="63"/>
      <c r="M87" s="63"/>
      <c r="N87" s="63"/>
      <c r="O87" s="63"/>
      <c r="P87" s="63"/>
      <c r="Q87" s="63"/>
      <c r="R87" s="63"/>
      <c r="S87" s="4">
        <v>115</v>
      </c>
    </row>
    <row r="88" spans="1:19" s="340" customFormat="1" ht="15.95" customHeight="1" x14ac:dyDescent="0.2">
      <c r="A88" s="77"/>
      <c r="B88" s="90" t="s">
        <v>396</v>
      </c>
      <c r="C88" s="99" t="s">
        <v>449</v>
      </c>
      <c r="D88" s="72" t="s">
        <v>178</v>
      </c>
      <c r="E88" s="4">
        <v>116</v>
      </c>
      <c r="F88" s="63"/>
      <c r="G88" s="63"/>
      <c r="H88" s="63"/>
      <c r="I88" s="63"/>
      <c r="J88" s="63"/>
      <c r="K88" s="63"/>
      <c r="M88" s="63"/>
      <c r="N88" s="63"/>
      <c r="O88" s="63"/>
      <c r="P88" s="63"/>
      <c r="Q88" s="63"/>
      <c r="R88" s="63"/>
      <c r="S88" s="4">
        <v>116</v>
      </c>
    </row>
    <row r="89" spans="1:19" s="340" customFormat="1" ht="15.95" customHeight="1" x14ac:dyDescent="0.2">
      <c r="A89" s="77"/>
      <c r="B89" s="90" t="s">
        <v>396</v>
      </c>
      <c r="C89" s="99" t="s">
        <v>450</v>
      </c>
      <c r="D89" s="72" t="s">
        <v>179</v>
      </c>
      <c r="E89" s="4">
        <v>117</v>
      </c>
      <c r="F89" s="63"/>
      <c r="G89" s="63"/>
      <c r="H89" s="63"/>
      <c r="I89" s="63"/>
      <c r="J89" s="63"/>
      <c r="K89" s="63"/>
      <c r="M89" s="63"/>
      <c r="N89" s="63"/>
      <c r="O89" s="63"/>
      <c r="P89" s="63"/>
      <c r="Q89" s="63"/>
      <c r="R89" s="63"/>
      <c r="S89" s="4">
        <v>117</v>
      </c>
    </row>
    <row r="90" spans="1:19" s="340" customFormat="1" ht="15.95" customHeight="1" x14ac:dyDescent="0.2">
      <c r="A90" s="77"/>
      <c r="B90" s="90" t="s">
        <v>396</v>
      </c>
      <c r="C90" s="99" t="s">
        <v>451</v>
      </c>
      <c r="D90" s="72" t="s">
        <v>180</v>
      </c>
      <c r="E90" s="4">
        <v>118</v>
      </c>
      <c r="F90" s="63"/>
      <c r="G90" s="63"/>
      <c r="H90" s="63"/>
      <c r="I90" s="63"/>
      <c r="J90" s="63"/>
      <c r="K90" s="63"/>
      <c r="M90" s="63"/>
      <c r="N90" s="63"/>
      <c r="O90" s="63"/>
      <c r="P90" s="63"/>
      <c r="Q90" s="63"/>
      <c r="R90" s="63"/>
      <c r="S90" s="4">
        <v>118</v>
      </c>
    </row>
    <row r="91" spans="1:19" s="340" customFormat="1" ht="15.95" customHeight="1" x14ac:dyDescent="0.2">
      <c r="A91" s="77"/>
      <c r="B91" s="90" t="s">
        <v>396</v>
      </c>
      <c r="C91" s="99" t="s">
        <v>438</v>
      </c>
      <c r="D91" s="72" t="s">
        <v>164</v>
      </c>
      <c r="E91" s="4">
        <v>119</v>
      </c>
      <c r="F91" s="63"/>
      <c r="G91" s="63"/>
      <c r="H91" s="63"/>
      <c r="I91" s="63"/>
      <c r="J91" s="63"/>
      <c r="K91" s="63"/>
      <c r="M91" s="63"/>
      <c r="N91" s="63"/>
      <c r="O91" s="63"/>
      <c r="P91" s="63"/>
      <c r="Q91" s="63"/>
      <c r="R91" s="63"/>
      <c r="S91" s="4">
        <v>119</v>
      </c>
    </row>
    <row r="92" spans="1:19" s="340" customFormat="1" ht="15.95" customHeight="1" x14ac:dyDescent="0.2">
      <c r="A92" s="77"/>
      <c r="B92" s="90" t="s">
        <v>396</v>
      </c>
      <c r="C92" s="99" t="s">
        <v>439</v>
      </c>
      <c r="D92" s="72" t="s">
        <v>165</v>
      </c>
      <c r="E92" s="4">
        <v>120</v>
      </c>
      <c r="F92" s="63"/>
      <c r="G92" s="63"/>
      <c r="H92" s="63"/>
      <c r="I92" s="63"/>
      <c r="J92" s="63"/>
      <c r="K92" s="63"/>
      <c r="M92" s="63"/>
      <c r="N92" s="63"/>
      <c r="O92" s="63"/>
      <c r="P92" s="63"/>
      <c r="Q92" s="63"/>
      <c r="R92" s="63"/>
      <c r="S92" s="4">
        <v>120</v>
      </c>
    </row>
    <row r="93" spans="1:19" s="340" customFormat="1" ht="15.95" customHeight="1" x14ac:dyDescent="0.2">
      <c r="A93" s="77"/>
      <c r="B93" s="90" t="s">
        <v>396</v>
      </c>
      <c r="C93" s="99" t="s">
        <v>452</v>
      </c>
      <c r="D93" s="72" t="s">
        <v>181</v>
      </c>
      <c r="E93" s="4">
        <v>121</v>
      </c>
      <c r="F93" s="63"/>
      <c r="G93" s="63"/>
      <c r="H93" s="63"/>
      <c r="I93" s="63"/>
      <c r="J93" s="63"/>
      <c r="K93" s="63"/>
      <c r="M93" s="63"/>
      <c r="N93" s="63"/>
      <c r="O93" s="63"/>
      <c r="P93" s="63"/>
      <c r="Q93" s="63"/>
      <c r="R93" s="63"/>
      <c r="S93" s="4">
        <v>121</v>
      </c>
    </row>
    <row r="94" spans="1:19" s="340" customFormat="1" ht="15.95" customHeight="1" x14ac:dyDescent="0.2">
      <c r="A94" s="77"/>
      <c r="B94" s="90" t="s">
        <v>396</v>
      </c>
      <c r="C94" s="99" t="s">
        <v>816</v>
      </c>
      <c r="D94" s="95" t="s">
        <v>168</v>
      </c>
      <c r="E94" s="4">
        <v>122</v>
      </c>
      <c r="F94" s="63"/>
      <c r="G94" s="63"/>
      <c r="H94" s="63"/>
      <c r="I94" s="63"/>
      <c r="J94" s="63"/>
      <c r="K94" s="63"/>
      <c r="M94" s="63"/>
      <c r="N94" s="63"/>
      <c r="O94" s="63"/>
      <c r="P94" s="63"/>
      <c r="Q94" s="63"/>
      <c r="R94" s="63"/>
      <c r="S94" s="4">
        <v>122</v>
      </c>
    </row>
    <row r="95" spans="1:19" s="340" customFormat="1" ht="15.95" customHeight="1" x14ac:dyDescent="0.2">
      <c r="A95" s="77"/>
      <c r="B95" s="90" t="s">
        <v>396</v>
      </c>
      <c r="C95" s="99" t="s">
        <v>442</v>
      </c>
      <c r="D95" s="72" t="s">
        <v>169</v>
      </c>
      <c r="E95" s="4">
        <v>123</v>
      </c>
      <c r="F95" s="63"/>
      <c r="G95" s="63"/>
      <c r="H95" s="63"/>
      <c r="I95" s="63"/>
      <c r="J95" s="63"/>
      <c r="K95" s="63"/>
      <c r="M95" s="63"/>
      <c r="N95" s="63"/>
      <c r="O95" s="63"/>
      <c r="P95" s="63"/>
      <c r="Q95" s="63"/>
      <c r="R95" s="63"/>
      <c r="S95" s="4">
        <v>123</v>
      </c>
    </row>
    <row r="96" spans="1:19" s="340" customFormat="1" ht="15.95" customHeight="1" x14ac:dyDescent="0.2">
      <c r="A96" s="77"/>
      <c r="B96" s="90" t="s">
        <v>396</v>
      </c>
      <c r="C96" s="99" t="s">
        <v>817</v>
      </c>
      <c r="D96" s="95" t="s">
        <v>171</v>
      </c>
      <c r="E96" s="4">
        <v>155</v>
      </c>
      <c r="F96" s="63"/>
      <c r="G96" s="63"/>
      <c r="H96" s="63"/>
      <c r="I96" s="63"/>
      <c r="J96" s="63"/>
      <c r="K96" s="63"/>
      <c r="M96" s="63"/>
      <c r="N96" s="63"/>
      <c r="O96" s="63"/>
      <c r="P96" s="63"/>
      <c r="Q96" s="63"/>
      <c r="R96" s="63"/>
      <c r="S96" s="4">
        <v>155</v>
      </c>
    </row>
    <row r="97" spans="1:19" s="340" customFormat="1" ht="15.95" customHeight="1" x14ac:dyDescent="0.2">
      <c r="A97" s="77"/>
      <c r="B97" s="90" t="s">
        <v>396</v>
      </c>
      <c r="C97" s="99" t="s">
        <v>453</v>
      </c>
      <c r="D97" s="72" t="s">
        <v>182</v>
      </c>
      <c r="E97" s="4">
        <v>124</v>
      </c>
      <c r="F97" s="63"/>
      <c r="G97" s="63"/>
      <c r="H97" s="63"/>
      <c r="I97" s="63"/>
      <c r="J97" s="63"/>
      <c r="K97" s="63"/>
      <c r="M97" s="63"/>
      <c r="N97" s="63"/>
      <c r="O97" s="63"/>
      <c r="P97" s="63"/>
      <c r="Q97" s="63"/>
      <c r="R97" s="63"/>
      <c r="S97" s="4">
        <v>124</v>
      </c>
    </row>
    <row r="98" spans="1:19" s="340" customFormat="1" ht="15.95" customHeight="1" x14ac:dyDescent="0.2">
      <c r="A98" s="77"/>
      <c r="B98" s="90" t="s">
        <v>396</v>
      </c>
      <c r="C98" s="99" t="s">
        <v>345</v>
      </c>
      <c r="D98" s="72" t="s">
        <v>183</v>
      </c>
      <c r="E98" s="4">
        <v>125</v>
      </c>
      <c r="F98" s="63"/>
      <c r="G98" s="63"/>
      <c r="H98" s="63"/>
      <c r="I98" s="63"/>
      <c r="J98" s="63"/>
      <c r="K98" s="63"/>
      <c r="M98" s="63"/>
      <c r="N98" s="63"/>
      <c r="O98" s="63"/>
      <c r="P98" s="63"/>
      <c r="Q98" s="63"/>
      <c r="R98" s="63"/>
      <c r="S98" s="4">
        <v>125</v>
      </c>
    </row>
    <row r="99" spans="1:19" s="340" customFormat="1" ht="15.95" customHeight="1" x14ac:dyDescent="0.2">
      <c r="A99" s="77"/>
      <c r="B99" s="90" t="s">
        <v>396</v>
      </c>
      <c r="C99" s="99" t="s">
        <v>454</v>
      </c>
      <c r="D99" s="72" t="s">
        <v>184</v>
      </c>
      <c r="E99" s="4">
        <v>127</v>
      </c>
      <c r="F99" s="63"/>
      <c r="G99" s="63"/>
      <c r="H99" s="63"/>
      <c r="I99" s="63"/>
      <c r="J99" s="63"/>
      <c r="K99" s="63"/>
      <c r="M99" s="63"/>
      <c r="N99" s="63"/>
      <c r="O99" s="63"/>
      <c r="P99" s="63"/>
      <c r="Q99" s="63"/>
      <c r="R99" s="63"/>
      <c r="S99" s="4">
        <v>127</v>
      </c>
    </row>
    <row r="100" spans="1:19" s="340" customFormat="1" ht="15.95" customHeight="1" x14ac:dyDescent="0.2">
      <c r="A100" s="77"/>
      <c r="B100" s="90" t="s">
        <v>396</v>
      </c>
      <c r="C100" s="99" t="s">
        <v>455</v>
      </c>
      <c r="D100" s="72" t="s">
        <v>185</v>
      </c>
      <c r="E100" s="4">
        <v>128</v>
      </c>
      <c r="F100" s="63"/>
      <c r="G100" s="63"/>
      <c r="H100" s="63"/>
      <c r="I100" s="63"/>
      <c r="J100" s="63"/>
      <c r="K100" s="63"/>
      <c r="M100" s="63"/>
      <c r="N100" s="63"/>
      <c r="O100" s="63"/>
      <c r="P100" s="63"/>
      <c r="Q100" s="63"/>
      <c r="R100" s="63"/>
      <c r="S100" s="4">
        <v>128</v>
      </c>
    </row>
    <row r="101" spans="1:19" s="340" customFormat="1" ht="15.95" customHeight="1" x14ac:dyDescent="0.2">
      <c r="A101" s="77"/>
      <c r="B101" s="90" t="s">
        <v>396</v>
      </c>
      <c r="C101" s="99" t="s">
        <v>456</v>
      </c>
      <c r="D101" s="72" t="s">
        <v>186</v>
      </c>
      <c r="E101" s="4">
        <v>129</v>
      </c>
      <c r="F101" s="63"/>
      <c r="G101" s="63"/>
      <c r="H101" s="63"/>
      <c r="I101" s="63"/>
      <c r="J101" s="63"/>
      <c r="K101" s="63"/>
      <c r="M101" s="63"/>
      <c r="N101" s="63"/>
      <c r="O101" s="63"/>
      <c r="P101" s="63"/>
      <c r="Q101" s="63"/>
      <c r="R101" s="63"/>
      <c r="S101" s="4">
        <v>129</v>
      </c>
    </row>
    <row r="102" spans="1:19" s="340" customFormat="1" ht="15.95" customHeight="1" x14ac:dyDescent="0.2">
      <c r="A102" s="77"/>
      <c r="B102" s="90" t="s">
        <v>396</v>
      </c>
      <c r="C102" s="99" t="s">
        <v>457</v>
      </c>
      <c r="D102" s="72" t="s">
        <v>187</v>
      </c>
      <c r="E102" s="4">
        <v>131</v>
      </c>
      <c r="F102" s="63"/>
      <c r="G102" s="63"/>
      <c r="H102" s="63"/>
      <c r="I102" s="63"/>
      <c r="J102" s="63"/>
      <c r="K102" s="63"/>
      <c r="M102" s="63"/>
      <c r="N102" s="63"/>
      <c r="O102" s="63"/>
      <c r="P102" s="63"/>
      <c r="Q102" s="63"/>
      <c r="R102" s="63"/>
      <c r="S102" s="4">
        <v>131</v>
      </c>
    </row>
    <row r="103" spans="1:19" s="340" customFormat="1" ht="15.95" customHeight="1" x14ac:dyDescent="0.2">
      <c r="A103" s="77"/>
      <c r="B103" s="90" t="s">
        <v>396</v>
      </c>
      <c r="C103" s="99" t="s">
        <v>818</v>
      </c>
      <c r="D103" s="95" t="s">
        <v>188</v>
      </c>
      <c r="E103" s="4">
        <v>132</v>
      </c>
      <c r="F103" s="63"/>
      <c r="G103" s="63"/>
      <c r="H103" s="63"/>
      <c r="I103" s="63"/>
      <c r="J103" s="63"/>
      <c r="K103" s="63"/>
      <c r="M103" s="63"/>
      <c r="N103" s="63"/>
      <c r="O103" s="63"/>
      <c r="P103" s="63"/>
      <c r="Q103" s="63"/>
      <c r="R103" s="63"/>
      <c r="S103" s="4">
        <v>132</v>
      </c>
    </row>
    <row r="104" spans="1:19" s="340" customFormat="1" ht="15.95" customHeight="1" x14ac:dyDescent="0.2">
      <c r="A104" s="77"/>
      <c r="B104" s="90" t="s">
        <v>396</v>
      </c>
      <c r="C104" s="99" t="s">
        <v>458</v>
      </c>
      <c r="D104" s="72" t="s">
        <v>189</v>
      </c>
      <c r="E104" s="4">
        <v>133</v>
      </c>
      <c r="F104" s="63"/>
      <c r="G104" s="63"/>
      <c r="H104" s="63"/>
      <c r="I104" s="63"/>
      <c r="J104" s="63"/>
      <c r="K104" s="63"/>
      <c r="M104" s="63"/>
      <c r="N104" s="63"/>
      <c r="O104" s="63"/>
      <c r="P104" s="63"/>
      <c r="Q104" s="63"/>
      <c r="R104" s="63"/>
      <c r="S104" s="4">
        <v>133</v>
      </c>
    </row>
    <row r="105" spans="1:19" s="340" customFormat="1" ht="15.95" customHeight="1" x14ac:dyDescent="0.2">
      <c r="A105" s="77"/>
      <c r="B105" s="90" t="s">
        <v>396</v>
      </c>
      <c r="C105" s="99" t="s">
        <v>459</v>
      </c>
      <c r="D105" s="72" t="s">
        <v>190</v>
      </c>
      <c r="E105" s="4">
        <v>134</v>
      </c>
      <c r="F105" s="63"/>
      <c r="G105" s="63"/>
      <c r="H105" s="63"/>
      <c r="I105" s="63"/>
      <c r="J105" s="63"/>
      <c r="K105" s="63"/>
      <c r="M105" s="63"/>
      <c r="N105" s="63"/>
      <c r="O105" s="63"/>
      <c r="P105" s="63"/>
      <c r="Q105" s="63"/>
      <c r="R105" s="63"/>
      <c r="S105" s="4">
        <v>134</v>
      </c>
    </row>
    <row r="106" spans="1:19" s="340" customFormat="1" ht="15.95" customHeight="1" x14ac:dyDescent="0.2">
      <c r="A106" s="77"/>
      <c r="B106" s="90" t="s">
        <v>396</v>
      </c>
      <c r="C106" s="99" t="s">
        <v>460</v>
      </c>
      <c r="D106" s="72" t="s">
        <v>191</v>
      </c>
      <c r="E106" s="4">
        <v>135</v>
      </c>
      <c r="F106" s="63"/>
      <c r="G106" s="63"/>
      <c r="H106" s="63"/>
      <c r="I106" s="63"/>
      <c r="J106" s="63"/>
      <c r="K106" s="63"/>
      <c r="M106" s="63"/>
      <c r="N106" s="63"/>
      <c r="O106" s="63"/>
      <c r="P106" s="63"/>
      <c r="Q106" s="63"/>
      <c r="R106" s="63"/>
      <c r="S106" s="4">
        <v>135</v>
      </c>
    </row>
    <row r="107" spans="1:19" s="340" customFormat="1" ht="15.95" customHeight="1" x14ac:dyDescent="0.2">
      <c r="A107" s="77"/>
      <c r="B107" s="90" t="s">
        <v>396</v>
      </c>
      <c r="C107" s="99" t="s">
        <v>74</v>
      </c>
      <c r="D107" s="72" t="s">
        <v>75</v>
      </c>
      <c r="E107" s="4">
        <v>136</v>
      </c>
      <c r="F107" s="63"/>
      <c r="G107" s="63"/>
      <c r="H107" s="63"/>
      <c r="I107" s="63"/>
      <c r="J107" s="63"/>
      <c r="K107" s="63"/>
      <c r="M107" s="63"/>
      <c r="N107" s="63"/>
      <c r="O107" s="63"/>
      <c r="P107" s="63"/>
      <c r="Q107" s="63"/>
      <c r="R107" s="63"/>
      <c r="S107" s="4">
        <v>136</v>
      </c>
    </row>
    <row r="108" spans="1:19" s="340" customFormat="1" ht="15.95" customHeight="1" x14ac:dyDescent="0.2">
      <c r="A108" s="77"/>
      <c r="B108" s="90" t="s">
        <v>396</v>
      </c>
      <c r="C108" s="99" t="s">
        <v>461</v>
      </c>
      <c r="D108" s="72" t="s">
        <v>192</v>
      </c>
      <c r="E108" s="4">
        <v>138</v>
      </c>
      <c r="F108" s="63"/>
      <c r="G108" s="63"/>
      <c r="H108" s="63"/>
      <c r="I108" s="63"/>
      <c r="J108" s="63"/>
      <c r="K108" s="63"/>
      <c r="M108" s="63"/>
      <c r="N108" s="63"/>
      <c r="O108" s="63"/>
      <c r="P108" s="63"/>
      <c r="Q108" s="63"/>
      <c r="R108" s="63"/>
      <c r="S108" s="4">
        <v>138</v>
      </c>
    </row>
    <row r="109" spans="1:19" s="340" customFormat="1" ht="15.95" customHeight="1" x14ac:dyDescent="0.2">
      <c r="A109" s="77"/>
      <c r="B109" s="90" t="s">
        <v>396</v>
      </c>
      <c r="C109" s="99" t="s">
        <v>462</v>
      </c>
      <c r="D109" s="72" t="s">
        <v>193</v>
      </c>
      <c r="E109" s="4">
        <v>139</v>
      </c>
      <c r="F109" s="63"/>
      <c r="G109" s="63"/>
      <c r="H109" s="63"/>
      <c r="I109" s="63"/>
      <c r="J109" s="63"/>
      <c r="K109" s="63"/>
      <c r="M109" s="63"/>
      <c r="N109" s="63"/>
      <c r="O109" s="63"/>
      <c r="P109" s="63"/>
      <c r="Q109" s="63"/>
      <c r="R109" s="63"/>
      <c r="S109" s="4">
        <v>139</v>
      </c>
    </row>
    <row r="110" spans="1:19" s="340" customFormat="1" ht="15.95" customHeight="1" x14ac:dyDescent="0.2">
      <c r="A110" s="77"/>
      <c r="B110" s="90" t="s">
        <v>396</v>
      </c>
      <c r="C110" s="99" t="s">
        <v>463</v>
      </c>
      <c r="D110" s="72" t="s">
        <v>194</v>
      </c>
      <c r="E110" s="4">
        <v>141</v>
      </c>
      <c r="F110" s="63"/>
      <c r="G110" s="63"/>
      <c r="H110" s="63"/>
      <c r="I110" s="63"/>
      <c r="J110" s="63"/>
      <c r="K110" s="63"/>
      <c r="M110" s="63"/>
      <c r="N110" s="63"/>
      <c r="O110" s="63"/>
      <c r="P110" s="63"/>
      <c r="Q110" s="63"/>
      <c r="R110" s="63"/>
      <c r="S110" s="4">
        <v>141</v>
      </c>
    </row>
    <row r="111" spans="1:19" s="340" customFormat="1" ht="15.95" customHeight="1" x14ac:dyDescent="0.2">
      <c r="A111" s="77"/>
      <c r="B111" s="90" t="s">
        <v>396</v>
      </c>
      <c r="C111" s="99" t="s">
        <v>464</v>
      </c>
      <c r="D111" s="72" t="s">
        <v>195</v>
      </c>
      <c r="E111" s="4">
        <v>142</v>
      </c>
      <c r="F111" s="63"/>
      <c r="G111" s="63"/>
      <c r="H111" s="63"/>
      <c r="I111" s="63"/>
      <c r="J111" s="63"/>
      <c r="K111" s="63"/>
      <c r="M111" s="63"/>
      <c r="N111" s="63"/>
      <c r="O111" s="63"/>
      <c r="P111" s="63"/>
      <c r="Q111" s="63"/>
      <c r="R111" s="63"/>
      <c r="S111" s="4">
        <v>142</v>
      </c>
    </row>
    <row r="112" spans="1:19" s="340" customFormat="1" ht="15.95" customHeight="1" x14ac:dyDescent="0.2">
      <c r="A112" s="77"/>
      <c r="B112" s="90" t="s">
        <v>396</v>
      </c>
      <c r="C112" s="99" t="s">
        <v>819</v>
      </c>
      <c r="D112" s="95" t="s">
        <v>196</v>
      </c>
      <c r="E112" s="4">
        <v>143</v>
      </c>
      <c r="F112" s="63"/>
      <c r="G112" s="63"/>
      <c r="H112" s="63"/>
      <c r="I112" s="63"/>
      <c r="J112" s="63"/>
      <c r="K112" s="63"/>
      <c r="M112" s="63"/>
      <c r="N112" s="63"/>
      <c r="O112" s="63"/>
      <c r="P112" s="63"/>
      <c r="Q112" s="63"/>
      <c r="R112" s="63"/>
      <c r="S112" s="4">
        <v>143</v>
      </c>
    </row>
    <row r="113" spans="1:19" s="340" customFormat="1" ht="15.95" customHeight="1" x14ac:dyDescent="0.2">
      <c r="A113" s="77"/>
      <c r="B113" s="90" t="s">
        <v>396</v>
      </c>
      <c r="C113" s="99" t="s">
        <v>465</v>
      </c>
      <c r="D113" s="72" t="s">
        <v>197</v>
      </c>
      <c r="E113" s="4">
        <v>144</v>
      </c>
      <c r="F113" s="63"/>
      <c r="G113" s="63"/>
      <c r="H113" s="63"/>
      <c r="I113" s="63"/>
      <c r="J113" s="63"/>
      <c r="K113" s="63"/>
      <c r="M113" s="63"/>
      <c r="N113" s="63"/>
      <c r="O113" s="63"/>
      <c r="P113" s="63"/>
      <c r="Q113" s="63"/>
      <c r="R113" s="63"/>
      <c r="S113" s="4">
        <v>144</v>
      </c>
    </row>
    <row r="114" spans="1:19" s="340" customFormat="1" ht="15.95" customHeight="1" x14ac:dyDescent="0.2">
      <c r="A114" s="77"/>
      <c r="B114" s="90" t="s">
        <v>396</v>
      </c>
      <c r="C114" s="99" t="s">
        <v>466</v>
      </c>
      <c r="D114" s="72" t="s">
        <v>198</v>
      </c>
      <c r="E114" s="4">
        <v>145</v>
      </c>
      <c r="F114" s="63"/>
      <c r="G114" s="63"/>
      <c r="H114" s="63"/>
      <c r="I114" s="63"/>
      <c r="J114" s="63"/>
      <c r="K114" s="63"/>
      <c r="M114" s="63"/>
      <c r="N114" s="63"/>
      <c r="O114" s="63"/>
      <c r="P114" s="63"/>
      <c r="Q114" s="63"/>
      <c r="R114" s="63"/>
      <c r="S114" s="4">
        <v>145</v>
      </c>
    </row>
    <row r="115" spans="1:19" s="340" customFormat="1" ht="15.95" customHeight="1" x14ac:dyDescent="0.2">
      <c r="A115" s="77"/>
      <c r="B115" s="90" t="s">
        <v>396</v>
      </c>
      <c r="C115" s="99" t="s">
        <v>467</v>
      </c>
      <c r="D115" s="72" t="s">
        <v>199</v>
      </c>
      <c r="E115" s="4">
        <v>146</v>
      </c>
      <c r="F115" s="63"/>
      <c r="G115" s="63"/>
      <c r="H115" s="63"/>
      <c r="I115" s="63"/>
      <c r="J115" s="63"/>
      <c r="K115" s="63"/>
      <c r="M115" s="63"/>
      <c r="N115" s="63"/>
      <c r="O115" s="63"/>
      <c r="P115" s="63"/>
      <c r="Q115" s="63"/>
      <c r="R115" s="63"/>
      <c r="S115" s="4">
        <v>146</v>
      </c>
    </row>
    <row r="116" spans="1:19" s="340" customFormat="1" ht="15.95" customHeight="1" x14ac:dyDescent="0.2">
      <c r="A116" s="77"/>
      <c r="B116" s="90" t="s">
        <v>396</v>
      </c>
      <c r="C116" s="99" t="s">
        <v>820</v>
      </c>
      <c r="D116" s="95" t="s">
        <v>200</v>
      </c>
      <c r="E116" s="4">
        <v>140</v>
      </c>
      <c r="F116" s="63"/>
      <c r="G116" s="63"/>
      <c r="H116" s="63"/>
      <c r="I116" s="63"/>
      <c r="J116" s="63"/>
      <c r="K116" s="63"/>
      <c r="M116" s="63"/>
      <c r="N116" s="63"/>
      <c r="O116" s="63"/>
      <c r="P116" s="63"/>
      <c r="Q116" s="63"/>
      <c r="R116" s="63"/>
      <c r="S116" s="4">
        <v>140</v>
      </c>
    </row>
    <row r="117" spans="1:19" s="340" customFormat="1" ht="15.95" customHeight="1" x14ac:dyDescent="0.2">
      <c r="A117" s="77"/>
      <c r="B117" s="90" t="s">
        <v>396</v>
      </c>
      <c r="C117" s="99" t="s">
        <v>921</v>
      </c>
      <c r="D117" s="76" t="s">
        <v>76</v>
      </c>
      <c r="E117" s="4">
        <v>148</v>
      </c>
      <c r="F117" s="63"/>
      <c r="G117" s="63"/>
      <c r="H117" s="63"/>
      <c r="I117" s="63"/>
      <c r="J117" s="63"/>
      <c r="K117" s="63"/>
      <c r="M117" s="63"/>
      <c r="N117" s="63"/>
      <c r="O117" s="63"/>
      <c r="P117" s="63"/>
      <c r="Q117" s="63"/>
      <c r="R117" s="63"/>
      <c r="S117" s="4">
        <v>148</v>
      </c>
    </row>
    <row r="118" spans="1:19" s="340" customFormat="1" ht="15.95" customHeight="1" x14ac:dyDescent="0.2">
      <c r="A118" s="77"/>
      <c r="B118" s="90" t="s">
        <v>396</v>
      </c>
      <c r="C118" s="99" t="s">
        <v>468</v>
      </c>
      <c r="D118" s="72" t="s">
        <v>201</v>
      </c>
      <c r="E118" s="4">
        <v>147</v>
      </c>
      <c r="F118" s="63"/>
      <c r="G118" s="63"/>
      <c r="H118" s="63"/>
      <c r="I118" s="63"/>
      <c r="J118" s="63"/>
      <c r="K118" s="63"/>
      <c r="M118" s="63"/>
      <c r="N118" s="63"/>
      <c r="O118" s="63"/>
      <c r="P118" s="63"/>
      <c r="Q118" s="63"/>
      <c r="R118" s="63"/>
      <c r="S118" s="4">
        <v>147</v>
      </c>
    </row>
    <row r="119" spans="1:19" s="340" customFormat="1" ht="15.95" customHeight="1" x14ac:dyDescent="0.2">
      <c r="A119" s="77"/>
      <c r="B119" s="90" t="s">
        <v>396</v>
      </c>
      <c r="C119" s="99" t="s">
        <v>531</v>
      </c>
      <c r="D119" s="72" t="s">
        <v>530</v>
      </c>
      <c r="E119" s="4">
        <v>157</v>
      </c>
      <c r="F119" s="63"/>
      <c r="G119" s="63"/>
      <c r="H119" s="63"/>
      <c r="I119" s="63"/>
      <c r="J119" s="63"/>
      <c r="K119" s="63"/>
      <c r="M119" s="63"/>
      <c r="N119" s="63"/>
      <c r="O119" s="63"/>
      <c r="P119" s="63"/>
      <c r="Q119" s="63"/>
      <c r="R119" s="63"/>
      <c r="S119" s="4">
        <v>157</v>
      </c>
    </row>
    <row r="120" spans="1:19" s="340" customFormat="1" ht="15.95" customHeight="1" x14ac:dyDescent="0.2">
      <c r="A120" s="77"/>
      <c r="B120" s="90" t="s">
        <v>396</v>
      </c>
      <c r="C120" s="99" t="s">
        <v>1213</v>
      </c>
      <c r="D120" s="72" t="s">
        <v>202</v>
      </c>
      <c r="E120" s="4">
        <v>149</v>
      </c>
      <c r="F120" s="63"/>
      <c r="G120" s="63"/>
      <c r="H120" s="63"/>
      <c r="I120" s="63"/>
      <c r="J120" s="63"/>
      <c r="K120" s="63"/>
      <c r="M120" s="63"/>
      <c r="N120" s="63"/>
      <c r="O120" s="63"/>
      <c r="P120" s="63"/>
      <c r="Q120" s="63"/>
      <c r="R120" s="63"/>
      <c r="S120" s="4">
        <v>149</v>
      </c>
    </row>
    <row r="121" spans="1:19" s="340" customFormat="1" ht="15.95" customHeight="1" x14ac:dyDescent="0.2">
      <c r="A121" s="77"/>
      <c r="B121" s="90" t="s">
        <v>396</v>
      </c>
      <c r="C121" s="99" t="s">
        <v>821</v>
      </c>
      <c r="D121" s="95" t="s">
        <v>203</v>
      </c>
      <c r="E121" s="4">
        <v>150</v>
      </c>
      <c r="F121" s="63"/>
      <c r="G121" s="63"/>
      <c r="H121" s="63"/>
      <c r="I121" s="63"/>
      <c r="J121" s="63"/>
      <c r="K121" s="63"/>
      <c r="M121" s="63"/>
      <c r="N121" s="63"/>
      <c r="O121" s="63"/>
      <c r="P121" s="63"/>
      <c r="Q121" s="63"/>
      <c r="R121" s="63"/>
      <c r="S121" s="4">
        <v>150</v>
      </c>
    </row>
    <row r="122" spans="1:19" s="340" customFormat="1" ht="15.95" customHeight="1" x14ac:dyDescent="0.2">
      <c r="A122" s="77"/>
      <c r="B122" s="90" t="s">
        <v>396</v>
      </c>
      <c r="C122" s="99" t="s">
        <v>469</v>
      </c>
      <c r="D122" s="72" t="s">
        <v>204</v>
      </c>
      <c r="E122" s="4">
        <v>151</v>
      </c>
      <c r="F122" s="63"/>
      <c r="G122" s="63"/>
      <c r="H122" s="63"/>
      <c r="I122" s="63"/>
      <c r="J122" s="63"/>
      <c r="K122" s="63"/>
      <c r="M122" s="63"/>
      <c r="N122" s="63"/>
      <c r="O122" s="63"/>
      <c r="P122" s="63"/>
      <c r="Q122" s="63"/>
      <c r="R122" s="63"/>
      <c r="S122" s="4">
        <v>151</v>
      </c>
    </row>
    <row r="123" spans="1:19" s="340" customFormat="1" ht="15.95" customHeight="1" x14ac:dyDescent="0.2">
      <c r="A123" s="77"/>
      <c r="B123" s="90" t="s">
        <v>396</v>
      </c>
      <c r="C123" s="99" t="s">
        <v>441</v>
      </c>
      <c r="D123" s="72" t="s">
        <v>167</v>
      </c>
      <c r="E123" s="4">
        <v>152</v>
      </c>
      <c r="F123" s="63"/>
      <c r="G123" s="63"/>
      <c r="H123" s="63"/>
      <c r="I123" s="63"/>
      <c r="J123" s="63"/>
      <c r="K123" s="63"/>
      <c r="M123" s="63"/>
      <c r="N123" s="63"/>
      <c r="O123" s="63"/>
      <c r="P123" s="63"/>
      <c r="Q123" s="63"/>
      <c r="R123" s="63"/>
      <c r="S123" s="4">
        <v>152</v>
      </c>
    </row>
    <row r="124" spans="1:19" s="340" customFormat="1" ht="15.95" customHeight="1" x14ac:dyDescent="0.2">
      <c r="A124" s="77"/>
      <c r="B124" s="90" t="s">
        <v>396</v>
      </c>
      <c r="C124" s="99" t="s">
        <v>470</v>
      </c>
      <c r="D124" s="72" t="s">
        <v>205</v>
      </c>
      <c r="E124" s="4">
        <v>154</v>
      </c>
      <c r="F124" s="63"/>
      <c r="G124" s="63"/>
      <c r="H124" s="63"/>
      <c r="I124" s="63"/>
      <c r="J124" s="63"/>
      <c r="K124" s="63"/>
      <c r="M124" s="63"/>
      <c r="N124" s="63"/>
      <c r="O124" s="63"/>
      <c r="P124" s="63"/>
      <c r="Q124" s="63"/>
      <c r="R124" s="63"/>
      <c r="S124" s="4">
        <v>154</v>
      </c>
    </row>
    <row r="125" spans="1:19" ht="15.95" customHeight="1" x14ac:dyDescent="0.2">
      <c r="A125" s="77"/>
      <c r="B125" s="90" t="s">
        <v>396</v>
      </c>
      <c r="C125" s="99" t="s">
        <v>440</v>
      </c>
      <c r="D125" s="72" t="s">
        <v>166</v>
      </c>
      <c r="E125" s="4">
        <v>156</v>
      </c>
      <c r="F125" s="63"/>
      <c r="G125" s="63"/>
      <c r="H125" s="63"/>
      <c r="I125" s="63"/>
      <c r="J125" s="63"/>
      <c r="K125" s="63"/>
      <c r="M125" s="63"/>
      <c r="N125" s="63"/>
      <c r="O125" s="63"/>
      <c r="P125" s="63"/>
      <c r="Q125" s="63"/>
      <c r="R125" s="63"/>
      <c r="S125" s="4">
        <v>156</v>
      </c>
    </row>
    <row r="126" spans="1:19" ht="35.1" customHeight="1" thickBot="1" x14ac:dyDescent="0.25">
      <c r="A126" s="77"/>
      <c r="B126" s="113" t="s">
        <v>402</v>
      </c>
      <c r="C126" s="108"/>
      <c r="D126" s="109" t="s">
        <v>119</v>
      </c>
      <c r="E126" s="8"/>
      <c r="F126" s="315">
        <f t="shared" ref="F126:K126" si="8">SUM(F127,F131,F164)</f>
        <v>0</v>
      </c>
      <c r="G126" s="315">
        <f t="shared" si="8"/>
        <v>0</v>
      </c>
      <c r="H126" s="315">
        <f t="shared" si="8"/>
        <v>0</v>
      </c>
      <c r="I126" s="315">
        <f t="shared" si="8"/>
        <v>0</v>
      </c>
      <c r="J126" s="315">
        <f t="shared" si="8"/>
        <v>0</v>
      </c>
      <c r="K126" s="315">
        <f t="shared" si="8"/>
        <v>0</v>
      </c>
      <c r="M126" s="315">
        <f t="shared" ref="M126:R126" si="9">SUM(M127,M131,M164)</f>
        <v>0</v>
      </c>
      <c r="N126" s="315">
        <f t="shared" si="9"/>
        <v>0</v>
      </c>
      <c r="O126" s="315">
        <f t="shared" si="9"/>
        <v>0</v>
      </c>
      <c r="P126" s="315">
        <f t="shared" si="9"/>
        <v>0</v>
      </c>
      <c r="Q126" s="315">
        <f t="shared" si="9"/>
        <v>0</v>
      </c>
      <c r="R126" s="315">
        <f t="shared" si="9"/>
        <v>0</v>
      </c>
      <c r="S126" s="8"/>
    </row>
    <row r="127" spans="1:19" ht="35.1" customHeight="1" thickTop="1" thickBot="1" x14ac:dyDescent="0.25">
      <c r="A127" s="77"/>
      <c r="B127" s="110" t="s">
        <v>397</v>
      </c>
      <c r="C127" s="115"/>
      <c r="D127" s="116" t="s">
        <v>780</v>
      </c>
      <c r="E127" s="4"/>
      <c r="F127" s="315">
        <f t="shared" ref="F127:K127" si="10">SUM(F128:F130)</f>
        <v>0</v>
      </c>
      <c r="G127" s="315">
        <f t="shared" si="10"/>
        <v>0</v>
      </c>
      <c r="H127" s="315">
        <f t="shared" si="10"/>
        <v>0</v>
      </c>
      <c r="I127" s="315">
        <f t="shared" si="10"/>
        <v>0</v>
      </c>
      <c r="J127" s="315">
        <f t="shared" si="10"/>
        <v>0</v>
      </c>
      <c r="K127" s="315">
        <f t="shared" si="10"/>
        <v>0</v>
      </c>
      <c r="M127" s="315">
        <f t="shared" ref="M127:R127" si="11">SUM(M128:M130)</f>
        <v>0</v>
      </c>
      <c r="N127" s="315">
        <f t="shared" si="11"/>
        <v>0</v>
      </c>
      <c r="O127" s="315">
        <f t="shared" si="11"/>
        <v>0</v>
      </c>
      <c r="P127" s="315">
        <f t="shared" si="11"/>
        <v>0</v>
      </c>
      <c r="Q127" s="315">
        <f t="shared" si="11"/>
        <v>0</v>
      </c>
      <c r="R127" s="315">
        <f t="shared" si="11"/>
        <v>0</v>
      </c>
      <c r="S127" s="4"/>
    </row>
    <row r="128" spans="1:19" ht="15.95" customHeight="1" thickTop="1" x14ac:dyDescent="0.2">
      <c r="A128" s="77"/>
      <c r="B128" s="90" t="s">
        <v>397</v>
      </c>
      <c r="C128" s="102" t="s">
        <v>80</v>
      </c>
      <c r="D128" s="75" t="s">
        <v>81</v>
      </c>
      <c r="E128" s="4">
        <v>51</v>
      </c>
      <c r="F128" s="9"/>
      <c r="G128" s="9"/>
      <c r="H128" s="9"/>
      <c r="I128" s="9"/>
      <c r="J128" s="9"/>
      <c r="K128" s="9"/>
      <c r="M128" s="9"/>
      <c r="N128" s="9"/>
      <c r="O128" s="9"/>
      <c r="P128" s="9"/>
      <c r="Q128" s="9"/>
      <c r="R128" s="9"/>
      <c r="S128" s="4">
        <v>51</v>
      </c>
    </row>
    <row r="129" spans="1:19" ht="15.95" customHeight="1" x14ac:dyDescent="0.2">
      <c r="A129" s="77"/>
      <c r="B129" s="90" t="s">
        <v>397</v>
      </c>
      <c r="C129" s="99" t="s">
        <v>77</v>
      </c>
      <c r="D129" s="75" t="s">
        <v>78</v>
      </c>
      <c r="E129" s="4">
        <v>52</v>
      </c>
      <c r="F129" s="63"/>
      <c r="G129" s="63"/>
      <c r="H129" s="63"/>
      <c r="I129" s="63"/>
      <c r="J129" s="63"/>
      <c r="K129" s="63"/>
      <c r="M129" s="63"/>
      <c r="N129" s="63"/>
      <c r="O129" s="63"/>
      <c r="P129" s="63"/>
      <c r="Q129" s="63"/>
      <c r="R129" s="63"/>
      <c r="S129" s="4">
        <v>52</v>
      </c>
    </row>
    <row r="130" spans="1:19" ht="15.95" customHeight="1" x14ac:dyDescent="0.2">
      <c r="A130" s="77"/>
      <c r="B130" s="90" t="s">
        <v>397</v>
      </c>
      <c r="C130" s="99" t="s">
        <v>393</v>
      </c>
      <c r="D130" s="342" t="s">
        <v>79</v>
      </c>
      <c r="E130" s="4">
        <v>53</v>
      </c>
      <c r="F130" s="63"/>
      <c r="G130" s="63"/>
      <c r="H130" s="63"/>
      <c r="I130" s="63"/>
      <c r="J130" s="63"/>
      <c r="K130" s="63"/>
      <c r="M130" s="63"/>
      <c r="N130" s="63"/>
      <c r="O130" s="63"/>
      <c r="P130" s="63"/>
      <c r="Q130" s="63"/>
      <c r="R130" s="63"/>
      <c r="S130" s="4">
        <v>53</v>
      </c>
    </row>
    <row r="131" spans="1:19" ht="35.1" customHeight="1" thickBot="1" x14ac:dyDescent="0.25">
      <c r="A131" s="77"/>
      <c r="B131" s="118" t="s">
        <v>398</v>
      </c>
      <c r="C131" s="106"/>
      <c r="D131" s="117" t="s">
        <v>1058</v>
      </c>
      <c r="E131" s="4"/>
      <c r="F131" s="315">
        <f t="shared" ref="F131:K131" si="12">SUM(F132:F163)</f>
        <v>0</v>
      </c>
      <c r="G131" s="315">
        <f t="shared" si="12"/>
        <v>0</v>
      </c>
      <c r="H131" s="315">
        <f t="shared" si="12"/>
        <v>0</v>
      </c>
      <c r="I131" s="315">
        <f t="shared" si="12"/>
        <v>0</v>
      </c>
      <c r="J131" s="315">
        <f t="shared" si="12"/>
        <v>0</v>
      </c>
      <c r="K131" s="315">
        <f t="shared" si="12"/>
        <v>0</v>
      </c>
      <c r="M131" s="315">
        <f t="shared" ref="M131:R131" si="13">SUM(M132:M163)</f>
        <v>0</v>
      </c>
      <c r="N131" s="315">
        <f t="shared" si="13"/>
        <v>0</v>
      </c>
      <c r="O131" s="315">
        <f t="shared" si="13"/>
        <v>0</v>
      </c>
      <c r="P131" s="315">
        <f t="shared" si="13"/>
        <v>0</v>
      </c>
      <c r="Q131" s="315">
        <f t="shared" si="13"/>
        <v>0</v>
      </c>
      <c r="R131" s="315">
        <f t="shared" si="13"/>
        <v>0</v>
      </c>
      <c r="S131" s="4"/>
    </row>
    <row r="132" spans="1:19" ht="15.95" customHeight="1" thickTop="1" x14ac:dyDescent="0.2">
      <c r="A132" s="77"/>
      <c r="B132" s="90" t="s">
        <v>398</v>
      </c>
      <c r="C132" s="99" t="s">
        <v>349</v>
      </c>
      <c r="D132" s="75" t="s">
        <v>235</v>
      </c>
      <c r="E132" s="4">
        <v>101</v>
      </c>
      <c r="F132" s="63"/>
      <c r="G132" s="63"/>
      <c r="H132" s="63"/>
      <c r="I132" s="63"/>
      <c r="J132" s="63"/>
      <c r="K132" s="63"/>
      <c r="M132" s="63"/>
      <c r="N132" s="63"/>
      <c r="O132" s="63"/>
      <c r="P132" s="63"/>
      <c r="Q132" s="63"/>
      <c r="R132" s="63"/>
      <c r="S132" s="4">
        <v>101</v>
      </c>
    </row>
    <row r="133" spans="1:19" s="340" customFormat="1" ht="15.95" customHeight="1" x14ac:dyDescent="0.2">
      <c r="A133" s="77"/>
      <c r="B133" s="90" t="s">
        <v>398</v>
      </c>
      <c r="C133" s="102" t="s">
        <v>333</v>
      </c>
      <c r="D133" s="75" t="s">
        <v>208</v>
      </c>
      <c r="E133" s="4">
        <v>232</v>
      </c>
      <c r="F133" s="63"/>
      <c r="G133" s="63"/>
      <c r="H133" s="63"/>
      <c r="I133" s="63"/>
      <c r="J133" s="63"/>
      <c r="K133" s="63"/>
      <c r="M133" s="63"/>
      <c r="N133" s="63"/>
      <c r="O133" s="63"/>
      <c r="P133" s="63"/>
      <c r="Q133" s="63"/>
      <c r="R133" s="63"/>
      <c r="S133" s="4">
        <v>232</v>
      </c>
    </row>
    <row r="134" spans="1:19" s="340" customFormat="1" ht="15.95" customHeight="1" x14ac:dyDescent="0.2">
      <c r="A134" s="77"/>
      <c r="B134" s="90" t="s">
        <v>398</v>
      </c>
      <c r="C134" s="102" t="s">
        <v>332</v>
      </c>
      <c r="D134" s="75" t="s">
        <v>209</v>
      </c>
      <c r="E134" s="4">
        <v>81</v>
      </c>
      <c r="F134" s="63"/>
      <c r="G134" s="63"/>
      <c r="H134" s="63"/>
      <c r="I134" s="63"/>
      <c r="J134" s="63"/>
      <c r="K134" s="63"/>
      <c r="M134" s="63"/>
      <c r="N134" s="63"/>
      <c r="O134" s="63"/>
      <c r="P134" s="63"/>
      <c r="Q134" s="63"/>
      <c r="R134" s="63"/>
      <c r="S134" s="4">
        <v>81</v>
      </c>
    </row>
    <row r="135" spans="1:19" s="340" customFormat="1" ht="15.95" customHeight="1" x14ac:dyDescent="0.2">
      <c r="A135" s="77"/>
      <c r="B135" s="90" t="s">
        <v>398</v>
      </c>
      <c r="C135" s="102" t="s">
        <v>471</v>
      </c>
      <c r="D135" s="75" t="s">
        <v>210</v>
      </c>
      <c r="E135" s="4">
        <v>82</v>
      </c>
      <c r="F135" s="63"/>
      <c r="G135" s="63"/>
      <c r="H135" s="63"/>
      <c r="I135" s="63"/>
      <c r="J135" s="63"/>
      <c r="K135" s="63"/>
      <c r="M135" s="63"/>
      <c r="N135" s="63"/>
      <c r="O135" s="63"/>
      <c r="P135" s="63"/>
      <c r="Q135" s="63"/>
      <c r="R135" s="63"/>
      <c r="S135" s="4">
        <v>82</v>
      </c>
    </row>
    <row r="136" spans="1:19" s="340" customFormat="1" ht="15.95" customHeight="1" x14ac:dyDescent="0.2">
      <c r="A136" s="77"/>
      <c r="B136" s="90" t="s">
        <v>398</v>
      </c>
      <c r="C136" s="102" t="s">
        <v>337</v>
      </c>
      <c r="D136" s="75" t="s">
        <v>211</v>
      </c>
      <c r="E136" s="4">
        <v>83</v>
      </c>
      <c r="F136" s="63"/>
      <c r="G136" s="63"/>
      <c r="H136" s="63"/>
      <c r="I136" s="63"/>
      <c r="J136" s="63"/>
      <c r="K136" s="63"/>
      <c r="M136" s="63"/>
      <c r="N136" s="63"/>
      <c r="O136" s="63"/>
      <c r="P136" s="63"/>
      <c r="Q136" s="63"/>
      <c r="R136" s="63"/>
      <c r="S136" s="4">
        <v>83</v>
      </c>
    </row>
    <row r="137" spans="1:19" s="340" customFormat="1" ht="15.95" customHeight="1" x14ac:dyDescent="0.2">
      <c r="A137" s="77"/>
      <c r="B137" s="90" t="s">
        <v>398</v>
      </c>
      <c r="C137" s="102" t="s">
        <v>334</v>
      </c>
      <c r="D137" s="75" t="s">
        <v>212</v>
      </c>
      <c r="E137" s="4">
        <v>84</v>
      </c>
      <c r="F137" s="63"/>
      <c r="G137" s="63"/>
      <c r="H137" s="63"/>
      <c r="I137" s="63"/>
      <c r="J137" s="63"/>
      <c r="K137" s="63"/>
      <c r="M137" s="63"/>
      <c r="N137" s="63"/>
      <c r="O137" s="63"/>
      <c r="P137" s="63"/>
      <c r="Q137" s="63"/>
      <c r="R137" s="63"/>
      <c r="S137" s="4">
        <v>84</v>
      </c>
    </row>
    <row r="138" spans="1:19" s="340" customFormat="1" ht="15.95" customHeight="1" x14ac:dyDescent="0.2">
      <c r="A138" s="77"/>
      <c r="B138" s="90" t="s">
        <v>398</v>
      </c>
      <c r="C138" s="102" t="s">
        <v>338</v>
      </c>
      <c r="D138" s="75" t="s">
        <v>213</v>
      </c>
      <c r="E138" s="4">
        <v>56</v>
      </c>
      <c r="F138" s="63"/>
      <c r="G138" s="63"/>
      <c r="H138" s="63"/>
      <c r="I138" s="63"/>
      <c r="J138" s="63"/>
      <c r="K138" s="63"/>
      <c r="M138" s="63"/>
      <c r="N138" s="63"/>
      <c r="O138" s="63"/>
      <c r="P138" s="63"/>
      <c r="Q138" s="63"/>
      <c r="R138" s="63"/>
      <c r="S138" s="4">
        <v>56</v>
      </c>
    </row>
    <row r="139" spans="1:19" s="340" customFormat="1" ht="15.95" customHeight="1" x14ac:dyDescent="0.2">
      <c r="A139" s="77"/>
      <c r="B139" s="90" t="s">
        <v>398</v>
      </c>
      <c r="C139" s="102" t="s">
        <v>336</v>
      </c>
      <c r="D139" s="75" t="s">
        <v>214</v>
      </c>
      <c r="E139" s="4">
        <v>85</v>
      </c>
      <c r="F139" s="63"/>
      <c r="G139" s="63"/>
      <c r="H139" s="63"/>
      <c r="I139" s="63"/>
      <c r="J139" s="63"/>
      <c r="K139" s="63"/>
      <c r="M139" s="63"/>
      <c r="N139" s="63"/>
      <c r="O139" s="63"/>
      <c r="P139" s="63"/>
      <c r="Q139" s="63"/>
      <c r="R139" s="63"/>
      <c r="S139" s="4">
        <v>85</v>
      </c>
    </row>
    <row r="140" spans="1:19" s="340" customFormat="1" ht="15.95" customHeight="1" x14ac:dyDescent="0.2">
      <c r="A140" s="77"/>
      <c r="B140" s="90" t="s">
        <v>398</v>
      </c>
      <c r="C140" s="102" t="s">
        <v>533</v>
      </c>
      <c r="D140" s="75" t="s">
        <v>532</v>
      </c>
      <c r="E140" s="4">
        <v>77</v>
      </c>
      <c r="F140" s="63"/>
      <c r="G140" s="63"/>
      <c r="H140" s="63"/>
      <c r="I140" s="63"/>
      <c r="J140" s="63"/>
      <c r="K140" s="63"/>
      <c r="M140" s="63"/>
      <c r="N140" s="63"/>
      <c r="O140" s="63"/>
      <c r="P140" s="63"/>
      <c r="Q140" s="63"/>
      <c r="R140" s="63"/>
      <c r="S140" s="4">
        <v>77</v>
      </c>
    </row>
    <row r="141" spans="1:19" s="340" customFormat="1" ht="15.95" customHeight="1" x14ac:dyDescent="0.2">
      <c r="A141" s="77"/>
      <c r="B141" s="90" t="s">
        <v>398</v>
      </c>
      <c r="C141" s="102" t="s">
        <v>348</v>
      </c>
      <c r="D141" s="75" t="s">
        <v>215</v>
      </c>
      <c r="E141" s="4">
        <v>234</v>
      </c>
      <c r="F141" s="63"/>
      <c r="G141" s="63"/>
      <c r="H141" s="63"/>
      <c r="I141" s="63"/>
      <c r="J141" s="63"/>
      <c r="K141" s="63"/>
      <c r="M141" s="63"/>
      <c r="N141" s="63"/>
      <c r="O141" s="63"/>
      <c r="P141" s="63"/>
      <c r="Q141" s="63"/>
      <c r="R141" s="63"/>
      <c r="S141" s="4">
        <v>234</v>
      </c>
    </row>
    <row r="142" spans="1:19" s="340" customFormat="1" ht="15.95" customHeight="1" x14ac:dyDescent="0.2">
      <c r="A142" s="77"/>
      <c r="B142" s="90" t="s">
        <v>398</v>
      </c>
      <c r="C142" s="102" t="s">
        <v>473</v>
      </c>
      <c r="D142" s="75" t="s">
        <v>217</v>
      </c>
      <c r="E142" s="4">
        <v>60</v>
      </c>
      <c r="F142" s="63"/>
      <c r="G142" s="63"/>
      <c r="H142" s="63"/>
      <c r="I142" s="63"/>
      <c r="J142" s="63"/>
      <c r="K142" s="63"/>
      <c r="M142" s="63"/>
      <c r="N142" s="63"/>
      <c r="O142" s="63"/>
      <c r="P142" s="63"/>
      <c r="Q142" s="63"/>
      <c r="R142" s="63"/>
      <c r="S142" s="4">
        <v>60</v>
      </c>
    </row>
    <row r="143" spans="1:19" s="340" customFormat="1" ht="15.95" customHeight="1" x14ac:dyDescent="0.2">
      <c r="A143" s="77"/>
      <c r="B143" s="90" t="s">
        <v>398</v>
      </c>
      <c r="C143" s="102" t="s">
        <v>535</v>
      </c>
      <c r="D143" s="75" t="s">
        <v>534</v>
      </c>
      <c r="E143" s="4">
        <v>79</v>
      </c>
      <c r="F143" s="63"/>
      <c r="G143" s="63"/>
      <c r="H143" s="63"/>
      <c r="I143" s="63"/>
      <c r="J143" s="63"/>
      <c r="K143" s="63"/>
      <c r="M143" s="63"/>
      <c r="N143" s="63"/>
      <c r="O143" s="63"/>
      <c r="P143" s="63"/>
      <c r="Q143" s="63"/>
      <c r="R143" s="63"/>
      <c r="S143" s="4">
        <v>79</v>
      </c>
    </row>
    <row r="144" spans="1:19" s="340" customFormat="1" ht="15.95" customHeight="1" x14ac:dyDescent="0.2">
      <c r="A144" s="77"/>
      <c r="B144" s="90" t="s">
        <v>398</v>
      </c>
      <c r="C144" s="102" t="s">
        <v>339</v>
      </c>
      <c r="D144" s="75" t="s">
        <v>219</v>
      </c>
      <c r="E144" s="4">
        <v>87</v>
      </c>
      <c r="F144" s="63"/>
      <c r="G144" s="63"/>
      <c r="H144" s="63"/>
      <c r="I144" s="63"/>
      <c r="J144" s="63"/>
      <c r="K144" s="63"/>
      <c r="M144" s="63"/>
      <c r="N144" s="63"/>
      <c r="O144" s="63"/>
      <c r="P144" s="63"/>
      <c r="Q144" s="63"/>
      <c r="R144" s="63"/>
      <c r="S144" s="4">
        <v>87</v>
      </c>
    </row>
    <row r="145" spans="1:19" s="340" customFormat="1" ht="15.95" customHeight="1" x14ac:dyDescent="0.2">
      <c r="A145" s="77"/>
      <c r="B145" s="90" t="s">
        <v>398</v>
      </c>
      <c r="C145" s="102" t="s">
        <v>475</v>
      </c>
      <c r="D145" s="75" t="s">
        <v>220</v>
      </c>
      <c r="E145" s="4">
        <v>88</v>
      </c>
      <c r="F145" s="63"/>
      <c r="G145" s="63"/>
      <c r="H145" s="63"/>
      <c r="I145" s="63"/>
      <c r="J145" s="63"/>
      <c r="K145" s="63"/>
      <c r="M145" s="63"/>
      <c r="N145" s="63"/>
      <c r="O145" s="63"/>
      <c r="P145" s="63"/>
      <c r="Q145" s="63"/>
      <c r="R145" s="63"/>
      <c r="S145" s="4">
        <v>88</v>
      </c>
    </row>
    <row r="146" spans="1:19" s="340" customFormat="1" ht="15.95" customHeight="1" x14ac:dyDescent="0.2">
      <c r="A146" s="77"/>
      <c r="B146" s="90" t="s">
        <v>398</v>
      </c>
      <c r="C146" s="102" t="s">
        <v>476</v>
      </c>
      <c r="D146" s="75" t="s">
        <v>221</v>
      </c>
      <c r="E146" s="4">
        <v>62</v>
      </c>
      <c r="F146" s="63"/>
      <c r="G146" s="63"/>
      <c r="H146" s="63"/>
      <c r="I146" s="63"/>
      <c r="J146" s="63"/>
      <c r="K146" s="63"/>
      <c r="M146" s="63"/>
      <c r="N146" s="63"/>
      <c r="O146" s="63"/>
      <c r="P146" s="63"/>
      <c r="Q146" s="63"/>
      <c r="R146" s="63"/>
      <c r="S146" s="4">
        <v>62</v>
      </c>
    </row>
    <row r="147" spans="1:19" s="340" customFormat="1" ht="15.95" customHeight="1" x14ac:dyDescent="0.2">
      <c r="A147" s="77"/>
      <c r="B147" s="90" t="s">
        <v>398</v>
      </c>
      <c r="C147" s="102" t="s">
        <v>825</v>
      </c>
      <c r="D147" s="97" t="s">
        <v>222</v>
      </c>
      <c r="E147" s="4">
        <v>89</v>
      </c>
      <c r="F147" s="63"/>
      <c r="G147" s="63"/>
      <c r="H147" s="63"/>
      <c r="I147" s="63"/>
      <c r="J147" s="63"/>
      <c r="K147" s="63"/>
      <c r="M147" s="63"/>
      <c r="N147" s="63"/>
      <c r="O147" s="63"/>
      <c r="P147" s="63"/>
      <c r="Q147" s="63"/>
      <c r="R147" s="63"/>
      <c r="S147" s="4">
        <v>89</v>
      </c>
    </row>
    <row r="148" spans="1:19" s="340" customFormat="1" ht="15.95" customHeight="1" x14ac:dyDescent="0.2">
      <c r="A148" s="77"/>
      <c r="B148" s="90" t="s">
        <v>398</v>
      </c>
      <c r="C148" s="102" t="s">
        <v>477</v>
      </c>
      <c r="D148" s="75" t="s">
        <v>223</v>
      </c>
      <c r="E148" s="4">
        <v>64</v>
      </c>
      <c r="F148" s="63"/>
      <c r="G148" s="63"/>
      <c r="H148" s="63"/>
      <c r="I148" s="63"/>
      <c r="J148" s="63"/>
      <c r="K148" s="63"/>
      <c r="M148" s="63"/>
      <c r="N148" s="63"/>
      <c r="O148" s="63"/>
      <c r="P148" s="63"/>
      <c r="Q148" s="63"/>
      <c r="R148" s="63"/>
      <c r="S148" s="4">
        <v>64</v>
      </c>
    </row>
    <row r="149" spans="1:19" s="340" customFormat="1" ht="15.95" customHeight="1" x14ac:dyDescent="0.2">
      <c r="A149" s="77"/>
      <c r="B149" s="90" t="s">
        <v>398</v>
      </c>
      <c r="C149" s="102" t="s">
        <v>478</v>
      </c>
      <c r="D149" s="75" t="s">
        <v>224</v>
      </c>
      <c r="E149" s="4">
        <v>90</v>
      </c>
      <c r="F149" s="63"/>
      <c r="G149" s="63"/>
      <c r="H149" s="63"/>
      <c r="I149" s="63"/>
      <c r="J149" s="63"/>
      <c r="K149" s="63"/>
      <c r="M149" s="63"/>
      <c r="N149" s="63"/>
      <c r="O149" s="63"/>
      <c r="P149" s="63"/>
      <c r="Q149" s="63"/>
      <c r="R149" s="63"/>
      <c r="S149" s="4">
        <v>90</v>
      </c>
    </row>
    <row r="150" spans="1:19" s="340" customFormat="1" ht="15.95" customHeight="1" x14ac:dyDescent="0.2">
      <c r="A150" s="77"/>
      <c r="B150" s="90" t="s">
        <v>398</v>
      </c>
      <c r="C150" s="102" t="s">
        <v>822</v>
      </c>
      <c r="D150" s="97" t="s">
        <v>225</v>
      </c>
      <c r="E150" s="4">
        <v>67</v>
      </c>
      <c r="F150" s="63"/>
      <c r="G150" s="63"/>
      <c r="H150" s="63"/>
      <c r="I150" s="63"/>
      <c r="J150" s="63"/>
      <c r="K150" s="63"/>
      <c r="M150" s="63"/>
      <c r="N150" s="63"/>
      <c r="O150" s="63"/>
      <c r="P150" s="63"/>
      <c r="Q150" s="63"/>
      <c r="R150" s="63"/>
      <c r="S150" s="4">
        <v>67</v>
      </c>
    </row>
    <row r="151" spans="1:19" s="340" customFormat="1" ht="15.95" customHeight="1" x14ac:dyDescent="0.2">
      <c r="A151" s="77"/>
      <c r="B151" s="90" t="s">
        <v>398</v>
      </c>
      <c r="C151" s="102" t="s">
        <v>479</v>
      </c>
      <c r="D151" s="75" t="s">
        <v>226</v>
      </c>
      <c r="E151" s="4">
        <v>91</v>
      </c>
      <c r="F151" s="63"/>
      <c r="G151" s="63"/>
      <c r="H151" s="63"/>
      <c r="I151" s="63"/>
      <c r="J151" s="63"/>
      <c r="K151" s="63"/>
      <c r="M151" s="63"/>
      <c r="N151" s="63"/>
      <c r="O151" s="63"/>
      <c r="P151" s="63"/>
      <c r="Q151" s="63"/>
      <c r="R151" s="63"/>
      <c r="S151" s="4">
        <v>91</v>
      </c>
    </row>
    <row r="152" spans="1:19" s="340" customFormat="1" ht="15.95" customHeight="1" x14ac:dyDescent="0.2">
      <c r="A152" s="77"/>
      <c r="B152" s="90" t="s">
        <v>398</v>
      </c>
      <c r="C152" s="102" t="s">
        <v>472</v>
      </c>
      <c r="D152" s="75" t="s">
        <v>216</v>
      </c>
      <c r="E152" s="4">
        <v>86</v>
      </c>
      <c r="F152" s="63"/>
      <c r="G152" s="63"/>
      <c r="H152" s="63"/>
      <c r="I152" s="63"/>
      <c r="J152" s="63"/>
      <c r="K152" s="63"/>
      <c r="M152" s="63"/>
      <c r="N152" s="63"/>
      <c r="O152" s="63"/>
      <c r="P152" s="63"/>
      <c r="Q152" s="63"/>
      <c r="R152" s="63"/>
      <c r="S152" s="4">
        <v>86</v>
      </c>
    </row>
    <row r="153" spans="1:19" s="340" customFormat="1" ht="15.95" customHeight="1" x14ac:dyDescent="0.2">
      <c r="A153" s="77"/>
      <c r="B153" s="90" t="s">
        <v>398</v>
      </c>
      <c r="C153" s="102" t="s">
        <v>474</v>
      </c>
      <c r="D153" s="75" t="s">
        <v>218</v>
      </c>
      <c r="E153" s="4">
        <v>92</v>
      </c>
      <c r="F153" s="63"/>
      <c r="G153" s="63"/>
      <c r="H153" s="63"/>
      <c r="I153" s="63"/>
      <c r="J153" s="63"/>
      <c r="K153" s="63"/>
      <c r="M153" s="63"/>
      <c r="N153" s="63"/>
      <c r="O153" s="63"/>
      <c r="P153" s="63"/>
      <c r="Q153" s="63"/>
      <c r="R153" s="63"/>
      <c r="S153" s="4">
        <v>92</v>
      </c>
    </row>
    <row r="154" spans="1:19" s="340" customFormat="1" ht="15.95" customHeight="1" x14ac:dyDescent="0.2">
      <c r="A154" s="77"/>
      <c r="B154" s="90" t="s">
        <v>398</v>
      </c>
      <c r="C154" s="102" t="s">
        <v>82</v>
      </c>
      <c r="D154" s="75" t="s">
        <v>83</v>
      </c>
      <c r="E154" s="4">
        <v>69</v>
      </c>
      <c r="F154" s="63"/>
      <c r="G154" s="63"/>
      <c r="H154" s="63"/>
      <c r="I154" s="63"/>
      <c r="J154" s="63"/>
      <c r="K154" s="63"/>
      <c r="M154" s="63"/>
      <c r="N154" s="63"/>
      <c r="O154" s="63"/>
      <c r="P154" s="63"/>
      <c r="Q154" s="63"/>
      <c r="R154" s="63"/>
      <c r="S154" s="4">
        <v>69</v>
      </c>
    </row>
    <row r="155" spans="1:19" s="340" customFormat="1" ht="15.95" customHeight="1" x14ac:dyDescent="0.2">
      <c r="A155" s="77"/>
      <c r="B155" s="90" t="s">
        <v>398</v>
      </c>
      <c r="C155" s="102" t="s">
        <v>346</v>
      </c>
      <c r="D155" s="75" t="s">
        <v>227</v>
      </c>
      <c r="E155" s="4">
        <v>233</v>
      </c>
      <c r="F155" s="63"/>
      <c r="G155" s="63"/>
      <c r="H155" s="63"/>
      <c r="I155" s="63"/>
      <c r="J155" s="63"/>
      <c r="K155" s="63"/>
      <c r="M155" s="63"/>
      <c r="N155" s="63"/>
      <c r="O155" s="63"/>
      <c r="P155" s="63"/>
      <c r="Q155" s="63"/>
      <c r="R155" s="63"/>
      <c r="S155" s="4">
        <v>233</v>
      </c>
    </row>
    <row r="156" spans="1:19" s="340" customFormat="1" ht="15.95" customHeight="1" x14ac:dyDescent="0.2">
      <c r="A156" s="77"/>
      <c r="B156" s="90" t="s">
        <v>398</v>
      </c>
      <c r="C156" s="102" t="s">
        <v>823</v>
      </c>
      <c r="D156" s="97" t="s">
        <v>228</v>
      </c>
      <c r="E156" s="4">
        <v>70</v>
      </c>
      <c r="F156" s="63"/>
      <c r="G156" s="63"/>
      <c r="H156" s="63"/>
      <c r="I156" s="63"/>
      <c r="J156" s="63"/>
      <c r="K156" s="63"/>
      <c r="M156" s="63"/>
      <c r="N156" s="63"/>
      <c r="O156" s="63"/>
      <c r="P156" s="63"/>
      <c r="Q156" s="63"/>
      <c r="R156" s="63"/>
      <c r="S156" s="4">
        <v>70</v>
      </c>
    </row>
    <row r="157" spans="1:19" s="340" customFormat="1" ht="15.95" customHeight="1" x14ac:dyDescent="0.2">
      <c r="A157" s="77"/>
      <c r="B157" s="90" t="s">
        <v>398</v>
      </c>
      <c r="C157" s="102" t="s">
        <v>824</v>
      </c>
      <c r="D157" s="97" t="s">
        <v>229</v>
      </c>
      <c r="E157" s="4">
        <v>71</v>
      </c>
      <c r="F157" s="63"/>
      <c r="G157" s="63"/>
      <c r="H157" s="63"/>
      <c r="I157" s="63"/>
      <c r="J157" s="63"/>
      <c r="K157" s="63"/>
      <c r="M157" s="63"/>
      <c r="N157" s="63"/>
      <c r="O157" s="63"/>
      <c r="P157" s="63"/>
      <c r="Q157" s="63"/>
      <c r="R157" s="63"/>
      <c r="S157" s="4">
        <v>71</v>
      </c>
    </row>
    <row r="158" spans="1:19" s="340" customFormat="1" ht="15.95" customHeight="1" x14ac:dyDescent="0.2">
      <c r="A158" s="77"/>
      <c r="B158" s="90" t="s">
        <v>398</v>
      </c>
      <c r="C158" s="102" t="s">
        <v>480</v>
      </c>
      <c r="D158" s="75" t="s">
        <v>230</v>
      </c>
      <c r="E158" s="4">
        <v>94</v>
      </c>
      <c r="F158" s="63"/>
      <c r="G158" s="63"/>
      <c r="H158" s="63"/>
      <c r="I158" s="63"/>
      <c r="J158" s="63"/>
      <c r="K158" s="63"/>
      <c r="M158" s="63"/>
      <c r="N158" s="63"/>
      <c r="O158" s="63"/>
      <c r="P158" s="63"/>
      <c r="Q158" s="63"/>
      <c r="R158" s="63"/>
      <c r="S158" s="4">
        <v>94</v>
      </c>
    </row>
    <row r="159" spans="1:19" s="340" customFormat="1" ht="15.95" customHeight="1" x14ac:dyDescent="0.2">
      <c r="A159" s="77"/>
      <c r="B159" s="90" t="s">
        <v>398</v>
      </c>
      <c r="C159" s="102" t="s">
        <v>826</v>
      </c>
      <c r="D159" s="75" t="s">
        <v>231</v>
      </c>
      <c r="E159" s="4">
        <v>95</v>
      </c>
      <c r="F159" s="63"/>
      <c r="G159" s="63"/>
      <c r="H159" s="63"/>
      <c r="I159" s="63"/>
      <c r="J159" s="63"/>
      <c r="K159" s="63"/>
      <c r="M159" s="63"/>
      <c r="N159" s="63"/>
      <c r="O159" s="63"/>
      <c r="P159" s="63"/>
      <c r="Q159" s="63"/>
      <c r="R159" s="63"/>
      <c r="S159" s="4">
        <v>95</v>
      </c>
    </row>
    <row r="160" spans="1:19" s="340" customFormat="1" ht="15.95" customHeight="1" x14ac:dyDescent="0.2">
      <c r="A160" s="77"/>
      <c r="B160" s="90" t="s">
        <v>398</v>
      </c>
      <c r="C160" s="102" t="s">
        <v>827</v>
      </c>
      <c r="D160" s="376" t="s">
        <v>536</v>
      </c>
      <c r="E160" s="4">
        <v>78</v>
      </c>
      <c r="F160" s="63"/>
      <c r="G160" s="63"/>
      <c r="H160" s="63"/>
      <c r="I160" s="63"/>
      <c r="J160" s="63"/>
      <c r="K160" s="63"/>
      <c r="M160" s="63"/>
      <c r="N160" s="63"/>
      <c r="O160" s="63"/>
      <c r="P160" s="63"/>
      <c r="Q160" s="63"/>
      <c r="R160" s="63"/>
      <c r="S160" s="4">
        <v>78</v>
      </c>
    </row>
    <row r="161" spans="1:19" s="340" customFormat="1" ht="15.95" customHeight="1" x14ac:dyDescent="0.2">
      <c r="A161" s="77"/>
      <c r="B161" s="90" t="s">
        <v>398</v>
      </c>
      <c r="C161" s="102" t="s">
        <v>828</v>
      </c>
      <c r="D161" s="97" t="s">
        <v>232</v>
      </c>
      <c r="E161" s="4">
        <v>96</v>
      </c>
      <c r="F161" s="63"/>
      <c r="G161" s="63"/>
      <c r="H161" s="63"/>
      <c r="I161" s="63"/>
      <c r="J161" s="63"/>
      <c r="K161" s="63"/>
      <c r="M161" s="63"/>
      <c r="N161" s="63"/>
      <c r="O161" s="63"/>
      <c r="P161" s="63"/>
      <c r="Q161" s="63"/>
      <c r="R161" s="63"/>
      <c r="S161" s="4">
        <v>96</v>
      </c>
    </row>
    <row r="162" spans="1:19" s="340" customFormat="1" ht="15.95" customHeight="1" x14ac:dyDescent="0.2">
      <c r="A162" s="77"/>
      <c r="B162" s="90" t="s">
        <v>398</v>
      </c>
      <c r="C162" s="102" t="s">
        <v>481</v>
      </c>
      <c r="D162" s="75" t="s">
        <v>233</v>
      </c>
      <c r="E162" s="4">
        <v>97</v>
      </c>
      <c r="F162" s="63"/>
      <c r="G162" s="63"/>
      <c r="H162" s="63"/>
      <c r="I162" s="63"/>
      <c r="J162" s="63"/>
      <c r="K162" s="63"/>
      <c r="M162" s="63"/>
      <c r="N162" s="63"/>
      <c r="O162" s="63"/>
      <c r="P162" s="63"/>
      <c r="Q162" s="63"/>
      <c r="R162" s="63"/>
      <c r="S162" s="4">
        <v>97</v>
      </c>
    </row>
    <row r="163" spans="1:19" s="340" customFormat="1" ht="15.95" customHeight="1" x14ac:dyDescent="0.2">
      <c r="A163" s="77"/>
      <c r="B163" s="90" t="s">
        <v>398</v>
      </c>
      <c r="C163" s="102" t="s">
        <v>922</v>
      </c>
      <c r="D163" s="75" t="s">
        <v>234</v>
      </c>
      <c r="E163" s="4">
        <v>98</v>
      </c>
      <c r="F163" s="63"/>
      <c r="G163" s="63"/>
      <c r="H163" s="63"/>
      <c r="I163" s="63"/>
      <c r="J163" s="63"/>
      <c r="K163" s="63"/>
      <c r="M163" s="63"/>
      <c r="N163" s="63"/>
      <c r="O163" s="63"/>
      <c r="P163" s="63"/>
      <c r="Q163" s="63"/>
      <c r="R163" s="63"/>
      <c r="S163" s="4">
        <v>98</v>
      </c>
    </row>
    <row r="164" spans="1:19" ht="35.1" customHeight="1" thickBot="1" x14ac:dyDescent="0.25">
      <c r="A164" s="77"/>
      <c r="B164" s="118" t="s">
        <v>399</v>
      </c>
      <c r="C164" s="106"/>
      <c r="D164" s="117" t="s">
        <v>1059</v>
      </c>
      <c r="E164" s="4"/>
      <c r="F164" s="315">
        <f t="shared" ref="F164:K164" si="14">SUM(F165:F177)</f>
        <v>0</v>
      </c>
      <c r="G164" s="315">
        <f t="shared" si="14"/>
        <v>0</v>
      </c>
      <c r="H164" s="315">
        <f t="shared" si="14"/>
        <v>0</v>
      </c>
      <c r="I164" s="315">
        <f t="shared" si="14"/>
        <v>0</v>
      </c>
      <c r="J164" s="315">
        <f t="shared" si="14"/>
        <v>0</v>
      </c>
      <c r="K164" s="315">
        <f t="shared" si="14"/>
        <v>0</v>
      </c>
      <c r="M164" s="315">
        <f t="shared" ref="M164:R164" si="15">SUM(M165:M177)</f>
        <v>0</v>
      </c>
      <c r="N164" s="315">
        <f t="shared" si="15"/>
        <v>0</v>
      </c>
      <c r="O164" s="315">
        <f t="shared" si="15"/>
        <v>0</v>
      </c>
      <c r="P164" s="315">
        <f t="shared" si="15"/>
        <v>0</v>
      </c>
      <c r="Q164" s="315">
        <f t="shared" si="15"/>
        <v>0</v>
      </c>
      <c r="R164" s="315">
        <f t="shared" si="15"/>
        <v>0</v>
      </c>
      <c r="S164" s="4"/>
    </row>
    <row r="165" spans="1:19" ht="15.95" customHeight="1" thickTop="1" x14ac:dyDescent="0.2">
      <c r="A165" s="77"/>
      <c r="B165" s="90" t="s">
        <v>399</v>
      </c>
      <c r="C165" s="102" t="s">
        <v>85</v>
      </c>
      <c r="D165" s="64" t="s">
        <v>86</v>
      </c>
      <c r="E165" s="4">
        <v>55</v>
      </c>
      <c r="F165" s="63"/>
      <c r="G165" s="63"/>
      <c r="H165" s="63"/>
      <c r="I165" s="63"/>
      <c r="J165" s="63"/>
      <c r="K165" s="63"/>
      <c r="M165" s="63"/>
      <c r="N165" s="63"/>
      <c r="O165" s="63"/>
      <c r="P165" s="63"/>
      <c r="Q165" s="63"/>
      <c r="R165" s="63"/>
      <c r="S165" s="4">
        <v>55</v>
      </c>
    </row>
    <row r="166" spans="1:19" s="340" customFormat="1" ht="15.95" customHeight="1" x14ac:dyDescent="0.2">
      <c r="A166" s="77"/>
      <c r="B166" s="90" t="s">
        <v>399</v>
      </c>
      <c r="C166" s="102" t="s">
        <v>482</v>
      </c>
      <c r="D166" s="64" t="s">
        <v>236</v>
      </c>
      <c r="E166" s="4">
        <v>57</v>
      </c>
      <c r="F166" s="63"/>
      <c r="G166" s="63"/>
      <c r="H166" s="63"/>
      <c r="I166" s="63"/>
      <c r="J166" s="63"/>
      <c r="K166" s="63"/>
      <c r="M166" s="63"/>
      <c r="N166" s="63"/>
      <c r="O166" s="63"/>
      <c r="P166" s="63"/>
      <c r="Q166" s="63"/>
      <c r="R166" s="63"/>
      <c r="S166" s="4">
        <v>57</v>
      </c>
    </row>
    <row r="167" spans="1:19" s="340" customFormat="1" ht="15.95" customHeight="1" x14ac:dyDescent="0.2">
      <c r="A167" s="77"/>
      <c r="B167" s="90" t="s">
        <v>399</v>
      </c>
      <c r="C167" s="102" t="s">
        <v>87</v>
      </c>
      <c r="D167" s="64" t="s">
        <v>88</v>
      </c>
      <c r="E167" s="4">
        <v>58</v>
      </c>
      <c r="F167" s="63"/>
      <c r="G167" s="63"/>
      <c r="H167" s="63"/>
      <c r="I167" s="63"/>
      <c r="J167" s="63"/>
      <c r="K167" s="63"/>
      <c r="M167" s="63"/>
      <c r="N167" s="63"/>
      <c r="O167" s="63"/>
      <c r="P167" s="63"/>
      <c r="Q167" s="63"/>
      <c r="R167" s="63"/>
      <c r="S167" s="4">
        <v>58</v>
      </c>
    </row>
    <row r="168" spans="1:19" s="340" customFormat="1" ht="15.95" customHeight="1" x14ac:dyDescent="0.2">
      <c r="A168" s="77"/>
      <c r="B168" s="90" t="s">
        <v>399</v>
      </c>
      <c r="C168" s="102" t="s">
        <v>89</v>
      </c>
      <c r="D168" s="64" t="s">
        <v>90</v>
      </c>
      <c r="E168" s="4">
        <v>59</v>
      </c>
      <c r="F168" s="63"/>
      <c r="G168" s="63"/>
      <c r="H168" s="63"/>
      <c r="I168" s="63"/>
      <c r="J168" s="63"/>
      <c r="K168" s="63"/>
      <c r="M168" s="63"/>
      <c r="N168" s="63"/>
      <c r="O168" s="63"/>
      <c r="P168" s="63"/>
      <c r="Q168" s="63"/>
      <c r="R168" s="63"/>
      <c r="S168" s="4">
        <v>59</v>
      </c>
    </row>
    <row r="169" spans="1:19" s="340" customFormat="1" ht="15.95" customHeight="1" x14ac:dyDescent="0.2">
      <c r="A169" s="77"/>
      <c r="B169" s="90" t="s">
        <v>399</v>
      </c>
      <c r="C169" s="102" t="s">
        <v>829</v>
      </c>
      <c r="D169" s="96" t="s">
        <v>238</v>
      </c>
      <c r="E169" s="4">
        <v>61</v>
      </c>
      <c r="F169" s="63"/>
      <c r="G169" s="63"/>
      <c r="H169" s="63"/>
      <c r="I169" s="63"/>
      <c r="J169" s="63"/>
      <c r="K169" s="63"/>
      <c r="M169" s="63"/>
      <c r="N169" s="63"/>
      <c r="O169" s="63"/>
      <c r="P169" s="63"/>
      <c r="Q169" s="63"/>
      <c r="R169" s="63"/>
      <c r="S169" s="4">
        <v>61</v>
      </c>
    </row>
    <row r="170" spans="1:19" s="340" customFormat="1" ht="15.95" customHeight="1" x14ac:dyDescent="0.2">
      <c r="A170" s="77"/>
      <c r="B170" s="90" t="s">
        <v>399</v>
      </c>
      <c r="C170" s="102" t="s">
        <v>915</v>
      </c>
      <c r="D170" s="64" t="s">
        <v>239</v>
      </c>
      <c r="E170" s="4">
        <v>63</v>
      </c>
      <c r="F170" s="63"/>
      <c r="G170" s="63"/>
      <c r="H170" s="63"/>
      <c r="I170" s="63"/>
      <c r="J170" s="63"/>
      <c r="K170" s="63"/>
      <c r="M170" s="63"/>
      <c r="N170" s="63"/>
      <c r="O170" s="63"/>
      <c r="P170" s="63"/>
      <c r="Q170" s="63"/>
      <c r="R170" s="63"/>
      <c r="S170" s="4">
        <v>63</v>
      </c>
    </row>
    <row r="171" spans="1:19" s="340" customFormat="1" ht="15.95" customHeight="1" x14ac:dyDescent="0.2">
      <c r="A171" s="77"/>
      <c r="B171" s="90" t="s">
        <v>399</v>
      </c>
      <c r="C171" s="102" t="s">
        <v>484</v>
      </c>
      <c r="D171" s="64" t="s">
        <v>240</v>
      </c>
      <c r="E171" s="4">
        <v>65</v>
      </c>
      <c r="F171" s="63"/>
      <c r="G171" s="63"/>
      <c r="H171" s="63"/>
      <c r="I171" s="63"/>
      <c r="J171" s="63"/>
      <c r="K171" s="63"/>
      <c r="M171" s="63"/>
      <c r="N171" s="63"/>
      <c r="O171" s="63"/>
      <c r="P171" s="63"/>
      <c r="Q171" s="63"/>
      <c r="R171" s="63"/>
      <c r="S171" s="4">
        <v>65</v>
      </c>
    </row>
    <row r="172" spans="1:19" s="340" customFormat="1" ht="15.95" customHeight="1" x14ac:dyDescent="0.2">
      <c r="A172" s="77"/>
      <c r="B172" s="90" t="s">
        <v>399</v>
      </c>
      <c r="C172" s="102" t="s">
        <v>483</v>
      </c>
      <c r="D172" s="64" t="s">
        <v>237</v>
      </c>
      <c r="E172" s="4">
        <v>68</v>
      </c>
      <c r="F172" s="63"/>
      <c r="G172" s="63"/>
      <c r="H172" s="63"/>
      <c r="I172" s="63"/>
      <c r="J172" s="63"/>
      <c r="K172" s="63"/>
      <c r="M172" s="63"/>
      <c r="N172" s="63"/>
      <c r="O172" s="63"/>
      <c r="P172" s="63"/>
      <c r="Q172" s="63"/>
      <c r="R172" s="63"/>
      <c r="S172" s="4">
        <v>68</v>
      </c>
    </row>
    <row r="173" spans="1:19" s="340" customFormat="1" ht="15.95" customHeight="1" x14ac:dyDescent="0.2">
      <c r="A173" s="77"/>
      <c r="B173" s="90" t="s">
        <v>399</v>
      </c>
      <c r="C173" s="102" t="s">
        <v>485</v>
      </c>
      <c r="D173" s="64" t="s">
        <v>241</v>
      </c>
      <c r="E173" s="4">
        <v>72</v>
      </c>
      <c r="F173" s="63"/>
      <c r="G173" s="63"/>
      <c r="H173" s="63"/>
      <c r="I173" s="63"/>
      <c r="J173" s="63"/>
      <c r="K173" s="63"/>
      <c r="M173" s="63"/>
      <c r="N173" s="63"/>
      <c r="O173" s="63"/>
      <c r="P173" s="63"/>
      <c r="Q173" s="63"/>
      <c r="R173" s="63"/>
      <c r="S173" s="4">
        <v>72</v>
      </c>
    </row>
    <row r="174" spans="1:19" ht="15.95" customHeight="1" x14ac:dyDescent="0.2">
      <c r="A174" s="77"/>
      <c r="B174" s="90" t="s">
        <v>399</v>
      </c>
      <c r="C174" s="99" t="s">
        <v>486</v>
      </c>
      <c r="D174" s="64" t="s">
        <v>242</v>
      </c>
      <c r="E174" s="4">
        <v>73</v>
      </c>
      <c r="F174" s="63"/>
      <c r="G174" s="63"/>
      <c r="H174" s="63"/>
      <c r="I174" s="63"/>
      <c r="J174" s="63"/>
      <c r="K174" s="63"/>
      <c r="M174" s="63"/>
      <c r="N174" s="63"/>
      <c r="O174" s="63"/>
      <c r="P174" s="63"/>
      <c r="Q174" s="63"/>
      <c r="R174" s="63"/>
      <c r="S174" s="4">
        <v>73</v>
      </c>
    </row>
    <row r="175" spans="1:19" ht="15.95" customHeight="1" x14ac:dyDescent="0.2">
      <c r="A175" s="77"/>
      <c r="B175" s="90" t="s">
        <v>399</v>
      </c>
      <c r="C175" s="99" t="s">
        <v>487</v>
      </c>
      <c r="D175" s="64" t="s">
        <v>243</v>
      </c>
      <c r="E175" s="4">
        <v>74</v>
      </c>
      <c r="F175" s="9"/>
      <c r="G175" s="9"/>
      <c r="H175" s="9"/>
      <c r="I175" s="9"/>
      <c r="J175" s="9"/>
      <c r="K175" s="9"/>
      <c r="M175" s="9"/>
      <c r="N175" s="9"/>
      <c r="O175" s="9"/>
      <c r="P175" s="9"/>
      <c r="Q175" s="9"/>
      <c r="R175" s="9"/>
      <c r="S175" s="4">
        <v>74</v>
      </c>
    </row>
    <row r="176" spans="1:19" ht="15.95" customHeight="1" x14ac:dyDescent="0.2">
      <c r="A176" s="77"/>
      <c r="B176" s="90" t="s">
        <v>399</v>
      </c>
      <c r="C176" s="99" t="s">
        <v>91</v>
      </c>
      <c r="D176" s="64" t="s">
        <v>92</v>
      </c>
      <c r="E176" s="4">
        <v>75</v>
      </c>
      <c r="F176" s="9"/>
      <c r="G176" s="9"/>
      <c r="H176" s="9"/>
      <c r="I176" s="9"/>
      <c r="J176" s="9"/>
      <c r="K176" s="9"/>
      <c r="M176" s="9"/>
      <c r="N176" s="9"/>
      <c r="O176" s="9"/>
      <c r="P176" s="9"/>
      <c r="Q176" s="9"/>
      <c r="R176" s="9"/>
      <c r="S176" s="4">
        <v>75</v>
      </c>
    </row>
    <row r="177" spans="1:19" ht="15.95" customHeight="1" x14ac:dyDescent="0.2">
      <c r="A177" s="77"/>
      <c r="B177" s="90" t="s">
        <v>399</v>
      </c>
      <c r="C177" s="99" t="s">
        <v>93</v>
      </c>
      <c r="D177" s="64" t="s">
        <v>94</v>
      </c>
      <c r="E177" s="4">
        <v>76</v>
      </c>
      <c r="F177" s="9"/>
      <c r="G177" s="9"/>
      <c r="H177" s="9"/>
      <c r="I177" s="9"/>
      <c r="J177" s="9"/>
      <c r="K177" s="9"/>
      <c r="M177" s="9"/>
      <c r="N177" s="9"/>
      <c r="O177" s="9"/>
      <c r="P177" s="9"/>
      <c r="Q177" s="9"/>
      <c r="R177" s="9"/>
      <c r="S177" s="4">
        <v>76</v>
      </c>
    </row>
    <row r="178" spans="1:19" ht="35.1" customHeight="1" thickBot="1" x14ac:dyDescent="0.25">
      <c r="A178" s="77"/>
      <c r="B178" s="113" t="s">
        <v>403</v>
      </c>
      <c r="C178" s="108"/>
      <c r="D178" s="109" t="s">
        <v>1021</v>
      </c>
      <c r="E178" s="8"/>
      <c r="F178" s="315">
        <f t="shared" ref="F178:K178" si="16">SUM(F179,F196)</f>
        <v>0</v>
      </c>
      <c r="G178" s="315">
        <f t="shared" si="16"/>
        <v>0</v>
      </c>
      <c r="H178" s="315">
        <f t="shared" si="16"/>
        <v>0</v>
      </c>
      <c r="I178" s="315">
        <f t="shared" si="16"/>
        <v>0</v>
      </c>
      <c r="J178" s="315">
        <f t="shared" si="16"/>
        <v>0</v>
      </c>
      <c r="K178" s="315">
        <f t="shared" si="16"/>
        <v>0</v>
      </c>
      <c r="M178" s="315">
        <f t="shared" ref="M178:R178" si="17">SUM(M179,M196)</f>
        <v>0</v>
      </c>
      <c r="N178" s="315">
        <f t="shared" si="17"/>
        <v>0</v>
      </c>
      <c r="O178" s="315">
        <f t="shared" si="17"/>
        <v>0</v>
      </c>
      <c r="P178" s="315">
        <f t="shared" si="17"/>
        <v>0</v>
      </c>
      <c r="Q178" s="315">
        <f t="shared" si="17"/>
        <v>0</v>
      </c>
      <c r="R178" s="315">
        <f t="shared" si="17"/>
        <v>0</v>
      </c>
      <c r="S178" s="8"/>
    </row>
    <row r="179" spans="1:19" ht="35.1" customHeight="1" thickTop="1" thickBot="1" x14ac:dyDescent="0.25">
      <c r="A179" s="77"/>
      <c r="B179" s="110" t="s">
        <v>400</v>
      </c>
      <c r="C179" s="115"/>
      <c r="D179" s="116" t="s">
        <v>1060</v>
      </c>
      <c r="E179" s="4"/>
      <c r="F179" s="315">
        <f t="shared" ref="F179:K179" si="18">SUM(F180:F195)</f>
        <v>0</v>
      </c>
      <c r="G179" s="315">
        <f t="shared" si="18"/>
        <v>0</v>
      </c>
      <c r="H179" s="315">
        <f t="shared" si="18"/>
        <v>0</v>
      </c>
      <c r="I179" s="315">
        <f t="shared" si="18"/>
        <v>0</v>
      </c>
      <c r="J179" s="315">
        <f t="shared" si="18"/>
        <v>0</v>
      </c>
      <c r="K179" s="315">
        <f t="shared" si="18"/>
        <v>0</v>
      </c>
      <c r="M179" s="315">
        <f t="shared" ref="M179:R179" si="19">SUM(M180:M195)</f>
        <v>0</v>
      </c>
      <c r="N179" s="315">
        <f t="shared" si="19"/>
        <v>0</v>
      </c>
      <c r="O179" s="315">
        <f t="shared" si="19"/>
        <v>0</v>
      </c>
      <c r="P179" s="315">
        <f t="shared" si="19"/>
        <v>0</v>
      </c>
      <c r="Q179" s="315">
        <f t="shared" si="19"/>
        <v>0</v>
      </c>
      <c r="R179" s="315">
        <f t="shared" si="19"/>
        <v>0</v>
      </c>
      <c r="S179" s="4"/>
    </row>
    <row r="180" spans="1:19" ht="15.95" customHeight="1" thickTop="1" x14ac:dyDescent="0.2">
      <c r="A180" s="77"/>
      <c r="B180" s="90" t="s">
        <v>400</v>
      </c>
      <c r="C180" s="168" t="s">
        <v>492</v>
      </c>
      <c r="D180" s="64" t="s">
        <v>252</v>
      </c>
      <c r="E180" s="4">
        <v>37</v>
      </c>
      <c r="F180" s="63"/>
      <c r="G180" s="63"/>
      <c r="H180" s="63"/>
      <c r="I180" s="63"/>
      <c r="J180" s="63"/>
      <c r="K180" s="63"/>
      <c r="M180" s="63"/>
      <c r="N180" s="63"/>
      <c r="O180" s="63"/>
      <c r="P180" s="63"/>
      <c r="Q180" s="63"/>
      <c r="R180" s="63"/>
      <c r="S180" s="4">
        <v>37</v>
      </c>
    </row>
    <row r="181" spans="1:19" ht="15.95" customHeight="1" x14ac:dyDescent="0.2">
      <c r="A181" s="77"/>
      <c r="B181" s="90" t="s">
        <v>400</v>
      </c>
      <c r="C181" s="101" t="s">
        <v>493</v>
      </c>
      <c r="D181" s="64" t="s">
        <v>253</v>
      </c>
      <c r="E181" s="4">
        <v>38</v>
      </c>
      <c r="F181" s="63"/>
      <c r="G181" s="63"/>
      <c r="H181" s="63"/>
      <c r="I181" s="63"/>
      <c r="J181" s="63"/>
      <c r="K181" s="63"/>
      <c r="M181" s="63"/>
      <c r="N181" s="63"/>
      <c r="O181" s="63"/>
      <c r="P181" s="63"/>
      <c r="Q181" s="63"/>
      <c r="R181" s="63"/>
      <c r="S181" s="4">
        <v>38</v>
      </c>
    </row>
    <row r="182" spans="1:19" s="340" customFormat="1" ht="15.95" customHeight="1" x14ac:dyDescent="0.2">
      <c r="A182" s="77"/>
      <c r="B182" s="90" t="s">
        <v>400</v>
      </c>
      <c r="C182" s="168" t="s">
        <v>335</v>
      </c>
      <c r="D182" s="64" t="s">
        <v>244</v>
      </c>
      <c r="E182" s="4">
        <v>172</v>
      </c>
      <c r="F182" s="63"/>
      <c r="G182" s="63"/>
      <c r="H182" s="63"/>
      <c r="I182" s="63"/>
      <c r="J182" s="63"/>
      <c r="K182" s="63"/>
      <c r="M182" s="63"/>
      <c r="N182" s="63"/>
      <c r="O182" s="63"/>
      <c r="P182" s="63"/>
      <c r="Q182" s="63"/>
      <c r="R182" s="63"/>
      <c r="S182" s="4">
        <v>172</v>
      </c>
    </row>
    <row r="183" spans="1:19" s="340" customFormat="1" ht="15.95" customHeight="1" x14ac:dyDescent="0.2">
      <c r="A183" s="77"/>
      <c r="B183" s="90" t="s">
        <v>400</v>
      </c>
      <c r="C183" s="168" t="s">
        <v>494</v>
      </c>
      <c r="D183" s="64" t="s">
        <v>254</v>
      </c>
      <c r="E183" s="4">
        <v>40</v>
      </c>
      <c r="F183" s="63"/>
      <c r="G183" s="63"/>
      <c r="H183" s="63"/>
      <c r="I183" s="63"/>
      <c r="J183" s="63"/>
      <c r="K183" s="63"/>
      <c r="M183" s="63"/>
      <c r="N183" s="63"/>
      <c r="O183" s="63"/>
      <c r="P183" s="63"/>
      <c r="Q183" s="63"/>
      <c r="R183" s="63"/>
      <c r="S183" s="4">
        <v>40</v>
      </c>
    </row>
    <row r="184" spans="1:19" s="340" customFormat="1" ht="15.95" customHeight="1" x14ac:dyDescent="0.2">
      <c r="A184" s="77"/>
      <c r="B184" s="90" t="s">
        <v>400</v>
      </c>
      <c r="C184" s="168" t="s">
        <v>488</v>
      </c>
      <c r="D184" s="64" t="s">
        <v>245</v>
      </c>
      <c r="E184" s="4">
        <v>181</v>
      </c>
      <c r="F184" s="63"/>
      <c r="G184" s="63"/>
      <c r="H184" s="63"/>
      <c r="I184" s="63"/>
      <c r="J184" s="63"/>
      <c r="K184" s="63"/>
      <c r="M184" s="63"/>
      <c r="N184" s="63"/>
      <c r="O184" s="63"/>
      <c r="P184" s="63"/>
      <c r="Q184" s="63"/>
      <c r="R184" s="63"/>
      <c r="S184" s="4">
        <v>181</v>
      </c>
    </row>
    <row r="185" spans="1:19" s="340" customFormat="1" ht="15.95" customHeight="1" x14ac:dyDescent="0.2">
      <c r="A185" s="77"/>
      <c r="B185" s="90" t="s">
        <v>400</v>
      </c>
      <c r="C185" s="102" t="s">
        <v>96</v>
      </c>
      <c r="D185" s="64" t="s">
        <v>97</v>
      </c>
      <c r="E185" s="4">
        <v>183</v>
      </c>
      <c r="F185" s="63"/>
      <c r="G185" s="63"/>
      <c r="H185" s="63"/>
      <c r="I185" s="63"/>
      <c r="J185" s="63"/>
      <c r="K185" s="63"/>
      <c r="M185" s="63"/>
      <c r="N185" s="63"/>
      <c r="O185" s="63"/>
      <c r="P185" s="63"/>
      <c r="Q185" s="63"/>
      <c r="R185" s="63"/>
      <c r="S185" s="4">
        <v>183</v>
      </c>
    </row>
    <row r="186" spans="1:19" s="340" customFormat="1" ht="15.95" customHeight="1" x14ac:dyDescent="0.2">
      <c r="A186" s="77"/>
      <c r="B186" s="90" t="s">
        <v>400</v>
      </c>
      <c r="C186" s="168" t="s">
        <v>830</v>
      </c>
      <c r="D186" s="96" t="s">
        <v>251</v>
      </c>
      <c r="E186" s="4">
        <v>185</v>
      </c>
      <c r="F186" s="63"/>
      <c r="G186" s="63"/>
      <c r="H186" s="63"/>
      <c r="I186" s="63"/>
      <c r="J186" s="63"/>
      <c r="K186" s="63"/>
      <c r="M186" s="63"/>
      <c r="N186" s="63"/>
      <c r="O186" s="63"/>
      <c r="P186" s="63"/>
      <c r="Q186" s="63"/>
      <c r="R186" s="63"/>
      <c r="S186" s="4">
        <v>185</v>
      </c>
    </row>
    <row r="187" spans="1:19" s="340" customFormat="1" ht="15.95" customHeight="1" x14ac:dyDescent="0.2">
      <c r="A187" s="77"/>
      <c r="B187" s="90" t="s">
        <v>400</v>
      </c>
      <c r="C187" s="168" t="s">
        <v>495</v>
      </c>
      <c r="D187" s="64" t="s">
        <v>255</v>
      </c>
      <c r="E187" s="4">
        <v>186</v>
      </c>
      <c r="F187" s="63"/>
      <c r="G187" s="63"/>
      <c r="H187" s="63"/>
      <c r="I187" s="63"/>
      <c r="J187" s="63"/>
      <c r="K187" s="63"/>
      <c r="M187" s="63"/>
      <c r="N187" s="63"/>
      <c r="O187" s="63"/>
      <c r="P187" s="63"/>
      <c r="Q187" s="63"/>
      <c r="R187" s="63"/>
      <c r="S187" s="4">
        <v>186</v>
      </c>
    </row>
    <row r="188" spans="1:19" s="340" customFormat="1" ht="15.95" customHeight="1" x14ac:dyDescent="0.2">
      <c r="A188" s="77"/>
      <c r="B188" s="90" t="s">
        <v>400</v>
      </c>
      <c r="C188" s="168" t="s">
        <v>490</v>
      </c>
      <c r="D188" s="64" t="s">
        <v>248</v>
      </c>
      <c r="E188" s="4">
        <v>188</v>
      </c>
      <c r="F188" s="63"/>
      <c r="G188" s="63"/>
      <c r="H188" s="63"/>
      <c r="I188" s="63"/>
      <c r="J188" s="63"/>
      <c r="K188" s="63"/>
      <c r="M188" s="63"/>
      <c r="N188" s="63"/>
      <c r="O188" s="63"/>
      <c r="P188" s="63"/>
      <c r="Q188" s="63"/>
      <c r="R188" s="63"/>
      <c r="S188" s="4">
        <v>188</v>
      </c>
    </row>
    <row r="189" spans="1:19" s="340" customFormat="1" ht="15.95" customHeight="1" x14ac:dyDescent="0.2">
      <c r="A189" s="77"/>
      <c r="B189" s="90" t="s">
        <v>400</v>
      </c>
      <c r="C189" s="168" t="s">
        <v>489</v>
      </c>
      <c r="D189" s="64" t="s">
        <v>246</v>
      </c>
      <c r="E189" s="4">
        <v>189</v>
      </c>
      <c r="F189" s="63"/>
      <c r="G189" s="63"/>
      <c r="H189" s="63"/>
      <c r="I189" s="63"/>
      <c r="J189" s="63"/>
      <c r="K189" s="63"/>
      <c r="M189" s="63"/>
      <c r="N189" s="63"/>
      <c r="O189" s="63"/>
      <c r="P189" s="63"/>
      <c r="Q189" s="63"/>
      <c r="R189" s="63"/>
      <c r="S189" s="4">
        <v>189</v>
      </c>
    </row>
    <row r="190" spans="1:19" s="340" customFormat="1" ht="15.95" customHeight="1" x14ac:dyDescent="0.2">
      <c r="A190" s="77"/>
      <c r="B190" s="90" t="s">
        <v>400</v>
      </c>
      <c r="C190" s="168" t="s">
        <v>344</v>
      </c>
      <c r="D190" s="64" t="s">
        <v>256</v>
      </c>
      <c r="E190" s="4">
        <v>193</v>
      </c>
      <c r="F190" s="63"/>
      <c r="G190" s="63"/>
      <c r="H190" s="63"/>
      <c r="I190" s="63"/>
      <c r="J190" s="63"/>
      <c r="K190" s="63"/>
      <c r="M190" s="63"/>
      <c r="N190" s="63"/>
      <c r="O190" s="63"/>
      <c r="P190" s="63"/>
      <c r="Q190" s="63"/>
      <c r="R190" s="63"/>
      <c r="S190" s="4">
        <v>193</v>
      </c>
    </row>
    <row r="191" spans="1:19" s="340" customFormat="1" ht="15.95" customHeight="1" x14ac:dyDescent="0.2">
      <c r="A191" s="77"/>
      <c r="B191" s="90" t="s">
        <v>400</v>
      </c>
      <c r="C191" s="168" t="s">
        <v>831</v>
      </c>
      <c r="D191" s="96" t="s">
        <v>247</v>
      </c>
      <c r="E191" s="4">
        <v>201</v>
      </c>
      <c r="F191" s="63"/>
      <c r="G191" s="63"/>
      <c r="H191" s="63"/>
      <c r="I191" s="63"/>
      <c r="J191" s="63"/>
      <c r="K191" s="63"/>
      <c r="M191" s="63"/>
      <c r="N191" s="63"/>
      <c r="O191" s="63"/>
      <c r="P191" s="63"/>
      <c r="Q191" s="63"/>
      <c r="R191" s="63"/>
      <c r="S191" s="4">
        <v>201</v>
      </c>
    </row>
    <row r="192" spans="1:19" s="340" customFormat="1" ht="15.95" customHeight="1" x14ac:dyDescent="0.2">
      <c r="A192" s="77"/>
      <c r="B192" s="90" t="s">
        <v>400</v>
      </c>
      <c r="C192" s="168" t="s">
        <v>923</v>
      </c>
      <c r="D192" s="96" t="s">
        <v>257</v>
      </c>
      <c r="E192" s="4">
        <v>218</v>
      </c>
      <c r="F192" s="63"/>
      <c r="G192" s="63"/>
      <c r="H192" s="63"/>
      <c r="I192" s="63"/>
      <c r="J192" s="63"/>
      <c r="K192" s="63"/>
      <c r="M192" s="63"/>
      <c r="N192" s="63"/>
      <c r="O192" s="63"/>
      <c r="P192" s="63"/>
      <c r="Q192" s="63"/>
      <c r="R192" s="63"/>
      <c r="S192" s="4">
        <v>218</v>
      </c>
    </row>
    <row r="193" spans="1:19" s="340" customFormat="1" ht="15.95" customHeight="1" x14ac:dyDescent="0.2">
      <c r="A193" s="77"/>
      <c r="B193" s="90" t="s">
        <v>400</v>
      </c>
      <c r="C193" s="168" t="s">
        <v>491</v>
      </c>
      <c r="D193" s="64" t="s">
        <v>249</v>
      </c>
      <c r="E193" s="4">
        <v>204</v>
      </c>
      <c r="F193" s="63"/>
      <c r="G193" s="63"/>
      <c r="H193" s="63"/>
      <c r="I193" s="63"/>
      <c r="J193" s="63"/>
      <c r="K193" s="63"/>
      <c r="M193" s="63"/>
      <c r="N193" s="63"/>
      <c r="O193" s="63"/>
      <c r="P193" s="63"/>
      <c r="Q193" s="63"/>
      <c r="R193" s="63"/>
      <c r="S193" s="4">
        <v>204</v>
      </c>
    </row>
    <row r="194" spans="1:19" s="340" customFormat="1" ht="15.95" customHeight="1" x14ac:dyDescent="0.2">
      <c r="A194" s="77"/>
      <c r="B194" s="90" t="s">
        <v>400</v>
      </c>
      <c r="C194" s="168" t="s">
        <v>832</v>
      </c>
      <c r="D194" s="64" t="s">
        <v>258</v>
      </c>
      <c r="E194" s="4">
        <v>207</v>
      </c>
      <c r="F194" s="63"/>
      <c r="G194" s="63"/>
      <c r="H194" s="63"/>
      <c r="I194" s="63"/>
      <c r="J194" s="63"/>
      <c r="K194" s="63"/>
      <c r="M194" s="63"/>
      <c r="N194" s="63"/>
      <c r="O194" s="63"/>
      <c r="P194" s="63"/>
      <c r="Q194" s="63"/>
      <c r="R194" s="63"/>
      <c r="S194" s="4">
        <v>207</v>
      </c>
    </row>
    <row r="195" spans="1:19" s="340" customFormat="1" ht="15.95" customHeight="1" x14ac:dyDescent="0.2">
      <c r="A195" s="77"/>
      <c r="B195" s="90" t="s">
        <v>400</v>
      </c>
      <c r="C195" s="168" t="s">
        <v>833</v>
      </c>
      <c r="D195" s="96" t="s">
        <v>250</v>
      </c>
      <c r="E195" s="4">
        <v>211</v>
      </c>
      <c r="F195" s="63"/>
      <c r="G195" s="63"/>
      <c r="H195" s="63"/>
      <c r="I195" s="63"/>
      <c r="J195" s="63"/>
      <c r="K195" s="63"/>
      <c r="M195" s="63"/>
      <c r="N195" s="63"/>
      <c r="O195" s="63"/>
      <c r="P195" s="63"/>
      <c r="Q195" s="63"/>
      <c r="R195" s="63"/>
      <c r="S195" s="4">
        <v>211</v>
      </c>
    </row>
    <row r="196" spans="1:19" ht="35.1" customHeight="1" thickBot="1" x14ac:dyDescent="0.25">
      <c r="A196" s="77"/>
      <c r="B196" s="118" t="s">
        <v>408</v>
      </c>
      <c r="C196" s="119"/>
      <c r="D196" s="117" t="s">
        <v>1061</v>
      </c>
      <c r="E196" s="4"/>
      <c r="F196" s="315">
        <f t="shared" ref="F196:K196" si="20">SUM(F197:F229)</f>
        <v>0</v>
      </c>
      <c r="G196" s="315">
        <f t="shared" si="20"/>
        <v>0</v>
      </c>
      <c r="H196" s="315">
        <f t="shared" si="20"/>
        <v>0</v>
      </c>
      <c r="I196" s="315">
        <f t="shared" si="20"/>
        <v>0</v>
      </c>
      <c r="J196" s="315">
        <f t="shared" si="20"/>
        <v>0</v>
      </c>
      <c r="K196" s="315">
        <f t="shared" si="20"/>
        <v>0</v>
      </c>
      <c r="M196" s="315">
        <f t="shared" ref="M196:R196" si="21">SUM(M197:M229)</f>
        <v>0</v>
      </c>
      <c r="N196" s="315">
        <f t="shared" si="21"/>
        <v>0</v>
      </c>
      <c r="O196" s="315">
        <f t="shared" si="21"/>
        <v>0</v>
      </c>
      <c r="P196" s="315">
        <f t="shared" si="21"/>
        <v>0</v>
      </c>
      <c r="Q196" s="315">
        <f t="shared" si="21"/>
        <v>0</v>
      </c>
      <c r="R196" s="315">
        <f t="shared" si="21"/>
        <v>0</v>
      </c>
      <c r="S196" s="4"/>
    </row>
    <row r="197" spans="1:19" ht="15.95" customHeight="1" thickTop="1" x14ac:dyDescent="0.2">
      <c r="A197" s="77"/>
      <c r="B197" s="90" t="s">
        <v>408</v>
      </c>
      <c r="C197" s="102" t="s">
        <v>496</v>
      </c>
      <c r="D197" s="64" t="s">
        <v>259</v>
      </c>
      <c r="E197" s="4">
        <v>171</v>
      </c>
      <c r="F197" s="9"/>
      <c r="G197" s="9"/>
      <c r="H197" s="9"/>
      <c r="I197" s="9"/>
      <c r="J197" s="9"/>
      <c r="K197" s="9"/>
      <c r="M197" s="9"/>
      <c r="N197" s="9"/>
      <c r="O197" s="9"/>
      <c r="P197" s="9"/>
      <c r="Q197" s="9"/>
      <c r="R197" s="9"/>
      <c r="S197" s="4">
        <v>171</v>
      </c>
    </row>
    <row r="198" spans="1:19" s="340" customFormat="1" ht="15.95" customHeight="1" x14ac:dyDescent="0.2">
      <c r="A198" s="77"/>
      <c r="B198" s="90" t="s">
        <v>408</v>
      </c>
      <c r="C198" s="102" t="s">
        <v>497</v>
      </c>
      <c r="D198" s="64" t="s">
        <v>260</v>
      </c>
      <c r="E198" s="4">
        <v>173</v>
      </c>
      <c r="F198" s="9"/>
      <c r="G198" s="9"/>
      <c r="H198" s="9"/>
      <c r="I198" s="9"/>
      <c r="J198" s="9"/>
      <c r="K198" s="9"/>
      <c r="M198" s="9"/>
      <c r="N198" s="9"/>
      <c r="O198" s="9"/>
      <c r="P198" s="9"/>
      <c r="Q198" s="9"/>
      <c r="R198" s="9"/>
      <c r="S198" s="4">
        <v>173</v>
      </c>
    </row>
    <row r="199" spans="1:19" s="340" customFormat="1" ht="15.95" customHeight="1" x14ac:dyDescent="0.2">
      <c r="A199" s="77"/>
      <c r="B199" s="90" t="s">
        <v>408</v>
      </c>
      <c r="C199" s="102" t="s">
        <v>498</v>
      </c>
      <c r="D199" s="64" t="s">
        <v>261</v>
      </c>
      <c r="E199" s="4">
        <v>174</v>
      </c>
      <c r="F199" s="9"/>
      <c r="G199" s="9"/>
      <c r="H199" s="9"/>
      <c r="I199" s="9"/>
      <c r="J199" s="9"/>
      <c r="K199" s="9"/>
      <c r="M199" s="9"/>
      <c r="N199" s="9"/>
      <c r="O199" s="9"/>
      <c r="P199" s="9"/>
      <c r="Q199" s="9"/>
      <c r="R199" s="9"/>
      <c r="S199" s="4">
        <v>174</v>
      </c>
    </row>
    <row r="200" spans="1:19" s="340" customFormat="1" ht="15.95" customHeight="1" x14ac:dyDescent="0.2">
      <c r="A200" s="77"/>
      <c r="B200" s="90" t="s">
        <v>408</v>
      </c>
      <c r="C200" s="102" t="s">
        <v>925</v>
      </c>
      <c r="D200" s="64" t="s">
        <v>262</v>
      </c>
      <c r="E200" s="4">
        <v>176</v>
      </c>
      <c r="F200" s="9"/>
      <c r="G200" s="9"/>
      <c r="H200" s="9"/>
      <c r="I200" s="9"/>
      <c r="J200" s="9"/>
      <c r="K200" s="9"/>
      <c r="M200" s="9"/>
      <c r="N200" s="9"/>
      <c r="O200" s="9"/>
      <c r="P200" s="9"/>
      <c r="Q200" s="9"/>
      <c r="R200" s="9"/>
      <c r="S200" s="4">
        <v>176</v>
      </c>
    </row>
    <row r="201" spans="1:19" s="340" customFormat="1" ht="15.95" customHeight="1" x14ac:dyDescent="0.2">
      <c r="A201" s="77"/>
      <c r="B201" s="90" t="s">
        <v>408</v>
      </c>
      <c r="C201" s="102" t="s">
        <v>99</v>
      </c>
      <c r="D201" s="64" t="s">
        <v>100</v>
      </c>
      <c r="E201" s="4">
        <v>177</v>
      </c>
      <c r="F201" s="9"/>
      <c r="G201" s="9"/>
      <c r="H201" s="9"/>
      <c r="I201" s="9"/>
      <c r="J201" s="9"/>
      <c r="K201" s="9"/>
      <c r="M201" s="9"/>
      <c r="N201" s="9"/>
      <c r="O201" s="9"/>
      <c r="P201" s="9"/>
      <c r="Q201" s="9"/>
      <c r="R201" s="9"/>
      <c r="S201" s="4">
        <v>177</v>
      </c>
    </row>
    <row r="202" spans="1:19" s="340" customFormat="1" ht="15.95" customHeight="1" x14ac:dyDescent="0.2">
      <c r="A202" s="77"/>
      <c r="B202" s="90" t="s">
        <v>408</v>
      </c>
      <c r="C202" s="102" t="s">
        <v>926</v>
      </c>
      <c r="D202" s="64" t="s">
        <v>101</v>
      </c>
      <c r="E202" s="4">
        <v>178</v>
      </c>
      <c r="F202" s="9"/>
      <c r="G202" s="9"/>
      <c r="H202" s="9"/>
      <c r="I202" s="9"/>
      <c r="J202" s="9"/>
      <c r="K202" s="9"/>
      <c r="M202" s="9"/>
      <c r="N202" s="9"/>
      <c r="O202" s="9"/>
      <c r="P202" s="9"/>
      <c r="Q202" s="9"/>
      <c r="R202" s="9"/>
      <c r="S202" s="4">
        <v>178</v>
      </c>
    </row>
    <row r="203" spans="1:19" s="340" customFormat="1" ht="15.95" customHeight="1" x14ac:dyDescent="0.2">
      <c r="A203" s="77"/>
      <c r="B203" s="90" t="s">
        <v>408</v>
      </c>
      <c r="C203" s="102" t="s">
        <v>367</v>
      </c>
      <c r="D203" s="96" t="s">
        <v>102</v>
      </c>
      <c r="E203" s="4">
        <v>179</v>
      </c>
      <c r="F203" s="9"/>
      <c r="G203" s="9"/>
      <c r="H203" s="9"/>
      <c r="I203" s="9"/>
      <c r="J203" s="9"/>
      <c r="K203" s="9"/>
      <c r="M203" s="9"/>
      <c r="N203" s="9"/>
      <c r="O203" s="9"/>
      <c r="P203" s="9"/>
      <c r="Q203" s="9"/>
      <c r="R203" s="9"/>
      <c r="S203" s="4">
        <v>179</v>
      </c>
    </row>
    <row r="204" spans="1:19" s="340" customFormat="1" ht="15.95" customHeight="1" x14ac:dyDescent="0.2">
      <c r="A204" s="77"/>
      <c r="B204" s="90" t="s">
        <v>408</v>
      </c>
      <c r="C204" s="102" t="s">
        <v>103</v>
      </c>
      <c r="D204" s="64" t="s">
        <v>104</v>
      </c>
      <c r="E204" s="4">
        <v>180</v>
      </c>
      <c r="F204" s="9"/>
      <c r="G204" s="9"/>
      <c r="H204" s="9"/>
      <c r="I204" s="9"/>
      <c r="J204" s="9"/>
      <c r="K204" s="9"/>
      <c r="M204" s="9"/>
      <c r="N204" s="9"/>
      <c r="O204" s="9"/>
      <c r="P204" s="9"/>
      <c r="Q204" s="9"/>
      <c r="R204" s="9"/>
      <c r="S204" s="4">
        <v>180</v>
      </c>
    </row>
    <row r="205" spans="1:19" s="442" customFormat="1" ht="15.95" customHeight="1" x14ac:dyDescent="0.2">
      <c r="A205" s="77"/>
      <c r="B205" s="90" t="s">
        <v>408</v>
      </c>
      <c r="C205" s="168" t="s">
        <v>924</v>
      </c>
      <c r="D205" s="64" t="s">
        <v>98</v>
      </c>
      <c r="E205" s="4">
        <v>182</v>
      </c>
      <c r="F205" s="9"/>
      <c r="G205" s="9"/>
      <c r="H205" s="9"/>
      <c r="I205" s="9"/>
      <c r="J205" s="9"/>
      <c r="K205" s="9"/>
      <c r="M205" s="9"/>
      <c r="N205" s="9"/>
      <c r="O205" s="9"/>
      <c r="P205" s="9"/>
      <c r="Q205" s="9"/>
      <c r="R205" s="9"/>
      <c r="S205" s="4">
        <v>182</v>
      </c>
    </row>
    <row r="206" spans="1:19" s="340" customFormat="1" ht="15.95" customHeight="1" x14ac:dyDescent="0.2">
      <c r="A206" s="77"/>
      <c r="B206" s="90" t="s">
        <v>408</v>
      </c>
      <c r="C206" s="102" t="s">
        <v>105</v>
      </c>
      <c r="D206" s="64" t="s">
        <v>106</v>
      </c>
      <c r="E206" s="4">
        <v>184</v>
      </c>
      <c r="F206" s="9"/>
      <c r="G206" s="9"/>
      <c r="H206" s="9"/>
      <c r="I206" s="9"/>
      <c r="J206" s="9"/>
      <c r="K206" s="9"/>
      <c r="M206" s="9"/>
      <c r="N206" s="9"/>
      <c r="O206" s="9"/>
      <c r="P206" s="9"/>
      <c r="Q206" s="9"/>
      <c r="R206" s="9"/>
      <c r="S206" s="4">
        <v>184</v>
      </c>
    </row>
    <row r="207" spans="1:19" s="340" customFormat="1" ht="15.95" customHeight="1" x14ac:dyDescent="0.2">
      <c r="A207" s="77"/>
      <c r="B207" s="90" t="s">
        <v>408</v>
      </c>
      <c r="C207" s="102" t="s">
        <v>499</v>
      </c>
      <c r="D207" s="64" t="s">
        <v>263</v>
      </c>
      <c r="E207" s="4">
        <v>187</v>
      </c>
      <c r="F207" s="9"/>
      <c r="G207" s="9"/>
      <c r="H207" s="9"/>
      <c r="I207" s="9"/>
      <c r="J207" s="9"/>
      <c r="K207" s="9"/>
      <c r="M207" s="9"/>
      <c r="N207" s="9"/>
      <c r="O207" s="9"/>
      <c r="P207" s="9"/>
      <c r="Q207" s="9"/>
      <c r="R207" s="9"/>
      <c r="S207" s="4">
        <v>187</v>
      </c>
    </row>
    <row r="208" spans="1:19" s="340" customFormat="1" ht="15.95" customHeight="1" x14ac:dyDescent="0.2">
      <c r="A208" s="77"/>
      <c r="B208" s="90" t="s">
        <v>408</v>
      </c>
      <c r="C208" s="102" t="s">
        <v>500</v>
      </c>
      <c r="D208" s="64" t="s">
        <v>264</v>
      </c>
      <c r="E208" s="4">
        <v>213</v>
      </c>
      <c r="F208" s="9"/>
      <c r="G208" s="9"/>
      <c r="H208" s="9"/>
      <c r="I208" s="9"/>
      <c r="J208" s="9"/>
      <c r="K208" s="9"/>
      <c r="M208" s="9"/>
      <c r="N208" s="9"/>
      <c r="O208" s="9"/>
      <c r="P208" s="9"/>
      <c r="Q208" s="9"/>
      <c r="R208" s="9"/>
      <c r="S208" s="4">
        <v>213</v>
      </c>
    </row>
    <row r="209" spans="1:19" s="340" customFormat="1" ht="15.95" customHeight="1" x14ac:dyDescent="0.2">
      <c r="A209" s="77"/>
      <c r="B209" s="90" t="s">
        <v>408</v>
      </c>
      <c r="C209" s="102" t="s">
        <v>932</v>
      </c>
      <c r="D209" s="64" t="s">
        <v>266</v>
      </c>
      <c r="E209" s="4">
        <v>214</v>
      </c>
      <c r="F209" s="9"/>
      <c r="G209" s="9"/>
      <c r="H209" s="9"/>
      <c r="I209" s="9"/>
      <c r="J209" s="9"/>
      <c r="K209" s="9"/>
      <c r="M209" s="9"/>
      <c r="N209" s="9"/>
      <c r="O209" s="9"/>
      <c r="P209" s="9"/>
      <c r="Q209" s="9"/>
      <c r="R209" s="9"/>
      <c r="S209" s="4">
        <v>214</v>
      </c>
    </row>
    <row r="210" spans="1:19" s="340" customFormat="1" ht="15.95" customHeight="1" x14ac:dyDescent="0.2">
      <c r="A210" s="77"/>
      <c r="B210" s="90" t="s">
        <v>408</v>
      </c>
      <c r="C210" s="102" t="s">
        <v>501</v>
      </c>
      <c r="D210" s="64" t="s">
        <v>265</v>
      </c>
      <c r="E210" s="4">
        <v>190</v>
      </c>
      <c r="F210" s="9"/>
      <c r="G210" s="9"/>
      <c r="H210" s="9"/>
      <c r="I210" s="9"/>
      <c r="J210" s="9"/>
      <c r="K210" s="9"/>
      <c r="M210" s="9"/>
      <c r="N210" s="9"/>
      <c r="O210" s="9"/>
      <c r="P210" s="9"/>
      <c r="Q210" s="9"/>
      <c r="R210" s="9"/>
      <c r="S210" s="4">
        <v>190</v>
      </c>
    </row>
    <row r="211" spans="1:19" s="340" customFormat="1" ht="15.95" customHeight="1" x14ac:dyDescent="0.2">
      <c r="A211" s="77"/>
      <c r="B211" s="90" t="s">
        <v>408</v>
      </c>
      <c r="C211" s="102" t="s">
        <v>927</v>
      </c>
      <c r="D211" s="64" t="s">
        <v>107</v>
      </c>
      <c r="E211" s="4">
        <v>191</v>
      </c>
      <c r="F211" s="9"/>
      <c r="G211" s="9"/>
      <c r="H211" s="9"/>
      <c r="I211" s="9"/>
      <c r="J211" s="9"/>
      <c r="K211" s="9"/>
      <c r="M211" s="9"/>
      <c r="N211" s="9"/>
      <c r="O211" s="9"/>
      <c r="P211" s="9"/>
      <c r="Q211" s="9"/>
      <c r="R211" s="9"/>
      <c r="S211" s="4">
        <v>191</v>
      </c>
    </row>
    <row r="212" spans="1:19" s="340" customFormat="1" ht="15.95" customHeight="1" x14ac:dyDescent="0.2">
      <c r="A212" s="77"/>
      <c r="B212" s="90" t="s">
        <v>408</v>
      </c>
      <c r="C212" s="102" t="s">
        <v>502</v>
      </c>
      <c r="D212" s="64" t="s">
        <v>267</v>
      </c>
      <c r="E212" s="4">
        <v>192</v>
      </c>
      <c r="F212" s="9"/>
      <c r="G212" s="9"/>
      <c r="H212" s="9"/>
      <c r="I212" s="9"/>
      <c r="J212" s="9"/>
      <c r="K212" s="9"/>
      <c r="M212" s="9"/>
      <c r="N212" s="9"/>
      <c r="O212" s="9"/>
      <c r="P212" s="9"/>
      <c r="Q212" s="9"/>
      <c r="R212" s="9"/>
      <c r="S212" s="4">
        <v>192</v>
      </c>
    </row>
    <row r="213" spans="1:19" s="340" customFormat="1" ht="15.95" customHeight="1" x14ac:dyDescent="0.2">
      <c r="A213" s="77"/>
      <c r="B213" s="90" t="s">
        <v>408</v>
      </c>
      <c r="C213" s="102" t="s">
        <v>503</v>
      </c>
      <c r="D213" s="64" t="s">
        <v>268</v>
      </c>
      <c r="E213" s="4">
        <v>194</v>
      </c>
      <c r="F213" s="9"/>
      <c r="G213" s="9"/>
      <c r="H213" s="9"/>
      <c r="I213" s="9"/>
      <c r="J213" s="9"/>
      <c r="K213" s="9"/>
      <c r="M213" s="9"/>
      <c r="N213" s="9"/>
      <c r="O213" s="9"/>
      <c r="P213" s="9"/>
      <c r="Q213" s="9"/>
      <c r="R213" s="9"/>
      <c r="S213" s="4">
        <v>194</v>
      </c>
    </row>
    <row r="214" spans="1:19" s="340" customFormat="1" ht="15.95" customHeight="1" x14ac:dyDescent="0.2">
      <c r="A214" s="77"/>
      <c r="B214" s="90" t="s">
        <v>408</v>
      </c>
      <c r="C214" s="102" t="s">
        <v>368</v>
      </c>
      <c r="D214" s="96" t="s">
        <v>108</v>
      </c>
      <c r="E214" s="4">
        <v>195</v>
      </c>
      <c r="F214" s="9"/>
      <c r="G214" s="9"/>
      <c r="H214" s="9"/>
      <c r="I214" s="9"/>
      <c r="J214" s="9"/>
      <c r="K214" s="9"/>
      <c r="M214" s="9"/>
      <c r="N214" s="9"/>
      <c r="O214" s="9"/>
      <c r="P214" s="9"/>
      <c r="Q214" s="9"/>
      <c r="R214" s="9"/>
      <c r="S214" s="4">
        <v>195</v>
      </c>
    </row>
    <row r="215" spans="1:19" s="340" customFormat="1" ht="15.95" customHeight="1" x14ac:dyDescent="0.2">
      <c r="A215" s="77"/>
      <c r="B215" s="90" t="s">
        <v>408</v>
      </c>
      <c r="C215" s="102" t="s">
        <v>347</v>
      </c>
      <c r="D215" s="64" t="s">
        <v>269</v>
      </c>
      <c r="E215" s="4">
        <v>196</v>
      </c>
      <c r="F215" s="9"/>
      <c r="G215" s="9"/>
      <c r="H215" s="9"/>
      <c r="I215" s="9"/>
      <c r="J215" s="9"/>
      <c r="K215" s="9"/>
      <c r="M215" s="9"/>
      <c r="N215" s="9"/>
      <c r="O215" s="9"/>
      <c r="P215" s="9"/>
      <c r="Q215" s="9"/>
      <c r="R215" s="9"/>
      <c r="S215" s="4">
        <v>196</v>
      </c>
    </row>
    <row r="216" spans="1:19" s="340" customFormat="1" ht="15.95" customHeight="1" x14ac:dyDescent="0.2">
      <c r="A216" s="77"/>
      <c r="B216" s="90" t="s">
        <v>408</v>
      </c>
      <c r="C216" s="102" t="s">
        <v>504</v>
      </c>
      <c r="D216" s="64" t="s">
        <v>270</v>
      </c>
      <c r="E216" s="4">
        <v>197</v>
      </c>
      <c r="F216" s="9"/>
      <c r="G216" s="9"/>
      <c r="H216" s="9"/>
      <c r="I216" s="9"/>
      <c r="J216" s="9"/>
      <c r="K216" s="9"/>
      <c r="M216" s="9"/>
      <c r="N216" s="9"/>
      <c r="O216" s="9"/>
      <c r="P216" s="9"/>
      <c r="Q216" s="9"/>
      <c r="R216" s="9"/>
      <c r="S216" s="4">
        <v>197</v>
      </c>
    </row>
    <row r="217" spans="1:19" s="340" customFormat="1" ht="15.95" customHeight="1" x14ac:dyDescent="0.2">
      <c r="A217" s="77"/>
      <c r="B217" s="90" t="s">
        <v>408</v>
      </c>
      <c r="C217" s="102" t="s">
        <v>505</v>
      </c>
      <c r="D217" s="64" t="s">
        <v>271</v>
      </c>
      <c r="E217" s="4">
        <v>198</v>
      </c>
      <c r="F217" s="9"/>
      <c r="G217" s="9"/>
      <c r="H217" s="9"/>
      <c r="I217" s="9"/>
      <c r="J217" s="9"/>
      <c r="K217" s="9"/>
      <c r="M217" s="9"/>
      <c r="N217" s="9"/>
      <c r="O217" s="9"/>
      <c r="P217" s="9"/>
      <c r="Q217" s="9"/>
      <c r="R217" s="9"/>
      <c r="S217" s="4">
        <v>198</v>
      </c>
    </row>
    <row r="218" spans="1:19" s="340" customFormat="1" ht="15.95" customHeight="1" x14ac:dyDescent="0.2">
      <c r="A218" s="77"/>
      <c r="B218" s="90" t="s">
        <v>408</v>
      </c>
      <c r="C218" s="102" t="s">
        <v>506</v>
      </c>
      <c r="D218" s="64" t="s">
        <v>272</v>
      </c>
      <c r="E218" s="4">
        <v>199</v>
      </c>
      <c r="F218" s="9"/>
      <c r="G218" s="9"/>
      <c r="H218" s="9"/>
      <c r="I218" s="9"/>
      <c r="J218" s="9"/>
      <c r="K218" s="9"/>
      <c r="M218" s="9"/>
      <c r="N218" s="9"/>
      <c r="O218" s="9"/>
      <c r="P218" s="9"/>
      <c r="Q218" s="9"/>
      <c r="R218" s="9"/>
      <c r="S218" s="4">
        <v>199</v>
      </c>
    </row>
    <row r="219" spans="1:19" s="340" customFormat="1" ht="15.95" customHeight="1" x14ac:dyDescent="0.2">
      <c r="A219" s="77"/>
      <c r="B219" s="90" t="s">
        <v>408</v>
      </c>
      <c r="C219" s="102" t="s">
        <v>507</v>
      </c>
      <c r="D219" s="64" t="s">
        <v>273</v>
      </c>
      <c r="E219" s="4">
        <v>202</v>
      </c>
      <c r="F219" s="9"/>
      <c r="G219" s="9"/>
      <c r="H219" s="9"/>
      <c r="I219" s="9"/>
      <c r="J219" s="9"/>
      <c r="K219" s="9"/>
      <c r="M219" s="9"/>
      <c r="N219" s="9"/>
      <c r="O219" s="9"/>
      <c r="P219" s="9"/>
      <c r="Q219" s="9"/>
      <c r="R219" s="9"/>
      <c r="S219" s="4">
        <v>202</v>
      </c>
    </row>
    <row r="220" spans="1:19" ht="15.95" customHeight="1" x14ac:dyDescent="0.2">
      <c r="A220" s="77"/>
      <c r="B220" s="90" t="s">
        <v>408</v>
      </c>
      <c r="C220" s="99" t="s">
        <v>109</v>
      </c>
      <c r="D220" s="64" t="s">
        <v>110</v>
      </c>
      <c r="E220" s="4">
        <v>203</v>
      </c>
      <c r="F220" s="9"/>
      <c r="G220" s="9"/>
      <c r="H220" s="9"/>
      <c r="I220" s="9"/>
      <c r="J220" s="9"/>
      <c r="K220" s="9"/>
      <c r="M220" s="9"/>
      <c r="N220" s="9"/>
      <c r="O220" s="9"/>
      <c r="P220" s="9"/>
      <c r="Q220" s="9"/>
      <c r="R220" s="9"/>
      <c r="S220" s="4">
        <v>203</v>
      </c>
    </row>
    <row r="221" spans="1:19" ht="15.95" customHeight="1" x14ac:dyDescent="0.2">
      <c r="A221" s="77"/>
      <c r="B221" s="90" t="s">
        <v>408</v>
      </c>
      <c r="C221" s="99" t="s">
        <v>111</v>
      </c>
      <c r="D221" s="64" t="s">
        <v>112</v>
      </c>
      <c r="E221" s="4">
        <v>205</v>
      </c>
      <c r="F221" s="9"/>
      <c r="G221" s="9"/>
      <c r="H221" s="9"/>
      <c r="I221" s="9"/>
      <c r="J221" s="9"/>
      <c r="K221" s="9"/>
      <c r="M221" s="9"/>
      <c r="N221" s="9"/>
      <c r="O221" s="9"/>
      <c r="P221" s="9"/>
      <c r="Q221" s="9"/>
      <c r="R221" s="9"/>
      <c r="S221" s="4">
        <v>205</v>
      </c>
    </row>
    <row r="222" spans="1:19" ht="15.95" customHeight="1" x14ac:dyDescent="0.2">
      <c r="A222" s="77"/>
      <c r="B222" s="90" t="s">
        <v>408</v>
      </c>
      <c r="C222" s="99" t="s">
        <v>508</v>
      </c>
      <c r="D222" s="64" t="s">
        <v>274</v>
      </c>
      <c r="E222" s="4">
        <v>206</v>
      </c>
      <c r="F222" s="63"/>
      <c r="G222" s="63"/>
      <c r="H222" s="63"/>
      <c r="I222" s="63"/>
      <c r="J222" s="63"/>
      <c r="K222" s="63"/>
      <c r="M222" s="63"/>
      <c r="N222" s="63"/>
      <c r="O222" s="63"/>
      <c r="P222" s="63"/>
      <c r="Q222" s="63"/>
      <c r="R222" s="63"/>
      <c r="S222" s="4">
        <v>206</v>
      </c>
    </row>
    <row r="223" spans="1:19" ht="15.95" customHeight="1" x14ac:dyDescent="0.2">
      <c r="A223" s="77"/>
      <c r="B223" s="90" t="s">
        <v>408</v>
      </c>
      <c r="C223" s="99" t="s">
        <v>509</v>
      </c>
      <c r="D223" s="64" t="s">
        <v>275</v>
      </c>
      <c r="E223" s="4">
        <v>215</v>
      </c>
      <c r="F223" s="63"/>
      <c r="G223" s="63"/>
      <c r="H223" s="63"/>
      <c r="I223" s="63"/>
      <c r="J223" s="63"/>
      <c r="K223" s="63"/>
      <c r="M223" s="63"/>
      <c r="N223" s="63"/>
      <c r="O223" s="63"/>
      <c r="P223" s="63"/>
      <c r="Q223" s="63"/>
      <c r="R223" s="63"/>
      <c r="S223" s="4">
        <v>215</v>
      </c>
    </row>
    <row r="224" spans="1:19" ht="15.95" customHeight="1" x14ac:dyDescent="0.2">
      <c r="A224" s="77"/>
      <c r="B224" s="90" t="s">
        <v>408</v>
      </c>
      <c r="C224" s="99" t="s">
        <v>394</v>
      </c>
      <c r="D224" s="96" t="s">
        <v>113</v>
      </c>
      <c r="E224" s="4">
        <v>208</v>
      </c>
      <c r="F224" s="9"/>
      <c r="G224" s="9"/>
      <c r="H224" s="9"/>
      <c r="I224" s="9"/>
      <c r="J224" s="9"/>
      <c r="K224" s="9"/>
      <c r="M224" s="9"/>
      <c r="N224" s="9"/>
      <c r="O224" s="9"/>
      <c r="P224" s="9"/>
      <c r="Q224" s="9"/>
      <c r="R224" s="9"/>
      <c r="S224" s="4">
        <v>208</v>
      </c>
    </row>
    <row r="225" spans="1:19" ht="15.95" customHeight="1" x14ac:dyDescent="0.2">
      <c r="A225" s="77"/>
      <c r="B225" s="90" t="s">
        <v>408</v>
      </c>
      <c r="C225" s="99" t="s">
        <v>114</v>
      </c>
      <c r="D225" s="64" t="s">
        <v>115</v>
      </c>
      <c r="E225" s="4">
        <v>209</v>
      </c>
      <c r="F225" s="9"/>
      <c r="G225" s="9"/>
      <c r="H225" s="9"/>
      <c r="I225" s="9"/>
      <c r="J225" s="9"/>
      <c r="K225" s="9"/>
      <c r="M225" s="9"/>
      <c r="N225" s="9"/>
      <c r="O225" s="9"/>
      <c r="P225" s="9"/>
      <c r="Q225" s="9"/>
      <c r="R225" s="9"/>
      <c r="S225" s="4">
        <v>209</v>
      </c>
    </row>
    <row r="226" spans="1:19" ht="15.95" customHeight="1" x14ac:dyDescent="0.2">
      <c r="A226" s="77"/>
      <c r="B226" s="90" t="s">
        <v>408</v>
      </c>
      <c r="C226" s="99" t="s">
        <v>843</v>
      </c>
      <c r="D226" s="96" t="s">
        <v>276</v>
      </c>
      <c r="E226" s="4">
        <v>231</v>
      </c>
      <c r="F226" s="63"/>
      <c r="G226" s="63"/>
      <c r="H226" s="63"/>
      <c r="I226" s="63"/>
      <c r="J226" s="63"/>
      <c r="K226" s="63"/>
      <c r="M226" s="63"/>
      <c r="N226" s="63"/>
      <c r="O226" s="63"/>
      <c r="P226" s="63"/>
      <c r="Q226" s="63"/>
      <c r="R226" s="63"/>
      <c r="S226" s="4">
        <v>231</v>
      </c>
    </row>
    <row r="227" spans="1:19" ht="15.95" customHeight="1" x14ac:dyDescent="0.2">
      <c r="A227" s="77"/>
      <c r="B227" s="90" t="s">
        <v>408</v>
      </c>
      <c r="C227" s="99" t="s">
        <v>510</v>
      </c>
      <c r="D227" s="64" t="s">
        <v>277</v>
      </c>
      <c r="E227" s="4">
        <v>216</v>
      </c>
      <c r="F227" s="9"/>
      <c r="G227" s="9"/>
      <c r="H227" s="9"/>
      <c r="I227" s="9"/>
      <c r="J227" s="9"/>
      <c r="K227" s="9"/>
      <c r="M227" s="9"/>
      <c r="N227" s="9"/>
      <c r="O227" s="9"/>
      <c r="P227" s="9"/>
      <c r="Q227" s="9"/>
      <c r="R227" s="9"/>
      <c r="S227" s="4">
        <v>216</v>
      </c>
    </row>
    <row r="228" spans="1:19" ht="15.95" customHeight="1" x14ac:dyDescent="0.2">
      <c r="A228" s="77"/>
      <c r="B228" s="90" t="s">
        <v>408</v>
      </c>
      <c r="C228" s="99" t="s">
        <v>511</v>
      </c>
      <c r="D228" s="64" t="s">
        <v>278</v>
      </c>
      <c r="E228" s="4">
        <v>217</v>
      </c>
      <c r="F228" s="9"/>
      <c r="G228" s="9"/>
      <c r="H228" s="9"/>
      <c r="I228" s="9"/>
      <c r="J228" s="9"/>
      <c r="K228" s="9"/>
      <c r="M228" s="9"/>
      <c r="N228" s="9"/>
      <c r="O228" s="9"/>
      <c r="P228" s="9"/>
      <c r="Q228" s="9"/>
      <c r="R228" s="9"/>
      <c r="S228" s="4">
        <v>217</v>
      </c>
    </row>
    <row r="229" spans="1:19" ht="15.95" customHeight="1" x14ac:dyDescent="0.2">
      <c r="A229" s="77"/>
      <c r="B229" s="90" t="s">
        <v>408</v>
      </c>
      <c r="C229" s="99" t="s">
        <v>512</v>
      </c>
      <c r="D229" s="64" t="s">
        <v>279</v>
      </c>
      <c r="E229" s="4">
        <v>212</v>
      </c>
      <c r="F229" s="63"/>
      <c r="G229" s="63"/>
      <c r="H229" s="63"/>
      <c r="I229" s="63"/>
      <c r="J229" s="63"/>
      <c r="K229" s="63"/>
      <c r="M229" s="63"/>
      <c r="N229" s="63"/>
      <c r="O229" s="63"/>
      <c r="P229" s="63"/>
      <c r="Q229" s="63"/>
      <c r="R229" s="63"/>
      <c r="S229" s="4">
        <v>212</v>
      </c>
    </row>
    <row r="230" spans="1:19" ht="35.1" customHeight="1" thickBot="1" x14ac:dyDescent="0.25">
      <c r="A230" s="77"/>
      <c r="B230" s="113" t="s">
        <v>1023</v>
      </c>
      <c r="C230" s="114"/>
      <c r="D230" s="109" t="s">
        <v>1022</v>
      </c>
      <c r="E230" s="8"/>
      <c r="F230" s="315">
        <f t="shared" ref="F230:K230" si="22">SUM(F231:F263)</f>
        <v>0</v>
      </c>
      <c r="G230" s="315">
        <f t="shared" si="22"/>
        <v>0</v>
      </c>
      <c r="H230" s="315">
        <f t="shared" si="22"/>
        <v>0</v>
      </c>
      <c r="I230" s="315">
        <f t="shared" si="22"/>
        <v>0</v>
      </c>
      <c r="J230" s="315">
        <f t="shared" si="22"/>
        <v>0</v>
      </c>
      <c r="K230" s="315">
        <f t="shared" si="22"/>
        <v>0</v>
      </c>
      <c r="M230" s="315">
        <f t="shared" ref="M230:R230" si="23">SUM(M231:M263)</f>
        <v>0</v>
      </c>
      <c r="N230" s="315">
        <f t="shared" si="23"/>
        <v>0</v>
      </c>
      <c r="O230" s="315">
        <f t="shared" si="23"/>
        <v>0</v>
      </c>
      <c r="P230" s="315">
        <f t="shared" si="23"/>
        <v>0</v>
      </c>
      <c r="Q230" s="315">
        <f t="shared" si="23"/>
        <v>0</v>
      </c>
      <c r="R230" s="315">
        <f t="shared" si="23"/>
        <v>0</v>
      </c>
      <c r="S230" s="8"/>
    </row>
    <row r="231" spans="1:19" ht="15.95" customHeight="1" thickTop="1" x14ac:dyDescent="0.2">
      <c r="A231" s="77"/>
      <c r="B231" s="90" t="s">
        <v>1023</v>
      </c>
      <c r="C231" s="102" t="s">
        <v>282</v>
      </c>
      <c r="D231" s="64" t="s">
        <v>283</v>
      </c>
      <c r="E231" s="4">
        <v>237</v>
      </c>
      <c r="F231" s="9"/>
      <c r="G231" s="9"/>
      <c r="H231" s="9"/>
      <c r="I231" s="9"/>
      <c r="J231" s="9"/>
      <c r="K231" s="9"/>
      <c r="M231" s="9"/>
      <c r="N231" s="9"/>
      <c r="O231" s="9"/>
      <c r="P231" s="9"/>
      <c r="Q231" s="9"/>
      <c r="R231" s="9"/>
      <c r="S231" s="4">
        <v>237</v>
      </c>
    </row>
    <row r="232" spans="1:19" s="340" customFormat="1" ht="15.95" customHeight="1" x14ac:dyDescent="0.2">
      <c r="A232" s="77"/>
      <c r="B232" s="90" t="s">
        <v>528</v>
      </c>
      <c r="C232" s="99" t="s">
        <v>314</v>
      </c>
      <c r="D232" s="64" t="s">
        <v>315</v>
      </c>
      <c r="E232" s="4">
        <v>238</v>
      </c>
      <c r="F232" s="9"/>
      <c r="G232" s="9"/>
      <c r="H232" s="9"/>
      <c r="I232" s="9"/>
      <c r="J232" s="9"/>
      <c r="K232" s="9"/>
      <c r="M232" s="9"/>
      <c r="N232" s="9"/>
      <c r="O232" s="9"/>
      <c r="P232" s="9"/>
      <c r="Q232" s="9"/>
      <c r="R232" s="9"/>
      <c r="S232" s="4">
        <v>238</v>
      </c>
    </row>
    <row r="233" spans="1:19" s="340" customFormat="1" ht="15.95" customHeight="1" x14ac:dyDescent="0.2">
      <c r="A233" s="77"/>
      <c r="B233" s="90" t="s">
        <v>528</v>
      </c>
      <c r="C233" s="99" t="s">
        <v>116</v>
      </c>
      <c r="D233" s="64" t="s">
        <v>117</v>
      </c>
      <c r="E233" s="4">
        <v>224</v>
      </c>
      <c r="F233" s="9"/>
      <c r="G233" s="9"/>
      <c r="H233" s="9"/>
      <c r="I233" s="9"/>
      <c r="J233" s="9"/>
      <c r="K233" s="9"/>
      <c r="M233" s="9"/>
      <c r="N233" s="9"/>
      <c r="O233" s="9"/>
      <c r="P233" s="9"/>
      <c r="Q233" s="9"/>
      <c r="R233" s="9"/>
      <c r="S233" s="4">
        <v>224</v>
      </c>
    </row>
    <row r="234" spans="1:19" s="340" customFormat="1" ht="15.95" customHeight="1" x14ac:dyDescent="0.2">
      <c r="A234" s="77"/>
      <c r="B234" s="90" t="s">
        <v>528</v>
      </c>
      <c r="C234" s="99" t="s">
        <v>316</v>
      </c>
      <c r="D234" s="64" t="s">
        <v>317</v>
      </c>
      <c r="E234" s="4">
        <v>240</v>
      </c>
      <c r="F234" s="9"/>
      <c r="G234" s="9"/>
      <c r="H234" s="9"/>
      <c r="I234" s="9"/>
      <c r="J234" s="9"/>
      <c r="K234" s="9"/>
      <c r="M234" s="9"/>
      <c r="N234" s="9"/>
      <c r="O234" s="9"/>
      <c r="P234" s="9"/>
      <c r="Q234" s="9"/>
      <c r="R234" s="9"/>
      <c r="S234" s="4">
        <v>240</v>
      </c>
    </row>
    <row r="235" spans="1:19" s="340" customFormat="1" ht="15.95" customHeight="1" x14ac:dyDescent="0.2">
      <c r="A235" s="77"/>
      <c r="B235" s="90" t="s">
        <v>528</v>
      </c>
      <c r="C235" s="99" t="s">
        <v>930</v>
      </c>
      <c r="D235" s="281" t="s">
        <v>305</v>
      </c>
      <c r="E235" s="4">
        <v>241</v>
      </c>
      <c r="F235" s="9"/>
      <c r="G235" s="9"/>
      <c r="H235" s="9"/>
      <c r="I235" s="9"/>
      <c r="J235" s="9"/>
      <c r="K235" s="9"/>
      <c r="M235" s="9"/>
      <c r="N235" s="9"/>
      <c r="O235" s="9"/>
      <c r="P235" s="9"/>
      <c r="Q235" s="9"/>
      <c r="R235" s="9"/>
      <c r="S235" s="4">
        <v>241</v>
      </c>
    </row>
    <row r="236" spans="1:19" s="340" customFormat="1" ht="15.95" customHeight="1" x14ac:dyDescent="0.2">
      <c r="A236" s="77"/>
      <c r="B236" s="90" t="s">
        <v>528</v>
      </c>
      <c r="C236" s="99" t="s">
        <v>294</v>
      </c>
      <c r="D236" s="64" t="s">
        <v>295</v>
      </c>
      <c r="E236" s="4">
        <v>242</v>
      </c>
      <c r="F236" s="9"/>
      <c r="G236" s="9"/>
      <c r="H236" s="9"/>
      <c r="I236" s="9"/>
      <c r="J236" s="9"/>
      <c r="K236" s="9"/>
      <c r="M236" s="9"/>
      <c r="N236" s="9"/>
      <c r="O236" s="9"/>
      <c r="P236" s="9"/>
      <c r="Q236" s="9"/>
      <c r="R236" s="9"/>
      <c r="S236" s="4">
        <v>242</v>
      </c>
    </row>
    <row r="237" spans="1:19" s="340" customFormat="1" ht="15.95" customHeight="1" x14ac:dyDescent="0.2">
      <c r="A237" s="77"/>
      <c r="B237" s="90" t="s">
        <v>528</v>
      </c>
      <c r="C237" s="99" t="s">
        <v>834</v>
      </c>
      <c r="D237" s="96" t="s">
        <v>301</v>
      </c>
      <c r="E237" s="4">
        <v>243</v>
      </c>
      <c r="F237" s="9"/>
      <c r="G237" s="9"/>
      <c r="H237" s="9"/>
      <c r="I237" s="9"/>
      <c r="J237" s="9"/>
      <c r="K237" s="9"/>
      <c r="M237" s="9"/>
      <c r="N237" s="9"/>
      <c r="O237" s="9"/>
      <c r="P237" s="9"/>
      <c r="Q237" s="9"/>
      <c r="R237" s="9"/>
      <c r="S237" s="4">
        <v>243</v>
      </c>
    </row>
    <row r="238" spans="1:19" s="340" customFormat="1" ht="15.95" customHeight="1" x14ac:dyDescent="0.2">
      <c r="A238" s="77"/>
      <c r="B238" s="90" t="s">
        <v>528</v>
      </c>
      <c r="C238" s="99" t="s">
        <v>931</v>
      </c>
      <c r="D238" s="96" t="s">
        <v>320</v>
      </c>
      <c r="E238" s="4">
        <v>244</v>
      </c>
      <c r="F238" s="9"/>
      <c r="G238" s="9"/>
      <c r="H238" s="9"/>
      <c r="I238" s="9"/>
      <c r="J238" s="9"/>
      <c r="K238" s="9"/>
      <c r="M238" s="9"/>
      <c r="N238" s="9"/>
      <c r="O238" s="9"/>
      <c r="P238" s="9"/>
      <c r="Q238" s="9"/>
      <c r="R238" s="9"/>
      <c r="S238" s="4">
        <v>244</v>
      </c>
    </row>
    <row r="239" spans="1:19" s="340" customFormat="1" ht="15.95" customHeight="1" x14ac:dyDescent="0.2">
      <c r="A239" s="77"/>
      <c r="B239" s="90" t="s">
        <v>528</v>
      </c>
      <c r="C239" s="99" t="s">
        <v>849</v>
      </c>
      <c r="D239" s="96" t="s">
        <v>296</v>
      </c>
      <c r="E239" s="4">
        <v>245</v>
      </c>
      <c r="F239" s="9"/>
      <c r="G239" s="9"/>
      <c r="H239" s="9"/>
      <c r="I239" s="9"/>
      <c r="J239" s="9"/>
      <c r="K239" s="9"/>
      <c r="M239" s="9"/>
      <c r="N239" s="9"/>
      <c r="O239" s="9"/>
      <c r="P239" s="9"/>
      <c r="Q239" s="9"/>
      <c r="R239" s="9"/>
      <c r="S239" s="4">
        <v>245</v>
      </c>
    </row>
    <row r="240" spans="1:19" s="340" customFormat="1" ht="15.95" customHeight="1" x14ac:dyDescent="0.2">
      <c r="A240" s="77"/>
      <c r="B240" s="90" t="s">
        <v>528</v>
      </c>
      <c r="C240" s="99" t="s">
        <v>284</v>
      </c>
      <c r="D240" s="64" t="s">
        <v>285</v>
      </c>
      <c r="E240" s="4">
        <v>246</v>
      </c>
      <c r="F240" s="9"/>
      <c r="G240" s="9"/>
      <c r="H240" s="9"/>
      <c r="I240" s="9"/>
      <c r="J240" s="9"/>
      <c r="K240" s="9"/>
      <c r="M240" s="9"/>
      <c r="N240" s="9"/>
      <c r="O240" s="9"/>
      <c r="P240" s="9"/>
      <c r="Q240" s="9"/>
      <c r="R240" s="9"/>
      <c r="S240" s="4">
        <v>246</v>
      </c>
    </row>
    <row r="241" spans="1:19" s="340" customFormat="1" ht="15.95" customHeight="1" x14ac:dyDescent="0.2">
      <c r="A241" s="77"/>
      <c r="B241" s="90" t="s">
        <v>528</v>
      </c>
      <c r="C241" s="99" t="s">
        <v>836</v>
      </c>
      <c r="D241" s="64" t="s">
        <v>291</v>
      </c>
      <c r="E241" s="4">
        <v>247</v>
      </c>
      <c r="F241" s="9"/>
      <c r="G241" s="9"/>
      <c r="H241" s="9"/>
      <c r="I241" s="9"/>
      <c r="J241" s="9"/>
      <c r="K241" s="9"/>
      <c r="M241" s="9"/>
      <c r="N241" s="9"/>
      <c r="O241" s="9"/>
      <c r="P241" s="9"/>
      <c r="Q241" s="9"/>
      <c r="R241" s="9"/>
      <c r="S241" s="4">
        <v>247</v>
      </c>
    </row>
    <row r="242" spans="1:19" s="340" customFormat="1" ht="15.95" customHeight="1" x14ac:dyDescent="0.2">
      <c r="A242" s="77"/>
      <c r="B242" s="90" t="s">
        <v>528</v>
      </c>
      <c r="C242" s="99" t="s">
        <v>297</v>
      </c>
      <c r="D242" s="64" t="s">
        <v>298</v>
      </c>
      <c r="E242" s="4">
        <v>248</v>
      </c>
      <c r="F242" s="9"/>
      <c r="G242" s="9"/>
      <c r="H242" s="9"/>
      <c r="I242" s="9"/>
      <c r="J242" s="9"/>
      <c r="K242" s="9"/>
      <c r="M242" s="9"/>
      <c r="N242" s="9"/>
      <c r="O242" s="9"/>
      <c r="P242" s="9"/>
      <c r="Q242" s="9"/>
      <c r="R242" s="9"/>
      <c r="S242" s="4">
        <v>248</v>
      </c>
    </row>
    <row r="243" spans="1:19" s="340" customFormat="1" ht="15.95" customHeight="1" x14ac:dyDescent="0.2">
      <c r="A243" s="77"/>
      <c r="B243" s="90" t="s">
        <v>528</v>
      </c>
      <c r="C243" s="370" t="s">
        <v>928</v>
      </c>
      <c r="D243" s="96" t="s">
        <v>286</v>
      </c>
      <c r="E243" s="4">
        <v>249</v>
      </c>
      <c r="F243" s="9"/>
      <c r="G243" s="9"/>
      <c r="H243" s="9"/>
      <c r="I243" s="9"/>
      <c r="J243" s="9"/>
      <c r="K243" s="9"/>
      <c r="M243" s="9"/>
      <c r="N243" s="9"/>
      <c r="O243" s="9"/>
      <c r="P243" s="9"/>
      <c r="Q243" s="9"/>
      <c r="R243" s="9"/>
      <c r="S243" s="4">
        <v>249</v>
      </c>
    </row>
    <row r="244" spans="1:19" s="340" customFormat="1" ht="15.95" customHeight="1" x14ac:dyDescent="0.2">
      <c r="A244" s="77"/>
      <c r="B244" s="90" t="s">
        <v>528</v>
      </c>
      <c r="C244" s="99" t="s">
        <v>287</v>
      </c>
      <c r="D244" s="64" t="s">
        <v>288</v>
      </c>
      <c r="E244" s="4">
        <v>275</v>
      </c>
      <c r="F244" s="9"/>
      <c r="G244" s="9"/>
      <c r="H244" s="9"/>
      <c r="I244" s="9"/>
      <c r="J244" s="9"/>
      <c r="K244" s="9"/>
      <c r="M244" s="9"/>
      <c r="N244" s="9"/>
      <c r="O244" s="9"/>
      <c r="P244" s="9"/>
      <c r="Q244" s="9"/>
      <c r="R244" s="9"/>
      <c r="S244" s="4">
        <v>275</v>
      </c>
    </row>
    <row r="245" spans="1:19" s="340" customFormat="1" ht="15.95" customHeight="1" x14ac:dyDescent="0.2">
      <c r="A245" s="77"/>
      <c r="B245" s="90" t="s">
        <v>528</v>
      </c>
      <c r="C245" s="99" t="s">
        <v>299</v>
      </c>
      <c r="D245" s="64" t="s">
        <v>300</v>
      </c>
      <c r="E245" s="4">
        <v>276</v>
      </c>
      <c r="F245" s="9"/>
      <c r="G245" s="9"/>
      <c r="H245" s="9"/>
      <c r="I245" s="9"/>
      <c r="J245" s="9"/>
      <c r="K245" s="9"/>
      <c r="M245" s="9"/>
      <c r="N245" s="9"/>
      <c r="O245" s="9"/>
      <c r="P245" s="9"/>
      <c r="Q245" s="9"/>
      <c r="R245" s="9"/>
      <c r="S245" s="4">
        <v>276</v>
      </c>
    </row>
    <row r="246" spans="1:19" s="340" customFormat="1" ht="15.95" customHeight="1" x14ac:dyDescent="0.2">
      <c r="A246" s="77"/>
      <c r="B246" s="90" t="s">
        <v>528</v>
      </c>
      <c r="C246" s="99" t="s">
        <v>302</v>
      </c>
      <c r="D246" s="64" t="s">
        <v>303</v>
      </c>
      <c r="E246" s="4">
        <v>277</v>
      </c>
      <c r="F246" s="9"/>
      <c r="G246" s="9"/>
      <c r="H246" s="9"/>
      <c r="I246" s="9"/>
      <c r="J246" s="9"/>
      <c r="K246" s="9"/>
      <c r="M246" s="9"/>
      <c r="N246" s="9"/>
      <c r="O246" s="9"/>
      <c r="P246" s="9"/>
      <c r="Q246" s="9"/>
      <c r="R246" s="9"/>
      <c r="S246" s="4">
        <v>277</v>
      </c>
    </row>
    <row r="247" spans="1:19" s="340" customFormat="1" ht="15.95" customHeight="1" x14ac:dyDescent="0.2">
      <c r="A247" s="77"/>
      <c r="B247" s="90" t="s">
        <v>528</v>
      </c>
      <c r="C247" s="99" t="s">
        <v>848</v>
      </c>
      <c r="D247" s="96" t="s">
        <v>304</v>
      </c>
      <c r="E247" s="4">
        <v>278</v>
      </c>
      <c r="F247" s="9"/>
      <c r="G247" s="9"/>
      <c r="H247" s="9"/>
      <c r="I247" s="9"/>
      <c r="J247" s="9"/>
      <c r="K247" s="9"/>
      <c r="M247" s="9"/>
      <c r="N247" s="9"/>
      <c r="O247" s="9"/>
      <c r="P247" s="9"/>
      <c r="Q247" s="9"/>
      <c r="R247" s="9"/>
      <c r="S247" s="4">
        <v>278</v>
      </c>
    </row>
    <row r="248" spans="1:19" s="340" customFormat="1" ht="15.95" customHeight="1" x14ac:dyDescent="0.2">
      <c r="A248" s="77"/>
      <c r="B248" s="90" t="s">
        <v>528</v>
      </c>
      <c r="C248" s="99" t="s">
        <v>369</v>
      </c>
      <c r="D248" s="96" t="s">
        <v>118</v>
      </c>
      <c r="E248" s="4">
        <v>225</v>
      </c>
      <c r="F248" s="9"/>
      <c r="G248" s="9"/>
      <c r="H248" s="9"/>
      <c r="I248" s="9"/>
      <c r="J248" s="9"/>
      <c r="K248" s="9"/>
      <c r="M248" s="9"/>
      <c r="N248" s="9"/>
      <c r="O248" s="9"/>
      <c r="P248" s="9"/>
      <c r="Q248" s="9"/>
      <c r="R248" s="9"/>
      <c r="S248" s="4">
        <v>225</v>
      </c>
    </row>
    <row r="249" spans="1:19" s="340" customFormat="1" ht="15.95" customHeight="1" x14ac:dyDescent="0.2">
      <c r="A249" s="77"/>
      <c r="B249" s="90" t="s">
        <v>528</v>
      </c>
      <c r="C249" s="99" t="s">
        <v>306</v>
      </c>
      <c r="D249" s="64" t="s">
        <v>307</v>
      </c>
      <c r="E249" s="4">
        <v>255</v>
      </c>
      <c r="F249" s="9"/>
      <c r="G249" s="9"/>
      <c r="H249" s="9"/>
      <c r="I249" s="9"/>
      <c r="J249" s="9"/>
      <c r="K249" s="9"/>
      <c r="M249" s="9"/>
      <c r="N249" s="9"/>
      <c r="O249" s="9"/>
      <c r="P249" s="9"/>
      <c r="Q249" s="9"/>
      <c r="R249" s="9"/>
      <c r="S249" s="4">
        <v>255</v>
      </c>
    </row>
    <row r="250" spans="1:19" s="340" customFormat="1" ht="15.95" customHeight="1" x14ac:dyDescent="0.2">
      <c r="A250" s="77"/>
      <c r="B250" s="90" t="s">
        <v>528</v>
      </c>
      <c r="C250" s="99" t="s">
        <v>847</v>
      </c>
      <c r="D250" s="96" t="s">
        <v>309</v>
      </c>
      <c r="E250" s="4">
        <v>256</v>
      </c>
      <c r="F250" s="9"/>
      <c r="G250" s="9"/>
      <c r="H250" s="9"/>
      <c r="I250" s="9"/>
      <c r="J250" s="9"/>
      <c r="K250" s="9"/>
      <c r="M250" s="9"/>
      <c r="N250" s="9"/>
      <c r="O250" s="9"/>
      <c r="P250" s="9"/>
      <c r="Q250" s="9"/>
      <c r="R250" s="9"/>
      <c r="S250" s="4">
        <v>256</v>
      </c>
    </row>
    <row r="251" spans="1:19" s="340" customFormat="1" ht="15.95" customHeight="1" x14ac:dyDescent="0.2">
      <c r="A251" s="77"/>
      <c r="B251" s="90" t="s">
        <v>528</v>
      </c>
      <c r="C251" s="99" t="s">
        <v>292</v>
      </c>
      <c r="D251" s="64" t="s">
        <v>293</v>
      </c>
      <c r="E251" s="4">
        <v>257</v>
      </c>
      <c r="F251" s="9"/>
      <c r="G251" s="9"/>
      <c r="H251" s="9"/>
      <c r="I251" s="9"/>
      <c r="J251" s="9"/>
      <c r="K251" s="9"/>
      <c r="M251" s="9"/>
      <c r="N251" s="9"/>
      <c r="O251" s="9"/>
      <c r="P251" s="9"/>
      <c r="Q251" s="9"/>
      <c r="R251" s="9"/>
      <c r="S251" s="4">
        <v>257</v>
      </c>
    </row>
    <row r="252" spans="1:19" s="340" customFormat="1" ht="15.95" customHeight="1" x14ac:dyDescent="0.2">
      <c r="A252" s="77"/>
      <c r="B252" s="90" t="s">
        <v>528</v>
      </c>
      <c r="C252" s="99" t="s">
        <v>310</v>
      </c>
      <c r="D252" s="64" t="s">
        <v>311</v>
      </c>
      <c r="E252" s="4">
        <v>258</v>
      </c>
      <c r="F252" s="9"/>
      <c r="G252" s="9"/>
      <c r="H252" s="9"/>
      <c r="I252" s="9"/>
      <c r="J252" s="9"/>
      <c r="K252" s="9"/>
      <c r="M252" s="9"/>
      <c r="N252" s="9"/>
      <c r="O252" s="9"/>
      <c r="P252" s="9"/>
      <c r="Q252" s="9"/>
      <c r="R252" s="9"/>
      <c r="S252" s="4">
        <v>258</v>
      </c>
    </row>
    <row r="253" spans="1:19" s="340" customFormat="1" ht="15.95" customHeight="1" x14ac:dyDescent="0.2">
      <c r="A253" s="77"/>
      <c r="B253" s="90" t="s">
        <v>528</v>
      </c>
      <c r="C253" s="99" t="s">
        <v>839</v>
      </c>
      <c r="D253" s="96" t="s">
        <v>312</v>
      </c>
      <c r="E253" s="377">
        <v>235</v>
      </c>
      <c r="F253" s="9"/>
      <c r="G253" s="9"/>
      <c r="H253" s="9"/>
      <c r="I253" s="9"/>
      <c r="J253" s="9"/>
      <c r="K253" s="9"/>
      <c r="M253" s="9"/>
      <c r="N253" s="9"/>
      <c r="O253" s="9"/>
      <c r="P253" s="9"/>
      <c r="Q253" s="9"/>
      <c r="R253" s="9"/>
      <c r="S253" s="377">
        <v>235</v>
      </c>
    </row>
    <row r="254" spans="1:19" s="340" customFormat="1" ht="15.95" customHeight="1" x14ac:dyDescent="0.2">
      <c r="A254" s="77"/>
      <c r="B254" s="90" t="s">
        <v>528</v>
      </c>
      <c r="C254" s="99" t="s">
        <v>846</v>
      </c>
      <c r="D254" s="96" t="s">
        <v>313</v>
      </c>
      <c r="E254" s="4">
        <v>260</v>
      </c>
      <c r="F254" s="9"/>
      <c r="G254" s="9"/>
      <c r="H254" s="9"/>
      <c r="I254" s="9"/>
      <c r="J254" s="9"/>
      <c r="K254" s="9"/>
      <c r="M254" s="9"/>
      <c r="N254" s="9"/>
      <c r="O254" s="9"/>
      <c r="P254" s="9"/>
      <c r="Q254" s="9"/>
      <c r="R254" s="9"/>
      <c r="S254" s="4">
        <v>260</v>
      </c>
    </row>
    <row r="255" spans="1:19" s="340" customFormat="1" ht="15.95" customHeight="1" x14ac:dyDescent="0.2">
      <c r="A255" s="77"/>
      <c r="B255" s="90" t="s">
        <v>528</v>
      </c>
      <c r="C255" s="99" t="s">
        <v>845</v>
      </c>
      <c r="D255" s="96" t="s">
        <v>321</v>
      </c>
      <c r="E255" s="4">
        <v>261</v>
      </c>
      <c r="F255" s="9"/>
      <c r="G255" s="9"/>
      <c r="H255" s="9"/>
      <c r="I255" s="9"/>
      <c r="J255" s="9"/>
      <c r="K255" s="9"/>
      <c r="M255" s="9"/>
      <c r="N255" s="9"/>
      <c r="O255" s="9"/>
      <c r="P255" s="9"/>
      <c r="Q255" s="9"/>
      <c r="R255" s="9"/>
      <c r="S255" s="4">
        <v>261</v>
      </c>
    </row>
    <row r="256" spans="1:19" s="340" customFormat="1" ht="15.95" customHeight="1" x14ac:dyDescent="0.2">
      <c r="A256" s="77"/>
      <c r="B256" s="90" t="s">
        <v>528</v>
      </c>
      <c r="C256" s="99" t="s">
        <v>328</v>
      </c>
      <c r="D256" s="64" t="s">
        <v>329</v>
      </c>
      <c r="E256" s="4">
        <v>262</v>
      </c>
      <c r="F256" s="9"/>
      <c r="G256" s="9"/>
      <c r="H256" s="9"/>
      <c r="I256" s="9"/>
      <c r="J256" s="9"/>
      <c r="K256" s="9"/>
      <c r="M256" s="9"/>
      <c r="N256" s="9"/>
      <c r="O256" s="9"/>
      <c r="P256" s="9"/>
      <c r="Q256" s="9"/>
      <c r="R256" s="9"/>
      <c r="S256" s="4">
        <v>262</v>
      </c>
    </row>
    <row r="257" spans="1:19" s="340" customFormat="1" ht="15.95" customHeight="1" x14ac:dyDescent="0.2">
      <c r="A257" s="77"/>
      <c r="B257" s="90" t="s">
        <v>528</v>
      </c>
      <c r="C257" s="99" t="s">
        <v>318</v>
      </c>
      <c r="D257" s="64" t="s">
        <v>319</v>
      </c>
      <c r="E257" s="4">
        <v>263</v>
      </c>
      <c r="F257" s="9"/>
      <c r="G257" s="9"/>
      <c r="H257" s="9"/>
      <c r="I257" s="9"/>
      <c r="J257" s="9"/>
      <c r="K257" s="9"/>
      <c r="M257" s="9"/>
      <c r="N257" s="9"/>
      <c r="O257" s="9"/>
      <c r="P257" s="9"/>
      <c r="Q257" s="9"/>
      <c r="R257" s="9"/>
      <c r="S257" s="4">
        <v>263</v>
      </c>
    </row>
    <row r="258" spans="1:19" s="340" customFormat="1" ht="15.95" customHeight="1" x14ac:dyDescent="0.2">
      <c r="A258" s="77"/>
      <c r="B258" s="90" t="s">
        <v>528</v>
      </c>
      <c r="C258" s="99" t="s">
        <v>841</v>
      </c>
      <c r="D258" s="64" t="s">
        <v>308</v>
      </c>
      <c r="E258" s="4">
        <v>264</v>
      </c>
      <c r="F258" s="9"/>
      <c r="G258" s="9"/>
      <c r="H258" s="9"/>
      <c r="I258" s="9"/>
      <c r="J258" s="9"/>
      <c r="K258" s="9"/>
      <c r="M258" s="9"/>
      <c r="N258" s="9"/>
      <c r="O258" s="9"/>
      <c r="P258" s="9"/>
      <c r="Q258" s="9"/>
      <c r="R258" s="9"/>
      <c r="S258" s="4">
        <v>264</v>
      </c>
    </row>
    <row r="259" spans="1:19" s="340" customFormat="1" ht="15.95" customHeight="1" x14ac:dyDescent="0.2">
      <c r="A259" s="77"/>
      <c r="B259" s="90" t="s">
        <v>528</v>
      </c>
      <c r="C259" s="99" t="s">
        <v>322</v>
      </c>
      <c r="D259" s="64" t="s">
        <v>323</v>
      </c>
      <c r="E259" s="4">
        <v>265</v>
      </c>
      <c r="F259" s="9"/>
      <c r="G259" s="9"/>
      <c r="H259" s="9"/>
      <c r="I259" s="9"/>
      <c r="J259" s="9"/>
      <c r="K259" s="9"/>
      <c r="M259" s="9"/>
      <c r="N259" s="9"/>
      <c r="O259" s="9"/>
      <c r="P259" s="9"/>
      <c r="Q259" s="9"/>
      <c r="R259" s="9"/>
      <c r="S259" s="4">
        <v>265</v>
      </c>
    </row>
    <row r="260" spans="1:19" s="340" customFormat="1" ht="15.95" customHeight="1" x14ac:dyDescent="0.2">
      <c r="A260" s="77"/>
      <c r="B260" s="90" t="s">
        <v>528</v>
      </c>
      <c r="C260" s="99" t="s">
        <v>324</v>
      </c>
      <c r="D260" s="64" t="s">
        <v>325</v>
      </c>
      <c r="E260" s="4">
        <v>266</v>
      </c>
      <c r="F260" s="9"/>
      <c r="G260" s="9"/>
      <c r="H260" s="9"/>
      <c r="I260" s="9"/>
      <c r="J260" s="9"/>
      <c r="K260" s="9"/>
      <c r="M260" s="9"/>
      <c r="N260" s="9"/>
      <c r="O260" s="9"/>
      <c r="P260" s="9"/>
      <c r="Q260" s="9"/>
      <c r="R260" s="9"/>
      <c r="S260" s="4">
        <v>266</v>
      </c>
    </row>
    <row r="261" spans="1:19" s="340" customFormat="1" ht="15.95" customHeight="1" x14ac:dyDescent="0.2">
      <c r="A261" s="77"/>
      <c r="B261" s="90" t="s">
        <v>528</v>
      </c>
      <c r="C261" s="99" t="s">
        <v>326</v>
      </c>
      <c r="D261" s="64" t="s">
        <v>327</v>
      </c>
      <c r="E261" s="4">
        <v>267</v>
      </c>
      <c r="F261" s="9"/>
      <c r="G261" s="9"/>
      <c r="H261" s="9"/>
      <c r="I261" s="9"/>
      <c r="J261" s="9"/>
      <c r="K261" s="9"/>
      <c r="M261" s="9"/>
      <c r="N261" s="9"/>
      <c r="O261" s="9"/>
      <c r="P261" s="9"/>
      <c r="Q261" s="9"/>
      <c r="R261" s="9"/>
      <c r="S261" s="4">
        <v>267</v>
      </c>
    </row>
    <row r="262" spans="1:19" s="340" customFormat="1" ht="15.95" customHeight="1" x14ac:dyDescent="0.2">
      <c r="A262" s="77"/>
      <c r="B262" s="90" t="s">
        <v>528</v>
      </c>
      <c r="C262" s="99" t="s">
        <v>844</v>
      </c>
      <c r="D262" s="96" t="s">
        <v>330</v>
      </c>
      <c r="E262" s="4">
        <v>268</v>
      </c>
      <c r="F262" s="9"/>
      <c r="G262" s="9"/>
      <c r="H262" s="9"/>
      <c r="I262" s="9"/>
      <c r="J262" s="9"/>
      <c r="K262" s="9"/>
      <c r="M262" s="9"/>
      <c r="N262" s="9"/>
      <c r="O262" s="9"/>
      <c r="P262" s="9"/>
      <c r="Q262" s="9"/>
      <c r="R262" s="9"/>
      <c r="S262" s="4">
        <v>268</v>
      </c>
    </row>
    <row r="263" spans="1:19" ht="15.95" customHeight="1" x14ac:dyDescent="0.2">
      <c r="A263" s="77"/>
      <c r="B263" s="90" t="s">
        <v>528</v>
      </c>
      <c r="C263" s="99" t="s">
        <v>289</v>
      </c>
      <c r="D263" s="64" t="s">
        <v>290</v>
      </c>
      <c r="E263" s="4">
        <v>269</v>
      </c>
      <c r="F263" s="9"/>
      <c r="G263" s="9"/>
      <c r="H263" s="9"/>
      <c r="I263" s="9"/>
      <c r="J263" s="9"/>
      <c r="K263" s="9"/>
      <c r="M263" s="9"/>
      <c r="N263" s="9"/>
      <c r="O263" s="9"/>
      <c r="P263" s="9"/>
      <c r="Q263" s="9"/>
      <c r="R263" s="9"/>
      <c r="S263" s="4">
        <v>269</v>
      </c>
    </row>
    <row r="264" spans="1:19" ht="0.95" customHeight="1" x14ac:dyDescent="0.2">
      <c r="B264" s="341"/>
      <c r="C264" s="74"/>
      <c r="D264" s="341"/>
      <c r="E264" s="341"/>
      <c r="F264" s="333"/>
      <c r="G264" s="333"/>
      <c r="H264" s="333"/>
      <c r="M264" s="333"/>
      <c r="N264" s="333"/>
      <c r="O264" s="333"/>
      <c r="S264" s="341"/>
    </row>
    <row r="265" spans="1:19" ht="0.95" customHeight="1" x14ac:dyDescent="0.2">
      <c r="B265" s="341"/>
      <c r="C265" s="341"/>
      <c r="D265" s="341"/>
      <c r="E265" s="341"/>
      <c r="F265" s="333"/>
      <c r="G265" s="333"/>
      <c r="H265" s="333"/>
      <c r="M265" s="333"/>
      <c r="N265" s="333"/>
      <c r="O265" s="333"/>
      <c r="S265" s="341"/>
    </row>
    <row r="266" spans="1:19" s="409" customFormat="1" ht="27" customHeight="1" thickBot="1" x14ac:dyDescent="0.25">
      <c r="B266" s="65"/>
      <c r="C266" s="61" t="s">
        <v>356</v>
      </c>
      <c r="D266" s="62" t="s">
        <v>1112</v>
      </c>
      <c r="E266" s="4">
        <v>250</v>
      </c>
      <c r="F266" s="58">
        <f t="shared" ref="F266:K266" si="24">SUM(F18,F67,F126,F178,F230)</f>
        <v>0</v>
      </c>
      <c r="G266" s="58">
        <f t="shared" si="24"/>
        <v>0</v>
      </c>
      <c r="H266" s="58">
        <f t="shared" si="24"/>
        <v>0</v>
      </c>
      <c r="I266" s="58">
        <f t="shared" si="24"/>
        <v>0</v>
      </c>
      <c r="J266" s="58">
        <f t="shared" si="24"/>
        <v>0</v>
      </c>
      <c r="K266" s="58">
        <f t="shared" si="24"/>
        <v>0</v>
      </c>
      <c r="M266" s="58">
        <f t="shared" ref="M266:R266" si="25">SUM(M18,M67,M126,M178,M230)</f>
        <v>0</v>
      </c>
      <c r="N266" s="58">
        <f t="shared" si="25"/>
        <v>0</v>
      </c>
      <c r="O266" s="58">
        <f t="shared" si="25"/>
        <v>0</v>
      </c>
      <c r="P266" s="58">
        <f t="shared" si="25"/>
        <v>0</v>
      </c>
      <c r="Q266" s="58">
        <f t="shared" si="25"/>
        <v>0</v>
      </c>
      <c r="R266" s="58">
        <f t="shared" si="25"/>
        <v>0</v>
      </c>
      <c r="S266" s="4">
        <v>250</v>
      </c>
    </row>
    <row r="267" spans="1:19" s="409" customFormat="1" ht="27" customHeight="1" thickTop="1" x14ac:dyDescent="0.2">
      <c r="B267" s="65"/>
      <c r="C267" s="422" t="s">
        <v>1024</v>
      </c>
      <c r="D267" s="421" t="s">
        <v>1027</v>
      </c>
      <c r="E267" s="4">
        <v>252</v>
      </c>
      <c r="F267" s="9"/>
      <c r="G267" s="9"/>
      <c r="H267" s="9"/>
      <c r="I267" s="9"/>
      <c r="J267" s="9"/>
      <c r="K267" s="9"/>
      <c r="L267" s="446"/>
      <c r="M267" s="9"/>
      <c r="N267" s="9"/>
      <c r="O267" s="9"/>
      <c r="P267" s="9"/>
      <c r="Q267" s="9"/>
      <c r="R267" s="9"/>
      <c r="S267" s="4">
        <v>252</v>
      </c>
    </row>
    <row r="268" spans="1:19" ht="27" customHeight="1" thickBot="1" x14ac:dyDescent="0.25">
      <c r="B268" s="65"/>
      <c r="C268" s="61" t="s">
        <v>1025</v>
      </c>
      <c r="D268" s="62" t="s">
        <v>1026</v>
      </c>
      <c r="E268" s="4">
        <v>270</v>
      </c>
      <c r="F268" s="58">
        <f t="shared" ref="F268:K268" si="26">SUM(F266,F267)</f>
        <v>0</v>
      </c>
      <c r="G268" s="58">
        <f t="shared" si="26"/>
        <v>0</v>
      </c>
      <c r="H268" s="58">
        <f t="shared" si="26"/>
        <v>0</v>
      </c>
      <c r="I268" s="58">
        <f t="shared" si="26"/>
        <v>0</v>
      </c>
      <c r="J268" s="58">
        <f t="shared" si="26"/>
        <v>0</v>
      </c>
      <c r="K268" s="58">
        <f t="shared" si="26"/>
        <v>0</v>
      </c>
      <c r="M268" s="58">
        <f t="shared" ref="M268:R268" si="27">SUM(M266,M267)</f>
        <v>0</v>
      </c>
      <c r="N268" s="58">
        <f t="shared" si="27"/>
        <v>0</v>
      </c>
      <c r="O268" s="58">
        <f t="shared" si="27"/>
        <v>0</v>
      </c>
      <c r="P268" s="58">
        <f t="shared" si="27"/>
        <v>0</v>
      </c>
      <c r="Q268" s="58">
        <f t="shared" si="27"/>
        <v>0</v>
      </c>
      <c r="R268" s="58">
        <f t="shared" si="27"/>
        <v>0</v>
      </c>
      <c r="S268" s="4">
        <v>270</v>
      </c>
    </row>
    <row r="269" spans="1:19" ht="35.25" hidden="1" customHeight="1" thickTop="1" x14ac:dyDescent="0.2"/>
    <row r="270" spans="1:19" ht="31.5" hidden="1" customHeight="1" x14ac:dyDescent="0.2"/>
    <row r="271" spans="1:19" ht="31.5" hidden="1" customHeight="1" x14ac:dyDescent="0.2"/>
    <row r="272" spans="1:19" ht="31.5" hidden="1" customHeight="1" x14ac:dyDescent="0.2"/>
    <row r="273" spans="3:21" ht="27" hidden="1" customHeight="1" x14ac:dyDescent="0.2"/>
    <row r="274" spans="3:21" ht="6" customHeight="1" thickTop="1" x14ac:dyDescent="0.2">
      <c r="C274" s="15"/>
      <c r="D274" s="15"/>
      <c r="E274" s="15"/>
      <c r="F274" s="15"/>
      <c r="G274" s="15"/>
      <c r="H274" s="15"/>
      <c r="I274" s="15"/>
      <c r="J274" s="15"/>
      <c r="K274" s="15"/>
      <c r="M274" s="15"/>
      <c r="N274" s="15"/>
      <c r="O274" s="15"/>
      <c r="P274" s="15"/>
      <c r="Q274" s="15"/>
      <c r="R274" s="15"/>
      <c r="S274" s="15"/>
    </row>
    <row r="275" spans="3:21" ht="19.5" customHeight="1" x14ac:dyDescent="0.2">
      <c r="C275" s="171" t="s">
        <v>954</v>
      </c>
      <c r="S275" s="320" t="s">
        <v>366</v>
      </c>
    </row>
    <row r="276" spans="3:21" x14ac:dyDescent="0.2">
      <c r="F276" s="414"/>
      <c r="G276" s="414"/>
      <c r="H276" s="414"/>
      <c r="I276" s="414"/>
      <c r="J276" s="414"/>
      <c r="K276" s="414"/>
      <c r="L276" s="414"/>
      <c r="M276" s="414"/>
      <c r="N276" s="414"/>
      <c r="O276" s="414"/>
      <c r="P276" s="414"/>
      <c r="Q276" s="414"/>
      <c r="R276" s="414"/>
      <c r="S276" s="414"/>
      <c r="T276" s="414"/>
      <c r="U276" s="414"/>
    </row>
    <row r="277" spans="3:21" hidden="1" x14ac:dyDescent="0.2">
      <c r="F277" s="414"/>
      <c r="G277" s="414"/>
      <c r="H277" s="414"/>
      <c r="I277" s="414"/>
      <c r="J277" s="414"/>
      <c r="K277" s="414"/>
      <c r="L277" s="414"/>
      <c r="M277" s="414"/>
      <c r="N277" s="414"/>
      <c r="O277" s="414"/>
      <c r="P277" s="414"/>
      <c r="Q277" s="414"/>
      <c r="R277" s="414"/>
      <c r="S277" s="414"/>
      <c r="T277" s="414"/>
      <c r="U277" s="414"/>
    </row>
    <row r="278" spans="3:21" hidden="1" x14ac:dyDescent="0.2">
      <c r="F278" s="414"/>
      <c r="G278" s="414"/>
      <c r="H278" s="414"/>
      <c r="I278" s="414"/>
      <c r="J278" s="414"/>
      <c r="K278" s="414"/>
      <c r="L278" s="414"/>
      <c r="M278" s="414"/>
      <c r="N278" s="414"/>
      <c r="O278" s="414"/>
      <c r="P278" s="414"/>
      <c r="Q278" s="414"/>
      <c r="R278" s="414"/>
      <c r="S278" s="414"/>
      <c r="T278" s="414"/>
      <c r="U278" s="414"/>
    </row>
    <row r="279" spans="3:21" hidden="1" x14ac:dyDescent="0.2">
      <c r="F279" s="324"/>
    </row>
    <row r="280" spans="3:21" hidden="1" x14ac:dyDescent="0.2">
      <c r="F280" s="324"/>
      <c r="S280" s="13"/>
    </row>
    <row r="281" spans="3:21" hidden="1" x14ac:dyDescent="0.2">
      <c r="F281" s="324"/>
    </row>
    <row r="282" spans="3:21" hidden="1" x14ac:dyDescent="0.2">
      <c r="F282" s="11"/>
    </row>
    <row r="283" spans="3:21" x14ac:dyDescent="0.2">
      <c r="C283" s="195" t="str">
        <f>"Version: "&amp;C318</f>
        <v>Version: 1.00.D0</v>
      </c>
      <c r="F283" s="12"/>
    </row>
    <row r="284" spans="3:21" x14ac:dyDescent="0.2">
      <c r="C284" s="141" t="s">
        <v>793</v>
      </c>
      <c r="F284" s="324"/>
    </row>
    <row r="285" spans="3:21" x14ac:dyDescent="0.2">
      <c r="C285" s="91" t="s">
        <v>416</v>
      </c>
      <c r="D285" s="91"/>
      <c r="E285" s="142"/>
      <c r="F285" s="177" t="str">
        <f t="shared" ref="F285:K285" si="28">IF(MIN(F18:F273)&lt;0,"ERROR","")</f>
        <v/>
      </c>
      <c r="G285" s="177" t="str">
        <f t="shared" si="28"/>
        <v/>
      </c>
      <c r="H285" s="177" t="str">
        <f t="shared" si="28"/>
        <v/>
      </c>
      <c r="I285" s="177" t="str">
        <f t="shared" si="28"/>
        <v/>
      </c>
      <c r="J285" s="177" t="str">
        <f t="shared" si="28"/>
        <v/>
      </c>
      <c r="K285" s="177" t="str">
        <f t="shared" si="28"/>
        <v/>
      </c>
      <c r="M285" s="177" t="str">
        <f t="shared" ref="M285:R285" si="29">IF(MIN(M18:M273)&lt;0,"ERROR","")</f>
        <v/>
      </c>
      <c r="N285" s="177" t="str">
        <f t="shared" si="29"/>
        <v/>
      </c>
      <c r="O285" s="177" t="str">
        <f t="shared" si="29"/>
        <v/>
      </c>
      <c r="P285" s="177" t="str">
        <f t="shared" si="29"/>
        <v/>
      </c>
      <c r="Q285" s="177" t="str">
        <f t="shared" si="29"/>
        <v/>
      </c>
      <c r="R285" s="177" t="str">
        <f t="shared" si="29"/>
        <v/>
      </c>
    </row>
    <row r="286" spans="3:21" x14ac:dyDescent="0.2">
      <c r="C286" s="143" t="s">
        <v>792</v>
      </c>
      <c r="D286" s="143"/>
      <c r="E286" s="154"/>
      <c r="F286" s="177" t="str">
        <f t="shared" ref="F286:K286" si="30">IF(MAX(F19:F66,F69:F73,F75:F125,F128:F130,F132:F163,F165:F177,F180:F195,F197:F229,F231:F263,F267)&gt;100000,"Warnung","")</f>
        <v/>
      </c>
      <c r="G286" s="177" t="str">
        <f t="shared" si="30"/>
        <v/>
      </c>
      <c r="H286" s="177" t="str">
        <f t="shared" si="30"/>
        <v/>
      </c>
      <c r="I286" s="177" t="str">
        <f t="shared" si="30"/>
        <v/>
      </c>
      <c r="J286" s="177" t="str">
        <f t="shared" si="30"/>
        <v/>
      </c>
      <c r="K286" s="177" t="str">
        <f t="shared" si="30"/>
        <v/>
      </c>
      <c r="M286" s="177" t="str">
        <f t="shared" ref="M286:R286" si="31">IF(MAX(M19:M66,M69:M73,M75:M125,M128:M130,M132:M163,M165:M177,M180:M195,M197:M229,M231:M263,M267)&gt;100000,"Warnung","")</f>
        <v/>
      </c>
      <c r="N286" s="177" t="str">
        <f t="shared" si="31"/>
        <v/>
      </c>
      <c r="O286" s="177" t="str">
        <f t="shared" si="31"/>
        <v/>
      </c>
      <c r="P286" s="177" t="str">
        <f t="shared" si="31"/>
        <v/>
      </c>
      <c r="Q286" s="177" t="str">
        <f t="shared" si="31"/>
        <v/>
      </c>
      <c r="R286" s="177" t="str">
        <f t="shared" si="31"/>
        <v/>
      </c>
    </row>
    <row r="287" spans="3:21" x14ac:dyDescent="0.2">
      <c r="C287" s="156"/>
    </row>
    <row r="289" spans="3:5" x14ac:dyDescent="0.2">
      <c r="C289" s="156"/>
      <c r="D289" s="156"/>
      <c r="E289" s="156"/>
    </row>
    <row r="290" spans="3:5" x14ac:dyDescent="0.2">
      <c r="C290" s="156"/>
      <c r="D290" s="156"/>
      <c r="E290" s="156"/>
    </row>
    <row r="306" spans="1:18" x14ac:dyDescent="0.2">
      <c r="A306" s="310"/>
    </row>
    <row r="307" spans="1:18" ht="12.75" hidden="1" customHeight="1" x14ac:dyDescent="0.2">
      <c r="C307" s="320" t="s">
        <v>784</v>
      </c>
      <c r="D307" s="320">
        <f>SUM(F307:S307)</f>
        <v>0</v>
      </c>
      <c r="F307" s="281">
        <f t="shared" ref="F307:K307" si="32">COUNTA(F19:F66,F69:F73,F75:F125,F128:F130,F132:F163,F165:F177,F180:F195,F197:F229,F231:F263,F267)</f>
        <v>0</v>
      </c>
      <c r="G307" s="281">
        <f t="shared" si="32"/>
        <v>0</v>
      </c>
      <c r="H307" s="281">
        <f t="shared" si="32"/>
        <v>0</v>
      </c>
      <c r="I307" s="281">
        <f t="shared" si="32"/>
        <v>0</v>
      </c>
      <c r="J307" s="281">
        <f t="shared" si="32"/>
        <v>0</v>
      </c>
      <c r="K307" s="281">
        <f t="shared" si="32"/>
        <v>0</v>
      </c>
      <c r="L307" s="281"/>
      <c r="M307" s="281">
        <f t="shared" ref="M307:R307" si="33">COUNTA(M19:M66,M69:M73,M75:M125,M128:M130,M132:M163,M165:M177,M180:M195,M197:M229,M231:M263,M267)</f>
        <v>0</v>
      </c>
      <c r="N307" s="281">
        <f t="shared" si="33"/>
        <v>0</v>
      </c>
      <c r="O307" s="281">
        <f t="shared" si="33"/>
        <v>0</v>
      </c>
      <c r="P307" s="281">
        <f t="shared" si="33"/>
        <v>0</v>
      </c>
      <c r="Q307" s="281">
        <f t="shared" si="33"/>
        <v>0</v>
      </c>
      <c r="R307" s="281">
        <f t="shared" si="33"/>
        <v>0</v>
      </c>
    </row>
    <row r="308" spans="1:18" s="333" customFormat="1" hidden="1" x14ac:dyDescent="0.2">
      <c r="C308" s="333" t="s">
        <v>801</v>
      </c>
      <c r="D308" s="333">
        <f>COUNTIF(F308:R308,TRUE)</f>
        <v>0</v>
      </c>
      <c r="F308" s="333" t="b">
        <f>Metadata!$D$38</f>
        <v>0</v>
      </c>
      <c r="G308" s="503" t="b">
        <f>Metadata!$D$44</f>
        <v>0</v>
      </c>
      <c r="H308" s="333" t="b">
        <f>IF(COUNTIF(F308:G308,TRUE)=2,TRUE,FALSE)</f>
        <v>0</v>
      </c>
      <c r="M308" s="475" t="b">
        <f>Metadata!$D$38</f>
        <v>0</v>
      </c>
      <c r="N308" s="503" t="b">
        <f>Metadata!$D$44</f>
        <v>0</v>
      </c>
      <c r="O308" s="475" t="b">
        <f>IF(COUNTIF(M308:N308,TRUE)=2,TRUE,FALSE)</f>
        <v>0</v>
      </c>
    </row>
    <row r="309" spans="1:18" hidden="1" x14ac:dyDescent="0.2"/>
    <row r="315" spans="1:18" x14ac:dyDescent="0.2">
      <c r="B315" s="218" t="s">
        <v>5</v>
      </c>
      <c r="C315" s="219" t="str">
        <f>R2</f>
        <v>XXXXXX</v>
      </c>
    </row>
    <row r="316" spans="1:18" x14ac:dyDescent="0.2">
      <c r="B316" s="85"/>
      <c r="C316" s="220" t="str">
        <f>R1</f>
        <v>INA32</v>
      </c>
    </row>
    <row r="317" spans="1:18" x14ac:dyDescent="0.2">
      <c r="B317" s="85"/>
      <c r="C317" s="221" t="str">
        <f>R3</f>
        <v>TT.MM.JJJJ</v>
      </c>
    </row>
    <row r="318" spans="1:18" x14ac:dyDescent="0.2">
      <c r="B318" s="85"/>
      <c r="C318" s="222" t="s">
        <v>370</v>
      </c>
    </row>
    <row r="319" spans="1:18" x14ac:dyDescent="0.2">
      <c r="B319" s="85"/>
      <c r="C319" s="220" t="str">
        <f>F17</f>
        <v>Kol. 11</v>
      </c>
    </row>
    <row r="320" spans="1:18" x14ac:dyDescent="0.2">
      <c r="B320" s="85"/>
      <c r="C320" s="223">
        <f>COUNTIF(F285:AG292,"ERROR")</f>
        <v>0</v>
      </c>
    </row>
    <row r="321" spans="2:3" x14ac:dyDescent="0.2">
      <c r="B321" s="179"/>
      <c r="C321" s="224">
        <f>COUNTIF(F285:AG292,"WARNUNG")</f>
        <v>0</v>
      </c>
    </row>
  </sheetData>
  <sheetProtection sheet="1" autoFilter="0"/>
  <autoFilter ref="B17:C263"/>
  <mergeCells count="18">
    <mergeCell ref="B15:C15"/>
    <mergeCell ref="M11:R11"/>
    <mergeCell ref="F12:H13"/>
    <mergeCell ref="I12:K13"/>
    <mergeCell ref="M12:O13"/>
    <mergeCell ref="F16:H16"/>
    <mergeCell ref="M16:O16"/>
    <mergeCell ref="I16:J16"/>
    <mergeCell ref="P16:Q16"/>
    <mergeCell ref="P12:R13"/>
    <mergeCell ref="F5:P5"/>
    <mergeCell ref="F11:K11"/>
    <mergeCell ref="R1:S1"/>
    <mergeCell ref="T1:U1"/>
    <mergeCell ref="R2:S2"/>
    <mergeCell ref="T2:U2"/>
    <mergeCell ref="R3:S3"/>
    <mergeCell ref="T3:U3"/>
  </mergeCells>
  <conditionalFormatting sqref="F10">
    <cfRule type="expression" dxfId="39" priority="16" stopIfTrue="1">
      <formula>$D$308&gt;0</formula>
    </cfRule>
  </conditionalFormatting>
  <conditionalFormatting sqref="F18:F268 M18:M268">
    <cfRule type="expression" dxfId="38" priority="1139" stopIfTrue="1">
      <formula>$F$308=TRUE</formula>
    </cfRule>
  </conditionalFormatting>
  <conditionalFormatting sqref="G18:G268 N18:N268">
    <cfRule type="expression" dxfId="37" priority="1143" stopIfTrue="1">
      <formula>$G$308=TRUE</formula>
    </cfRule>
  </conditionalFormatting>
  <conditionalFormatting sqref="H18:H268 O18:O268">
    <cfRule type="expression" dxfId="36" priority="1147" stopIfTrue="1">
      <formula>$H$308=TRUE</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R16" location="Note_6.5" display="6.5"/>
    <hyperlink ref="P16" location="Note_6.6" display="6.6"/>
    <hyperlink ref="F16:G16" location="Note_6.0" display="6."/>
    <hyperlink ref="M16:N16" location="Note_6.0" display="6."/>
    <hyperlink ref="K16" location="Note_6.5" display="6.5"/>
    <hyperlink ref="I16" location="Note_6.6" display="6.6"/>
    <hyperlink ref="I16:J16" location="Note_6.4" display="6.4"/>
    <hyperlink ref="P16:Q16" location="Note_6.4" display="6.4"/>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&amp;L&amp;"Arial,Fett"SNB vertraulich&amp;C&amp;D&amp;RSeite &amp;P</oddFooter>
  </headerFooter>
  <rowBreaks count="6" manualBreakCount="6">
    <brk id="50" min="5" max="18" man="1"/>
    <brk id="91" min="5" max="18" man="1"/>
    <brk id="125" min="5" max="18" man="1"/>
    <brk id="163" min="5" max="18" man="1"/>
    <brk id="195" min="5" max="23" man="1"/>
    <brk id="229" min="5" max="18" man="1"/>
  </rowBreaks>
  <colBreaks count="1" manualBreakCount="1">
    <brk id="19" min="17" max="10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1"/>
  <sheetViews>
    <sheetView showGridLines="0" showRowColHeaders="0" zoomScale="80" zoomScaleNormal="80" workbookViewId="0">
      <pane xSplit="5" ySplit="17" topLeftCell="F18" activePane="bottomRight" state="frozen"/>
      <selection pane="topRight"/>
      <selection pane="bottomLeft"/>
      <selection pane="bottomRight" activeCell="F19" sqref="F19"/>
    </sheetView>
  </sheetViews>
  <sheetFormatPr baseColWidth="10" defaultColWidth="9.140625" defaultRowHeight="12.75" x14ac:dyDescent="0.2"/>
  <cols>
    <col min="1" max="1" width="4.7109375" style="320" customWidth="1"/>
    <col min="2" max="2" width="10.42578125" style="320" customWidth="1"/>
    <col min="3" max="3" width="54.7109375" style="320" customWidth="1"/>
    <col min="4" max="4" width="7.85546875" style="320" customWidth="1"/>
    <col min="5" max="5" width="4.7109375" style="320" customWidth="1"/>
    <col min="6" max="11" width="16.7109375" style="320" customWidth="1"/>
    <col min="12" max="12" width="1.7109375" style="320" customWidth="1"/>
    <col min="13" max="18" width="16.7109375" style="320" customWidth="1"/>
    <col min="19" max="19" width="4.7109375" style="320" customWidth="1"/>
    <col min="20" max="20" width="19.7109375" style="320" customWidth="1"/>
    <col min="21" max="16384" width="9.140625" style="320"/>
  </cols>
  <sheetData>
    <row r="1" spans="2:21" ht="21" customHeight="1" x14ac:dyDescent="0.25">
      <c r="F1" s="347" t="s">
        <v>1068</v>
      </c>
      <c r="G1" s="526"/>
      <c r="H1" s="526"/>
      <c r="I1" s="526"/>
      <c r="J1" s="526"/>
      <c r="K1" s="526"/>
      <c r="L1" s="526"/>
      <c r="M1" s="526"/>
      <c r="N1" s="526"/>
      <c r="O1" s="526"/>
      <c r="P1" s="57"/>
      <c r="Q1" s="13" t="s">
        <v>1</v>
      </c>
      <c r="R1" s="787" t="s">
        <v>1074</v>
      </c>
      <c r="S1" s="787"/>
      <c r="T1" s="662"/>
      <c r="U1" s="662"/>
    </row>
    <row r="2" spans="2:21" ht="21" customHeight="1" x14ac:dyDescent="0.25">
      <c r="F2" s="569" t="s">
        <v>1288</v>
      </c>
      <c r="G2" s="569"/>
      <c r="H2" s="569"/>
      <c r="I2" s="569"/>
      <c r="J2" s="568"/>
      <c r="K2" s="568"/>
      <c r="L2" s="568"/>
      <c r="M2" s="568"/>
      <c r="N2" s="568"/>
      <c r="O2" s="568"/>
      <c r="P2" s="568"/>
      <c r="Q2" s="13" t="s">
        <v>1143</v>
      </c>
      <c r="R2" s="788" t="str">
        <f>Start!H3</f>
        <v>XXXXXX</v>
      </c>
      <c r="S2" s="789"/>
      <c r="T2" s="662"/>
      <c r="U2" s="662"/>
    </row>
    <row r="3" spans="2:21" ht="21" customHeight="1" x14ac:dyDescent="0.25">
      <c r="F3" s="571" t="s">
        <v>1101</v>
      </c>
      <c r="G3" s="569"/>
      <c r="H3" s="569"/>
      <c r="I3" s="569"/>
      <c r="J3" s="568"/>
      <c r="K3" s="568"/>
      <c r="L3" s="568"/>
      <c r="M3" s="568"/>
      <c r="N3" s="568"/>
      <c r="O3" s="568"/>
      <c r="P3" s="568"/>
      <c r="Q3" s="13" t="s">
        <v>3</v>
      </c>
      <c r="R3" s="790" t="str">
        <f>Start!H4</f>
        <v>TT.MM.JJJJ</v>
      </c>
      <c r="S3" s="791"/>
      <c r="T3" s="662"/>
      <c r="U3" s="662"/>
    </row>
    <row r="4" spans="2:21" ht="15.75" x14ac:dyDescent="0.25">
      <c r="F4" s="181" t="s">
        <v>1056</v>
      </c>
      <c r="G4" s="526"/>
      <c r="H4" s="526"/>
      <c r="I4" s="526"/>
      <c r="J4" s="526"/>
      <c r="K4" s="526"/>
      <c r="L4" s="526"/>
      <c r="M4" s="526"/>
      <c r="N4" s="526"/>
      <c r="O4" s="526"/>
      <c r="P4" s="567"/>
    </row>
    <row r="5" spans="2:21" s="328" customFormat="1" ht="18" customHeight="1" x14ac:dyDescent="0.2">
      <c r="F5" s="795" t="s">
        <v>1140</v>
      </c>
      <c r="G5" s="795"/>
      <c r="H5" s="795"/>
      <c r="I5" s="795"/>
      <c r="J5" s="795"/>
      <c r="K5" s="795"/>
      <c r="L5" s="795"/>
      <c r="M5" s="795"/>
      <c r="N5" s="795"/>
      <c r="O5" s="795"/>
      <c r="P5" s="795"/>
    </row>
    <row r="6" spans="2:21" ht="15.75" hidden="1" x14ac:dyDescent="0.25">
      <c r="F6" s="18"/>
      <c r="P6" s="18"/>
    </row>
    <row r="7" spans="2:21" ht="15.75" hidden="1" x14ac:dyDescent="0.25">
      <c r="F7" s="18"/>
      <c r="P7" s="18"/>
    </row>
    <row r="8" spans="2:21" ht="15.75" hidden="1" x14ac:dyDescent="0.25">
      <c r="F8" s="18"/>
      <c r="P8" s="18"/>
    </row>
    <row r="9" spans="2:21" hidden="1" x14ac:dyDescent="0.2">
      <c r="F9" s="178"/>
      <c r="P9" s="195"/>
    </row>
    <row r="10" spans="2:21" x14ac:dyDescent="0.2">
      <c r="B10" s="312"/>
      <c r="F10" s="335" t="s">
        <v>803</v>
      </c>
    </row>
    <row r="11" spans="2:21" ht="15" x14ac:dyDescent="0.2">
      <c r="B11" s="313"/>
      <c r="D11" s="14"/>
      <c r="E11" s="5"/>
      <c r="F11" s="779" t="s">
        <v>677</v>
      </c>
      <c r="G11" s="779"/>
      <c r="H11" s="779"/>
      <c r="I11" s="779"/>
      <c r="J11" s="779"/>
      <c r="K11" s="780"/>
      <c r="L11" s="240"/>
      <c r="M11" s="781" t="s">
        <v>678</v>
      </c>
      <c r="N11" s="779"/>
      <c r="O11" s="779"/>
      <c r="P11" s="779"/>
      <c r="Q11" s="779"/>
      <c r="R11" s="779"/>
      <c r="S11" s="5"/>
    </row>
    <row r="12" spans="2:21" ht="12.75" customHeight="1" x14ac:dyDescent="0.2">
      <c r="B12" s="314"/>
      <c r="D12" s="14"/>
      <c r="E12" s="6"/>
      <c r="F12" s="782" t="s">
        <v>1138</v>
      </c>
      <c r="G12" s="782"/>
      <c r="H12" s="614"/>
      <c r="I12" s="778" t="s">
        <v>705</v>
      </c>
      <c r="J12" s="778"/>
      <c r="K12" s="778"/>
      <c r="L12" s="241"/>
      <c r="M12" s="613" t="s">
        <v>1141</v>
      </c>
      <c r="N12" s="782"/>
      <c r="O12" s="614"/>
      <c r="P12" s="778" t="s">
        <v>706</v>
      </c>
      <c r="Q12" s="778"/>
      <c r="R12" s="600"/>
      <c r="S12" s="6"/>
    </row>
    <row r="13" spans="2:21" ht="24" customHeight="1" x14ac:dyDescent="0.2">
      <c r="B13" s="314"/>
      <c r="D13" s="14"/>
      <c r="E13" s="6"/>
      <c r="F13" s="783"/>
      <c r="G13" s="783"/>
      <c r="H13" s="784"/>
      <c r="I13" s="778"/>
      <c r="J13" s="778"/>
      <c r="K13" s="778"/>
      <c r="L13" s="241"/>
      <c r="M13" s="785"/>
      <c r="N13" s="783"/>
      <c r="O13" s="784"/>
      <c r="P13" s="778"/>
      <c r="Q13" s="778"/>
      <c r="R13" s="600"/>
      <c r="S13" s="6"/>
    </row>
    <row r="14" spans="2:21" ht="12.75" hidden="1" customHeight="1" x14ac:dyDescent="0.2">
      <c r="B14" s="311"/>
      <c r="C14" s="311"/>
      <c r="D14" s="14"/>
      <c r="E14" s="6"/>
      <c r="F14" s="319"/>
      <c r="G14" s="237"/>
      <c r="H14" s="323" t="s">
        <v>4</v>
      </c>
      <c r="I14" s="242"/>
      <c r="J14" s="321" t="s">
        <v>389</v>
      </c>
      <c r="K14" s="240"/>
      <c r="L14" s="240"/>
      <c r="M14" s="240"/>
      <c r="N14" s="240" t="s">
        <v>390</v>
      </c>
      <c r="O14" s="240"/>
      <c r="P14" s="240" t="s">
        <v>4</v>
      </c>
      <c r="Q14" s="240"/>
      <c r="R14" s="240" t="s">
        <v>527</v>
      </c>
      <c r="S14" s="6"/>
    </row>
    <row r="15" spans="2:21" ht="84.95" customHeight="1" x14ac:dyDescent="0.2">
      <c r="B15" s="786" t="s">
        <v>1065</v>
      </c>
      <c r="C15" s="786"/>
      <c r="D15" s="14"/>
      <c r="E15" s="6"/>
      <c r="F15" s="319" t="s">
        <v>1028</v>
      </c>
      <c r="G15" s="239" t="s">
        <v>1029</v>
      </c>
      <c r="H15" s="239" t="s">
        <v>1030</v>
      </c>
      <c r="I15" s="239" t="s">
        <v>380</v>
      </c>
      <c r="J15" s="239" t="s">
        <v>707</v>
      </c>
      <c r="K15" s="506" t="s">
        <v>1147</v>
      </c>
      <c r="L15" s="240"/>
      <c r="M15" s="239" t="s">
        <v>1028</v>
      </c>
      <c r="N15" s="239" t="s">
        <v>1029</v>
      </c>
      <c r="O15" s="239" t="s">
        <v>1030</v>
      </c>
      <c r="P15" s="239" t="s">
        <v>380</v>
      </c>
      <c r="Q15" s="239" t="s">
        <v>707</v>
      </c>
      <c r="R15" s="507" t="s">
        <v>1147</v>
      </c>
      <c r="S15" s="6"/>
    </row>
    <row r="16" spans="2:21" x14ac:dyDescent="0.2">
      <c r="D16" s="14"/>
      <c r="E16" s="6"/>
      <c r="F16" s="792" t="s">
        <v>411</v>
      </c>
      <c r="G16" s="794"/>
      <c r="H16" s="793"/>
      <c r="I16" s="792" t="s">
        <v>749</v>
      </c>
      <c r="J16" s="793"/>
      <c r="K16" s="316" t="s">
        <v>750</v>
      </c>
      <c r="L16" s="201"/>
      <c r="M16" s="792" t="s">
        <v>411</v>
      </c>
      <c r="N16" s="794"/>
      <c r="O16" s="793"/>
      <c r="P16" s="792" t="s">
        <v>749</v>
      </c>
      <c r="Q16" s="793"/>
      <c r="R16" s="424" t="s">
        <v>750</v>
      </c>
      <c r="S16" s="6"/>
    </row>
    <row r="17" spans="1:19" ht="36" customHeight="1" x14ac:dyDescent="0.2">
      <c r="A17" s="137"/>
      <c r="B17" s="60" t="s">
        <v>365</v>
      </c>
      <c r="C17" s="457" t="s">
        <v>720</v>
      </c>
      <c r="D17" s="455" t="s">
        <v>2</v>
      </c>
      <c r="E17" s="7"/>
      <c r="F17" s="59" t="s">
        <v>708</v>
      </c>
      <c r="G17" s="3" t="s">
        <v>709</v>
      </c>
      <c r="H17" s="59" t="s">
        <v>710</v>
      </c>
      <c r="I17" s="3" t="s">
        <v>711</v>
      </c>
      <c r="J17" s="59" t="s">
        <v>712</v>
      </c>
      <c r="K17" s="3" t="s">
        <v>713</v>
      </c>
      <c r="M17" s="3" t="s">
        <v>714</v>
      </c>
      <c r="N17" s="59" t="s">
        <v>715</v>
      </c>
      <c r="O17" s="71" t="s">
        <v>716</v>
      </c>
      <c r="P17" s="217" t="s">
        <v>717</v>
      </c>
      <c r="Q17" s="59" t="s">
        <v>718</v>
      </c>
      <c r="R17" s="92" t="s">
        <v>719</v>
      </c>
      <c r="S17" s="7"/>
    </row>
    <row r="18" spans="1:19" ht="35.1" customHeight="1" thickBot="1" x14ac:dyDescent="0.25">
      <c r="A18" s="77"/>
      <c r="B18" s="103" t="s">
        <v>401</v>
      </c>
      <c r="C18" s="104"/>
      <c r="D18" s="105" t="s">
        <v>19</v>
      </c>
      <c r="E18" s="4"/>
      <c r="F18" s="315">
        <f t="shared" ref="F18:K18" si="0">SUM(F19:F66)</f>
        <v>0</v>
      </c>
      <c r="G18" s="315">
        <f t="shared" si="0"/>
        <v>0</v>
      </c>
      <c r="H18" s="315">
        <f t="shared" si="0"/>
        <v>0</v>
      </c>
      <c r="I18" s="315">
        <f t="shared" si="0"/>
        <v>0</v>
      </c>
      <c r="J18" s="315">
        <f t="shared" si="0"/>
        <v>0</v>
      </c>
      <c r="K18" s="315">
        <f t="shared" si="0"/>
        <v>0</v>
      </c>
      <c r="M18" s="315">
        <f t="shared" ref="M18:R18" si="1">SUM(M19:M66)</f>
        <v>0</v>
      </c>
      <c r="N18" s="315">
        <f t="shared" si="1"/>
        <v>0</v>
      </c>
      <c r="O18" s="315">
        <f t="shared" si="1"/>
        <v>0</v>
      </c>
      <c r="P18" s="315">
        <f t="shared" si="1"/>
        <v>0</v>
      </c>
      <c r="Q18" s="315">
        <f t="shared" si="1"/>
        <v>0</v>
      </c>
      <c r="R18" s="315">
        <f t="shared" si="1"/>
        <v>0</v>
      </c>
      <c r="S18" s="4"/>
    </row>
    <row r="19" spans="1:19" ht="15.95" customHeight="1" thickTop="1" x14ac:dyDescent="0.2">
      <c r="A19" s="77"/>
      <c r="B19" s="90" t="s">
        <v>401</v>
      </c>
      <c r="C19" s="102" t="s">
        <v>426</v>
      </c>
      <c r="D19" s="72" t="s">
        <v>138</v>
      </c>
      <c r="E19" s="4">
        <v>1</v>
      </c>
      <c r="F19" s="9"/>
      <c r="G19" s="9"/>
      <c r="H19" s="9"/>
      <c r="I19" s="9"/>
      <c r="J19" s="9"/>
      <c r="K19" s="9"/>
      <c r="M19" s="9"/>
      <c r="N19" s="9"/>
      <c r="O19" s="9"/>
      <c r="P19" s="9"/>
      <c r="Q19" s="9"/>
      <c r="R19" s="9"/>
      <c r="S19" s="4">
        <v>1</v>
      </c>
    </row>
    <row r="20" spans="1:19" s="340" customFormat="1" ht="15.95" customHeight="1" x14ac:dyDescent="0.2">
      <c r="A20" s="77"/>
      <c r="B20" s="90" t="s">
        <v>401</v>
      </c>
      <c r="C20" s="102" t="s">
        <v>331</v>
      </c>
      <c r="D20" s="72" t="s">
        <v>139</v>
      </c>
      <c r="E20" s="4">
        <v>2</v>
      </c>
      <c r="F20" s="9"/>
      <c r="G20" s="9"/>
      <c r="H20" s="9"/>
      <c r="I20" s="9"/>
      <c r="J20" s="9"/>
      <c r="K20" s="9"/>
      <c r="M20" s="9"/>
      <c r="N20" s="9"/>
      <c r="O20" s="9"/>
      <c r="P20" s="9"/>
      <c r="Q20" s="9"/>
      <c r="R20" s="9"/>
      <c r="S20" s="4">
        <v>2</v>
      </c>
    </row>
    <row r="21" spans="1:19" s="340" customFormat="1" ht="15.95" customHeight="1" x14ac:dyDescent="0.2">
      <c r="A21" s="77"/>
      <c r="B21" s="90" t="s">
        <v>401</v>
      </c>
      <c r="C21" s="102" t="s">
        <v>812</v>
      </c>
      <c r="D21" s="72" t="s">
        <v>140</v>
      </c>
      <c r="E21" s="4">
        <v>39</v>
      </c>
      <c r="F21" s="9"/>
      <c r="G21" s="9"/>
      <c r="H21" s="9"/>
      <c r="I21" s="9"/>
      <c r="J21" s="9"/>
      <c r="K21" s="9"/>
      <c r="M21" s="9"/>
      <c r="N21" s="9"/>
      <c r="O21" s="9"/>
      <c r="P21" s="9"/>
      <c r="Q21" s="9"/>
      <c r="R21" s="9"/>
      <c r="S21" s="4">
        <v>39</v>
      </c>
    </row>
    <row r="22" spans="1:19" s="340" customFormat="1" ht="15.95" customHeight="1" x14ac:dyDescent="0.2">
      <c r="A22" s="77"/>
      <c r="B22" s="90" t="s">
        <v>401</v>
      </c>
      <c r="C22" s="102" t="s">
        <v>20</v>
      </c>
      <c r="D22" s="72" t="s">
        <v>21</v>
      </c>
      <c r="E22" s="4">
        <v>3</v>
      </c>
      <c r="F22" s="9"/>
      <c r="G22" s="9"/>
      <c r="H22" s="9"/>
      <c r="I22" s="9"/>
      <c r="J22" s="9"/>
      <c r="K22" s="9"/>
      <c r="M22" s="9"/>
      <c r="N22" s="9"/>
      <c r="O22" s="9"/>
      <c r="P22" s="9"/>
      <c r="Q22" s="9"/>
      <c r="R22" s="9"/>
      <c r="S22" s="4">
        <v>3</v>
      </c>
    </row>
    <row r="23" spans="1:19" s="340" customFormat="1" ht="15.95" customHeight="1" x14ac:dyDescent="0.2">
      <c r="A23" s="77"/>
      <c r="B23" s="90" t="s">
        <v>401</v>
      </c>
      <c r="C23" s="102" t="s">
        <v>427</v>
      </c>
      <c r="D23" s="72" t="s">
        <v>141</v>
      </c>
      <c r="E23" s="4">
        <v>44</v>
      </c>
      <c r="F23" s="9"/>
      <c r="G23" s="9"/>
      <c r="H23" s="9"/>
      <c r="I23" s="9"/>
      <c r="J23" s="9"/>
      <c r="K23" s="9"/>
      <c r="M23" s="9"/>
      <c r="N23" s="9"/>
      <c r="O23" s="9"/>
      <c r="P23" s="9"/>
      <c r="Q23" s="9"/>
      <c r="R23" s="9"/>
      <c r="S23" s="4">
        <v>44</v>
      </c>
    </row>
    <row r="24" spans="1:19" s="340" customFormat="1" ht="15.95" customHeight="1" x14ac:dyDescent="0.2">
      <c r="A24" s="77"/>
      <c r="B24" s="90" t="s">
        <v>401</v>
      </c>
      <c r="C24" s="102" t="s">
        <v>22</v>
      </c>
      <c r="D24" s="72" t="s">
        <v>23</v>
      </c>
      <c r="E24" s="4">
        <v>4</v>
      </c>
      <c r="F24" s="9"/>
      <c r="G24" s="9"/>
      <c r="H24" s="9"/>
      <c r="I24" s="9"/>
      <c r="J24" s="9"/>
      <c r="K24" s="9"/>
      <c r="M24" s="9"/>
      <c r="N24" s="9"/>
      <c r="O24" s="9"/>
      <c r="P24" s="9"/>
      <c r="Q24" s="9"/>
      <c r="R24" s="9"/>
      <c r="S24" s="4">
        <v>4</v>
      </c>
    </row>
    <row r="25" spans="1:19" s="340" customFormat="1" ht="15.95" customHeight="1" x14ac:dyDescent="0.2">
      <c r="A25" s="77"/>
      <c r="B25" s="90" t="s">
        <v>401</v>
      </c>
      <c r="C25" s="339" t="s">
        <v>25</v>
      </c>
      <c r="D25" s="72" t="s">
        <v>26</v>
      </c>
      <c r="E25" s="4">
        <v>6</v>
      </c>
      <c r="F25" s="9"/>
      <c r="G25" s="9"/>
      <c r="H25" s="9"/>
      <c r="I25" s="9"/>
      <c r="J25" s="9"/>
      <c r="K25" s="9"/>
      <c r="M25" s="9"/>
      <c r="N25" s="9"/>
      <c r="O25" s="9"/>
      <c r="P25" s="9"/>
      <c r="Q25" s="9"/>
      <c r="R25" s="9"/>
      <c r="S25" s="4">
        <v>6</v>
      </c>
    </row>
    <row r="26" spans="1:19" s="340" customFormat="1" ht="15.95" customHeight="1" x14ac:dyDescent="0.2">
      <c r="A26" s="77"/>
      <c r="B26" s="90" t="s">
        <v>401</v>
      </c>
      <c r="C26" s="339" t="s">
        <v>357</v>
      </c>
      <c r="D26" s="95" t="s">
        <v>27</v>
      </c>
      <c r="E26" s="4">
        <v>5</v>
      </c>
      <c r="F26" s="9"/>
      <c r="G26" s="9"/>
      <c r="H26" s="9"/>
      <c r="I26" s="9"/>
      <c r="J26" s="9"/>
      <c r="K26" s="9"/>
      <c r="M26" s="9"/>
      <c r="N26" s="9"/>
      <c r="O26" s="9"/>
      <c r="P26" s="9"/>
      <c r="Q26" s="9"/>
      <c r="R26" s="9"/>
      <c r="S26" s="4">
        <v>5</v>
      </c>
    </row>
    <row r="27" spans="1:19" s="340" customFormat="1" ht="15.95" customHeight="1" x14ac:dyDescent="0.2">
      <c r="A27" s="77"/>
      <c r="B27" s="90" t="s">
        <v>401</v>
      </c>
      <c r="C27" s="339" t="s">
        <v>28</v>
      </c>
      <c r="D27" s="72" t="s">
        <v>29</v>
      </c>
      <c r="E27" s="4">
        <v>27</v>
      </c>
      <c r="F27" s="9"/>
      <c r="G27" s="9"/>
      <c r="H27" s="9"/>
      <c r="I27" s="9"/>
      <c r="J27" s="9"/>
      <c r="K27" s="9"/>
      <c r="M27" s="9"/>
      <c r="N27" s="9"/>
      <c r="O27" s="9"/>
      <c r="P27" s="9"/>
      <c r="Q27" s="9"/>
      <c r="R27" s="9"/>
      <c r="S27" s="4">
        <v>27</v>
      </c>
    </row>
    <row r="28" spans="1:19" s="340" customFormat="1" ht="15.95" customHeight="1" x14ac:dyDescent="0.2">
      <c r="A28" s="77"/>
      <c r="B28" s="90" t="s">
        <v>401</v>
      </c>
      <c r="C28" s="102" t="s">
        <v>896</v>
      </c>
      <c r="D28" s="72" t="s">
        <v>142</v>
      </c>
      <c r="E28" s="4">
        <v>50</v>
      </c>
      <c r="F28" s="9"/>
      <c r="G28" s="9"/>
      <c r="H28" s="9"/>
      <c r="I28" s="9"/>
      <c r="J28" s="9"/>
      <c r="K28" s="9"/>
      <c r="M28" s="9"/>
      <c r="N28" s="9"/>
      <c r="O28" s="9"/>
      <c r="P28" s="9"/>
      <c r="Q28" s="9"/>
      <c r="R28" s="9"/>
      <c r="S28" s="4">
        <v>50</v>
      </c>
    </row>
    <row r="29" spans="1:19" s="340" customFormat="1" ht="15.95" customHeight="1" x14ac:dyDescent="0.2">
      <c r="A29" s="77"/>
      <c r="B29" s="90" t="s">
        <v>401</v>
      </c>
      <c r="C29" s="339" t="s">
        <v>363</v>
      </c>
      <c r="D29" s="95" t="s">
        <v>58</v>
      </c>
      <c r="E29" s="4">
        <v>7</v>
      </c>
      <c r="F29" s="9"/>
      <c r="G29" s="9"/>
      <c r="H29" s="9"/>
      <c r="I29" s="9"/>
      <c r="J29" s="9"/>
      <c r="K29" s="9"/>
      <c r="M29" s="9"/>
      <c r="N29" s="9"/>
      <c r="O29" s="9"/>
      <c r="P29" s="9"/>
      <c r="Q29" s="9"/>
      <c r="R29" s="9"/>
      <c r="S29" s="4">
        <v>7</v>
      </c>
    </row>
    <row r="30" spans="1:19" s="340" customFormat="1" ht="15.95" customHeight="1" x14ac:dyDescent="0.2">
      <c r="A30" s="77"/>
      <c r="B30" s="90" t="s">
        <v>401</v>
      </c>
      <c r="C30" s="339" t="s">
        <v>359</v>
      </c>
      <c r="D30" s="95" t="s">
        <v>35</v>
      </c>
      <c r="E30" s="4">
        <v>8</v>
      </c>
      <c r="F30" s="9"/>
      <c r="G30" s="9"/>
      <c r="H30" s="9"/>
      <c r="I30" s="9"/>
      <c r="J30" s="9"/>
      <c r="K30" s="9"/>
      <c r="M30" s="9"/>
      <c r="N30" s="9"/>
      <c r="O30" s="9"/>
      <c r="P30" s="9"/>
      <c r="Q30" s="9"/>
      <c r="R30" s="9"/>
      <c r="S30" s="4">
        <v>8</v>
      </c>
    </row>
    <row r="31" spans="1:19" s="340" customFormat="1" ht="15.95" customHeight="1" x14ac:dyDescent="0.2">
      <c r="A31" s="77"/>
      <c r="B31" s="90" t="s">
        <v>401</v>
      </c>
      <c r="C31" s="102" t="s">
        <v>341</v>
      </c>
      <c r="D31" s="72" t="s">
        <v>143</v>
      </c>
      <c r="E31" s="4">
        <v>9</v>
      </c>
      <c r="F31" s="9"/>
      <c r="G31" s="9"/>
      <c r="H31" s="9"/>
      <c r="I31" s="9"/>
      <c r="J31" s="9"/>
      <c r="K31" s="9"/>
      <c r="M31" s="9"/>
      <c r="N31" s="9"/>
      <c r="O31" s="9"/>
      <c r="P31" s="9"/>
      <c r="Q31" s="9"/>
      <c r="R31" s="9"/>
      <c r="S31" s="4">
        <v>9</v>
      </c>
    </row>
    <row r="32" spans="1:19" s="340" customFormat="1" ht="15.95" customHeight="1" x14ac:dyDescent="0.2">
      <c r="A32" s="77"/>
      <c r="B32" s="90" t="s">
        <v>401</v>
      </c>
      <c r="C32" s="339" t="s">
        <v>32</v>
      </c>
      <c r="D32" s="72" t="s">
        <v>33</v>
      </c>
      <c r="E32" s="4">
        <v>10</v>
      </c>
      <c r="F32" s="9"/>
      <c r="G32" s="9"/>
      <c r="H32" s="9"/>
      <c r="I32" s="9"/>
      <c r="J32" s="9"/>
      <c r="K32" s="9"/>
      <c r="M32" s="9"/>
      <c r="N32" s="9"/>
      <c r="O32" s="9"/>
      <c r="P32" s="9"/>
      <c r="Q32" s="9"/>
      <c r="R32" s="9"/>
      <c r="S32" s="4">
        <v>10</v>
      </c>
    </row>
    <row r="33" spans="1:19" s="340" customFormat="1" ht="15.95" customHeight="1" x14ac:dyDescent="0.2">
      <c r="A33" s="77"/>
      <c r="B33" s="90" t="s">
        <v>401</v>
      </c>
      <c r="C33" s="102" t="s">
        <v>340</v>
      </c>
      <c r="D33" s="72" t="s">
        <v>144</v>
      </c>
      <c r="E33" s="4">
        <v>228</v>
      </c>
      <c r="F33" s="9"/>
      <c r="G33" s="9"/>
      <c r="H33" s="9"/>
      <c r="I33" s="9"/>
      <c r="J33" s="9"/>
      <c r="K33" s="9"/>
      <c r="M33" s="9"/>
      <c r="N33" s="9"/>
      <c r="O33" s="9"/>
      <c r="P33" s="9"/>
      <c r="Q33" s="9"/>
      <c r="R33" s="9"/>
      <c r="S33" s="4">
        <v>228</v>
      </c>
    </row>
    <row r="34" spans="1:19" s="340" customFormat="1" ht="15.95" customHeight="1" x14ac:dyDescent="0.2">
      <c r="A34" s="77"/>
      <c r="B34" s="90" t="s">
        <v>401</v>
      </c>
      <c r="C34" s="102" t="s">
        <v>428</v>
      </c>
      <c r="D34" s="72" t="s">
        <v>145</v>
      </c>
      <c r="E34" s="4">
        <v>34</v>
      </c>
      <c r="F34" s="9"/>
      <c r="G34" s="9"/>
      <c r="H34" s="9"/>
      <c r="I34" s="9"/>
      <c r="J34" s="9"/>
      <c r="K34" s="9"/>
      <c r="M34" s="9"/>
      <c r="N34" s="9"/>
      <c r="O34" s="9"/>
      <c r="P34" s="9"/>
      <c r="Q34" s="9"/>
      <c r="R34" s="9"/>
      <c r="S34" s="4">
        <v>34</v>
      </c>
    </row>
    <row r="35" spans="1:19" s="340" customFormat="1" ht="15.95" customHeight="1" x14ac:dyDescent="0.2">
      <c r="A35" s="77"/>
      <c r="B35" s="90" t="s">
        <v>401</v>
      </c>
      <c r="C35" s="102" t="s">
        <v>342</v>
      </c>
      <c r="D35" s="72" t="s">
        <v>146</v>
      </c>
      <c r="E35" s="4">
        <v>230</v>
      </c>
      <c r="F35" s="9"/>
      <c r="G35" s="9"/>
      <c r="H35" s="9"/>
      <c r="I35" s="9"/>
      <c r="J35" s="9"/>
      <c r="K35" s="9"/>
      <c r="M35" s="9"/>
      <c r="N35" s="9"/>
      <c r="O35" s="9"/>
      <c r="P35" s="9"/>
      <c r="Q35" s="9"/>
      <c r="R35" s="9"/>
      <c r="S35" s="4">
        <v>230</v>
      </c>
    </row>
    <row r="36" spans="1:19" ht="15.95" customHeight="1" x14ac:dyDescent="0.2">
      <c r="A36" s="77"/>
      <c r="B36" s="90" t="s">
        <v>401</v>
      </c>
      <c r="C36" s="100" t="s">
        <v>30</v>
      </c>
      <c r="D36" s="72" t="s">
        <v>31</v>
      </c>
      <c r="E36" s="4">
        <v>11</v>
      </c>
      <c r="F36" s="9"/>
      <c r="G36" s="9"/>
      <c r="H36" s="9"/>
      <c r="I36" s="9"/>
      <c r="J36" s="9"/>
      <c r="K36" s="9"/>
      <c r="M36" s="9"/>
      <c r="N36" s="9"/>
      <c r="O36" s="9"/>
      <c r="P36" s="9"/>
      <c r="Q36" s="9"/>
      <c r="R36" s="9"/>
      <c r="S36" s="4">
        <v>11</v>
      </c>
    </row>
    <row r="37" spans="1:19" ht="15.95" customHeight="1" x14ac:dyDescent="0.2">
      <c r="A37" s="77"/>
      <c r="B37" s="90" t="s">
        <v>401</v>
      </c>
      <c r="C37" s="100" t="s">
        <v>62</v>
      </c>
      <c r="D37" s="72" t="s">
        <v>63</v>
      </c>
      <c r="E37" s="4">
        <v>12</v>
      </c>
      <c r="F37" s="9"/>
      <c r="G37" s="9"/>
      <c r="H37" s="9"/>
      <c r="I37" s="9"/>
      <c r="J37" s="9"/>
      <c r="K37" s="9"/>
      <c r="M37" s="9"/>
      <c r="N37" s="9"/>
      <c r="O37" s="9"/>
      <c r="P37" s="9"/>
      <c r="Q37" s="9"/>
      <c r="R37" s="9"/>
      <c r="S37" s="4">
        <v>12</v>
      </c>
    </row>
    <row r="38" spans="1:19" ht="15.95" customHeight="1" x14ac:dyDescent="0.2">
      <c r="A38" s="77"/>
      <c r="B38" s="90" t="s">
        <v>401</v>
      </c>
      <c r="C38" s="100" t="s">
        <v>360</v>
      </c>
      <c r="D38" s="95" t="s">
        <v>36</v>
      </c>
      <c r="E38" s="4">
        <v>13</v>
      </c>
      <c r="F38" s="9"/>
      <c r="G38" s="9"/>
      <c r="H38" s="9"/>
      <c r="I38" s="9"/>
      <c r="J38" s="9"/>
      <c r="K38" s="9"/>
      <c r="M38" s="9"/>
      <c r="N38" s="9"/>
      <c r="O38" s="9"/>
      <c r="P38" s="9"/>
      <c r="Q38" s="9"/>
      <c r="R38" s="9"/>
      <c r="S38" s="4">
        <v>13</v>
      </c>
    </row>
    <row r="39" spans="1:19" ht="15.95" customHeight="1" x14ac:dyDescent="0.2">
      <c r="A39" s="77"/>
      <c r="B39" s="90" t="s">
        <v>401</v>
      </c>
      <c r="C39" s="99" t="s">
        <v>343</v>
      </c>
      <c r="D39" s="72" t="s">
        <v>147</v>
      </c>
      <c r="E39" s="4">
        <v>229</v>
      </c>
      <c r="F39" s="9"/>
      <c r="G39" s="9"/>
      <c r="H39" s="9"/>
      <c r="I39" s="9"/>
      <c r="J39" s="9"/>
      <c r="K39" s="9"/>
      <c r="M39" s="9"/>
      <c r="N39" s="9"/>
      <c r="O39" s="9"/>
      <c r="P39" s="9"/>
      <c r="Q39" s="9"/>
      <c r="R39" s="9"/>
      <c r="S39" s="4">
        <v>229</v>
      </c>
    </row>
    <row r="40" spans="1:19" ht="15.95" customHeight="1" x14ac:dyDescent="0.2">
      <c r="A40" s="77"/>
      <c r="B40" s="90" t="s">
        <v>401</v>
      </c>
      <c r="C40" s="100" t="s">
        <v>65</v>
      </c>
      <c r="D40" s="72" t="s">
        <v>66</v>
      </c>
      <c r="E40" s="4">
        <v>45</v>
      </c>
      <c r="F40" s="9"/>
      <c r="G40" s="9"/>
      <c r="H40" s="9"/>
      <c r="I40" s="9"/>
      <c r="J40" s="9"/>
      <c r="K40" s="9"/>
      <c r="M40" s="9"/>
      <c r="N40" s="9"/>
      <c r="O40" s="9"/>
      <c r="P40" s="9"/>
      <c r="Q40" s="9"/>
      <c r="R40" s="9"/>
      <c r="S40" s="4">
        <v>45</v>
      </c>
    </row>
    <row r="41" spans="1:19" ht="15.95" customHeight="1" x14ac:dyDescent="0.2">
      <c r="A41" s="77"/>
      <c r="B41" s="90" t="s">
        <v>401</v>
      </c>
      <c r="C41" s="100" t="s">
        <v>38</v>
      </c>
      <c r="D41" s="72" t="s">
        <v>39</v>
      </c>
      <c r="E41" s="4">
        <v>28</v>
      </c>
      <c r="F41" s="9"/>
      <c r="G41" s="9"/>
      <c r="H41" s="9"/>
      <c r="I41" s="9"/>
      <c r="J41" s="9"/>
      <c r="K41" s="9"/>
      <c r="M41" s="9"/>
      <c r="N41" s="9"/>
      <c r="O41" s="9"/>
      <c r="P41" s="9"/>
      <c r="Q41" s="9"/>
      <c r="R41" s="9"/>
      <c r="S41" s="4">
        <v>28</v>
      </c>
    </row>
    <row r="42" spans="1:19" ht="15.95" customHeight="1" x14ac:dyDescent="0.2">
      <c r="A42" s="77"/>
      <c r="B42" s="90" t="s">
        <v>401</v>
      </c>
      <c r="C42" s="100" t="s">
        <v>40</v>
      </c>
      <c r="D42" s="72" t="s">
        <v>41</v>
      </c>
      <c r="E42" s="4">
        <v>29</v>
      </c>
      <c r="F42" s="9"/>
      <c r="G42" s="9"/>
      <c r="H42" s="9"/>
      <c r="I42" s="9"/>
      <c r="J42" s="9"/>
      <c r="K42" s="9"/>
      <c r="M42" s="9"/>
      <c r="N42" s="9"/>
      <c r="O42" s="9"/>
      <c r="P42" s="9"/>
      <c r="Q42" s="9"/>
      <c r="R42" s="9"/>
      <c r="S42" s="4">
        <v>29</v>
      </c>
    </row>
    <row r="43" spans="1:19" ht="15.95" customHeight="1" x14ac:dyDescent="0.2">
      <c r="A43" s="77"/>
      <c r="B43" s="90" t="s">
        <v>401</v>
      </c>
      <c r="C43" s="100" t="s">
        <v>42</v>
      </c>
      <c r="D43" s="72" t="s">
        <v>43</v>
      </c>
      <c r="E43" s="4">
        <v>15</v>
      </c>
      <c r="F43" s="9"/>
      <c r="G43" s="9"/>
      <c r="H43" s="9"/>
      <c r="I43" s="9"/>
      <c r="J43" s="9"/>
      <c r="K43" s="9"/>
      <c r="M43" s="9"/>
      <c r="N43" s="9"/>
      <c r="O43" s="9"/>
      <c r="P43" s="9"/>
      <c r="Q43" s="9"/>
      <c r="R43" s="9"/>
      <c r="S43" s="4">
        <v>15</v>
      </c>
    </row>
    <row r="44" spans="1:19" ht="15.95" customHeight="1" x14ac:dyDescent="0.2">
      <c r="A44" s="77"/>
      <c r="B44" s="90" t="s">
        <v>401</v>
      </c>
      <c r="C44" s="100" t="s">
        <v>361</v>
      </c>
      <c r="D44" s="95" t="s">
        <v>46</v>
      </c>
      <c r="E44" s="4">
        <v>16</v>
      </c>
      <c r="F44" s="9"/>
      <c r="G44" s="9"/>
      <c r="H44" s="9"/>
      <c r="I44" s="9"/>
      <c r="J44" s="9"/>
      <c r="K44" s="9"/>
      <c r="M44" s="9"/>
      <c r="N44" s="9"/>
      <c r="O44" s="9"/>
      <c r="P44" s="9"/>
      <c r="Q44" s="9"/>
      <c r="R44" s="9"/>
      <c r="S44" s="4">
        <v>16</v>
      </c>
    </row>
    <row r="45" spans="1:19" ht="15.95" customHeight="1" x14ac:dyDescent="0.2">
      <c r="A45" s="77"/>
      <c r="B45" s="90" t="s">
        <v>401</v>
      </c>
      <c r="C45" s="99" t="s">
        <v>1210</v>
      </c>
      <c r="D45" s="72" t="s">
        <v>148</v>
      </c>
      <c r="E45" s="4">
        <v>47</v>
      </c>
      <c r="F45" s="9"/>
      <c r="G45" s="9"/>
      <c r="H45" s="9"/>
      <c r="I45" s="9"/>
      <c r="J45" s="9"/>
      <c r="K45" s="9"/>
      <c r="M45" s="9"/>
      <c r="N45" s="9"/>
      <c r="O45" s="9"/>
      <c r="P45" s="9"/>
      <c r="Q45" s="9"/>
      <c r="R45" s="9"/>
      <c r="S45" s="4">
        <v>47</v>
      </c>
    </row>
    <row r="46" spans="1:19" ht="15.95" customHeight="1" x14ac:dyDescent="0.2">
      <c r="A46" s="77"/>
      <c r="B46" s="90" t="s">
        <v>401</v>
      </c>
      <c r="C46" s="99" t="s">
        <v>429</v>
      </c>
      <c r="D46" s="72" t="s">
        <v>149</v>
      </c>
      <c r="E46" s="4">
        <v>41</v>
      </c>
      <c r="F46" s="9"/>
      <c r="G46" s="9"/>
      <c r="H46" s="9"/>
      <c r="I46" s="9"/>
      <c r="J46" s="9"/>
      <c r="K46" s="9"/>
      <c r="M46" s="9"/>
      <c r="N46" s="9"/>
      <c r="O46" s="9"/>
      <c r="P46" s="9"/>
      <c r="Q46" s="9"/>
      <c r="R46" s="9"/>
      <c r="S46" s="4">
        <v>41</v>
      </c>
    </row>
    <row r="47" spans="1:19" ht="15.95" customHeight="1" x14ac:dyDescent="0.2">
      <c r="A47" s="77"/>
      <c r="B47" s="90" t="s">
        <v>401</v>
      </c>
      <c r="C47" s="99" t="s">
        <v>430</v>
      </c>
      <c r="D47" s="72" t="s">
        <v>150</v>
      </c>
      <c r="E47" s="4">
        <v>236</v>
      </c>
      <c r="F47" s="9"/>
      <c r="G47" s="9"/>
      <c r="H47" s="9"/>
      <c r="I47" s="9"/>
      <c r="J47" s="9"/>
      <c r="K47" s="9"/>
      <c r="M47" s="9"/>
      <c r="N47" s="9"/>
      <c r="O47" s="9"/>
      <c r="P47" s="9"/>
      <c r="Q47" s="9"/>
      <c r="R47" s="9"/>
      <c r="S47" s="4">
        <v>236</v>
      </c>
    </row>
    <row r="48" spans="1:19" ht="15.95" customHeight="1" x14ac:dyDescent="0.2">
      <c r="A48" s="77"/>
      <c r="B48" s="90" t="s">
        <v>401</v>
      </c>
      <c r="C48" s="100" t="s">
        <v>47</v>
      </c>
      <c r="D48" s="72" t="s">
        <v>48</v>
      </c>
      <c r="E48" s="4">
        <v>18</v>
      </c>
      <c r="F48" s="9"/>
      <c r="G48" s="9"/>
      <c r="H48" s="9"/>
      <c r="I48" s="9"/>
      <c r="J48" s="9"/>
      <c r="K48" s="9"/>
      <c r="M48" s="9"/>
      <c r="N48" s="9"/>
      <c r="O48" s="9"/>
      <c r="P48" s="9"/>
      <c r="Q48" s="9"/>
      <c r="R48" s="9"/>
      <c r="S48" s="4">
        <v>18</v>
      </c>
    </row>
    <row r="49" spans="1:19" ht="15.95" customHeight="1" x14ac:dyDescent="0.2">
      <c r="A49" s="77"/>
      <c r="B49" s="90" t="s">
        <v>401</v>
      </c>
      <c r="C49" s="100" t="s">
        <v>364</v>
      </c>
      <c r="D49" s="95" t="s">
        <v>64</v>
      </c>
      <c r="E49" s="4">
        <v>19</v>
      </c>
      <c r="F49" s="9"/>
      <c r="G49" s="9"/>
      <c r="H49" s="9"/>
      <c r="I49" s="9"/>
      <c r="J49" s="9"/>
      <c r="K49" s="9"/>
      <c r="M49" s="9"/>
      <c r="N49" s="9"/>
      <c r="O49" s="9"/>
      <c r="P49" s="9"/>
      <c r="Q49" s="9"/>
      <c r="R49" s="9"/>
      <c r="S49" s="4">
        <v>19</v>
      </c>
    </row>
    <row r="50" spans="1:19" ht="15.95" customHeight="1" x14ac:dyDescent="0.2">
      <c r="A50" s="77"/>
      <c r="B50" s="90" t="s">
        <v>401</v>
      </c>
      <c r="C50" s="100" t="s">
        <v>49</v>
      </c>
      <c r="D50" s="72" t="s">
        <v>50</v>
      </c>
      <c r="E50" s="4">
        <v>20</v>
      </c>
      <c r="F50" s="9"/>
      <c r="G50" s="9"/>
      <c r="H50" s="9"/>
      <c r="I50" s="9"/>
      <c r="J50" s="9"/>
      <c r="K50" s="9"/>
      <c r="M50" s="9"/>
      <c r="N50" s="9"/>
      <c r="O50" s="9"/>
      <c r="P50" s="9"/>
      <c r="Q50" s="9"/>
      <c r="R50" s="9"/>
      <c r="S50" s="4">
        <v>20</v>
      </c>
    </row>
    <row r="51" spans="1:19" ht="15.95" customHeight="1" x14ac:dyDescent="0.2">
      <c r="A51" s="77"/>
      <c r="B51" s="90" t="s">
        <v>401</v>
      </c>
      <c r="C51" s="100" t="s">
        <v>51</v>
      </c>
      <c r="D51" s="72" t="s">
        <v>52</v>
      </c>
      <c r="E51" s="4">
        <v>21</v>
      </c>
      <c r="F51" s="9"/>
      <c r="G51" s="9"/>
      <c r="H51" s="9"/>
      <c r="I51" s="9"/>
      <c r="J51" s="9"/>
      <c r="K51" s="9"/>
      <c r="M51" s="9"/>
      <c r="N51" s="9"/>
      <c r="O51" s="9"/>
      <c r="P51" s="9"/>
      <c r="Q51" s="9"/>
      <c r="R51" s="9"/>
      <c r="S51" s="4">
        <v>21</v>
      </c>
    </row>
    <row r="52" spans="1:19" ht="15.95" customHeight="1" x14ac:dyDescent="0.2">
      <c r="A52" s="77"/>
      <c r="B52" s="90" t="s">
        <v>401</v>
      </c>
      <c r="C52" s="100" t="s">
        <v>362</v>
      </c>
      <c r="D52" s="95" t="s">
        <v>53</v>
      </c>
      <c r="E52" s="4">
        <v>22</v>
      </c>
      <c r="F52" s="9"/>
      <c r="G52" s="9"/>
      <c r="H52" s="9"/>
      <c r="I52" s="9"/>
      <c r="J52" s="9"/>
      <c r="K52" s="9"/>
      <c r="M52" s="9"/>
      <c r="N52" s="9"/>
      <c r="O52" s="9"/>
      <c r="P52" s="9"/>
      <c r="Q52" s="9"/>
      <c r="R52" s="9"/>
      <c r="S52" s="4">
        <v>22</v>
      </c>
    </row>
    <row r="53" spans="1:19" ht="15.95" customHeight="1" x14ac:dyDescent="0.2">
      <c r="A53" s="77"/>
      <c r="B53" s="90" t="s">
        <v>401</v>
      </c>
      <c r="C53" s="100" t="s">
        <v>54</v>
      </c>
      <c r="D53" s="72" t="s">
        <v>55</v>
      </c>
      <c r="E53" s="4">
        <v>23</v>
      </c>
      <c r="F53" s="9"/>
      <c r="G53" s="9"/>
      <c r="H53" s="9"/>
      <c r="I53" s="9"/>
      <c r="J53" s="9"/>
      <c r="K53" s="9"/>
      <c r="M53" s="9"/>
      <c r="N53" s="9"/>
      <c r="O53" s="9"/>
      <c r="P53" s="9"/>
      <c r="Q53" s="9"/>
      <c r="R53" s="9"/>
      <c r="S53" s="4">
        <v>23</v>
      </c>
    </row>
    <row r="54" spans="1:19" ht="15.95" customHeight="1" x14ac:dyDescent="0.2">
      <c r="A54" s="77"/>
      <c r="B54" s="90" t="s">
        <v>401</v>
      </c>
      <c r="C54" s="100" t="s">
        <v>1211</v>
      </c>
      <c r="D54" s="72" t="s">
        <v>67</v>
      </c>
      <c r="E54" s="4">
        <v>42</v>
      </c>
      <c r="F54" s="9"/>
      <c r="G54" s="9"/>
      <c r="H54" s="9"/>
      <c r="I54" s="9"/>
      <c r="J54" s="9"/>
      <c r="K54" s="9"/>
      <c r="M54" s="9"/>
      <c r="N54" s="9"/>
      <c r="O54" s="9"/>
      <c r="P54" s="9"/>
      <c r="Q54" s="9"/>
      <c r="R54" s="9"/>
      <c r="S54" s="4">
        <v>42</v>
      </c>
    </row>
    <row r="55" spans="1:19" ht="15.95" customHeight="1" x14ac:dyDescent="0.2">
      <c r="A55" s="77"/>
      <c r="B55" s="90" t="s">
        <v>401</v>
      </c>
      <c r="C55" s="99" t="s">
        <v>432</v>
      </c>
      <c r="D55" s="72" t="s">
        <v>152</v>
      </c>
      <c r="E55" s="4">
        <v>24</v>
      </c>
      <c r="F55" s="9"/>
      <c r="G55" s="9"/>
      <c r="H55" s="9"/>
      <c r="I55" s="9"/>
      <c r="J55" s="9"/>
      <c r="K55" s="9"/>
      <c r="M55" s="9"/>
      <c r="N55" s="9"/>
      <c r="O55" s="9"/>
      <c r="P55" s="9"/>
      <c r="Q55" s="9"/>
      <c r="R55" s="9"/>
      <c r="S55" s="4">
        <v>24</v>
      </c>
    </row>
    <row r="56" spans="1:19" ht="15.95" customHeight="1" x14ac:dyDescent="0.2">
      <c r="A56" s="77"/>
      <c r="B56" s="90" t="s">
        <v>401</v>
      </c>
      <c r="C56" s="100" t="s">
        <v>59</v>
      </c>
      <c r="D56" s="72" t="s">
        <v>60</v>
      </c>
      <c r="E56" s="4">
        <v>25</v>
      </c>
      <c r="F56" s="9"/>
      <c r="G56" s="9"/>
      <c r="H56" s="9"/>
      <c r="I56" s="9"/>
      <c r="J56" s="9"/>
      <c r="K56" s="9"/>
      <c r="M56" s="9"/>
      <c r="N56" s="9"/>
      <c r="O56" s="9"/>
      <c r="P56" s="9"/>
      <c r="Q56" s="9"/>
      <c r="R56" s="9"/>
      <c r="S56" s="4">
        <v>25</v>
      </c>
    </row>
    <row r="57" spans="1:19" ht="15.95" customHeight="1" x14ac:dyDescent="0.2">
      <c r="A57" s="77"/>
      <c r="B57" s="90" t="s">
        <v>401</v>
      </c>
      <c r="C57" s="99" t="s">
        <v>431</v>
      </c>
      <c r="D57" s="72" t="s">
        <v>151</v>
      </c>
      <c r="E57" s="4">
        <v>48</v>
      </c>
      <c r="F57" s="9"/>
      <c r="G57" s="9"/>
      <c r="H57" s="9"/>
      <c r="I57" s="9"/>
      <c r="J57" s="9"/>
      <c r="K57" s="9"/>
      <c r="M57" s="9"/>
      <c r="N57" s="9"/>
      <c r="O57" s="9"/>
      <c r="P57" s="9"/>
      <c r="Q57" s="9"/>
      <c r="R57" s="9"/>
      <c r="S57" s="4">
        <v>48</v>
      </c>
    </row>
    <row r="58" spans="1:19" ht="15.95" customHeight="1" x14ac:dyDescent="0.2">
      <c r="A58" s="77"/>
      <c r="B58" s="90" t="s">
        <v>401</v>
      </c>
      <c r="C58" s="100" t="s">
        <v>916</v>
      </c>
      <c r="D58" s="72" t="s">
        <v>57</v>
      </c>
      <c r="E58" s="4">
        <v>49</v>
      </c>
      <c r="F58" s="9"/>
      <c r="G58" s="9"/>
      <c r="H58" s="9"/>
      <c r="I58" s="9"/>
      <c r="J58" s="9"/>
      <c r="K58" s="9"/>
      <c r="M58" s="9"/>
      <c r="N58" s="9"/>
      <c r="O58" s="9"/>
      <c r="P58" s="9"/>
      <c r="Q58" s="9"/>
      <c r="R58" s="9"/>
      <c r="S58" s="4">
        <v>49</v>
      </c>
    </row>
    <row r="59" spans="1:19" ht="15.95" customHeight="1" x14ac:dyDescent="0.2">
      <c r="A59" s="77"/>
      <c r="B59" s="90" t="s">
        <v>401</v>
      </c>
      <c r="C59" s="100" t="s">
        <v>391</v>
      </c>
      <c r="D59" s="72" t="s">
        <v>56</v>
      </c>
      <c r="E59" s="4">
        <v>46</v>
      </c>
      <c r="F59" s="9"/>
      <c r="G59" s="9"/>
      <c r="H59" s="9"/>
      <c r="I59" s="9"/>
      <c r="J59" s="9"/>
      <c r="K59" s="9"/>
      <c r="M59" s="9"/>
      <c r="N59" s="9"/>
      <c r="O59" s="9"/>
      <c r="P59" s="9"/>
      <c r="Q59" s="9"/>
      <c r="R59" s="9"/>
      <c r="S59" s="4">
        <v>46</v>
      </c>
    </row>
    <row r="60" spans="1:19" ht="15.95" customHeight="1" x14ac:dyDescent="0.2">
      <c r="A60" s="77"/>
      <c r="B60" s="90" t="s">
        <v>401</v>
      </c>
      <c r="C60" s="100" t="s">
        <v>358</v>
      </c>
      <c r="D60" s="95" t="s">
        <v>34</v>
      </c>
      <c r="E60" s="4">
        <v>30</v>
      </c>
      <c r="F60" s="9"/>
      <c r="G60" s="9"/>
      <c r="H60" s="9"/>
      <c r="I60" s="9"/>
      <c r="J60" s="9"/>
      <c r="K60" s="9"/>
      <c r="M60" s="9"/>
      <c r="N60" s="9"/>
      <c r="O60" s="9"/>
      <c r="P60" s="9"/>
      <c r="Q60" s="9"/>
      <c r="R60" s="9"/>
      <c r="S60" s="4">
        <v>30</v>
      </c>
    </row>
    <row r="61" spans="1:19" ht="15.95" customHeight="1" x14ac:dyDescent="0.2">
      <c r="A61" s="77"/>
      <c r="B61" s="90" t="s">
        <v>401</v>
      </c>
      <c r="C61" s="100" t="s">
        <v>1212</v>
      </c>
      <c r="D61" s="72" t="s">
        <v>24</v>
      </c>
      <c r="E61" s="4">
        <v>31</v>
      </c>
      <c r="F61" s="9"/>
      <c r="G61" s="9"/>
      <c r="H61" s="9"/>
      <c r="I61" s="9"/>
      <c r="J61" s="9"/>
      <c r="K61" s="9"/>
      <c r="M61" s="9"/>
      <c r="N61" s="9"/>
      <c r="O61" s="9"/>
      <c r="P61" s="9"/>
      <c r="Q61" s="9"/>
      <c r="R61" s="9"/>
      <c r="S61" s="4">
        <v>31</v>
      </c>
    </row>
    <row r="62" spans="1:19" ht="15.95" customHeight="1" x14ac:dyDescent="0.2">
      <c r="A62" s="77"/>
      <c r="B62" s="90" t="s">
        <v>401</v>
      </c>
      <c r="C62" s="100" t="s">
        <v>68</v>
      </c>
      <c r="D62" s="72" t="s">
        <v>69</v>
      </c>
      <c r="E62" s="4">
        <v>32</v>
      </c>
      <c r="F62" s="9"/>
      <c r="G62" s="9"/>
      <c r="H62" s="9"/>
      <c r="I62" s="9"/>
      <c r="J62" s="9"/>
      <c r="K62" s="9"/>
      <c r="M62" s="9"/>
      <c r="N62" s="9"/>
      <c r="O62" s="9"/>
      <c r="P62" s="9"/>
      <c r="Q62" s="9"/>
      <c r="R62" s="9"/>
      <c r="S62" s="4">
        <v>32</v>
      </c>
    </row>
    <row r="63" spans="1:19" ht="15.95" customHeight="1" x14ac:dyDescent="0.2">
      <c r="A63" s="77"/>
      <c r="B63" s="90" t="s">
        <v>401</v>
      </c>
      <c r="C63" s="99" t="s">
        <v>433</v>
      </c>
      <c r="D63" s="72" t="s">
        <v>153</v>
      </c>
      <c r="E63" s="4">
        <v>43</v>
      </c>
      <c r="F63" s="63"/>
      <c r="G63" s="63"/>
      <c r="H63" s="63"/>
      <c r="I63" s="63"/>
      <c r="J63" s="63"/>
      <c r="K63" s="63"/>
      <c r="M63" s="63"/>
      <c r="N63" s="63"/>
      <c r="O63" s="63"/>
      <c r="P63" s="63"/>
      <c r="Q63" s="63"/>
      <c r="R63" s="63"/>
      <c r="S63" s="4">
        <v>43</v>
      </c>
    </row>
    <row r="64" spans="1:19" ht="15.95" customHeight="1" x14ac:dyDescent="0.2">
      <c r="A64" s="77"/>
      <c r="B64" s="90" t="s">
        <v>401</v>
      </c>
      <c r="C64" s="100" t="s">
        <v>44</v>
      </c>
      <c r="D64" s="72" t="s">
        <v>45</v>
      </c>
      <c r="E64" s="4">
        <v>33</v>
      </c>
      <c r="F64" s="63"/>
      <c r="G64" s="63"/>
      <c r="H64" s="63"/>
      <c r="I64" s="63"/>
      <c r="J64" s="63"/>
      <c r="K64" s="63"/>
      <c r="M64" s="63"/>
      <c r="N64" s="63"/>
      <c r="O64" s="63"/>
      <c r="P64" s="63"/>
      <c r="Q64" s="63"/>
      <c r="R64" s="63"/>
      <c r="S64" s="4">
        <v>33</v>
      </c>
    </row>
    <row r="65" spans="1:19" ht="15.95" customHeight="1" x14ac:dyDescent="0.2">
      <c r="A65" s="77"/>
      <c r="B65" s="90" t="s">
        <v>401</v>
      </c>
      <c r="C65" s="100" t="s">
        <v>917</v>
      </c>
      <c r="D65" s="95" t="s">
        <v>61</v>
      </c>
      <c r="E65" s="4">
        <v>35</v>
      </c>
      <c r="F65" s="9"/>
      <c r="G65" s="9"/>
      <c r="H65" s="9"/>
      <c r="I65" s="9"/>
      <c r="J65" s="9"/>
      <c r="K65" s="9"/>
      <c r="M65" s="9"/>
      <c r="N65" s="9"/>
      <c r="O65" s="9"/>
      <c r="P65" s="9"/>
      <c r="Q65" s="9"/>
      <c r="R65" s="9"/>
      <c r="S65" s="4">
        <v>35</v>
      </c>
    </row>
    <row r="66" spans="1:19" ht="15.95" customHeight="1" x14ac:dyDescent="0.2">
      <c r="A66" s="77"/>
      <c r="B66" s="90" t="s">
        <v>401</v>
      </c>
      <c r="C66" s="100" t="s">
        <v>918</v>
      </c>
      <c r="D66" s="72" t="s">
        <v>37</v>
      </c>
      <c r="E66" s="4">
        <v>36</v>
      </c>
      <c r="F66" s="9"/>
      <c r="G66" s="9"/>
      <c r="H66" s="9"/>
      <c r="I66" s="9"/>
      <c r="J66" s="9"/>
      <c r="K66" s="9"/>
      <c r="M66" s="9"/>
      <c r="N66" s="9"/>
      <c r="O66" s="9"/>
      <c r="P66" s="9"/>
      <c r="Q66" s="9"/>
      <c r="R66" s="9"/>
      <c r="S66" s="4">
        <v>36</v>
      </c>
    </row>
    <row r="67" spans="1:19" ht="35.1" customHeight="1" thickBot="1" x14ac:dyDescent="0.25">
      <c r="A67" s="77"/>
      <c r="B67" s="107" t="s">
        <v>415</v>
      </c>
      <c r="C67" s="108"/>
      <c r="D67" s="109" t="s">
        <v>84</v>
      </c>
      <c r="E67" s="8"/>
      <c r="F67" s="315">
        <f t="shared" ref="F67:K67" si="2">SUM(F68,F74)</f>
        <v>0</v>
      </c>
      <c r="G67" s="315">
        <f t="shared" si="2"/>
        <v>0</v>
      </c>
      <c r="H67" s="315">
        <f t="shared" si="2"/>
        <v>0</v>
      </c>
      <c r="I67" s="315">
        <f t="shared" si="2"/>
        <v>0</v>
      </c>
      <c r="J67" s="315">
        <f t="shared" si="2"/>
        <v>0</v>
      </c>
      <c r="K67" s="315">
        <f t="shared" si="2"/>
        <v>0</v>
      </c>
      <c r="M67" s="315">
        <f t="shared" ref="M67:R67" si="3">SUM(M68,M74)</f>
        <v>0</v>
      </c>
      <c r="N67" s="315">
        <f t="shared" si="3"/>
        <v>0</v>
      </c>
      <c r="O67" s="315">
        <f t="shared" si="3"/>
        <v>0</v>
      </c>
      <c r="P67" s="315">
        <f t="shared" si="3"/>
        <v>0</v>
      </c>
      <c r="Q67" s="315">
        <f t="shared" si="3"/>
        <v>0</v>
      </c>
      <c r="R67" s="315">
        <f t="shared" si="3"/>
        <v>0</v>
      </c>
      <c r="S67" s="8"/>
    </row>
    <row r="68" spans="1:19" ht="35.1" customHeight="1" thickTop="1" thickBot="1" x14ac:dyDescent="0.25">
      <c r="A68" s="77"/>
      <c r="B68" s="110" t="s">
        <v>395</v>
      </c>
      <c r="C68" s="111"/>
      <c r="D68" s="112" t="s">
        <v>1057</v>
      </c>
      <c r="E68" s="4"/>
      <c r="F68" s="315">
        <f t="shared" ref="F68:K68" si="4">SUM(F69:F73)</f>
        <v>0</v>
      </c>
      <c r="G68" s="315">
        <f t="shared" si="4"/>
        <v>0</v>
      </c>
      <c r="H68" s="315">
        <f t="shared" si="4"/>
        <v>0</v>
      </c>
      <c r="I68" s="315">
        <f t="shared" si="4"/>
        <v>0</v>
      </c>
      <c r="J68" s="315">
        <f t="shared" si="4"/>
        <v>0</v>
      </c>
      <c r="K68" s="315">
        <f t="shared" si="4"/>
        <v>0</v>
      </c>
      <c r="M68" s="315">
        <f t="shared" ref="M68:R68" si="5">SUM(M69:M73)</f>
        <v>0</v>
      </c>
      <c r="N68" s="315">
        <f t="shared" si="5"/>
        <v>0</v>
      </c>
      <c r="O68" s="315">
        <f t="shared" si="5"/>
        <v>0</v>
      </c>
      <c r="P68" s="315">
        <f t="shared" si="5"/>
        <v>0</v>
      </c>
      <c r="Q68" s="315">
        <f t="shared" si="5"/>
        <v>0</v>
      </c>
      <c r="R68" s="315">
        <f t="shared" si="5"/>
        <v>0</v>
      </c>
      <c r="S68" s="4"/>
    </row>
    <row r="69" spans="1:19" ht="15.95" customHeight="1" thickTop="1" x14ac:dyDescent="0.2">
      <c r="A69" s="77"/>
      <c r="B69" s="90" t="s">
        <v>395</v>
      </c>
      <c r="C69" s="102" t="s">
        <v>70</v>
      </c>
      <c r="D69" s="72" t="s">
        <v>71</v>
      </c>
      <c r="E69" s="4">
        <v>103</v>
      </c>
      <c r="F69" s="9"/>
      <c r="G69" s="9"/>
      <c r="H69" s="9"/>
      <c r="I69" s="9"/>
      <c r="J69" s="9"/>
      <c r="K69" s="9"/>
      <c r="M69" s="9"/>
      <c r="N69" s="9"/>
      <c r="O69" s="9"/>
      <c r="P69" s="9"/>
      <c r="Q69" s="9"/>
      <c r="R69" s="9"/>
      <c r="S69" s="4">
        <v>103</v>
      </c>
    </row>
    <row r="70" spans="1:19" s="340" customFormat="1" ht="15.95" customHeight="1" x14ac:dyDescent="0.2">
      <c r="A70" s="77"/>
      <c r="B70" s="90" t="s">
        <v>395</v>
      </c>
      <c r="C70" s="102" t="s">
        <v>434</v>
      </c>
      <c r="D70" s="72" t="s">
        <v>154</v>
      </c>
      <c r="E70" s="4">
        <v>104</v>
      </c>
      <c r="F70" s="9"/>
      <c r="G70" s="9"/>
      <c r="H70" s="9"/>
      <c r="I70" s="9"/>
      <c r="J70" s="9"/>
      <c r="K70" s="9"/>
      <c r="M70" s="9"/>
      <c r="N70" s="9"/>
      <c r="O70" s="9"/>
      <c r="P70" s="9"/>
      <c r="Q70" s="9"/>
      <c r="R70" s="9"/>
      <c r="S70" s="4">
        <v>104</v>
      </c>
    </row>
    <row r="71" spans="1:19" s="340" customFormat="1" ht="15.95" customHeight="1" x14ac:dyDescent="0.2">
      <c r="A71" s="77"/>
      <c r="B71" s="90" t="s">
        <v>395</v>
      </c>
      <c r="C71" s="102" t="s">
        <v>813</v>
      </c>
      <c r="D71" s="72" t="s">
        <v>155</v>
      </c>
      <c r="E71" s="4">
        <v>126</v>
      </c>
      <c r="F71" s="9"/>
      <c r="G71" s="9"/>
      <c r="H71" s="9"/>
      <c r="I71" s="9"/>
      <c r="J71" s="9"/>
      <c r="K71" s="9"/>
      <c r="M71" s="9"/>
      <c r="N71" s="9"/>
      <c r="O71" s="9"/>
      <c r="P71" s="9"/>
      <c r="Q71" s="9"/>
      <c r="R71" s="9"/>
      <c r="S71" s="4">
        <v>126</v>
      </c>
    </row>
    <row r="72" spans="1:19" s="340" customFormat="1" ht="15.95" customHeight="1" x14ac:dyDescent="0.2">
      <c r="A72" s="77"/>
      <c r="B72" s="90" t="s">
        <v>395</v>
      </c>
      <c r="C72" s="102" t="s">
        <v>392</v>
      </c>
      <c r="D72" s="95" t="s">
        <v>73</v>
      </c>
      <c r="E72" s="4">
        <v>130</v>
      </c>
      <c r="F72" s="9"/>
      <c r="G72" s="9"/>
      <c r="H72" s="9"/>
      <c r="I72" s="9"/>
      <c r="J72" s="9"/>
      <c r="K72" s="9"/>
      <c r="M72" s="9"/>
      <c r="N72" s="9"/>
      <c r="O72" s="9"/>
      <c r="P72" s="9"/>
      <c r="Q72" s="9"/>
      <c r="R72" s="9"/>
      <c r="S72" s="4">
        <v>130</v>
      </c>
    </row>
    <row r="73" spans="1:19" ht="15.95" customHeight="1" x14ac:dyDescent="0.2">
      <c r="A73" s="77"/>
      <c r="B73" s="90" t="s">
        <v>395</v>
      </c>
      <c r="C73" s="99" t="s">
        <v>156</v>
      </c>
      <c r="D73" s="72" t="s">
        <v>157</v>
      </c>
      <c r="E73" s="4">
        <v>153</v>
      </c>
      <c r="F73" s="9"/>
      <c r="G73" s="9"/>
      <c r="H73" s="9"/>
      <c r="I73" s="9"/>
      <c r="J73" s="9"/>
      <c r="K73" s="9"/>
      <c r="M73" s="9"/>
      <c r="N73" s="9"/>
      <c r="O73" s="9"/>
      <c r="P73" s="9"/>
      <c r="Q73" s="9"/>
      <c r="R73" s="9"/>
      <c r="S73" s="4">
        <v>153</v>
      </c>
    </row>
    <row r="74" spans="1:19" ht="35.1" customHeight="1" thickBot="1" x14ac:dyDescent="0.25">
      <c r="A74" s="77"/>
      <c r="B74" s="118" t="s">
        <v>396</v>
      </c>
      <c r="C74" s="98"/>
      <c r="D74" s="169" t="s">
        <v>95</v>
      </c>
      <c r="E74" s="73"/>
      <c r="F74" s="315">
        <f t="shared" ref="F74:K74" si="6">SUM(F75:F125)</f>
        <v>0</v>
      </c>
      <c r="G74" s="315">
        <f t="shared" si="6"/>
        <v>0</v>
      </c>
      <c r="H74" s="315">
        <f t="shared" si="6"/>
        <v>0</v>
      </c>
      <c r="I74" s="315">
        <f t="shared" si="6"/>
        <v>0</v>
      </c>
      <c r="J74" s="315">
        <f t="shared" si="6"/>
        <v>0</v>
      </c>
      <c r="K74" s="315">
        <f t="shared" si="6"/>
        <v>0</v>
      </c>
      <c r="M74" s="315">
        <f t="shared" ref="M74:R74" si="7">SUM(M75:M125)</f>
        <v>0</v>
      </c>
      <c r="N74" s="315">
        <f t="shared" si="7"/>
        <v>0</v>
      </c>
      <c r="O74" s="315">
        <f t="shared" si="7"/>
        <v>0</v>
      </c>
      <c r="P74" s="315">
        <f t="shared" si="7"/>
        <v>0</v>
      </c>
      <c r="Q74" s="315">
        <f t="shared" si="7"/>
        <v>0</v>
      </c>
      <c r="R74" s="315">
        <f t="shared" si="7"/>
        <v>0</v>
      </c>
      <c r="S74" s="73"/>
    </row>
    <row r="75" spans="1:19" ht="15.95" customHeight="1" thickTop="1" x14ac:dyDescent="0.2">
      <c r="A75" s="77"/>
      <c r="B75" s="90" t="s">
        <v>396</v>
      </c>
      <c r="C75" s="99" t="s">
        <v>814</v>
      </c>
      <c r="D75" s="95" t="s">
        <v>158</v>
      </c>
      <c r="E75" s="4">
        <v>105</v>
      </c>
      <c r="F75" s="63"/>
      <c r="G75" s="63"/>
      <c r="H75" s="63"/>
      <c r="I75" s="63"/>
      <c r="J75" s="63"/>
      <c r="K75" s="63"/>
      <c r="M75" s="63"/>
      <c r="N75" s="63"/>
      <c r="O75" s="63"/>
      <c r="P75" s="63"/>
      <c r="Q75" s="63"/>
      <c r="R75" s="63"/>
      <c r="S75" s="4">
        <v>105</v>
      </c>
    </row>
    <row r="76" spans="1:19" s="340" customFormat="1" ht="15.95" customHeight="1" x14ac:dyDescent="0.2">
      <c r="A76" s="77"/>
      <c r="B76" s="90" t="s">
        <v>396</v>
      </c>
      <c r="C76" s="99" t="s">
        <v>444</v>
      </c>
      <c r="D76" s="72" t="s">
        <v>173</v>
      </c>
      <c r="E76" s="4">
        <v>106</v>
      </c>
      <c r="F76" s="63"/>
      <c r="G76" s="63"/>
      <c r="H76" s="63"/>
      <c r="I76" s="63"/>
      <c r="J76" s="63"/>
      <c r="K76" s="63"/>
      <c r="M76" s="63"/>
      <c r="N76" s="63"/>
      <c r="O76" s="63"/>
      <c r="P76" s="63"/>
      <c r="Q76" s="63"/>
      <c r="R76" s="63"/>
      <c r="S76" s="4">
        <v>106</v>
      </c>
    </row>
    <row r="77" spans="1:19" s="340" customFormat="1" ht="15.95" customHeight="1" x14ac:dyDescent="0.2">
      <c r="A77" s="77"/>
      <c r="B77" s="90" t="s">
        <v>396</v>
      </c>
      <c r="C77" s="99" t="s">
        <v>446</v>
      </c>
      <c r="D77" s="72" t="s">
        <v>175</v>
      </c>
      <c r="E77" s="4">
        <v>107</v>
      </c>
      <c r="F77" s="63"/>
      <c r="G77" s="63"/>
      <c r="H77" s="63"/>
      <c r="I77" s="63"/>
      <c r="J77" s="63"/>
      <c r="K77" s="63"/>
      <c r="M77" s="63"/>
      <c r="N77" s="63"/>
      <c r="O77" s="63"/>
      <c r="P77" s="63"/>
      <c r="Q77" s="63"/>
      <c r="R77" s="63"/>
      <c r="S77" s="4">
        <v>107</v>
      </c>
    </row>
    <row r="78" spans="1:19" s="340" customFormat="1" ht="15.95" customHeight="1" x14ac:dyDescent="0.2">
      <c r="A78" s="77"/>
      <c r="B78" s="90" t="s">
        <v>396</v>
      </c>
      <c r="C78" s="99" t="s">
        <v>435</v>
      </c>
      <c r="D78" s="72" t="s">
        <v>159</v>
      </c>
      <c r="E78" s="4">
        <v>108</v>
      </c>
      <c r="F78" s="63"/>
      <c r="G78" s="63"/>
      <c r="H78" s="63"/>
      <c r="I78" s="63"/>
      <c r="J78" s="63"/>
      <c r="K78" s="63"/>
      <c r="M78" s="63"/>
      <c r="N78" s="63"/>
      <c r="O78" s="63"/>
      <c r="P78" s="63"/>
      <c r="Q78" s="63"/>
      <c r="R78" s="63"/>
      <c r="S78" s="4">
        <v>108</v>
      </c>
    </row>
    <row r="79" spans="1:19" s="340" customFormat="1" ht="15.95" customHeight="1" x14ac:dyDescent="0.2">
      <c r="A79" s="77"/>
      <c r="B79" s="90" t="s">
        <v>396</v>
      </c>
      <c r="C79" s="99" t="s">
        <v>919</v>
      </c>
      <c r="D79" s="72" t="s">
        <v>160</v>
      </c>
      <c r="E79" s="4">
        <v>109</v>
      </c>
      <c r="F79" s="63"/>
      <c r="G79" s="63"/>
      <c r="H79" s="63"/>
      <c r="I79" s="63"/>
      <c r="J79" s="63"/>
      <c r="K79" s="63"/>
      <c r="M79" s="63"/>
      <c r="N79" s="63"/>
      <c r="O79" s="63"/>
      <c r="P79" s="63"/>
      <c r="Q79" s="63"/>
      <c r="R79" s="63"/>
      <c r="S79" s="4">
        <v>109</v>
      </c>
    </row>
    <row r="80" spans="1:19" s="340" customFormat="1" ht="15.95" customHeight="1" x14ac:dyDescent="0.2">
      <c r="A80" s="77"/>
      <c r="B80" s="90" t="s">
        <v>396</v>
      </c>
      <c r="C80" s="99" t="s">
        <v>815</v>
      </c>
      <c r="D80" s="95" t="s">
        <v>161</v>
      </c>
      <c r="E80" s="4">
        <v>175</v>
      </c>
      <c r="F80" s="63"/>
      <c r="G80" s="63"/>
      <c r="H80" s="63"/>
      <c r="I80" s="63"/>
      <c r="J80" s="63"/>
      <c r="K80" s="63"/>
      <c r="M80" s="63"/>
      <c r="N80" s="63"/>
      <c r="O80" s="63"/>
      <c r="P80" s="63"/>
      <c r="Q80" s="63"/>
      <c r="R80" s="63"/>
      <c r="S80" s="4">
        <v>175</v>
      </c>
    </row>
    <row r="81" spans="1:19" s="340" customFormat="1" ht="15.95" customHeight="1" x14ac:dyDescent="0.2">
      <c r="A81" s="77"/>
      <c r="B81" s="90" t="s">
        <v>396</v>
      </c>
      <c r="C81" s="99" t="s">
        <v>436</v>
      </c>
      <c r="D81" s="72" t="s">
        <v>162</v>
      </c>
      <c r="E81" s="4">
        <v>110</v>
      </c>
      <c r="F81" s="63"/>
      <c r="G81" s="63"/>
      <c r="H81" s="63"/>
      <c r="I81" s="63"/>
      <c r="J81" s="63"/>
      <c r="K81" s="63"/>
      <c r="M81" s="63"/>
      <c r="N81" s="63"/>
      <c r="O81" s="63"/>
      <c r="P81" s="63"/>
      <c r="Q81" s="63"/>
      <c r="R81" s="63"/>
      <c r="S81" s="4">
        <v>110</v>
      </c>
    </row>
    <row r="82" spans="1:19" s="340" customFormat="1" ht="15.95" customHeight="1" x14ac:dyDescent="0.2">
      <c r="A82" s="77"/>
      <c r="B82" s="90" t="s">
        <v>396</v>
      </c>
      <c r="C82" s="99" t="s">
        <v>437</v>
      </c>
      <c r="D82" s="72" t="s">
        <v>163</v>
      </c>
      <c r="E82" s="4">
        <v>111</v>
      </c>
      <c r="F82" s="63"/>
      <c r="G82" s="63"/>
      <c r="H82" s="63"/>
      <c r="I82" s="63"/>
      <c r="J82" s="63"/>
      <c r="K82" s="63"/>
      <c r="M82" s="63"/>
      <c r="N82" s="63"/>
      <c r="O82" s="63"/>
      <c r="P82" s="63"/>
      <c r="Q82" s="63"/>
      <c r="R82" s="63"/>
      <c r="S82" s="4">
        <v>111</v>
      </c>
    </row>
    <row r="83" spans="1:19" s="340" customFormat="1" ht="15.95" customHeight="1" x14ac:dyDescent="0.2">
      <c r="A83" s="77"/>
      <c r="B83" s="90" t="s">
        <v>396</v>
      </c>
      <c r="C83" s="99" t="s">
        <v>920</v>
      </c>
      <c r="D83" s="72" t="s">
        <v>170</v>
      </c>
      <c r="E83" s="4">
        <v>113</v>
      </c>
      <c r="F83" s="63"/>
      <c r="G83" s="63"/>
      <c r="H83" s="63"/>
      <c r="I83" s="63"/>
      <c r="J83" s="63"/>
      <c r="K83" s="63"/>
      <c r="M83" s="63"/>
      <c r="N83" s="63"/>
      <c r="O83" s="63"/>
      <c r="P83" s="63"/>
      <c r="Q83" s="63"/>
      <c r="R83" s="63"/>
      <c r="S83" s="4">
        <v>113</v>
      </c>
    </row>
    <row r="84" spans="1:19" s="340" customFormat="1" ht="15.95" customHeight="1" x14ac:dyDescent="0.2">
      <c r="A84" s="77"/>
      <c r="B84" s="90" t="s">
        <v>396</v>
      </c>
      <c r="C84" s="99" t="s">
        <v>443</v>
      </c>
      <c r="D84" s="72" t="s">
        <v>172</v>
      </c>
      <c r="E84" s="4">
        <v>112</v>
      </c>
      <c r="F84" s="63"/>
      <c r="G84" s="63"/>
      <c r="H84" s="63"/>
      <c r="I84" s="63"/>
      <c r="J84" s="63"/>
      <c r="K84" s="63"/>
      <c r="M84" s="63"/>
      <c r="N84" s="63"/>
      <c r="O84" s="63"/>
      <c r="P84" s="63"/>
      <c r="Q84" s="63"/>
      <c r="R84" s="63"/>
      <c r="S84" s="4">
        <v>112</v>
      </c>
    </row>
    <row r="85" spans="1:19" s="340" customFormat="1" ht="15.95" customHeight="1" x14ac:dyDescent="0.2">
      <c r="A85" s="77"/>
      <c r="B85" s="90" t="s">
        <v>396</v>
      </c>
      <c r="C85" s="99" t="s">
        <v>445</v>
      </c>
      <c r="D85" s="72" t="s">
        <v>174</v>
      </c>
      <c r="E85" s="4">
        <v>102</v>
      </c>
      <c r="F85" s="63"/>
      <c r="G85" s="63"/>
      <c r="H85" s="63"/>
      <c r="I85" s="63"/>
      <c r="J85" s="63"/>
      <c r="K85" s="63"/>
      <c r="M85" s="63"/>
      <c r="N85" s="63"/>
      <c r="O85" s="63"/>
      <c r="P85" s="63"/>
      <c r="Q85" s="63"/>
      <c r="R85" s="63"/>
      <c r="S85" s="4">
        <v>102</v>
      </c>
    </row>
    <row r="86" spans="1:19" s="340" customFormat="1" ht="15.95" customHeight="1" x14ac:dyDescent="0.2">
      <c r="A86" s="77"/>
      <c r="B86" s="90" t="s">
        <v>396</v>
      </c>
      <c r="C86" s="99" t="s">
        <v>447</v>
      </c>
      <c r="D86" s="72" t="s">
        <v>176</v>
      </c>
      <c r="E86" s="4">
        <v>114</v>
      </c>
      <c r="F86" s="63"/>
      <c r="G86" s="63"/>
      <c r="H86" s="63"/>
      <c r="I86" s="63"/>
      <c r="J86" s="63"/>
      <c r="K86" s="63"/>
      <c r="M86" s="63"/>
      <c r="N86" s="63"/>
      <c r="O86" s="63"/>
      <c r="P86" s="63"/>
      <c r="Q86" s="63"/>
      <c r="R86" s="63"/>
      <c r="S86" s="4">
        <v>114</v>
      </c>
    </row>
    <row r="87" spans="1:19" s="340" customFormat="1" ht="15.95" customHeight="1" x14ac:dyDescent="0.2">
      <c r="A87" s="77"/>
      <c r="B87" s="90" t="s">
        <v>396</v>
      </c>
      <c r="C87" s="99" t="s">
        <v>448</v>
      </c>
      <c r="D87" s="72" t="s">
        <v>177</v>
      </c>
      <c r="E87" s="4">
        <v>115</v>
      </c>
      <c r="F87" s="63"/>
      <c r="G87" s="63"/>
      <c r="H87" s="63"/>
      <c r="I87" s="63"/>
      <c r="J87" s="63"/>
      <c r="K87" s="63"/>
      <c r="M87" s="63"/>
      <c r="N87" s="63"/>
      <c r="O87" s="63"/>
      <c r="P87" s="63"/>
      <c r="Q87" s="63"/>
      <c r="R87" s="63"/>
      <c r="S87" s="4">
        <v>115</v>
      </c>
    </row>
    <row r="88" spans="1:19" s="340" customFormat="1" ht="15.95" customHeight="1" x14ac:dyDescent="0.2">
      <c r="A88" s="77"/>
      <c r="B88" s="90" t="s">
        <v>396</v>
      </c>
      <c r="C88" s="99" t="s">
        <v>449</v>
      </c>
      <c r="D88" s="72" t="s">
        <v>178</v>
      </c>
      <c r="E88" s="4">
        <v>116</v>
      </c>
      <c r="F88" s="63"/>
      <c r="G88" s="63"/>
      <c r="H88" s="63"/>
      <c r="I88" s="63"/>
      <c r="J88" s="63"/>
      <c r="K88" s="63"/>
      <c r="M88" s="63"/>
      <c r="N88" s="63"/>
      <c r="O88" s="63"/>
      <c r="P88" s="63"/>
      <c r="Q88" s="63"/>
      <c r="R88" s="63"/>
      <c r="S88" s="4">
        <v>116</v>
      </c>
    </row>
    <row r="89" spans="1:19" s="340" customFormat="1" ht="15.95" customHeight="1" x14ac:dyDescent="0.2">
      <c r="A89" s="77"/>
      <c r="B89" s="90" t="s">
        <v>396</v>
      </c>
      <c r="C89" s="99" t="s">
        <v>450</v>
      </c>
      <c r="D89" s="72" t="s">
        <v>179</v>
      </c>
      <c r="E89" s="4">
        <v>117</v>
      </c>
      <c r="F89" s="63"/>
      <c r="G89" s="63"/>
      <c r="H89" s="63"/>
      <c r="I89" s="63"/>
      <c r="J89" s="63"/>
      <c r="K89" s="63"/>
      <c r="M89" s="63"/>
      <c r="N89" s="63"/>
      <c r="O89" s="63"/>
      <c r="P89" s="63"/>
      <c r="Q89" s="63"/>
      <c r="R89" s="63"/>
      <c r="S89" s="4">
        <v>117</v>
      </c>
    </row>
    <row r="90" spans="1:19" s="340" customFormat="1" ht="15.95" customHeight="1" x14ac:dyDescent="0.2">
      <c r="A90" s="77"/>
      <c r="B90" s="90" t="s">
        <v>396</v>
      </c>
      <c r="C90" s="99" t="s">
        <v>451</v>
      </c>
      <c r="D90" s="72" t="s">
        <v>180</v>
      </c>
      <c r="E90" s="4">
        <v>118</v>
      </c>
      <c r="F90" s="63"/>
      <c r="G90" s="63"/>
      <c r="H90" s="63"/>
      <c r="I90" s="63"/>
      <c r="J90" s="63"/>
      <c r="K90" s="63"/>
      <c r="M90" s="63"/>
      <c r="N90" s="63"/>
      <c r="O90" s="63"/>
      <c r="P90" s="63"/>
      <c r="Q90" s="63"/>
      <c r="R90" s="63"/>
      <c r="S90" s="4">
        <v>118</v>
      </c>
    </row>
    <row r="91" spans="1:19" s="340" customFormat="1" ht="15.95" customHeight="1" x14ac:dyDescent="0.2">
      <c r="A91" s="77"/>
      <c r="B91" s="90" t="s">
        <v>396</v>
      </c>
      <c r="C91" s="99" t="s">
        <v>438</v>
      </c>
      <c r="D91" s="72" t="s">
        <v>164</v>
      </c>
      <c r="E91" s="4">
        <v>119</v>
      </c>
      <c r="F91" s="63"/>
      <c r="G91" s="63"/>
      <c r="H91" s="63"/>
      <c r="I91" s="63"/>
      <c r="J91" s="63"/>
      <c r="K91" s="63"/>
      <c r="M91" s="63"/>
      <c r="N91" s="63"/>
      <c r="O91" s="63"/>
      <c r="P91" s="63"/>
      <c r="Q91" s="63"/>
      <c r="R91" s="63"/>
      <c r="S91" s="4">
        <v>119</v>
      </c>
    </row>
    <row r="92" spans="1:19" s="340" customFormat="1" ht="15.95" customHeight="1" x14ac:dyDescent="0.2">
      <c r="A92" s="77"/>
      <c r="B92" s="90" t="s">
        <v>396</v>
      </c>
      <c r="C92" s="99" t="s">
        <v>439</v>
      </c>
      <c r="D92" s="72" t="s">
        <v>165</v>
      </c>
      <c r="E92" s="4">
        <v>120</v>
      </c>
      <c r="F92" s="63"/>
      <c r="G92" s="63"/>
      <c r="H92" s="63"/>
      <c r="I92" s="63"/>
      <c r="J92" s="63"/>
      <c r="K92" s="63"/>
      <c r="M92" s="63"/>
      <c r="N92" s="63"/>
      <c r="O92" s="63"/>
      <c r="P92" s="63"/>
      <c r="Q92" s="63"/>
      <c r="R92" s="63"/>
      <c r="S92" s="4">
        <v>120</v>
      </c>
    </row>
    <row r="93" spans="1:19" s="340" customFormat="1" ht="15.95" customHeight="1" x14ac:dyDescent="0.2">
      <c r="A93" s="77"/>
      <c r="B93" s="90" t="s">
        <v>396</v>
      </c>
      <c r="C93" s="99" t="s">
        <v>452</v>
      </c>
      <c r="D93" s="72" t="s">
        <v>181</v>
      </c>
      <c r="E93" s="4">
        <v>121</v>
      </c>
      <c r="F93" s="63"/>
      <c r="G93" s="63"/>
      <c r="H93" s="63"/>
      <c r="I93" s="63"/>
      <c r="J93" s="63"/>
      <c r="K93" s="63"/>
      <c r="M93" s="63"/>
      <c r="N93" s="63"/>
      <c r="O93" s="63"/>
      <c r="P93" s="63"/>
      <c r="Q93" s="63"/>
      <c r="R93" s="63"/>
      <c r="S93" s="4">
        <v>121</v>
      </c>
    </row>
    <row r="94" spans="1:19" s="340" customFormat="1" ht="15.95" customHeight="1" x14ac:dyDescent="0.2">
      <c r="A94" s="77"/>
      <c r="B94" s="90" t="s">
        <v>396</v>
      </c>
      <c r="C94" s="99" t="s">
        <v>816</v>
      </c>
      <c r="D94" s="95" t="s">
        <v>168</v>
      </c>
      <c r="E94" s="4">
        <v>122</v>
      </c>
      <c r="F94" s="63"/>
      <c r="G94" s="63"/>
      <c r="H94" s="63"/>
      <c r="I94" s="63"/>
      <c r="J94" s="63"/>
      <c r="K94" s="63"/>
      <c r="M94" s="63"/>
      <c r="N94" s="63"/>
      <c r="O94" s="63"/>
      <c r="P94" s="63"/>
      <c r="Q94" s="63"/>
      <c r="R94" s="63"/>
      <c r="S94" s="4">
        <v>122</v>
      </c>
    </row>
    <row r="95" spans="1:19" s="340" customFormat="1" ht="15.95" customHeight="1" x14ac:dyDescent="0.2">
      <c r="A95" s="77"/>
      <c r="B95" s="90" t="s">
        <v>396</v>
      </c>
      <c r="C95" s="99" t="s">
        <v>442</v>
      </c>
      <c r="D95" s="72" t="s">
        <v>169</v>
      </c>
      <c r="E95" s="4">
        <v>123</v>
      </c>
      <c r="F95" s="63"/>
      <c r="G95" s="63"/>
      <c r="H95" s="63"/>
      <c r="I95" s="63"/>
      <c r="J95" s="63"/>
      <c r="K95" s="63"/>
      <c r="M95" s="63"/>
      <c r="N95" s="63"/>
      <c r="O95" s="63"/>
      <c r="P95" s="63"/>
      <c r="Q95" s="63"/>
      <c r="R95" s="63"/>
      <c r="S95" s="4">
        <v>123</v>
      </c>
    </row>
    <row r="96" spans="1:19" s="340" customFormat="1" ht="15.95" customHeight="1" x14ac:dyDescent="0.2">
      <c r="A96" s="77"/>
      <c r="B96" s="90" t="s">
        <v>396</v>
      </c>
      <c r="C96" s="99" t="s">
        <v>817</v>
      </c>
      <c r="D96" s="95" t="s">
        <v>171</v>
      </c>
      <c r="E96" s="4">
        <v>155</v>
      </c>
      <c r="F96" s="63"/>
      <c r="G96" s="63"/>
      <c r="H96" s="63"/>
      <c r="I96" s="63"/>
      <c r="J96" s="63"/>
      <c r="K96" s="63"/>
      <c r="M96" s="63"/>
      <c r="N96" s="63"/>
      <c r="O96" s="63"/>
      <c r="P96" s="63"/>
      <c r="Q96" s="63"/>
      <c r="R96" s="63"/>
      <c r="S96" s="4">
        <v>155</v>
      </c>
    </row>
    <row r="97" spans="1:19" s="340" customFormat="1" ht="15.95" customHeight="1" x14ac:dyDescent="0.2">
      <c r="A97" s="77"/>
      <c r="B97" s="90" t="s">
        <v>396</v>
      </c>
      <c r="C97" s="99" t="s">
        <v>453</v>
      </c>
      <c r="D97" s="72" t="s">
        <v>182</v>
      </c>
      <c r="E97" s="4">
        <v>124</v>
      </c>
      <c r="F97" s="63"/>
      <c r="G97" s="63"/>
      <c r="H97" s="63"/>
      <c r="I97" s="63"/>
      <c r="J97" s="63"/>
      <c r="K97" s="63"/>
      <c r="M97" s="63"/>
      <c r="N97" s="63"/>
      <c r="O97" s="63"/>
      <c r="P97" s="63"/>
      <c r="Q97" s="63"/>
      <c r="R97" s="63"/>
      <c r="S97" s="4">
        <v>124</v>
      </c>
    </row>
    <row r="98" spans="1:19" s="340" customFormat="1" ht="15.95" customHeight="1" x14ac:dyDescent="0.2">
      <c r="A98" s="77"/>
      <c r="B98" s="90" t="s">
        <v>396</v>
      </c>
      <c r="C98" s="99" t="s">
        <v>345</v>
      </c>
      <c r="D98" s="72" t="s">
        <v>183</v>
      </c>
      <c r="E98" s="4">
        <v>125</v>
      </c>
      <c r="F98" s="63"/>
      <c r="G98" s="63"/>
      <c r="H98" s="63"/>
      <c r="I98" s="63"/>
      <c r="J98" s="63"/>
      <c r="K98" s="63"/>
      <c r="M98" s="63"/>
      <c r="N98" s="63"/>
      <c r="O98" s="63"/>
      <c r="P98" s="63"/>
      <c r="Q98" s="63"/>
      <c r="R98" s="63"/>
      <c r="S98" s="4">
        <v>125</v>
      </c>
    </row>
    <row r="99" spans="1:19" s="340" customFormat="1" ht="15.95" customHeight="1" x14ac:dyDescent="0.2">
      <c r="A99" s="77"/>
      <c r="B99" s="90" t="s">
        <v>396</v>
      </c>
      <c r="C99" s="99" t="s">
        <v>454</v>
      </c>
      <c r="D99" s="72" t="s">
        <v>184</v>
      </c>
      <c r="E99" s="4">
        <v>127</v>
      </c>
      <c r="F99" s="63"/>
      <c r="G99" s="63"/>
      <c r="H99" s="63"/>
      <c r="I99" s="63"/>
      <c r="J99" s="63"/>
      <c r="K99" s="63"/>
      <c r="M99" s="63"/>
      <c r="N99" s="63"/>
      <c r="O99" s="63"/>
      <c r="P99" s="63"/>
      <c r="Q99" s="63"/>
      <c r="R99" s="63"/>
      <c r="S99" s="4">
        <v>127</v>
      </c>
    </row>
    <row r="100" spans="1:19" s="340" customFormat="1" ht="15.95" customHeight="1" x14ac:dyDescent="0.2">
      <c r="A100" s="77"/>
      <c r="B100" s="90" t="s">
        <v>396</v>
      </c>
      <c r="C100" s="99" t="s">
        <v>455</v>
      </c>
      <c r="D100" s="72" t="s">
        <v>185</v>
      </c>
      <c r="E100" s="4">
        <v>128</v>
      </c>
      <c r="F100" s="63"/>
      <c r="G100" s="63"/>
      <c r="H100" s="63"/>
      <c r="I100" s="63"/>
      <c r="J100" s="63"/>
      <c r="K100" s="63"/>
      <c r="M100" s="63"/>
      <c r="N100" s="63"/>
      <c r="O100" s="63"/>
      <c r="P100" s="63"/>
      <c r="Q100" s="63"/>
      <c r="R100" s="63"/>
      <c r="S100" s="4">
        <v>128</v>
      </c>
    </row>
    <row r="101" spans="1:19" s="340" customFormat="1" ht="15.95" customHeight="1" x14ac:dyDescent="0.2">
      <c r="A101" s="77"/>
      <c r="B101" s="90" t="s">
        <v>396</v>
      </c>
      <c r="C101" s="99" t="s">
        <v>456</v>
      </c>
      <c r="D101" s="72" t="s">
        <v>186</v>
      </c>
      <c r="E101" s="4">
        <v>129</v>
      </c>
      <c r="F101" s="63"/>
      <c r="G101" s="63"/>
      <c r="H101" s="63"/>
      <c r="I101" s="63"/>
      <c r="J101" s="63"/>
      <c r="K101" s="63"/>
      <c r="M101" s="63"/>
      <c r="N101" s="63"/>
      <c r="O101" s="63"/>
      <c r="P101" s="63"/>
      <c r="Q101" s="63"/>
      <c r="R101" s="63"/>
      <c r="S101" s="4">
        <v>129</v>
      </c>
    </row>
    <row r="102" spans="1:19" s="340" customFormat="1" ht="15.95" customHeight="1" x14ac:dyDescent="0.2">
      <c r="A102" s="77"/>
      <c r="B102" s="90" t="s">
        <v>396</v>
      </c>
      <c r="C102" s="99" t="s">
        <v>457</v>
      </c>
      <c r="D102" s="72" t="s">
        <v>187</v>
      </c>
      <c r="E102" s="4">
        <v>131</v>
      </c>
      <c r="F102" s="63"/>
      <c r="G102" s="63"/>
      <c r="H102" s="63"/>
      <c r="I102" s="63"/>
      <c r="J102" s="63"/>
      <c r="K102" s="63"/>
      <c r="M102" s="63"/>
      <c r="N102" s="63"/>
      <c r="O102" s="63"/>
      <c r="P102" s="63"/>
      <c r="Q102" s="63"/>
      <c r="R102" s="63"/>
      <c r="S102" s="4">
        <v>131</v>
      </c>
    </row>
    <row r="103" spans="1:19" s="340" customFormat="1" ht="15.95" customHeight="1" x14ac:dyDescent="0.2">
      <c r="A103" s="77"/>
      <c r="B103" s="90" t="s">
        <v>396</v>
      </c>
      <c r="C103" s="99" t="s">
        <v>818</v>
      </c>
      <c r="D103" s="95" t="s">
        <v>188</v>
      </c>
      <c r="E103" s="4">
        <v>132</v>
      </c>
      <c r="F103" s="63"/>
      <c r="G103" s="63"/>
      <c r="H103" s="63"/>
      <c r="I103" s="63"/>
      <c r="J103" s="63"/>
      <c r="K103" s="63"/>
      <c r="M103" s="63"/>
      <c r="N103" s="63"/>
      <c r="O103" s="63"/>
      <c r="P103" s="63"/>
      <c r="Q103" s="63"/>
      <c r="R103" s="63"/>
      <c r="S103" s="4">
        <v>132</v>
      </c>
    </row>
    <row r="104" spans="1:19" s="340" customFormat="1" ht="15.95" customHeight="1" x14ac:dyDescent="0.2">
      <c r="A104" s="77"/>
      <c r="B104" s="90" t="s">
        <v>396</v>
      </c>
      <c r="C104" s="99" t="s">
        <v>458</v>
      </c>
      <c r="D104" s="72" t="s">
        <v>189</v>
      </c>
      <c r="E104" s="4">
        <v>133</v>
      </c>
      <c r="F104" s="63"/>
      <c r="G104" s="63"/>
      <c r="H104" s="63"/>
      <c r="I104" s="63"/>
      <c r="J104" s="63"/>
      <c r="K104" s="63"/>
      <c r="M104" s="63"/>
      <c r="N104" s="63"/>
      <c r="O104" s="63"/>
      <c r="P104" s="63"/>
      <c r="Q104" s="63"/>
      <c r="R104" s="63"/>
      <c r="S104" s="4">
        <v>133</v>
      </c>
    </row>
    <row r="105" spans="1:19" s="340" customFormat="1" ht="15.95" customHeight="1" x14ac:dyDescent="0.2">
      <c r="A105" s="77"/>
      <c r="B105" s="90" t="s">
        <v>396</v>
      </c>
      <c r="C105" s="99" t="s">
        <v>459</v>
      </c>
      <c r="D105" s="72" t="s">
        <v>190</v>
      </c>
      <c r="E105" s="4">
        <v>134</v>
      </c>
      <c r="F105" s="63"/>
      <c r="G105" s="63"/>
      <c r="H105" s="63"/>
      <c r="I105" s="63"/>
      <c r="J105" s="63"/>
      <c r="K105" s="63"/>
      <c r="M105" s="63"/>
      <c r="N105" s="63"/>
      <c r="O105" s="63"/>
      <c r="P105" s="63"/>
      <c r="Q105" s="63"/>
      <c r="R105" s="63"/>
      <c r="S105" s="4">
        <v>134</v>
      </c>
    </row>
    <row r="106" spans="1:19" s="340" customFormat="1" ht="15.95" customHeight="1" x14ac:dyDescent="0.2">
      <c r="A106" s="77"/>
      <c r="B106" s="90" t="s">
        <v>396</v>
      </c>
      <c r="C106" s="99" t="s">
        <v>460</v>
      </c>
      <c r="D106" s="72" t="s">
        <v>191</v>
      </c>
      <c r="E106" s="4">
        <v>135</v>
      </c>
      <c r="F106" s="63"/>
      <c r="G106" s="63"/>
      <c r="H106" s="63"/>
      <c r="I106" s="63"/>
      <c r="J106" s="63"/>
      <c r="K106" s="63"/>
      <c r="M106" s="63"/>
      <c r="N106" s="63"/>
      <c r="O106" s="63"/>
      <c r="P106" s="63"/>
      <c r="Q106" s="63"/>
      <c r="R106" s="63"/>
      <c r="S106" s="4">
        <v>135</v>
      </c>
    </row>
    <row r="107" spans="1:19" s="340" customFormat="1" ht="15.95" customHeight="1" x14ac:dyDescent="0.2">
      <c r="A107" s="77"/>
      <c r="B107" s="90" t="s">
        <v>396</v>
      </c>
      <c r="C107" s="99" t="s">
        <v>74</v>
      </c>
      <c r="D107" s="72" t="s">
        <v>75</v>
      </c>
      <c r="E107" s="4">
        <v>136</v>
      </c>
      <c r="F107" s="63"/>
      <c r="G107" s="63"/>
      <c r="H107" s="63"/>
      <c r="I107" s="63"/>
      <c r="J107" s="63"/>
      <c r="K107" s="63"/>
      <c r="M107" s="63"/>
      <c r="N107" s="63"/>
      <c r="O107" s="63"/>
      <c r="P107" s="63"/>
      <c r="Q107" s="63"/>
      <c r="R107" s="63"/>
      <c r="S107" s="4">
        <v>136</v>
      </c>
    </row>
    <row r="108" spans="1:19" s="340" customFormat="1" ht="15.95" customHeight="1" x14ac:dyDescent="0.2">
      <c r="A108" s="77"/>
      <c r="B108" s="90" t="s">
        <v>396</v>
      </c>
      <c r="C108" s="99" t="s">
        <v>461</v>
      </c>
      <c r="D108" s="72" t="s">
        <v>192</v>
      </c>
      <c r="E108" s="4">
        <v>138</v>
      </c>
      <c r="F108" s="63"/>
      <c r="G108" s="63"/>
      <c r="H108" s="63"/>
      <c r="I108" s="63"/>
      <c r="J108" s="63"/>
      <c r="K108" s="63"/>
      <c r="M108" s="63"/>
      <c r="N108" s="63"/>
      <c r="O108" s="63"/>
      <c r="P108" s="63"/>
      <c r="Q108" s="63"/>
      <c r="R108" s="63"/>
      <c r="S108" s="4">
        <v>138</v>
      </c>
    </row>
    <row r="109" spans="1:19" s="340" customFormat="1" ht="15.95" customHeight="1" x14ac:dyDescent="0.2">
      <c r="A109" s="77"/>
      <c r="B109" s="90" t="s">
        <v>396</v>
      </c>
      <c r="C109" s="99" t="s">
        <v>462</v>
      </c>
      <c r="D109" s="72" t="s">
        <v>193</v>
      </c>
      <c r="E109" s="4">
        <v>139</v>
      </c>
      <c r="F109" s="63"/>
      <c r="G109" s="63"/>
      <c r="H109" s="63"/>
      <c r="I109" s="63"/>
      <c r="J109" s="63"/>
      <c r="K109" s="63"/>
      <c r="M109" s="63"/>
      <c r="N109" s="63"/>
      <c r="O109" s="63"/>
      <c r="P109" s="63"/>
      <c r="Q109" s="63"/>
      <c r="R109" s="63"/>
      <c r="S109" s="4">
        <v>139</v>
      </c>
    </row>
    <row r="110" spans="1:19" s="340" customFormat="1" ht="15.95" customHeight="1" x14ac:dyDescent="0.2">
      <c r="A110" s="77"/>
      <c r="B110" s="90" t="s">
        <v>396</v>
      </c>
      <c r="C110" s="99" t="s">
        <v>463</v>
      </c>
      <c r="D110" s="72" t="s">
        <v>194</v>
      </c>
      <c r="E110" s="4">
        <v>141</v>
      </c>
      <c r="F110" s="63"/>
      <c r="G110" s="63"/>
      <c r="H110" s="63"/>
      <c r="I110" s="63"/>
      <c r="J110" s="63"/>
      <c r="K110" s="63"/>
      <c r="M110" s="63"/>
      <c r="N110" s="63"/>
      <c r="O110" s="63"/>
      <c r="P110" s="63"/>
      <c r="Q110" s="63"/>
      <c r="R110" s="63"/>
      <c r="S110" s="4">
        <v>141</v>
      </c>
    </row>
    <row r="111" spans="1:19" s="340" customFormat="1" ht="15.95" customHeight="1" x14ac:dyDescent="0.2">
      <c r="A111" s="77"/>
      <c r="B111" s="90" t="s">
        <v>396</v>
      </c>
      <c r="C111" s="99" t="s">
        <v>464</v>
      </c>
      <c r="D111" s="72" t="s">
        <v>195</v>
      </c>
      <c r="E111" s="4">
        <v>142</v>
      </c>
      <c r="F111" s="63"/>
      <c r="G111" s="63"/>
      <c r="H111" s="63"/>
      <c r="I111" s="63"/>
      <c r="J111" s="63"/>
      <c r="K111" s="63"/>
      <c r="M111" s="63"/>
      <c r="N111" s="63"/>
      <c r="O111" s="63"/>
      <c r="P111" s="63"/>
      <c r="Q111" s="63"/>
      <c r="R111" s="63"/>
      <c r="S111" s="4">
        <v>142</v>
      </c>
    </row>
    <row r="112" spans="1:19" s="340" customFormat="1" ht="15.95" customHeight="1" x14ac:dyDescent="0.2">
      <c r="A112" s="77"/>
      <c r="B112" s="90" t="s">
        <v>396</v>
      </c>
      <c r="C112" s="99" t="s">
        <v>819</v>
      </c>
      <c r="D112" s="95" t="s">
        <v>196</v>
      </c>
      <c r="E112" s="4">
        <v>143</v>
      </c>
      <c r="F112" s="63"/>
      <c r="G112" s="63"/>
      <c r="H112" s="63"/>
      <c r="I112" s="63"/>
      <c r="J112" s="63"/>
      <c r="K112" s="63"/>
      <c r="M112" s="63"/>
      <c r="N112" s="63"/>
      <c r="O112" s="63"/>
      <c r="P112" s="63"/>
      <c r="Q112" s="63"/>
      <c r="R112" s="63"/>
      <c r="S112" s="4">
        <v>143</v>
      </c>
    </row>
    <row r="113" spans="1:19" s="340" customFormat="1" ht="15.95" customHeight="1" x14ac:dyDescent="0.2">
      <c r="A113" s="77"/>
      <c r="B113" s="90" t="s">
        <v>396</v>
      </c>
      <c r="C113" s="99" t="s">
        <v>465</v>
      </c>
      <c r="D113" s="72" t="s">
        <v>197</v>
      </c>
      <c r="E113" s="4">
        <v>144</v>
      </c>
      <c r="F113" s="63"/>
      <c r="G113" s="63"/>
      <c r="H113" s="63"/>
      <c r="I113" s="63"/>
      <c r="J113" s="63"/>
      <c r="K113" s="63"/>
      <c r="M113" s="63"/>
      <c r="N113" s="63"/>
      <c r="O113" s="63"/>
      <c r="P113" s="63"/>
      <c r="Q113" s="63"/>
      <c r="R113" s="63"/>
      <c r="S113" s="4">
        <v>144</v>
      </c>
    </row>
    <row r="114" spans="1:19" s="340" customFormat="1" ht="15.95" customHeight="1" x14ac:dyDescent="0.2">
      <c r="A114" s="77"/>
      <c r="B114" s="90" t="s">
        <v>396</v>
      </c>
      <c r="C114" s="99" t="s">
        <v>466</v>
      </c>
      <c r="D114" s="72" t="s">
        <v>198</v>
      </c>
      <c r="E114" s="4">
        <v>145</v>
      </c>
      <c r="F114" s="63"/>
      <c r="G114" s="63"/>
      <c r="H114" s="63"/>
      <c r="I114" s="63"/>
      <c r="J114" s="63"/>
      <c r="K114" s="63"/>
      <c r="M114" s="63"/>
      <c r="N114" s="63"/>
      <c r="O114" s="63"/>
      <c r="P114" s="63"/>
      <c r="Q114" s="63"/>
      <c r="R114" s="63"/>
      <c r="S114" s="4">
        <v>145</v>
      </c>
    </row>
    <row r="115" spans="1:19" s="340" customFormat="1" ht="15.95" customHeight="1" x14ac:dyDescent="0.2">
      <c r="A115" s="77"/>
      <c r="B115" s="90" t="s">
        <v>396</v>
      </c>
      <c r="C115" s="99" t="s">
        <v>467</v>
      </c>
      <c r="D115" s="72" t="s">
        <v>199</v>
      </c>
      <c r="E115" s="4">
        <v>146</v>
      </c>
      <c r="F115" s="63"/>
      <c r="G115" s="63"/>
      <c r="H115" s="63"/>
      <c r="I115" s="63"/>
      <c r="J115" s="63"/>
      <c r="K115" s="63"/>
      <c r="M115" s="63"/>
      <c r="N115" s="63"/>
      <c r="O115" s="63"/>
      <c r="P115" s="63"/>
      <c r="Q115" s="63"/>
      <c r="R115" s="63"/>
      <c r="S115" s="4">
        <v>146</v>
      </c>
    </row>
    <row r="116" spans="1:19" s="340" customFormat="1" ht="15.95" customHeight="1" x14ac:dyDescent="0.2">
      <c r="A116" s="77"/>
      <c r="B116" s="90" t="s">
        <v>396</v>
      </c>
      <c r="C116" s="99" t="s">
        <v>820</v>
      </c>
      <c r="D116" s="95" t="s">
        <v>200</v>
      </c>
      <c r="E116" s="4">
        <v>140</v>
      </c>
      <c r="F116" s="63"/>
      <c r="G116" s="63"/>
      <c r="H116" s="63"/>
      <c r="I116" s="63"/>
      <c r="J116" s="63"/>
      <c r="K116" s="63"/>
      <c r="M116" s="63"/>
      <c r="N116" s="63"/>
      <c r="O116" s="63"/>
      <c r="P116" s="63"/>
      <c r="Q116" s="63"/>
      <c r="R116" s="63"/>
      <c r="S116" s="4">
        <v>140</v>
      </c>
    </row>
    <row r="117" spans="1:19" s="340" customFormat="1" ht="15.95" customHeight="1" x14ac:dyDescent="0.2">
      <c r="A117" s="77"/>
      <c r="B117" s="90" t="s">
        <v>396</v>
      </c>
      <c r="C117" s="99" t="s">
        <v>921</v>
      </c>
      <c r="D117" s="76" t="s">
        <v>76</v>
      </c>
      <c r="E117" s="4">
        <v>148</v>
      </c>
      <c r="F117" s="63"/>
      <c r="G117" s="63"/>
      <c r="H117" s="63"/>
      <c r="I117" s="63"/>
      <c r="J117" s="63"/>
      <c r="K117" s="63"/>
      <c r="M117" s="63"/>
      <c r="N117" s="63"/>
      <c r="O117" s="63"/>
      <c r="P117" s="63"/>
      <c r="Q117" s="63"/>
      <c r="R117" s="63"/>
      <c r="S117" s="4">
        <v>148</v>
      </c>
    </row>
    <row r="118" spans="1:19" s="340" customFormat="1" ht="15.95" customHeight="1" x14ac:dyDescent="0.2">
      <c r="A118" s="77"/>
      <c r="B118" s="90" t="s">
        <v>396</v>
      </c>
      <c r="C118" s="99" t="s">
        <v>468</v>
      </c>
      <c r="D118" s="72" t="s">
        <v>201</v>
      </c>
      <c r="E118" s="4">
        <v>147</v>
      </c>
      <c r="F118" s="63"/>
      <c r="G118" s="63"/>
      <c r="H118" s="63"/>
      <c r="I118" s="63"/>
      <c r="J118" s="63"/>
      <c r="K118" s="63"/>
      <c r="M118" s="63"/>
      <c r="N118" s="63"/>
      <c r="O118" s="63"/>
      <c r="P118" s="63"/>
      <c r="Q118" s="63"/>
      <c r="R118" s="63"/>
      <c r="S118" s="4">
        <v>147</v>
      </c>
    </row>
    <row r="119" spans="1:19" s="340" customFormat="1" ht="15.95" customHeight="1" x14ac:dyDescent="0.2">
      <c r="A119" s="77"/>
      <c r="B119" s="90" t="s">
        <v>396</v>
      </c>
      <c r="C119" s="99" t="s">
        <v>531</v>
      </c>
      <c r="D119" s="72" t="s">
        <v>530</v>
      </c>
      <c r="E119" s="4">
        <v>157</v>
      </c>
      <c r="F119" s="63"/>
      <c r="G119" s="63"/>
      <c r="H119" s="63"/>
      <c r="I119" s="63"/>
      <c r="J119" s="63"/>
      <c r="K119" s="63"/>
      <c r="M119" s="63"/>
      <c r="N119" s="63"/>
      <c r="O119" s="63"/>
      <c r="P119" s="63"/>
      <c r="Q119" s="63"/>
      <c r="R119" s="63"/>
      <c r="S119" s="4">
        <v>157</v>
      </c>
    </row>
    <row r="120" spans="1:19" s="340" customFormat="1" ht="15.95" customHeight="1" x14ac:dyDescent="0.2">
      <c r="A120" s="77"/>
      <c r="B120" s="90" t="s">
        <v>396</v>
      </c>
      <c r="C120" s="99" t="s">
        <v>1213</v>
      </c>
      <c r="D120" s="72" t="s">
        <v>202</v>
      </c>
      <c r="E120" s="4">
        <v>149</v>
      </c>
      <c r="F120" s="63"/>
      <c r="G120" s="63"/>
      <c r="H120" s="63"/>
      <c r="I120" s="63"/>
      <c r="J120" s="63"/>
      <c r="K120" s="63"/>
      <c r="M120" s="63"/>
      <c r="N120" s="63"/>
      <c r="O120" s="63"/>
      <c r="P120" s="63"/>
      <c r="Q120" s="63"/>
      <c r="R120" s="63"/>
      <c r="S120" s="4">
        <v>149</v>
      </c>
    </row>
    <row r="121" spans="1:19" s="340" customFormat="1" ht="15.95" customHeight="1" x14ac:dyDescent="0.2">
      <c r="A121" s="77"/>
      <c r="B121" s="90" t="s">
        <v>396</v>
      </c>
      <c r="C121" s="99" t="s">
        <v>821</v>
      </c>
      <c r="D121" s="95" t="s">
        <v>203</v>
      </c>
      <c r="E121" s="4">
        <v>150</v>
      </c>
      <c r="F121" s="63"/>
      <c r="G121" s="63"/>
      <c r="H121" s="63"/>
      <c r="I121" s="63"/>
      <c r="J121" s="63"/>
      <c r="K121" s="63"/>
      <c r="M121" s="63"/>
      <c r="N121" s="63"/>
      <c r="O121" s="63"/>
      <c r="P121" s="63"/>
      <c r="Q121" s="63"/>
      <c r="R121" s="63"/>
      <c r="S121" s="4">
        <v>150</v>
      </c>
    </row>
    <row r="122" spans="1:19" s="340" customFormat="1" ht="15.95" customHeight="1" x14ac:dyDescent="0.2">
      <c r="A122" s="77"/>
      <c r="B122" s="90" t="s">
        <v>396</v>
      </c>
      <c r="C122" s="99" t="s">
        <v>469</v>
      </c>
      <c r="D122" s="72" t="s">
        <v>204</v>
      </c>
      <c r="E122" s="4">
        <v>151</v>
      </c>
      <c r="F122" s="63"/>
      <c r="G122" s="63"/>
      <c r="H122" s="63"/>
      <c r="I122" s="63"/>
      <c r="J122" s="63"/>
      <c r="K122" s="63"/>
      <c r="M122" s="63"/>
      <c r="N122" s="63"/>
      <c r="O122" s="63"/>
      <c r="P122" s="63"/>
      <c r="Q122" s="63"/>
      <c r="R122" s="63"/>
      <c r="S122" s="4">
        <v>151</v>
      </c>
    </row>
    <row r="123" spans="1:19" s="340" customFormat="1" ht="15.95" customHeight="1" x14ac:dyDescent="0.2">
      <c r="A123" s="77"/>
      <c r="B123" s="90" t="s">
        <v>396</v>
      </c>
      <c r="C123" s="99" t="s">
        <v>441</v>
      </c>
      <c r="D123" s="72" t="s">
        <v>167</v>
      </c>
      <c r="E123" s="4">
        <v>152</v>
      </c>
      <c r="F123" s="63"/>
      <c r="G123" s="63"/>
      <c r="H123" s="63"/>
      <c r="I123" s="63"/>
      <c r="J123" s="63"/>
      <c r="K123" s="63"/>
      <c r="M123" s="63"/>
      <c r="N123" s="63"/>
      <c r="O123" s="63"/>
      <c r="P123" s="63"/>
      <c r="Q123" s="63"/>
      <c r="R123" s="63"/>
      <c r="S123" s="4">
        <v>152</v>
      </c>
    </row>
    <row r="124" spans="1:19" s="340" customFormat="1" ht="15.95" customHeight="1" x14ac:dyDescent="0.2">
      <c r="A124" s="77"/>
      <c r="B124" s="90" t="s">
        <v>396</v>
      </c>
      <c r="C124" s="99" t="s">
        <v>470</v>
      </c>
      <c r="D124" s="72" t="s">
        <v>205</v>
      </c>
      <c r="E124" s="4">
        <v>154</v>
      </c>
      <c r="F124" s="63"/>
      <c r="G124" s="63"/>
      <c r="H124" s="63"/>
      <c r="I124" s="63"/>
      <c r="J124" s="63"/>
      <c r="K124" s="63"/>
      <c r="M124" s="63"/>
      <c r="N124" s="63"/>
      <c r="O124" s="63"/>
      <c r="P124" s="63"/>
      <c r="Q124" s="63"/>
      <c r="R124" s="63"/>
      <c r="S124" s="4">
        <v>154</v>
      </c>
    </row>
    <row r="125" spans="1:19" ht="15.95" customHeight="1" x14ac:dyDescent="0.2">
      <c r="A125" s="77"/>
      <c r="B125" s="90" t="s">
        <v>396</v>
      </c>
      <c r="C125" s="99" t="s">
        <v>440</v>
      </c>
      <c r="D125" s="72" t="s">
        <v>166</v>
      </c>
      <c r="E125" s="4">
        <v>156</v>
      </c>
      <c r="F125" s="63"/>
      <c r="G125" s="63"/>
      <c r="H125" s="63"/>
      <c r="I125" s="63"/>
      <c r="J125" s="63"/>
      <c r="K125" s="63"/>
      <c r="M125" s="63"/>
      <c r="N125" s="63"/>
      <c r="O125" s="63"/>
      <c r="P125" s="63"/>
      <c r="Q125" s="63"/>
      <c r="R125" s="63"/>
      <c r="S125" s="4">
        <v>156</v>
      </c>
    </row>
    <row r="126" spans="1:19" ht="35.1" customHeight="1" thickBot="1" x14ac:dyDescent="0.25">
      <c r="A126" s="77"/>
      <c r="B126" s="113" t="s">
        <v>402</v>
      </c>
      <c r="C126" s="108"/>
      <c r="D126" s="109" t="s">
        <v>119</v>
      </c>
      <c r="E126" s="8"/>
      <c r="F126" s="315">
        <f t="shared" ref="F126:K126" si="8">SUM(F127,F131,F164)</f>
        <v>0</v>
      </c>
      <c r="G126" s="315">
        <f t="shared" si="8"/>
        <v>0</v>
      </c>
      <c r="H126" s="315">
        <f t="shared" si="8"/>
        <v>0</v>
      </c>
      <c r="I126" s="315">
        <f t="shared" si="8"/>
        <v>0</v>
      </c>
      <c r="J126" s="315">
        <f t="shared" si="8"/>
        <v>0</v>
      </c>
      <c r="K126" s="315">
        <f t="shared" si="8"/>
        <v>0</v>
      </c>
      <c r="M126" s="315">
        <f t="shared" ref="M126:R126" si="9">SUM(M127,M131,M164)</f>
        <v>0</v>
      </c>
      <c r="N126" s="315">
        <f t="shared" si="9"/>
        <v>0</v>
      </c>
      <c r="O126" s="315">
        <f t="shared" si="9"/>
        <v>0</v>
      </c>
      <c r="P126" s="315">
        <f t="shared" si="9"/>
        <v>0</v>
      </c>
      <c r="Q126" s="315">
        <f t="shared" si="9"/>
        <v>0</v>
      </c>
      <c r="R126" s="315">
        <f t="shared" si="9"/>
        <v>0</v>
      </c>
      <c r="S126" s="8"/>
    </row>
    <row r="127" spans="1:19" ht="35.1" customHeight="1" thickTop="1" thickBot="1" x14ac:dyDescent="0.25">
      <c r="A127" s="77"/>
      <c r="B127" s="110" t="s">
        <v>397</v>
      </c>
      <c r="C127" s="115"/>
      <c r="D127" s="116" t="s">
        <v>780</v>
      </c>
      <c r="E127" s="4"/>
      <c r="F127" s="315">
        <f t="shared" ref="F127:K127" si="10">SUM(F128:F130)</f>
        <v>0</v>
      </c>
      <c r="G127" s="315">
        <f t="shared" si="10"/>
        <v>0</v>
      </c>
      <c r="H127" s="315">
        <f t="shared" si="10"/>
        <v>0</v>
      </c>
      <c r="I127" s="315">
        <f t="shared" si="10"/>
        <v>0</v>
      </c>
      <c r="J127" s="315">
        <f t="shared" si="10"/>
        <v>0</v>
      </c>
      <c r="K127" s="315">
        <f t="shared" si="10"/>
        <v>0</v>
      </c>
      <c r="M127" s="315">
        <f t="shared" ref="M127:R127" si="11">SUM(M128:M130)</f>
        <v>0</v>
      </c>
      <c r="N127" s="315">
        <f t="shared" si="11"/>
        <v>0</v>
      </c>
      <c r="O127" s="315">
        <f t="shared" si="11"/>
        <v>0</v>
      </c>
      <c r="P127" s="315">
        <f t="shared" si="11"/>
        <v>0</v>
      </c>
      <c r="Q127" s="315">
        <f t="shared" si="11"/>
        <v>0</v>
      </c>
      <c r="R127" s="315">
        <f t="shared" si="11"/>
        <v>0</v>
      </c>
      <c r="S127" s="4"/>
    </row>
    <row r="128" spans="1:19" ht="15.95" customHeight="1" thickTop="1" x14ac:dyDescent="0.2">
      <c r="A128" s="77"/>
      <c r="B128" s="90" t="s">
        <v>397</v>
      </c>
      <c r="C128" s="102" t="s">
        <v>80</v>
      </c>
      <c r="D128" s="75" t="s">
        <v>81</v>
      </c>
      <c r="E128" s="4">
        <v>51</v>
      </c>
      <c r="F128" s="9"/>
      <c r="G128" s="9"/>
      <c r="H128" s="9"/>
      <c r="I128" s="9"/>
      <c r="J128" s="9"/>
      <c r="K128" s="9"/>
      <c r="M128" s="9"/>
      <c r="N128" s="9"/>
      <c r="O128" s="9"/>
      <c r="P128" s="9"/>
      <c r="Q128" s="9"/>
      <c r="R128" s="9"/>
      <c r="S128" s="4">
        <v>51</v>
      </c>
    </row>
    <row r="129" spans="1:19" ht="15.95" customHeight="1" x14ac:dyDescent="0.2">
      <c r="A129" s="77"/>
      <c r="B129" s="90" t="s">
        <v>397</v>
      </c>
      <c r="C129" s="99" t="s">
        <v>77</v>
      </c>
      <c r="D129" s="75" t="s">
        <v>78</v>
      </c>
      <c r="E129" s="4">
        <v>52</v>
      </c>
      <c r="F129" s="63"/>
      <c r="G129" s="63"/>
      <c r="H129" s="63"/>
      <c r="I129" s="63"/>
      <c r="J129" s="63"/>
      <c r="K129" s="63"/>
      <c r="M129" s="63"/>
      <c r="N129" s="63"/>
      <c r="O129" s="63"/>
      <c r="P129" s="63"/>
      <c r="Q129" s="63"/>
      <c r="R129" s="63"/>
      <c r="S129" s="4">
        <v>52</v>
      </c>
    </row>
    <row r="130" spans="1:19" ht="15.95" customHeight="1" x14ac:dyDescent="0.2">
      <c r="A130" s="77"/>
      <c r="B130" s="90" t="s">
        <v>397</v>
      </c>
      <c r="C130" s="99" t="s">
        <v>393</v>
      </c>
      <c r="D130" s="342" t="s">
        <v>79</v>
      </c>
      <c r="E130" s="4">
        <v>53</v>
      </c>
      <c r="F130" s="63"/>
      <c r="G130" s="63"/>
      <c r="H130" s="63"/>
      <c r="I130" s="63"/>
      <c r="J130" s="63"/>
      <c r="K130" s="63"/>
      <c r="M130" s="63"/>
      <c r="N130" s="63"/>
      <c r="O130" s="63"/>
      <c r="P130" s="63"/>
      <c r="Q130" s="63"/>
      <c r="R130" s="63"/>
      <c r="S130" s="4">
        <v>53</v>
      </c>
    </row>
    <row r="131" spans="1:19" ht="35.1" customHeight="1" thickBot="1" x14ac:dyDescent="0.25">
      <c r="A131" s="77"/>
      <c r="B131" s="118" t="s">
        <v>398</v>
      </c>
      <c r="C131" s="106"/>
      <c r="D131" s="117" t="s">
        <v>1058</v>
      </c>
      <c r="E131" s="4"/>
      <c r="F131" s="315">
        <f t="shared" ref="F131:K131" si="12">SUM(F132:F163)</f>
        <v>0</v>
      </c>
      <c r="G131" s="315">
        <f t="shared" si="12"/>
        <v>0</v>
      </c>
      <c r="H131" s="315">
        <f t="shared" si="12"/>
        <v>0</v>
      </c>
      <c r="I131" s="315">
        <f t="shared" si="12"/>
        <v>0</v>
      </c>
      <c r="J131" s="315">
        <f t="shared" si="12"/>
        <v>0</v>
      </c>
      <c r="K131" s="315">
        <f t="shared" si="12"/>
        <v>0</v>
      </c>
      <c r="M131" s="315">
        <f t="shared" ref="M131:R131" si="13">SUM(M132:M163)</f>
        <v>0</v>
      </c>
      <c r="N131" s="315">
        <f t="shared" si="13"/>
        <v>0</v>
      </c>
      <c r="O131" s="315">
        <f t="shared" si="13"/>
        <v>0</v>
      </c>
      <c r="P131" s="315">
        <f t="shared" si="13"/>
        <v>0</v>
      </c>
      <c r="Q131" s="315">
        <f t="shared" si="13"/>
        <v>0</v>
      </c>
      <c r="R131" s="315">
        <f t="shared" si="13"/>
        <v>0</v>
      </c>
      <c r="S131" s="4"/>
    </row>
    <row r="132" spans="1:19" ht="15.95" customHeight="1" thickTop="1" x14ac:dyDescent="0.2">
      <c r="A132" s="77"/>
      <c r="B132" s="90" t="s">
        <v>398</v>
      </c>
      <c r="C132" s="99" t="s">
        <v>349</v>
      </c>
      <c r="D132" s="75" t="s">
        <v>235</v>
      </c>
      <c r="E132" s="4">
        <v>101</v>
      </c>
      <c r="F132" s="63"/>
      <c r="G132" s="63"/>
      <c r="H132" s="63"/>
      <c r="I132" s="63"/>
      <c r="J132" s="63"/>
      <c r="K132" s="63"/>
      <c r="M132" s="63"/>
      <c r="N132" s="63"/>
      <c r="O132" s="63"/>
      <c r="P132" s="63"/>
      <c r="Q132" s="63"/>
      <c r="R132" s="63"/>
      <c r="S132" s="4">
        <v>101</v>
      </c>
    </row>
    <row r="133" spans="1:19" s="340" customFormat="1" ht="15.95" customHeight="1" x14ac:dyDescent="0.2">
      <c r="A133" s="77"/>
      <c r="B133" s="90" t="s">
        <v>398</v>
      </c>
      <c r="C133" s="102" t="s">
        <v>333</v>
      </c>
      <c r="D133" s="75" t="s">
        <v>208</v>
      </c>
      <c r="E133" s="4">
        <v>232</v>
      </c>
      <c r="F133" s="63"/>
      <c r="G133" s="63"/>
      <c r="H133" s="63"/>
      <c r="I133" s="63"/>
      <c r="J133" s="63"/>
      <c r="K133" s="63"/>
      <c r="M133" s="63"/>
      <c r="N133" s="63"/>
      <c r="O133" s="63"/>
      <c r="P133" s="63"/>
      <c r="Q133" s="63"/>
      <c r="R133" s="63"/>
      <c r="S133" s="4">
        <v>232</v>
      </c>
    </row>
    <row r="134" spans="1:19" s="340" customFormat="1" ht="15.95" customHeight="1" x14ac:dyDescent="0.2">
      <c r="A134" s="77"/>
      <c r="B134" s="90" t="s">
        <v>398</v>
      </c>
      <c r="C134" s="102" t="s">
        <v>332</v>
      </c>
      <c r="D134" s="75" t="s">
        <v>209</v>
      </c>
      <c r="E134" s="4">
        <v>81</v>
      </c>
      <c r="F134" s="63"/>
      <c r="G134" s="63"/>
      <c r="H134" s="63"/>
      <c r="I134" s="63"/>
      <c r="J134" s="63"/>
      <c r="K134" s="63"/>
      <c r="M134" s="63"/>
      <c r="N134" s="63"/>
      <c r="O134" s="63"/>
      <c r="P134" s="63"/>
      <c r="Q134" s="63"/>
      <c r="R134" s="63"/>
      <c r="S134" s="4">
        <v>81</v>
      </c>
    </row>
    <row r="135" spans="1:19" s="340" customFormat="1" ht="15.95" customHeight="1" x14ac:dyDescent="0.2">
      <c r="A135" s="77"/>
      <c r="B135" s="90" t="s">
        <v>398</v>
      </c>
      <c r="C135" s="102" t="s">
        <v>471</v>
      </c>
      <c r="D135" s="75" t="s">
        <v>210</v>
      </c>
      <c r="E135" s="4">
        <v>82</v>
      </c>
      <c r="F135" s="63"/>
      <c r="G135" s="63"/>
      <c r="H135" s="63"/>
      <c r="I135" s="63"/>
      <c r="J135" s="63"/>
      <c r="K135" s="63"/>
      <c r="M135" s="63"/>
      <c r="N135" s="63"/>
      <c r="O135" s="63"/>
      <c r="P135" s="63"/>
      <c r="Q135" s="63"/>
      <c r="R135" s="63"/>
      <c r="S135" s="4">
        <v>82</v>
      </c>
    </row>
    <row r="136" spans="1:19" s="340" customFormat="1" ht="15.95" customHeight="1" x14ac:dyDescent="0.2">
      <c r="A136" s="77"/>
      <c r="B136" s="90" t="s">
        <v>398</v>
      </c>
      <c r="C136" s="102" t="s">
        <v>337</v>
      </c>
      <c r="D136" s="75" t="s">
        <v>211</v>
      </c>
      <c r="E136" s="4">
        <v>83</v>
      </c>
      <c r="F136" s="63"/>
      <c r="G136" s="63"/>
      <c r="H136" s="63"/>
      <c r="I136" s="63"/>
      <c r="J136" s="63"/>
      <c r="K136" s="63"/>
      <c r="M136" s="63"/>
      <c r="N136" s="63"/>
      <c r="O136" s="63"/>
      <c r="P136" s="63"/>
      <c r="Q136" s="63"/>
      <c r="R136" s="63"/>
      <c r="S136" s="4">
        <v>83</v>
      </c>
    </row>
    <row r="137" spans="1:19" s="340" customFormat="1" ht="15.95" customHeight="1" x14ac:dyDescent="0.2">
      <c r="A137" s="77"/>
      <c r="B137" s="90" t="s">
        <v>398</v>
      </c>
      <c r="C137" s="102" t="s">
        <v>334</v>
      </c>
      <c r="D137" s="75" t="s">
        <v>212</v>
      </c>
      <c r="E137" s="4">
        <v>84</v>
      </c>
      <c r="F137" s="63"/>
      <c r="G137" s="63"/>
      <c r="H137" s="63"/>
      <c r="I137" s="63"/>
      <c r="J137" s="63"/>
      <c r="K137" s="63"/>
      <c r="M137" s="63"/>
      <c r="N137" s="63"/>
      <c r="O137" s="63"/>
      <c r="P137" s="63"/>
      <c r="Q137" s="63"/>
      <c r="R137" s="63"/>
      <c r="S137" s="4">
        <v>84</v>
      </c>
    </row>
    <row r="138" spans="1:19" s="340" customFormat="1" ht="15.95" customHeight="1" x14ac:dyDescent="0.2">
      <c r="A138" s="77"/>
      <c r="B138" s="90" t="s">
        <v>398</v>
      </c>
      <c r="C138" s="102" t="s">
        <v>338</v>
      </c>
      <c r="D138" s="75" t="s">
        <v>213</v>
      </c>
      <c r="E138" s="4">
        <v>56</v>
      </c>
      <c r="F138" s="63"/>
      <c r="G138" s="63"/>
      <c r="H138" s="63"/>
      <c r="I138" s="63"/>
      <c r="J138" s="63"/>
      <c r="K138" s="63"/>
      <c r="M138" s="63"/>
      <c r="N138" s="63"/>
      <c r="O138" s="63"/>
      <c r="P138" s="63"/>
      <c r="Q138" s="63"/>
      <c r="R138" s="63"/>
      <c r="S138" s="4">
        <v>56</v>
      </c>
    </row>
    <row r="139" spans="1:19" s="340" customFormat="1" ht="15.95" customHeight="1" x14ac:dyDescent="0.2">
      <c r="A139" s="77"/>
      <c r="B139" s="90" t="s">
        <v>398</v>
      </c>
      <c r="C139" s="102" t="s">
        <v>336</v>
      </c>
      <c r="D139" s="75" t="s">
        <v>214</v>
      </c>
      <c r="E139" s="4">
        <v>85</v>
      </c>
      <c r="F139" s="63"/>
      <c r="G139" s="63"/>
      <c r="H139" s="63"/>
      <c r="I139" s="63"/>
      <c r="J139" s="63"/>
      <c r="K139" s="63"/>
      <c r="M139" s="63"/>
      <c r="N139" s="63"/>
      <c r="O139" s="63"/>
      <c r="P139" s="63"/>
      <c r="Q139" s="63"/>
      <c r="R139" s="63"/>
      <c r="S139" s="4">
        <v>85</v>
      </c>
    </row>
    <row r="140" spans="1:19" s="340" customFormat="1" ht="15.95" customHeight="1" x14ac:dyDescent="0.2">
      <c r="A140" s="77"/>
      <c r="B140" s="90" t="s">
        <v>398</v>
      </c>
      <c r="C140" s="102" t="s">
        <v>533</v>
      </c>
      <c r="D140" s="75" t="s">
        <v>532</v>
      </c>
      <c r="E140" s="4">
        <v>77</v>
      </c>
      <c r="F140" s="63"/>
      <c r="G140" s="63"/>
      <c r="H140" s="63"/>
      <c r="I140" s="63"/>
      <c r="J140" s="63"/>
      <c r="K140" s="63"/>
      <c r="M140" s="63"/>
      <c r="N140" s="63"/>
      <c r="O140" s="63"/>
      <c r="P140" s="63"/>
      <c r="Q140" s="63"/>
      <c r="R140" s="63"/>
      <c r="S140" s="4">
        <v>77</v>
      </c>
    </row>
    <row r="141" spans="1:19" s="340" customFormat="1" ht="15.95" customHeight="1" x14ac:dyDescent="0.2">
      <c r="A141" s="77"/>
      <c r="B141" s="90" t="s">
        <v>398</v>
      </c>
      <c r="C141" s="102" t="s">
        <v>348</v>
      </c>
      <c r="D141" s="75" t="s">
        <v>215</v>
      </c>
      <c r="E141" s="4">
        <v>234</v>
      </c>
      <c r="F141" s="63"/>
      <c r="G141" s="63"/>
      <c r="H141" s="63"/>
      <c r="I141" s="63"/>
      <c r="J141" s="63"/>
      <c r="K141" s="63"/>
      <c r="M141" s="63"/>
      <c r="N141" s="63"/>
      <c r="O141" s="63"/>
      <c r="P141" s="63"/>
      <c r="Q141" s="63"/>
      <c r="R141" s="63"/>
      <c r="S141" s="4">
        <v>234</v>
      </c>
    </row>
    <row r="142" spans="1:19" s="340" customFormat="1" ht="15.95" customHeight="1" x14ac:dyDescent="0.2">
      <c r="A142" s="77"/>
      <c r="B142" s="90" t="s">
        <v>398</v>
      </c>
      <c r="C142" s="102" t="s">
        <v>473</v>
      </c>
      <c r="D142" s="75" t="s">
        <v>217</v>
      </c>
      <c r="E142" s="4">
        <v>60</v>
      </c>
      <c r="F142" s="63"/>
      <c r="G142" s="63"/>
      <c r="H142" s="63"/>
      <c r="I142" s="63"/>
      <c r="J142" s="63"/>
      <c r="K142" s="63"/>
      <c r="M142" s="63"/>
      <c r="N142" s="63"/>
      <c r="O142" s="63"/>
      <c r="P142" s="63"/>
      <c r="Q142" s="63"/>
      <c r="R142" s="63"/>
      <c r="S142" s="4">
        <v>60</v>
      </c>
    </row>
    <row r="143" spans="1:19" s="340" customFormat="1" ht="15.95" customHeight="1" x14ac:dyDescent="0.2">
      <c r="A143" s="77"/>
      <c r="B143" s="90" t="s">
        <v>398</v>
      </c>
      <c r="C143" s="102" t="s">
        <v>535</v>
      </c>
      <c r="D143" s="75" t="s">
        <v>534</v>
      </c>
      <c r="E143" s="4">
        <v>79</v>
      </c>
      <c r="F143" s="63"/>
      <c r="G143" s="63"/>
      <c r="H143" s="63"/>
      <c r="I143" s="63"/>
      <c r="J143" s="63"/>
      <c r="K143" s="63"/>
      <c r="M143" s="63"/>
      <c r="N143" s="63"/>
      <c r="O143" s="63"/>
      <c r="P143" s="63"/>
      <c r="Q143" s="63"/>
      <c r="R143" s="63"/>
      <c r="S143" s="4">
        <v>79</v>
      </c>
    </row>
    <row r="144" spans="1:19" s="340" customFormat="1" ht="15.95" customHeight="1" x14ac:dyDescent="0.2">
      <c r="A144" s="77"/>
      <c r="B144" s="90" t="s">
        <v>398</v>
      </c>
      <c r="C144" s="102" t="s">
        <v>339</v>
      </c>
      <c r="D144" s="75" t="s">
        <v>219</v>
      </c>
      <c r="E144" s="4">
        <v>87</v>
      </c>
      <c r="F144" s="63"/>
      <c r="G144" s="63"/>
      <c r="H144" s="63"/>
      <c r="I144" s="63"/>
      <c r="J144" s="63"/>
      <c r="K144" s="63"/>
      <c r="M144" s="63"/>
      <c r="N144" s="63"/>
      <c r="O144" s="63"/>
      <c r="P144" s="63"/>
      <c r="Q144" s="63"/>
      <c r="R144" s="63"/>
      <c r="S144" s="4">
        <v>87</v>
      </c>
    </row>
    <row r="145" spans="1:19" s="340" customFormat="1" ht="15.95" customHeight="1" x14ac:dyDescent="0.2">
      <c r="A145" s="77"/>
      <c r="B145" s="90" t="s">
        <v>398</v>
      </c>
      <c r="C145" s="102" t="s">
        <v>475</v>
      </c>
      <c r="D145" s="75" t="s">
        <v>220</v>
      </c>
      <c r="E145" s="4">
        <v>88</v>
      </c>
      <c r="F145" s="63"/>
      <c r="G145" s="63"/>
      <c r="H145" s="63"/>
      <c r="I145" s="63"/>
      <c r="J145" s="63"/>
      <c r="K145" s="63"/>
      <c r="M145" s="63"/>
      <c r="N145" s="63"/>
      <c r="O145" s="63"/>
      <c r="P145" s="63"/>
      <c r="Q145" s="63"/>
      <c r="R145" s="63"/>
      <c r="S145" s="4">
        <v>88</v>
      </c>
    </row>
    <row r="146" spans="1:19" s="340" customFormat="1" ht="15.95" customHeight="1" x14ac:dyDescent="0.2">
      <c r="A146" s="77"/>
      <c r="B146" s="90" t="s">
        <v>398</v>
      </c>
      <c r="C146" s="102" t="s">
        <v>476</v>
      </c>
      <c r="D146" s="75" t="s">
        <v>221</v>
      </c>
      <c r="E146" s="4">
        <v>62</v>
      </c>
      <c r="F146" s="63"/>
      <c r="G146" s="63"/>
      <c r="H146" s="63"/>
      <c r="I146" s="63"/>
      <c r="J146" s="63"/>
      <c r="K146" s="63"/>
      <c r="M146" s="63"/>
      <c r="N146" s="63"/>
      <c r="O146" s="63"/>
      <c r="P146" s="63"/>
      <c r="Q146" s="63"/>
      <c r="R146" s="63"/>
      <c r="S146" s="4">
        <v>62</v>
      </c>
    </row>
    <row r="147" spans="1:19" s="340" customFormat="1" ht="15.95" customHeight="1" x14ac:dyDescent="0.2">
      <c r="A147" s="77"/>
      <c r="B147" s="90" t="s">
        <v>398</v>
      </c>
      <c r="C147" s="102" t="s">
        <v>825</v>
      </c>
      <c r="D147" s="97" t="s">
        <v>222</v>
      </c>
      <c r="E147" s="4">
        <v>89</v>
      </c>
      <c r="F147" s="63"/>
      <c r="G147" s="63"/>
      <c r="H147" s="63"/>
      <c r="I147" s="63"/>
      <c r="J147" s="63"/>
      <c r="K147" s="63"/>
      <c r="M147" s="63"/>
      <c r="N147" s="63"/>
      <c r="O147" s="63"/>
      <c r="P147" s="63"/>
      <c r="Q147" s="63"/>
      <c r="R147" s="63"/>
      <c r="S147" s="4">
        <v>89</v>
      </c>
    </row>
    <row r="148" spans="1:19" s="340" customFormat="1" ht="15.95" customHeight="1" x14ac:dyDescent="0.2">
      <c r="A148" s="77"/>
      <c r="B148" s="90" t="s">
        <v>398</v>
      </c>
      <c r="C148" s="102" t="s">
        <v>477</v>
      </c>
      <c r="D148" s="75" t="s">
        <v>223</v>
      </c>
      <c r="E148" s="4">
        <v>64</v>
      </c>
      <c r="F148" s="63"/>
      <c r="G148" s="63"/>
      <c r="H148" s="63"/>
      <c r="I148" s="63"/>
      <c r="J148" s="63"/>
      <c r="K148" s="63"/>
      <c r="M148" s="63"/>
      <c r="N148" s="63"/>
      <c r="O148" s="63"/>
      <c r="P148" s="63"/>
      <c r="Q148" s="63"/>
      <c r="R148" s="63"/>
      <c r="S148" s="4">
        <v>64</v>
      </c>
    </row>
    <row r="149" spans="1:19" s="340" customFormat="1" ht="15.95" customHeight="1" x14ac:dyDescent="0.2">
      <c r="A149" s="77"/>
      <c r="B149" s="90" t="s">
        <v>398</v>
      </c>
      <c r="C149" s="102" t="s">
        <v>478</v>
      </c>
      <c r="D149" s="75" t="s">
        <v>224</v>
      </c>
      <c r="E149" s="4">
        <v>90</v>
      </c>
      <c r="F149" s="63"/>
      <c r="G149" s="63"/>
      <c r="H149" s="63"/>
      <c r="I149" s="63"/>
      <c r="J149" s="63"/>
      <c r="K149" s="63"/>
      <c r="M149" s="63"/>
      <c r="N149" s="63"/>
      <c r="O149" s="63"/>
      <c r="P149" s="63"/>
      <c r="Q149" s="63"/>
      <c r="R149" s="63"/>
      <c r="S149" s="4">
        <v>90</v>
      </c>
    </row>
    <row r="150" spans="1:19" s="340" customFormat="1" ht="15.95" customHeight="1" x14ac:dyDescent="0.2">
      <c r="A150" s="77"/>
      <c r="B150" s="90" t="s">
        <v>398</v>
      </c>
      <c r="C150" s="102" t="s">
        <v>822</v>
      </c>
      <c r="D150" s="97" t="s">
        <v>225</v>
      </c>
      <c r="E150" s="4">
        <v>67</v>
      </c>
      <c r="F150" s="63"/>
      <c r="G150" s="63"/>
      <c r="H150" s="63"/>
      <c r="I150" s="63"/>
      <c r="J150" s="63"/>
      <c r="K150" s="63"/>
      <c r="M150" s="63"/>
      <c r="N150" s="63"/>
      <c r="O150" s="63"/>
      <c r="P150" s="63"/>
      <c r="Q150" s="63"/>
      <c r="R150" s="63"/>
      <c r="S150" s="4">
        <v>67</v>
      </c>
    </row>
    <row r="151" spans="1:19" s="340" customFormat="1" ht="15.95" customHeight="1" x14ac:dyDescent="0.2">
      <c r="A151" s="77"/>
      <c r="B151" s="90" t="s">
        <v>398</v>
      </c>
      <c r="C151" s="102" t="s">
        <v>479</v>
      </c>
      <c r="D151" s="75" t="s">
        <v>226</v>
      </c>
      <c r="E151" s="4">
        <v>91</v>
      </c>
      <c r="F151" s="63"/>
      <c r="G151" s="63"/>
      <c r="H151" s="63"/>
      <c r="I151" s="63"/>
      <c r="J151" s="63"/>
      <c r="K151" s="63"/>
      <c r="M151" s="63"/>
      <c r="N151" s="63"/>
      <c r="O151" s="63"/>
      <c r="P151" s="63"/>
      <c r="Q151" s="63"/>
      <c r="R151" s="63"/>
      <c r="S151" s="4">
        <v>91</v>
      </c>
    </row>
    <row r="152" spans="1:19" s="340" customFormat="1" ht="15.95" customHeight="1" x14ac:dyDescent="0.2">
      <c r="A152" s="77"/>
      <c r="B152" s="90" t="s">
        <v>398</v>
      </c>
      <c r="C152" s="102" t="s">
        <v>472</v>
      </c>
      <c r="D152" s="75" t="s">
        <v>216</v>
      </c>
      <c r="E152" s="4">
        <v>86</v>
      </c>
      <c r="F152" s="63"/>
      <c r="G152" s="63"/>
      <c r="H152" s="63"/>
      <c r="I152" s="63"/>
      <c r="J152" s="63"/>
      <c r="K152" s="63"/>
      <c r="M152" s="63"/>
      <c r="N152" s="63"/>
      <c r="O152" s="63"/>
      <c r="P152" s="63"/>
      <c r="Q152" s="63"/>
      <c r="R152" s="63"/>
      <c r="S152" s="4">
        <v>86</v>
      </c>
    </row>
    <row r="153" spans="1:19" s="340" customFormat="1" ht="15.95" customHeight="1" x14ac:dyDescent="0.2">
      <c r="A153" s="77"/>
      <c r="B153" s="90" t="s">
        <v>398</v>
      </c>
      <c r="C153" s="102" t="s">
        <v>474</v>
      </c>
      <c r="D153" s="75" t="s">
        <v>218</v>
      </c>
      <c r="E153" s="4">
        <v>92</v>
      </c>
      <c r="F153" s="63"/>
      <c r="G153" s="63"/>
      <c r="H153" s="63"/>
      <c r="I153" s="63"/>
      <c r="J153" s="63"/>
      <c r="K153" s="63"/>
      <c r="M153" s="63"/>
      <c r="N153" s="63"/>
      <c r="O153" s="63"/>
      <c r="P153" s="63"/>
      <c r="Q153" s="63"/>
      <c r="R153" s="63"/>
      <c r="S153" s="4">
        <v>92</v>
      </c>
    </row>
    <row r="154" spans="1:19" s="340" customFormat="1" ht="15.95" customHeight="1" x14ac:dyDescent="0.2">
      <c r="A154" s="77"/>
      <c r="B154" s="90" t="s">
        <v>398</v>
      </c>
      <c r="C154" s="102" t="s">
        <v>82</v>
      </c>
      <c r="D154" s="75" t="s">
        <v>83</v>
      </c>
      <c r="E154" s="4">
        <v>69</v>
      </c>
      <c r="F154" s="63"/>
      <c r="G154" s="63"/>
      <c r="H154" s="63"/>
      <c r="I154" s="63"/>
      <c r="J154" s="63"/>
      <c r="K154" s="63"/>
      <c r="M154" s="63"/>
      <c r="N154" s="63"/>
      <c r="O154" s="63"/>
      <c r="P154" s="63"/>
      <c r="Q154" s="63"/>
      <c r="R154" s="63"/>
      <c r="S154" s="4">
        <v>69</v>
      </c>
    </row>
    <row r="155" spans="1:19" s="340" customFormat="1" ht="15.95" customHeight="1" x14ac:dyDescent="0.2">
      <c r="A155" s="77"/>
      <c r="B155" s="90" t="s">
        <v>398</v>
      </c>
      <c r="C155" s="102" t="s">
        <v>346</v>
      </c>
      <c r="D155" s="75" t="s">
        <v>227</v>
      </c>
      <c r="E155" s="4">
        <v>233</v>
      </c>
      <c r="F155" s="63"/>
      <c r="G155" s="63"/>
      <c r="H155" s="63"/>
      <c r="I155" s="63"/>
      <c r="J155" s="63"/>
      <c r="K155" s="63"/>
      <c r="M155" s="63"/>
      <c r="N155" s="63"/>
      <c r="O155" s="63"/>
      <c r="P155" s="63"/>
      <c r="Q155" s="63"/>
      <c r="R155" s="63"/>
      <c r="S155" s="4">
        <v>233</v>
      </c>
    </row>
    <row r="156" spans="1:19" s="340" customFormat="1" ht="15.95" customHeight="1" x14ac:dyDescent="0.2">
      <c r="A156" s="77"/>
      <c r="B156" s="90" t="s">
        <v>398</v>
      </c>
      <c r="C156" s="102" t="s">
        <v>823</v>
      </c>
      <c r="D156" s="97" t="s">
        <v>228</v>
      </c>
      <c r="E156" s="4">
        <v>70</v>
      </c>
      <c r="F156" s="63"/>
      <c r="G156" s="63"/>
      <c r="H156" s="63"/>
      <c r="I156" s="63"/>
      <c r="J156" s="63"/>
      <c r="K156" s="63"/>
      <c r="M156" s="63"/>
      <c r="N156" s="63"/>
      <c r="O156" s="63"/>
      <c r="P156" s="63"/>
      <c r="Q156" s="63"/>
      <c r="R156" s="63"/>
      <c r="S156" s="4">
        <v>70</v>
      </c>
    </row>
    <row r="157" spans="1:19" s="340" customFormat="1" ht="15.95" customHeight="1" x14ac:dyDescent="0.2">
      <c r="A157" s="77"/>
      <c r="B157" s="90" t="s">
        <v>398</v>
      </c>
      <c r="C157" s="102" t="s">
        <v>824</v>
      </c>
      <c r="D157" s="97" t="s">
        <v>229</v>
      </c>
      <c r="E157" s="4">
        <v>71</v>
      </c>
      <c r="F157" s="63"/>
      <c r="G157" s="63"/>
      <c r="H157" s="63"/>
      <c r="I157" s="63"/>
      <c r="J157" s="63"/>
      <c r="K157" s="63"/>
      <c r="M157" s="63"/>
      <c r="N157" s="63"/>
      <c r="O157" s="63"/>
      <c r="P157" s="63"/>
      <c r="Q157" s="63"/>
      <c r="R157" s="63"/>
      <c r="S157" s="4">
        <v>71</v>
      </c>
    </row>
    <row r="158" spans="1:19" s="340" customFormat="1" ht="15.95" customHeight="1" x14ac:dyDescent="0.2">
      <c r="A158" s="77"/>
      <c r="B158" s="90" t="s">
        <v>398</v>
      </c>
      <c r="C158" s="102" t="s">
        <v>480</v>
      </c>
      <c r="D158" s="75" t="s">
        <v>230</v>
      </c>
      <c r="E158" s="4">
        <v>94</v>
      </c>
      <c r="F158" s="63"/>
      <c r="G158" s="63"/>
      <c r="H158" s="63"/>
      <c r="I158" s="63"/>
      <c r="J158" s="63"/>
      <c r="K158" s="63"/>
      <c r="M158" s="63"/>
      <c r="N158" s="63"/>
      <c r="O158" s="63"/>
      <c r="P158" s="63"/>
      <c r="Q158" s="63"/>
      <c r="R158" s="63"/>
      <c r="S158" s="4">
        <v>94</v>
      </c>
    </row>
    <row r="159" spans="1:19" s="340" customFormat="1" ht="15.95" customHeight="1" x14ac:dyDescent="0.2">
      <c r="A159" s="77"/>
      <c r="B159" s="90" t="s">
        <v>398</v>
      </c>
      <c r="C159" s="102" t="s">
        <v>826</v>
      </c>
      <c r="D159" s="75" t="s">
        <v>231</v>
      </c>
      <c r="E159" s="4">
        <v>95</v>
      </c>
      <c r="F159" s="63"/>
      <c r="G159" s="63"/>
      <c r="H159" s="63"/>
      <c r="I159" s="63"/>
      <c r="J159" s="63"/>
      <c r="K159" s="63"/>
      <c r="M159" s="63"/>
      <c r="N159" s="63"/>
      <c r="O159" s="63"/>
      <c r="P159" s="63"/>
      <c r="Q159" s="63"/>
      <c r="R159" s="63"/>
      <c r="S159" s="4">
        <v>95</v>
      </c>
    </row>
    <row r="160" spans="1:19" s="340" customFormat="1" ht="15.95" customHeight="1" x14ac:dyDescent="0.2">
      <c r="A160" s="77"/>
      <c r="B160" s="90" t="s">
        <v>398</v>
      </c>
      <c r="C160" s="102" t="s">
        <v>827</v>
      </c>
      <c r="D160" s="376" t="s">
        <v>536</v>
      </c>
      <c r="E160" s="4">
        <v>78</v>
      </c>
      <c r="F160" s="63"/>
      <c r="G160" s="63"/>
      <c r="H160" s="63"/>
      <c r="I160" s="63"/>
      <c r="J160" s="63"/>
      <c r="K160" s="63"/>
      <c r="M160" s="63"/>
      <c r="N160" s="63"/>
      <c r="O160" s="63"/>
      <c r="P160" s="63"/>
      <c r="Q160" s="63"/>
      <c r="R160" s="63"/>
      <c r="S160" s="4">
        <v>78</v>
      </c>
    </row>
    <row r="161" spans="1:19" s="340" customFormat="1" ht="15.95" customHeight="1" x14ac:dyDescent="0.2">
      <c r="A161" s="77"/>
      <c r="B161" s="90" t="s">
        <v>398</v>
      </c>
      <c r="C161" s="102" t="s">
        <v>828</v>
      </c>
      <c r="D161" s="97" t="s">
        <v>232</v>
      </c>
      <c r="E161" s="4">
        <v>96</v>
      </c>
      <c r="F161" s="63"/>
      <c r="G161" s="63"/>
      <c r="H161" s="63"/>
      <c r="I161" s="63"/>
      <c r="J161" s="63"/>
      <c r="K161" s="63"/>
      <c r="M161" s="63"/>
      <c r="N161" s="63"/>
      <c r="O161" s="63"/>
      <c r="P161" s="63"/>
      <c r="Q161" s="63"/>
      <c r="R161" s="63"/>
      <c r="S161" s="4">
        <v>96</v>
      </c>
    </row>
    <row r="162" spans="1:19" s="340" customFormat="1" ht="15.95" customHeight="1" x14ac:dyDescent="0.2">
      <c r="A162" s="77"/>
      <c r="B162" s="90" t="s">
        <v>398</v>
      </c>
      <c r="C162" s="102" t="s">
        <v>481</v>
      </c>
      <c r="D162" s="75" t="s">
        <v>233</v>
      </c>
      <c r="E162" s="4">
        <v>97</v>
      </c>
      <c r="F162" s="63"/>
      <c r="G162" s="63"/>
      <c r="H162" s="63"/>
      <c r="I162" s="63"/>
      <c r="J162" s="63"/>
      <c r="K162" s="63"/>
      <c r="M162" s="63"/>
      <c r="N162" s="63"/>
      <c r="O162" s="63"/>
      <c r="P162" s="63"/>
      <c r="Q162" s="63"/>
      <c r="R162" s="63"/>
      <c r="S162" s="4">
        <v>97</v>
      </c>
    </row>
    <row r="163" spans="1:19" s="340" customFormat="1" ht="15.95" customHeight="1" x14ac:dyDescent="0.2">
      <c r="A163" s="77"/>
      <c r="B163" s="90" t="s">
        <v>398</v>
      </c>
      <c r="C163" s="102" t="s">
        <v>922</v>
      </c>
      <c r="D163" s="75" t="s">
        <v>234</v>
      </c>
      <c r="E163" s="4">
        <v>98</v>
      </c>
      <c r="F163" s="63"/>
      <c r="G163" s="63"/>
      <c r="H163" s="63"/>
      <c r="I163" s="63"/>
      <c r="J163" s="63"/>
      <c r="K163" s="63"/>
      <c r="M163" s="63"/>
      <c r="N163" s="63"/>
      <c r="O163" s="63"/>
      <c r="P163" s="63"/>
      <c r="Q163" s="63"/>
      <c r="R163" s="63"/>
      <c r="S163" s="4">
        <v>98</v>
      </c>
    </row>
    <row r="164" spans="1:19" ht="35.1" customHeight="1" thickBot="1" x14ac:dyDescent="0.25">
      <c r="A164" s="77"/>
      <c r="B164" s="118" t="s">
        <v>399</v>
      </c>
      <c r="C164" s="106"/>
      <c r="D164" s="117" t="s">
        <v>1059</v>
      </c>
      <c r="E164" s="4"/>
      <c r="F164" s="315">
        <f t="shared" ref="F164:K164" si="14">SUM(F165:F177)</f>
        <v>0</v>
      </c>
      <c r="G164" s="315">
        <f t="shared" si="14"/>
        <v>0</v>
      </c>
      <c r="H164" s="315">
        <f t="shared" si="14"/>
        <v>0</v>
      </c>
      <c r="I164" s="315">
        <f t="shared" si="14"/>
        <v>0</v>
      </c>
      <c r="J164" s="315">
        <f t="shared" si="14"/>
        <v>0</v>
      </c>
      <c r="K164" s="315">
        <f t="shared" si="14"/>
        <v>0</v>
      </c>
      <c r="M164" s="315">
        <f t="shared" ref="M164:R164" si="15">SUM(M165:M177)</f>
        <v>0</v>
      </c>
      <c r="N164" s="315">
        <f t="shared" si="15"/>
        <v>0</v>
      </c>
      <c r="O164" s="315">
        <f t="shared" si="15"/>
        <v>0</v>
      </c>
      <c r="P164" s="315">
        <f t="shared" si="15"/>
        <v>0</v>
      </c>
      <c r="Q164" s="315">
        <f t="shared" si="15"/>
        <v>0</v>
      </c>
      <c r="R164" s="315">
        <f t="shared" si="15"/>
        <v>0</v>
      </c>
      <c r="S164" s="4"/>
    </row>
    <row r="165" spans="1:19" ht="15.95" customHeight="1" thickTop="1" x14ac:dyDescent="0.2">
      <c r="A165" s="77"/>
      <c r="B165" s="90" t="s">
        <v>399</v>
      </c>
      <c r="C165" s="102" t="s">
        <v>85</v>
      </c>
      <c r="D165" s="64" t="s">
        <v>86</v>
      </c>
      <c r="E165" s="4">
        <v>55</v>
      </c>
      <c r="F165" s="63"/>
      <c r="G165" s="63"/>
      <c r="H165" s="63"/>
      <c r="I165" s="63"/>
      <c r="J165" s="63"/>
      <c r="K165" s="63"/>
      <c r="M165" s="63"/>
      <c r="N165" s="63"/>
      <c r="O165" s="63"/>
      <c r="P165" s="63"/>
      <c r="Q165" s="63"/>
      <c r="R165" s="63"/>
      <c r="S165" s="4">
        <v>55</v>
      </c>
    </row>
    <row r="166" spans="1:19" s="340" customFormat="1" ht="15.95" customHeight="1" x14ac:dyDescent="0.2">
      <c r="A166" s="77"/>
      <c r="B166" s="90" t="s">
        <v>399</v>
      </c>
      <c r="C166" s="102" t="s">
        <v>482</v>
      </c>
      <c r="D166" s="64" t="s">
        <v>236</v>
      </c>
      <c r="E166" s="4">
        <v>57</v>
      </c>
      <c r="F166" s="63"/>
      <c r="G166" s="63"/>
      <c r="H166" s="63"/>
      <c r="I166" s="63"/>
      <c r="J166" s="63"/>
      <c r="K166" s="63"/>
      <c r="M166" s="63"/>
      <c r="N166" s="63"/>
      <c r="O166" s="63"/>
      <c r="P166" s="63"/>
      <c r="Q166" s="63"/>
      <c r="R166" s="63"/>
      <c r="S166" s="4">
        <v>57</v>
      </c>
    </row>
    <row r="167" spans="1:19" s="340" customFormat="1" ht="15.95" customHeight="1" x14ac:dyDescent="0.2">
      <c r="A167" s="77"/>
      <c r="B167" s="90" t="s">
        <v>399</v>
      </c>
      <c r="C167" s="102" t="s">
        <v>87</v>
      </c>
      <c r="D167" s="64" t="s">
        <v>88</v>
      </c>
      <c r="E167" s="4">
        <v>58</v>
      </c>
      <c r="F167" s="63"/>
      <c r="G167" s="63"/>
      <c r="H167" s="63"/>
      <c r="I167" s="63"/>
      <c r="J167" s="63"/>
      <c r="K167" s="63"/>
      <c r="M167" s="63"/>
      <c r="N167" s="63"/>
      <c r="O167" s="63"/>
      <c r="P167" s="63"/>
      <c r="Q167" s="63"/>
      <c r="R167" s="63"/>
      <c r="S167" s="4">
        <v>58</v>
      </c>
    </row>
    <row r="168" spans="1:19" s="340" customFormat="1" ht="15.95" customHeight="1" x14ac:dyDescent="0.2">
      <c r="A168" s="77"/>
      <c r="B168" s="90" t="s">
        <v>399</v>
      </c>
      <c r="C168" s="102" t="s">
        <v>89</v>
      </c>
      <c r="D168" s="64" t="s">
        <v>90</v>
      </c>
      <c r="E168" s="4">
        <v>59</v>
      </c>
      <c r="F168" s="63"/>
      <c r="G168" s="63"/>
      <c r="H168" s="63"/>
      <c r="I168" s="63"/>
      <c r="J168" s="63"/>
      <c r="K168" s="63"/>
      <c r="M168" s="63"/>
      <c r="N168" s="63"/>
      <c r="O168" s="63"/>
      <c r="P168" s="63"/>
      <c r="Q168" s="63"/>
      <c r="R168" s="63"/>
      <c r="S168" s="4">
        <v>59</v>
      </c>
    </row>
    <row r="169" spans="1:19" s="340" customFormat="1" ht="15.95" customHeight="1" x14ac:dyDescent="0.2">
      <c r="A169" s="77"/>
      <c r="B169" s="90" t="s">
        <v>399</v>
      </c>
      <c r="C169" s="102" t="s">
        <v>829</v>
      </c>
      <c r="D169" s="96" t="s">
        <v>238</v>
      </c>
      <c r="E169" s="4">
        <v>61</v>
      </c>
      <c r="F169" s="63"/>
      <c r="G169" s="63"/>
      <c r="H169" s="63"/>
      <c r="I169" s="63"/>
      <c r="J169" s="63"/>
      <c r="K169" s="63"/>
      <c r="M169" s="63"/>
      <c r="N169" s="63"/>
      <c r="O169" s="63"/>
      <c r="P169" s="63"/>
      <c r="Q169" s="63"/>
      <c r="R169" s="63"/>
      <c r="S169" s="4">
        <v>61</v>
      </c>
    </row>
    <row r="170" spans="1:19" s="340" customFormat="1" ht="15.95" customHeight="1" x14ac:dyDescent="0.2">
      <c r="A170" s="77"/>
      <c r="B170" s="90" t="s">
        <v>399</v>
      </c>
      <c r="C170" s="102" t="s">
        <v>915</v>
      </c>
      <c r="D170" s="64" t="s">
        <v>239</v>
      </c>
      <c r="E170" s="4">
        <v>63</v>
      </c>
      <c r="F170" s="63"/>
      <c r="G170" s="63"/>
      <c r="H170" s="63"/>
      <c r="I170" s="63"/>
      <c r="J170" s="63"/>
      <c r="K170" s="63"/>
      <c r="M170" s="63"/>
      <c r="N170" s="63"/>
      <c r="O170" s="63"/>
      <c r="P170" s="63"/>
      <c r="Q170" s="63"/>
      <c r="R170" s="63"/>
      <c r="S170" s="4">
        <v>63</v>
      </c>
    </row>
    <row r="171" spans="1:19" s="340" customFormat="1" ht="15.95" customHeight="1" x14ac:dyDescent="0.2">
      <c r="A171" s="77"/>
      <c r="B171" s="90" t="s">
        <v>399</v>
      </c>
      <c r="C171" s="102" t="s">
        <v>484</v>
      </c>
      <c r="D171" s="64" t="s">
        <v>240</v>
      </c>
      <c r="E171" s="4">
        <v>65</v>
      </c>
      <c r="F171" s="63"/>
      <c r="G171" s="63"/>
      <c r="H171" s="63"/>
      <c r="I171" s="63"/>
      <c r="J171" s="63"/>
      <c r="K171" s="63"/>
      <c r="M171" s="63"/>
      <c r="N171" s="63"/>
      <c r="O171" s="63"/>
      <c r="P171" s="63"/>
      <c r="Q171" s="63"/>
      <c r="R171" s="63"/>
      <c r="S171" s="4">
        <v>65</v>
      </c>
    </row>
    <row r="172" spans="1:19" s="340" customFormat="1" ht="15.95" customHeight="1" x14ac:dyDescent="0.2">
      <c r="A172" s="77"/>
      <c r="B172" s="90" t="s">
        <v>399</v>
      </c>
      <c r="C172" s="102" t="s">
        <v>483</v>
      </c>
      <c r="D172" s="64" t="s">
        <v>237</v>
      </c>
      <c r="E172" s="4">
        <v>68</v>
      </c>
      <c r="F172" s="63"/>
      <c r="G172" s="63"/>
      <c r="H172" s="63"/>
      <c r="I172" s="63"/>
      <c r="J172" s="63"/>
      <c r="K172" s="63"/>
      <c r="M172" s="63"/>
      <c r="N172" s="63"/>
      <c r="O172" s="63"/>
      <c r="P172" s="63"/>
      <c r="Q172" s="63"/>
      <c r="R172" s="63"/>
      <c r="S172" s="4">
        <v>68</v>
      </c>
    </row>
    <row r="173" spans="1:19" s="340" customFormat="1" ht="15.95" customHeight="1" x14ac:dyDescent="0.2">
      <c r="A173" s="77"/>
      <c r="B173" s="90" t="s">
        <v>399</v>
      </c>
      <c r="C173" s="102" t="s">
        <v>485</v>
      </c>
      <c r="D173" s="64" t="s">
        <v>241</v>
      </c>
      <c r="E173" s="4">
        <v>72</v>
      </c>
      <c r="F173" s="63"/>
      <c r="G173" s="63"/>
      <c r="H173" s="63"/>
      <c r="I173" s="63"/>
      <c r="J173" s="63"/>
      <c r="K173" s="63"/>
      <c r="M173" s="63"/>
      <c r="N173" s="63"/>
      <c r="O173" s="63"/>
      <c r="P173" s="63"/>
      <c r="Q173" s="63"/>
      <c r="R173" s="63"/>
      <c r="S173" s="4">
        <v>72</v>
      </c>
    </row>
    <row r="174" spans="1:19" ht="15.95" customHeight="1" x14ac:dyDescent="0.2">
      <c r="A174" s="77"/>
      <c r="B174" s="90" t="s">
        <v>399</v>
      </c>
      <c r="C174" s="99" t="s">
        <v>486</v>
      </c>
      <c r="D174" s="64" t="s">
        <v>242</v>
      </c>
      <c r="E174" s="4">
        <v>73</v>
      </c>
      <c r="F174" s="63"/>
      <c r="G174" s="63"/>
      <c r="H174" s="63"/>
      <c r="I174" s="63"/>
      <c r="J174" s="63"/>
      <c r="K174" s="63"/>
      <c r="M174" s="63"/>
      <c r="N174" s="63"/>
      <c r="O174" s="63"/>
      <c r="P174" s="63"/>
      <c r="Q174" s="63"/>
      <c r="R174" s="63"/>
      <c r="S174" s="4">
        <v>73</v>
      </c>
    </row>
    <row r="175" spans="1:19" ht="15.95" customHeight="1" x14ac:dyDescent="0.2">
      <c r="A175" s="77"/>
      <c r="B175" s="90" t="s">
        <v>399</v>
      </c>
      <c r="C175" s="99" t="s">
        <v>487</v>
      </c>
      <c r="D175" s="64" t="s">
        <v>243</v>
      </c>
      <c r="E175" s="4">
        <v>74</v>
      </c>
      <c r="F175" s="9"/>
      <c r="G175" s="9"/>
      <c r="H175" s="9"/>
      <c r="I175" s="9"/>
      <c r="J175" s="9"/>
      <c r="K175" s="9"/>
      <c r="M175" s="9"/>
      <c r="N175" s="9"/>
      <c r="O175" s="9"/>
      <c r="P175" s="9"/>
      <c r="Q175" s="9"/>
      <c r="R175" s="9"/>
      <c r="S175" s="4">
        <v>74</v>
      </c>
    </row>
    <row r="176" spans="1:19" ht="15.95" customHeight="1" x14ac:dyDescent="0.2">
      <c r="A176" s="77"/>
      <c r="B176" s="90" t="s">
        <v>399</v>
      </c>
      <c r="C176" s="99" t="s">
        <v>91</v>
      </c>
      <c r="D176" s="64" t="s">
        <v>92</v>
      </c>
      <c r="E176" s="4">
        <v>75</v>
      </c>
      <c r="F176" s="9"/>
      <c r="G176" s="9"/>
      <c r="H176" s="9"/>
      <c r="I176" s="9"/>
      <c r="J176" s="9"/>
      <c r="K176" s="9"/>
      <c r="M176" s="9"/>
      <c r="N176" s="9"/>
      <c r="O176" s="9"/>
      <c r="P176" s="9"/>
      <c r="Q176" s="9"/>
      <c r="R176" s="9"/>
      <c r="S176" s="4">
        <v>75</v>
      </c>
    </row>
    <row r="177" spans="1:19" ht="15.95" customHeight="1" x14ac:dyDescent="0.2">
      <c r="A177" s="77"/>
      <c r="B177" s="90" t="s">
        <v>399</v>
      </c>
      <c r="C177" s="99" t="s">
        <v>93</v>
      </c>
      <c r="D177" s="64" t="s">
        <v>94</v>
      </c>
      <c r="E177" s="4">
        <v>76</v>
      </c>
      <c r="F177" s="9"/>
      <c r="G177" s="9"/>
      <c r="H177" s="9"/>
      <c r="I177" s="9"/>
      <c r="J177" s="9"/>
      <c r="K177" s="9"/>
      <c r="M177" s="9"/>
      <c r="N177" s="9"/>
      <c r="O177" s="9"/>
      <c r="P177" s="9"/>
      <c r="Q177" s="9"/>
      <c r="R177" s="9"/>
      <c r="S177" s="4">
        <v>76</v>
      </c>
    </row>
    <row r="178" spans="1:19" ht="35.1" customHeight="1" thickBot="1" x14ac:dyDescent="0.25">
      <c r="A178" s="77"/>
      <c r="B178" s="113" t="s">
        <v>403</v>
      </c>
      <c r="C178" s="108"/>
      <c r="D178" s="109" t="s">
        <v>1021</v>
      </c>
      <c r="E178" s="8"/>
      <c r="F178" s="315">
        <f t="shared" ref="F178:K178" si="16">SUM(F179,F196)</f>
        <v>0</v>
      </c>
      <c r="G178" s="315">
        <f t="shared" si="16"/>
        <v>0</v>
      </c>
      <c r="H178" s="315">
        <f t="shared" si="16"/>
        <v>0</v>
      </c>
      <c r="I178" s="315">
        <f t="shared" si="16"/>
        <v>0</v>
      </c>
      <c r="J178" s="315">
        <f t="shared" si="16"/>
        <v>0</v>
      </c>
      <c r="K178" s="315">
        <f t="shared" si="16"/>
        <v>0</v>
      </c>
      <c r="M178" s="315">
        <f t="shared" ref="M178:R178" si="17">SUM(M179,M196)</f>
        <v>0</v>
      </c>
      <c r="N178" s="315">
        <f t="shared" si="17"/>
        <v>0</v>
      </c>
      <c r="O178" s="315">
        <f t="shared" si="17"/>
        <v>0</v>
      </c>
      <c r="P178" s="315">
        <f t="shared" si="17"/>
        <v>0</v>
      </c>
      <c r="Q178" s="315">
        <f t="shared" si="17"/>
        <v>0</v>
      </c>
      <c r="R178" s="315">
        <f t="shared" si="17"/>
        <v>0</v>
      </c>
      <c r="S178" s="8"/>
    </row>
    <row r="179" spans="1:19" ht="35.1" customHeight="1" thickTop="1" thickBot="1" x14ac:dyDescent="0.25">
      <c r="A179" s="77"/>
      <c r="B179" s="110" t="s">
        <v>400</v>
      </c>
      <c r="C179" s="115"/>
      <c r="D179" s="116" t="s">
        <v>1060</v>
      </c>
      <c r="E179" s="4"/>
      <c r="F179" s="315">
        <f t="shared" ref="F179:K179" si="18">SUM(F180:F195)</f>
        <v>0</v>
      </c>
      <c r="G179" s="315">
        <f t="shared" si="18"/>
        <v>0</v>
      </c>
      <c r="H179" s="315">
        <f t="shared" si="18"/>
        <v>0</v>
      </c>
      <c r="I179" s="315">
        <f t="shared" si="18"/>
        <v>0</v>
      </c>
      <c r="J179" s="315">
        <f t="shared" si="18"/>
        <v>0</v>
      </c>
      <c r="K179" s="315">
        <f t="shared" si="18"/>
        <v>0</v>
      </c>
      <c r="M179" s="315">
        <f t="shared" ref="M179:R179" si="19">SUM(M180:M195)</f>
        <v>0</v>
      </c>
      <c r="N179" s="315">
        <f t="shared" si="19"/>
        <v>0</v>
      </c>
      <c r="O179" s="315">
        <f t="shared" si="19"/>
        <v>0</v>
      </c>
      <c r="P179" s="315">
        <f t="shared" si="19"/>
        <v>0</v>
      </c>
      <c r="Q179" s="315">
        <f t="shared" si="19"/>
        <v>0</v>
      </c>
      <c r="R179" s="315">
        <f t="shared" si="19"/>
        <v>0</v>
      </c>
      <c r="S179" s="4"/>
    </row>
    <row r="180" spans="1:19" ht="15.95" customHeight="1" thickTop="1" x14ac:dyDescent="0.2">
      <c r="A180" s="77"/>
      <c r="B180" s="90" t="s">
        <v>400</v>
      </c>
      <c r="C180" s="168" t="s">
        <v>492</v>
      </c>
      <c r="D180" s="64" t="s">
        <v>252</v>
      </c>
      <c r="E180" s="4">
        <v>37</v>
      </c>
      <c r="F180" s="63"/>
      <c r="G180" s="63"/>
      <c r="H180" s="63"/>
      <c r="I180" s="63"/>
      <c r="J180" s="63"/>
      <c r="K180" s="63"/>
      <c r="M180" s="63"/>
      <c r="N180" s="63"/>
      <c r="O180" s="63"/>
      <c r="P180" s="63"/>
      <c r="Q180" s="63"/>
      <c r="R180" s="63"/>
      <c r="S180" s="4">
        <v>37</v>
      </c>
    </row>
    <row r="181" spans="1:19" ht="15.95" customHeight="1" x14ac:dyDescent="0.2">
      <c r="A181" s="77"/>
      <c r="B181" s="90" t="s">
        <v>400</v>
      </c>
      <c r="C181" s="101" t="s">
        <v>493</v>
      </c>
      <c r="D181" s="64" t="s">
        <v>253</v>
      </c>
      <c r="E181" s="4">
        <v>38</v>
      </c>
      <c r="F181" s="63"/>
      <c r="G181" s="63"/>
      <c r="H181" s="63"/>
      <c r="I181" s="63"/>
      <c r="J181" s="63"/>
      <c r="K181" s="63"/>
      <c r="M181" s="63"/>
      <c r="N181" s="63"/>
      <c r="O181" s="63"/>
      <c r="P181" s="63"/>
      <c r="Q181" s="63"/>
      <c r="R181" s="63"/>
      <c r="S181" s="4">
        <v>38</v>
      </c>
    </row>
    <row r="182" spans="1:19" s="340" customFormat="1" ht="15.95" customHeight="1" x14ac:dyDescent="0.2">
      <c r="A182" s="77"/>
      <c r="B182" s="90" t="s">
        <v>400</v>
      </c>
      <c r="C182" s="168" t="s">
        <v>335</v>
      </c>
      <c r="D182" s="64" t="s">
        <v>244</v>
      </c>
      <c r="E182" s="4">
        <v>172</v>
      </c>
      <c r="F182" s="63"/>
      <c r="G182" s="63"/>
      <c r="H182" s="63"/>
      <c r="I182" s="63"/>
      <c r="J182" s="63"/>
      <c r="K182" s="63"/>
      <c r="M182" s="63"/>
      <c r="N182" s="63"/>
      <c r="O182" s="63"/>
      <c r="P182" s="63"/>
      <c r="Q182" s="63"/>
      <c r="R182" s="63"/>
      <c r="S182" s="4">
        <v>172</v>
      </c>
    </row>
    <row r="183" spans="1:19" s="340" customFormat="1" ht="15.95" customHeight="1" x14ac:dyDescent="0.2">
      <c r="A183" s="77"/>
      <c r="B183" s="90" t="s">
        <v>400</v>
      </c>
      <c r="C183" s="168" t="s">
        <v>494</v>
      </c>
      <c r="D183" s="64" t="s">
        <v>254</v>
      </c>
      <c r="E183" s="4">
        <v>40</v>
      </c>
      <c r="F183" s="63"/>
      <c r="G183" s="63"/>
      <c r="H183" s="63"/>
      <c r="I183" s="63"/>
      <c r="J183" s="63"/>
      <c r="K183" s="63"/>
      <c r="M183" s="63"/>
      <c r="N183" s="63"/>
      <c r="O183" s="63"/>
      <c r="P183" s="63"/>
      <c r="Q183" s="63"/>
      <c r="R183" s="63"/>
      <c r="S183" s="4">
        <v>40</v>
      </c>
    </row>
    <row r="184" spans="1:19" s="340" customFormat="1" ht="15.95" customHeight="1" x14ac:dyDescent="0.2">
      <c r="A184" s="77"/>
      <c r="B184" s="90" t="s">
        <v>400</v>
      </c>
      <c r="C184" s="168" t="s">
        <v>488</v>
      </c>
      <c r="D184" s="64" t="s">
        <v>245</v>
      </c>
      <c r="E184" s="4">
        <v>181</v>
      </c>
      <c r="F184" s="63"/>
      <c r="G184" s="63"/>
      <c r="H184" s="63"/>
      <c r="I184" s="63"/>
      <c r="J184" s="63"/>
      <c r="K184" s="63"/>
      <c r="M184" s="63"/>
      <c r="N184" s="63"/>
      <c r="O184" s="63"/>
      <c r="P184" s="63"/>
      <c r="Q184" s="63"/>
      <c r="R184" s="63"/>
      <c r="S184" s="4">
        <v>181</v>
      </c>
    </row>
    <row r="185" spans="1:19" s="340" customFormat="1" ht="15.95" customHeight="1" x14ac:dyDescent="0.2">
      <c r="A185" s="77"/>
      <c r="B185" s="90" t="s">
        <v>400</v>
      </c>
      <c r="C185" s="102" t="s">
        <v>96</v>
      </c>
      <c r="D185" s="64" t="s">
        <v>97</v>
      </c>
      <c r="E185" s="4">
        <v>183</v>
      </c>
      <c r="F185" s="63"/>
      <c r="G185" s="63"/>
      <c r="H185" s="63"/>
      <c r="I185" s="63"/>
      <c r="J185" s="63"/>
      <c r="K185" s="63"/>
      <c r="M185" s="63"/>
      <c r="N185" s="63"/>
      <c r="O185" s="63"/>
      <c r="P185" s="63"/>
      <c r="Q185" s="63"/>
      <c r="R185" s="63"/>
      <c r="S185" s="4">
        <v>183</v>
      </c>
    </row>
    <row r="186" spans="1:19" s="340" customFormat="1" ht="15.95" customHeight="1" x14ac:dyDescent="0.2">
      <c r="A186" s="77"/>
      <c r="B186" s="90" t="s">
        <v>400</v>
      </c>
      <c r="C186" s="168" t="s">
        <v>830</v>
      </c>
      <c r="D186" s="96" t="s">
        <v>251</v>
      </c>
      <c r="E186" s="4">
        <v>185</v>
      </c>
      <c r="F186" s="63"/>
      <c r="G186" s="63"/>
      <c r="H186" s="63"/>
      <c r="I186" s="63"/>
      <c r="J186" s="63"/>
      <c r="K186" s="63"/>
      <c r="M186" s="63"/>
      <c r="N186" s="63"/>
      <c r="O186" s="63"/>
      <c r="P186" s="63"/>
      <c r="Q186" s="63"/>
      <c r="R186" s="63"/>
      <c r="S186" s="4">
        <v>185</v>
      </c>
    </row>
    <row r="187" spans="1:19" s="340" customFormat="1" ht="15.95" customHeight="1" x14ac:dyDescent="0.2">
      <c r="A187" s="77"/>
      <c r="B187" s="90" t="s">
        <v>400</v>
      </c>
      <c r="C187" s="168" t="s">
        <v>495</v>
      </c>
      <c r="D187" s="64" t="s">
        <v>255</v>
      </c>
      <c r="E187" s="4">
        <v>186</v>
      </c>
      <c r="F187" s="63"/>
      <c r="G187" s="63"/>
      <c r="H187" s="63"/>
      <c r="I187" s="63"/>
      <c r="J187" s="63"/>
      <c r="K187" s="63"/>
      <c r="M187" s="63"/>
      <c r="N187" s="63"/>
      <c r="O187" s="63"/>
      <c r="P187" s="63"/>
      <c r="Q187" s="63"/>
      <c r="R187" s="63"/>
      <c r="S187" s="4">
        <v>186</v>
      </c>
    </row>
    <row r="188" spans="1:19" s="340" customFormat="1" ht="15.95" customHeight="1" x14ac:dyDescent="0.2">
      <c r="A188" s="77"/>
      <c r="B188" s="90" t="s">
        <v>400</v>
      </c>
      <c r="C188" s="168" t="s">
        <v>490</v>
      </c>
      <c r="D188" s="64" t="s">
        <v>248</v>
      </c>
      <c r="E188" s="4">
        <v>188</v>
      </c>
      <c r="F188" s="63"/>
      <c r="G188" s="63"/>
      <c r="H188" s="63"/>
      <c r="I188" s="63"/>
      <c r="J188" s="63"/>
      <c r="K188" s="63"/>
      <c r="M188" s="63"/>
      <c r="N188" s="63"/>
      <c r="O188" s="63"/>
      <c r="P188" s="63"/>
      <c r="Q188" s="63"/>
      <c r="R188" s="63"/>
      <c r="S188" s="4">
        <v>188</v>
      </c>
    </row>
    <row r="189" spans="1:19" s="340" customFormat="1" ht="15.95" customHeight="1" x14ac:dyDescent="0.2">
      <c r="A189" s="77"/>
      <c r="B189" s="90" t="s">
        <v>400</v>
      </c>
      <c r="C189" s="168" t="s">
        <v>489</v>
      </c>
      <c r="D189" s="64" t="s">
        <v>246</v>
      </c>
      <c r="E189" s="4">
        <v>189</v>
      </c>
      <c r="F189" s="63"/>
      <c r="G189" s="63"/>
      <c r="H189" s="63"/>
      <c r="I189" s="63"/>
      <c r="J189" s="63"/>
      <c r="K189" s="63"/>
      <c r="M189" s="63"/>
      <c r="N189" s="63"/>
      <c r="O189" s="63"/>
      <c r="P189" s="63"/>
      <c r="Q189" s="63"/>
      <c r="R189" s="63"/>
      <c r="S189" s="4">
        <v>189</v>
      </c>
    </row>
    <row r="190" spans="1:19" s="340" customFormat="1" ht="15.95" customHeight="1" x14ac:dyDescent="0.2">
      <c r="A190" s="77"/>
      <c r="B190" s="90" t="s">
        <v>400</v>
      </c>
      <c r="C190" s="168" t="s">
        <v>344</v>
      </c>
      <c r="D190" s="64" t="s">
        <v>256</v>
      </c>
      <c r="E190" s="4">
        <v>193</v>
      </c>
      <c r="F190" s="63"/>
      <c r="G190" s="63"/>
      <c r="H190" s="63"/>
      <c r="I190" s="63"/>
      <c r="J190" s="63"/>
      <c r="K190" s="63"/>
      <c r="M190" s="63"/>
      <c r="N190" s="63"/>
      <c r="O190" s="63"/>
      <c r="P190" s="63"/>
      <c r="Q190" s="63"/>
      <c r="R190" s="63"/>
      <c r="S190" s="4">
        <v>193</v>
      </c>
    </row>
    <row r="191" spans="1:19" s="340" customFormat="1" ht="15.95" customHeight="1" x14ac:dyDescent="0.2">
      <c r="A191" s="77"/>
      <c r="B191" s="90" t="s">
        <v>400</v>
      </c>
      <c r="C191" s="168" t="s">
        <v>831</v>
      </c>
      <c r="D191" s="96" t="s">
        <v>247</v>
      </c>
      <c r="E191" s="4">
        <v>201</v>
      </c>
      <c r="F191" s="63"/>
      <c r="G191" s="63"/>
      <c r="H191" s="63"/>
      <c r="I191" s="63"/>
      <c r="J191" s="63"/>
      <c r="K191" s="63"/>
      <c r="M191" s="63"/>
      <c r="N191" s="63"/>
      <c r="O191" s="63"/>
      <c r="P191" s="63"/>
      <c r="Q191" s="63"/>
      <c r="R191" s="63"/>
      <c r="S191" s="4">
        <v>201</v>
      </c>
    </row>
    <row r="192" spans="1:19" s="340" customFormat="1" ht="15.95" customHeight="1" x14ac:dyDescent="0.2">
      <c r="A192" s="77"/>
      <c r="B192" s="90" t="s">
        <v>400</v>
      </c>
      <c r="C192" s="168" t="s">
        <v>923</v>
      </c>
      <c r="D192" s="96" t="s">
        <v>257</v>
      </c>
      <c r="E192" s="4">
        <v>218</v>
      </c>
      <c r="F192" s="63"/>
      <c r="G192" s="63"/>
      <c r="H192" s="63"/>
      <c r="I192" s="63"/>
      <c r="J192" s="63"/>
      <c r="K192" s="63"/>
      <c r="M192" s="63"/>
      <c r="N192" s="63"/>
      <c r="O192" s="63"/>
      <c r="P192" s="63"/>
      <c r="Q192" s="63"/>
      <c r="R192" s="63"/>
      <c r="S192" s="4">
        <v>218</v>
      </c>
    </row>
    <row r="193" spans="1:19" s="340" customFormat="1" ht="15.95" customHeight="1" x14ac:dyDescent="0.2">
      <c r="A193" s="77"/>
      <c r="B193" s="90" t="s">
        <v>400</v>
      </c>
      <c r="C193" s="168" t="s">
        <v>491</v>
      </c>
      <c r="D193" s="64" t="s">
        <v>249</v>
      </c>
      <c r="E193" s="4">
        <v>204</v>
      </c>
      <c r="F193" s="63"/>
      <c r="G193" s="63"/>
      <c r="H193" s="63"/>
      <c r="I193" s="63"/>
      <c r="J193" s="63"/>
      <c r="K193" s="63"/>
      <c r="M193" s="63"/>
      <c r="N193" s="63"/>
      <c r="O193" s="63"/>
      <c r="P193" s="63"/>
      <c r="Q193" s="63"/>
      <c r="R193" s="63"/>
      <c r="S193" s="4">
        <v>204</v>
      </c>
    </row>
    <row r="194" spans="1:19" s="340" customFormat="1" ht="15.95" customHeight="1" x14ac:dyDescent="0.2">
      <c r="A194" s="77"/>
      <c r="B194" s="90" t="s">
        <v>400</v>
      </c>
      <c r="C194" s="168" t="s">
        <v>832</v>
      </c>
      <c r="D194" s="64" t="s">
        <v>258</v>
      </c>
      <c r="E194" s="4">
        <v>207</v>
      </c>
      <c r="F194" s="63"/>
      <c r="G194" s="63"/>
      <c r="H194" s="63"/>
      <c r="I194" s="63"/>
      <c r="J194" s="63"/>
      <c r="K194" s="63"/>
      <c r="M194" s="63"/>
      <c r="N194" s="63"/>
      <c r="O194" s="63"/>
      <c r="P194" s="63"/>
      <c r="Q194" s="63"/>
      <c r="R194" s="63"/>
      <c r="S194" s="4">
        <v>207</v>
      </c>
    </row>
    <row r="195" spans="1:19" s="340" customFormat="1" ht="15.95" customHeight="1" x14ac:dyDescent="0.2">
      <c r="A195" s="77"/>
      <c r="B195" s="90" t="s">
        <v>400</v>
      </c>
      <c r="C195" s="168" t="s">
        <v>833</v>
      </c>
      <c r="D195" s="96" t="s">
        <v>250</v>
      </c>
      <c r="E195" s="4">
        <v>211</v>
      </c>
      <c r="F195" s="63"/>
      <c r="G195" s="63"/>
      <c r="H195" s="63"/>
      <c r="I195" s="63"/>
      <c r="J195" s="63"/>
      <c r="K195" s="63"/>
      <c r="M195" s="63"/>
      <c r="N195" s="63"/>
      <c r="O195" s="63"/>
      <c r="P195" s="63"/>
      <c r="Q195" s="63"/>
      <c r="R195" s="63"/>
      <c r="S195" s="4">
        <v>211</v>
      </c>
    </row>
    <row r="196" spans="1:19" ht="35.1" customHeight="1" thickBot="1" x14ac:dyDescent="0.25">
      <c r="A196" s="77"/>
      <c r="B196" s="118" t="s">
        <v>408</v>
      </c>
      <c r="C196" s="119"/>
      <c r="D196" s="117" t="s">
        <v>1061</v>
      </c>
      <c r="E196" s="4"/>
      <c r="F196" s="315">
        <f t="shared" ref="F196:K196" si="20">SUM(F197:F229)</f>
        <v>0</v>
      </c>
      <c r="G196" s="315">
        <f t="shared" si="20"/>
        <v>0</v>
      </c>
      <c r="H196" s="315">
        <f t="shared" si="20"/>
        <v>0</v>
      </c>
      <c r="I196" s="315">
        <f t="shared" si="20"/>
        <v>0</v>
      </c>
      <c r="J196" s="315">
        <f t="shared" si="20"/>
        <v>0</v>
      </c>
      <c r="K196" s="315">
        <f t="shared" si="20"/>
        <v>0</v>
      </c>
      <c r="M196" s="315">
        <f t="shared" ref="M196:R196" si="21">SUM(M197:M229)</f>
        <v>0</v>
      </c>
      <c r="N196" s="315">
        <f t="shared" si="21"/>
        <v>0</v>
      </c>
      <c r="O196" s="315">
        <f t="shared" si="21"/>
        <v>0</v>
      </c>
      <c r="P196" s="315">
        <f t="shared" si="21"/>
        <v>0</v>
      </c>
      <c r="Q196" s="315">
        <f t="shared" si="21"/>
        <v>0</v>
      </c>
      <c r="R196" s="315">
        <f t="shared" si="21"/>
        <v>0</v>
      </c>
      <c r="S196" s="4"/>
    </row>
    <row r="197" spans="1:19" ht="15.95" customHeight="1" thickTop="1" x14ac:dyDescent="0.2">
      <c r="A197" s="77"/>
      <c r="B197" s="90" t="s">
        <v>408</v>
      </c>
      <c r="C197" s="102" t="s">
        <v>496</v>
      </c>
      <c r="D197" s="64" t="s">
        <v>259</v>
      </c>
      <c r="E197" s="4">
        <v>171</v>
      </c>
      <c r="F197" s="9"/>
      <c r="G197" s="9"/>
      <c r="H197" s="9"/>
      <c r="I197" s="9"/>
      <c r="J197" s="9"/>
      <c r="K197" s="9"/>
      <c r="M197" s="9"/>
      <c r="N197" s="9"/>
      <c r="O197" s="9"/>
      <c r="P197" s="9"/>
      <c r="Q197" s="9"/>
      <c r="R197" s="9"/>
      <c r="S197" s="4">
        <v>171</v>
      </c>
    </row>
    <row r="198" spans="1:19" s="340" customFormat="1" ht="15.95" customHeight="1" x14ac:dyDescent="0.2">
      <c r="A198" s="77"/>
      <c r="B198" s="90" t="s">
        <v>408</v>
      </c>
      <c r="C198" s="102" t="s">
        <v>497</v>
      </c>
      <c r="D198" s="64" t="s">
        <v>260</v>
      </c>
      <c r="E198" s="4">
        <v>173</v>
      </c>
      <c r="F198" s="9"/>
      <c r="G198" s="9"/>
      <c r="H198" s="9"/>
      <c r="I198" s="9"/>
      <c r="J198" s="9"/>
      <c r="K198" s="9"/>
      <c r="M198" s="9"/>
      <c r="N198" s="9"/>
      <c r="O198" s="9"/>
      <c r="P198" s="9"/>
      <c r="Q198" s="9"/>
      <c r="R198" s="9"/>
      <c r="S198" s="4">
        <v>173</v>
      </c>
    </row>
    <row r="199" spans="1:19" s="340" customFormat="1" ht="15.95" customHeight="1" x14ac:dyDescent="0.2">
      <c r="A199" s="77"/>
      <c r="B199" s="90" t="s">
        <v>408</v>
      </c>
      <c r="C199" s="102" t="s">
        <v>498</v>
      </c>
      <c r="D199" s="64" t="s">
        <v>261</v>
      </c>
      <c r="E199" s="4">
        <v>174</v>
      </c>
      <c r="F199" s="9"/>
      <c r="G199" s="9"/>
      <c r="H199" s="9"/>
      <c r="I199" s="9"/>
      <c r="J199" s="9"/>
      <c r="K199" s="9"/>
      <c r="M199" s="9"/>
      <c r="N199" s="9"/>
      <c r="O199" s="9"/>
      <c r="P199" s="9"/>
      <c r="Q199" s="9"/>
      <c r="R199" s="9"/>
      <c r="S199" s="4">
        <v>174</v>
      </c>
    </row>
    <row r="200" spans="1:19" s="340" customFormat="1" ht="15.95" customHeight="1" x14ac:dyDescent="0.2">
      <c r="A200" s="77"/>
      <c r="B200" s="90" t="s">
        <v>408</v>
      </c>
      <c r="C200" s="102" t="s">
        <v>925</v>
      </c>
      <c r="D200" s="64" t="s">
        <v>262</v>
      </c>
      <c r="E200" s="4">
        <v>176</v>
      </c>
      <c r="F200" s="9"/>
      <c r="G200" s="9"/>
      <c r="H200" s="9"/>
      <c r="I200" s="9"/>
      <c r="J200" s="9"/>
      <c r="K200" s="9"/>
      <c r="M200" s="9"/>
      <c r="N200" s="9"/>
      <c r="O200" s="9"/>
      <c r="P200" s="9"/>
      <c r="Q200" s="9"/>
      <c r="R200" s="9"/>
      <c r="S200" s="4">
        <v>176</v>
      </c>
    </row>
    <row r="201" spans="1:19" s="340" customFormat="1" ht="15.95" customHeight="1" x14ac:dyDescent="0.2">
      <c r="A201" s="77"/>
      <c r="B201" s="90" t="s">
        <v>408</v>
      </c>
      <c r="C201" s="102" t="s">
        <v>99</v>
      </c>
      <c r="D201" s="64" t="s">
        <v>100</v>
      </c>
      <c r="E201" s="4">
        <v>177</v>
      </c>
      <c r="F201" s="9"/>
      <c r="G201" s="9"/>
      <c r="H201" s="9"/>
      <c r="I201" s="9"/>
      <c r="J201" s="9"/>
      <c r="K201" s="9"/>
      <c r="M201" s="9"/>
      <c r="N201" s="9"/>
      <c r="O201" s="9"/>
      <c r="P201" s="9"/>
      <c r="Q201" s="9"/>
      <c r="R201" s="9"/>
      <c r="S201" s="4">
        <v>177</v>
      </c>
    </row>
    <row r="202" spans="1:19" s="340" customFormat="1" ht="15.95" customHeight="1" x14ac:dyDescent="0.2">
      <c r="A202" s="77"/>
      <c r="B202" s="90" t="s">
        <v>408</v>
      </c>
      <c r="C202" s="102" t="s">
        <v>926</v>
      </c>
      <c r="D202" s="64" t="s">
        <v>101</v>
      </c>
      <c r="E202" s="4">
        <v>178</v>
      </c>
      <c r="F202" s="9"/>
      <c r="G202" s="9"/>
      <c r="H202" s="9"/>
      <c r="I202" s="9"/>
      <c r="J202" s="9"/>
      <c r="K202" s="9"/>
      <c r="M202" s="9"/>
      <c r="N202" s="9"/>
      <c r="O202" s="9"/>
      <c r="P202" s="9"/>
      <c r="Q202" s="9"/>
      <c r="R202" s="9"/>
      <c r="S202" s="4">
        <v>178</v>
      </c>
    </row>
    <row r="203" spans="1:19" s="340" customFormat="1" ht="15.95" customHeight="1" x14ac:dyDescent="0.2">
      <c r="A203" s="77"/>
      <c r="B203" s="90" t="s">
        <v>408</v>
      </c>
      <c r="C203" s="102" t="s">
        <v>367</v>
      </c>
      <c r="D203" s="96" t="s">
        <v>102</v>
      </c>
      <c r="E203" s="4">
        <v>179</v>
      </c>
      <c r="F203" s="9"/>
      <c r="G203" s="9"/>
      <c r="H203" s="9"/>
      <c r="I203" s="9"/>
      <c r="J203" s="9"/>
      <c r="K203" s="9"/>
      <c r="M203" s="9"/>
      <c r="N203" s="9"/>
      <c r="O203" s="9"/>
      <c r="P203" s="9"/>
      <c r="Q203" s="9"/>
      <c r="R203" s="9"/>
      <c r="S203" s="4">
        <v>179</v>
      </c>
    </row>
    <row r="204" spans="1:19" s="340" customFormat="1" ht="15.95" customHeight="1" x14ac:dyDescent="0.2">
      <c r="A204" s="77"/>
      <c r="B204" s="90" t="s">
        <v>408</v>
      </c>
      <c r="C204" s="102" t="s">
        <v>103</v>
      </c>
      <c r="D204" s="64" t="s">
        <v>104</v>
      </c>
      <c r="E204" s="4">
        <v>180</v>
      </c>
      <c r="F204" s="9"/>
      <c r="G204" s="9"/>
      <c r="H204" s="9"/>
      <c r="I204" s="9"/>
      <c r="J204" s="9"/>
      <c r="K204" s="9"/>
      <c r="M204" s="9"/>
      <c r="N204" s="9"/>
      <c r="O204" s="9"/>
      <c r="P204" s="9"/>
      <c r="Q204" s="9"/>
      <c r="R204" s="9"/>
      <c r="S204" s="4">
        <v>180</v>
      </c>
    </row>
    <row r="205" spans="1:19" s="442" customFormat="1" ht="15.95" customHeight="1" x14ac:dyDescent="0.2">
      <c r="A205" s="77"/>
      <c r="B205" s="90" t="s">
        <v>408</v>
      </c>
      <c r="C205" s="168" t="s">
        <v>924</v>
      </c>
      <c r="D205" s="64" t="s">
        <v>98</v>
      </c>
      <c r="E205" s="4">
        <v>182</v>
      </c>
      <c r="F205" s="9"/>
      <c r="G205" s="9"/>
      <c r="H205" s="9"/>
      <c r="I205" s="9"/>
      <c r="J205" s="9"/>
      <c r="K205" s="9"/>
      <c r="M205" s="9"/>
      <c r="N205" s="9"/>
      <c r="O205" s="9"/>
      <c r="P205" s="9"/>
      <c r="Q205" s="9"/>
      <c r="R205" s="9"/>
      <c r="S205" s="4">
        <v>182</v>
      </c>
    </row>
    <row r="206" spans="1:19" s="340" customFormat="1" ht="15.95" customHeight="1" x14ac:dyDescent="0.2">
      <c r="A206" s="77"/>
      <c r="B206" s="90" t="s">
        <v>408</v>
      </c>
      <c r="C206" s="102" t="s">
        <v>105</v>
      </c>
      <c r="D206" s="64" t="s">
        <v>106</v>
      </c>
      <c r="E206" s="4">
        <v>184</v>
      </c>
      <c r="F206" s="9"/>
      <c r="G206" s="9"/>
      <c r="H206" s="9"/>
      <c r="I206" s="9"/>
      <c r="J206" s="9"/>
      <c r="K206" s="9"/>
      <c r="M206" s="9"/>
      <c r="N206" s="9"/>
      <c r="O206" s="9"/>
      <c r="P206" s="9"/>
      <c r="Q206" s="9"/>
      <c r="R206" s="9"/>
      <c r="S206" s="4">
        <v>184</v>
      </c>
    </row>
    <row r="207" spans="1:19" s="340" customFormat="1" ht="15.95" customHeight="1" x14ac:dyDescent="0.2">
      <c r="A207" s="77"/>
      <c r="B207" s="90" t="s">
        <v>408</v>
      </c>
      <c r="C207" s="102" t="s">
        <v>499</v>
      </c>
      <c r="D207" s="64" t="s">
        <v>263</v>
      </c>
      <c r="E207" s="4">
        <v>187</v>
      </c>
      <c r="F207" s="9"/>
      <c r="G207" s="9"/>
      <c r="H207" s="9"/>
      <c r="I207" s="9"/>
      <c r="J207" s="9"/>
      <c r="K207" s="9"/>
      <c r="M207" s="9"/>
      <c r="N207" s="9"/>
      <c r="O207" s="9"/>
      <c r="P207" s="9"/>
      <c r="Q207" s="9"/>
      <c r="R207" s="9"/>
      <c r="S207" s="4">
        <v>187</v>
      </c>
    </row>
    <row r="208" spans="1:19" s="340" customFormat="1" ht="15.95" customHeight="1" x14ac:dyDescent="0.2">
      <c r="A208" s="77"/>
      <c r="B208" s="90" t="s">
        <v>408</v>
      </c>
      <c r="C208" s="102" t="s">
        <v>500</v>
      </c>
      <c r="D208" s="64" t="s">
        <v>264</v>
      </c>
      <c r="E208" s="4">
        <v>213</v>
      </c>
      <c r="F208" s="9"/>
      <c r="G208" s="9"/>
      <c r="H208" s="9"/>
      <c r="I208" s="9"/>
      <c r="J208" s="9"/>
      <c r="K208" s="9"/>
      <c r="M208" s="9"/>
      <c r="N208" s="9"/>
      <c r="O208" s="9"/>
      <c r="P208" s="9"/>
      <c r="Q208" s="9"/>
      <c r="R208" s="9"/>
      <c r="S208" s="4">
        <v>213</v>
      </c>
    </row>
    <row r="209" spans="1:19" s="340" customFormat="1" ht="15.95" customHeight="1" x14ac:dyDescent="0.2">
      <c r="A209" s="77"/>
      <c r="B209" s="90" t="s">
        <v>408</v>
      </c>
      <c r="C209" s="102" t="s">
        <v>932</v>
      </c>
      <c r="D209" s="64" t="s">
        <v>266</v>
      </c>
      <c r="E209" s="4">
        <v>214</v>
      </c>
      <c r="F209" s="9"/>
      <c r="G209" s="9"/>
      <c r="H209" s="9"/>
      <c r="I209" s="9"/>
      <c r="J209" s="9"/>
      <c r="K209" s="9"/>
      <c r="M209" s="9"/>
      <c r="N209" s="9"/>
      <c r="O209" s="9"/>
      <c r="P209" s="9"/>
      <c r="Q209" s="9"/>
      <c r="R209" s="9"/>
      <c r="S209" s="4">
        <v>214</v>
      </c>
    </row>
    <row r="210" spans="1:19" s="340" customFormat="1" ht="15.95" customHeight="1" x14ac:dyDescent="0.2">
      <c r="A210" s="77"/>
      <c r="B210" s="90" t="s">
        <v>408</v>
      </c>
      <c r="C210" s="102" t="s">
        <v>501</v>
      </c>
      <c r="D210" s="64" t="s">
        <v>265</v>
      </c>
      <c r="E210" s="4">
        <v>190</v>
      </c>
      <c r="F210" s="9"/>
      <c r="G210" s="9"/>
      <c r="H210" s="9"/>
      <c r="I210" s="9"/>
      <c r="J210" s="9"/>
      <c r="K210" s="9"/>
      <c r="M210" s="9"/>
      <c r="N210" s="9"/>
      <c r="O210" s="9"/>
      <c r="P210" s="9"/>
      <c r="Q210" s="9"/>
      <c r="R210" s="9"/>
      <c r="S210" s="4">
        <v>190</v>
      </c>
    </row>
    <row r="211" spans="1:19" s="340" customFormat="1" ht="15.95" customHeight="1" x14ac:dyDescent="0.2">
      <c r="A211" s="77"/>
      <c r="B211" s="90" t="s">
        <v>408</v>
      </c>
      <c r="C211" s="102" t="s">
        <v>927</v>
      </c>
      <c r="D211" s="64" t="s">
        <v>107</v>
      </c>
      <c r="E211" s="4">
        <v>191</v>
      </c>
      <c r="F211" s="9"/>
      <c r="G211" s="9"/>
      <c r="H211" s="9"/>
      <c r="I211" s="9"/>
      <c r="J211" s="9"/>
      <c r="K211" s="9"/>
      <c r="M211" s="9"/>
      <c r="N211" s="9"/>
      <c r="O211" s="9"/>
      <c r="P211" s="9"/>
      <c r="Q211" s="9"/>
      <c r="R211" s="9"/>
      <c r="S211" s="4">
        <v>191</v>
      </c>
    </row>
    <row r="212" spans="1:19" s="340" customFormat="1" ht="15.95" customHeight="1" x14ac:dyDescent="0.2">
      <c r="A212" s="77"/>
      <c r="B212" s="90" t="s">
        <v>408</v>
      </c>
      <c r="C212" s="102" t="s">
        <v>502</v>
      </c>
      <c r="D212" s="64" t="s">
        <v>267</v>
      </c>
      <c r="E212" s="4">
        <v>192</v>
      </c>
      <c r="F212" s="9"/>
      <c r="G212" s="9"/>
      <c r="H212" s="9"/>
      <c r="I212" s="9"/>
      <c r="J212" s="9"/>
      <c r="K212" s="9"/>
      <c r="M212" s="9"/>
      <c r="N212" s="9"/>
      <c r="O212" s="9"/>
      <c r="P212" s="9"/>
      <c r="Q212" s="9"/>
      <c r="R212" s="9"/>
      <c r="S212" s="4">
        <v>192</v>
      </c>
    </row>
    <row r="213" spans="1:19" s="340" customFormat="1" ht="15.95" customHeight="1" x14ac:dyDescent="0.2">
      <c r="A213" s="77"/>
      <c r="B213" s="90" t="s">
        <v>408</v>
      </c>
      <c r="C213" s="102" t="s">
        <v>503</v>
      </c>
      <c r="D213" s="64" t="s">
        <v>268</v>
      </c>
      <c r="E213" s="4">
        <v>194</v>
      </c>
      <c r="F213" s="9"/>
      <c r="G213" s="9"/>
      <c r="H213" s="9"/>
      <c r="I213" s="9"/>
      <c r="J213" s="9"/>
      <c r="K213" s="9"/>
      <c r="M213" s="9"/>
      <c r="N213" s="9"/>
      <c r="O213" s="9"/>
      <c r="P213" s="9"/>
      <c r="Q213" s="9"/>
      <c r="R213" s="9"/>
      <c r="S213" s="4">
        <v>194</v>
      </c>
    </row>
    <row r="214" spans="1:19" s="340" customFormat="1" ht="15.95" customHeight="1" x14ac:dyDescent="0.2">
      <c r="A214" s="77"/>
      <c r="B214" s="90" t="s">
        <v>408</v>
      </c>
      <c r="C214" s="102" t="s">
        <v>368</v>
      </c>
      <c r="D214" s="96" t="s">
        <v>108</v>
      </c>
      <c r="E214" s="4">
        <v>195</v>
      </c>
      <c r="F214" s="9"/>
      <c r="G214" s="9"/>
      <c r="H214" s="9"/>
      <c r="I214" s="9"/>
      <c r="J214" s="9"/>
      <c r="K214" s="9"/>
      <c r="M214" s="9"/>
      <c r="N214" s="9"/>
      <c r="O214" s="9"/>
      <c r="P214" s="9"/>
      <c r="Q214" s="9"/>
      <c r="R214" s="9"/>
      <c r="S214" s="4">
        <v>195</v>
      </c>
    </row>
    <row r="215" spans="1:19" s="340" customFormat="1" ht="15.95" customHeight="1" x14ac:dyDescent="0.2">
      <c r="A215" s="77"/>
      <c r="B215" s="90" t="s">
        <v>408</v>
      </c>
      <c r="C215" s="102" t="s">
        <v>347</v>
      </c>
      <c r="D215" s="64" t="s">
        <v>269</v>
      </c>
      <c r="E215" s="4">
        <v>196</v>
      </c>
      <c r="F215" s="9"/>
      <c r="G215" s="9"/>
      <c r="H215" s="9"/>
      <c r="I215" s="9"/>
      <c r="J215" s="9"/>
      <c r="K215" s="9"/>
      <c r="M215" s="9"/>
      <c r="N215" s="9"/>
      <c r="O215" s="9"/>
      <c r="P215" s="9"/>
      <c r="Q215" s="9"/>
      <c r="R215" s="9"/>
      <c r="S215" s="4">
        <v>196</v>
      </c>
    </row>
    <row r="216" spans="1:19" s="340" customFormat="1" ht="15.95" customHeight="1" x14ac:dyDescent="0.2">
      <c r="A216" s="77"/>
      <c r="B216" s="90" t="s">
        <v>408</v>
      </c>
      <c r="C216" s="102" t="s">
        <v>504</v>
      </c>
      <c r="D216" s="64" t="s">
        <v>270</v>
      </c>
      <c r="E216" s="4">
        <v>197</v>
      </c>
      <c r="F216" s="9"/>
      <c r="G216" s="9"/>
      <c r="H216" s="9"/>
      <c r="I216" s="9"/>
      <c r="J216" s="9"/>
      <c r="K216" s="9"/>
      <c r="M216" s="9"/>
      <c r="N216" s="9"/>
      <c r="O216" s="9"/>
      <c r="P216" s="9"/>
      <c r="Q216" s="9"/>
      <c r="R216" s="9"/>
      <c r="S216" s="4">
        <v>197</v>
      </c>
    </row>
    <row r="217" spans="1:19" s="340" customFormat="1" ht="15.95" customHeight="1" x14ac:dyDescent="0.2">
      <c r="A217" s="77"/>
      <c r="B217" s="90" t="s">
        <v>408</v>
      </c>
      <c r="C217" s="102" t="s">
        <v>505</v>
      </c>
      <c r="D217" s="64" t="s">
        <v>271</v>
      </c>
      <c r="E217" s="4">
        <v>198</v>
      </c>
      <c r="F217" s="9"/>
      <c r="G217" s="9"/>
      <c r="H217" s="9"/>
      <c r="I217" s="9"/>
      <c r="J217" s="9"/>
      <c r="K217" s="9"/>
      <c r="M217" s="9"/>
      <c r="N217" s="9"/>
      <c r="O217" s="9"/>
      <c r="P217" s="9"/>
      <c r="Q217" s="9"/>
      <c r="R217" s="9"/>
      <c r="S217" s="4">
        <v>198</v>
      </c>
    </row>
    <row r="218" spans="1:19" s="340" customFormat="1" ht="15.95" customHeight="1" x14ac:dyDescent="0.2">
      <c r="A218" s="77"/>
      <c r="B218" s="90" t="s">
        <v>408</v>
      </c>
      <c r="C218" s="102" t="s">
        <v>506</v>
      </c>
      <c r="D218" s="64" t="s">
        <v>272</v>
      </c>
      <c r="E218" s="4">
        <v>199</v>
      </c>
      <c r="F218" s="9"/>
      <c r="G218" s="9"/>
      <c r="H218" s="9"/>
      <c r="I218" s="9"/>
      <c r="J218" s="9"/>
      <c r="K218" s="9"/>
      <c r="M218" s="9"/>
      <c r="N218" s="9"/>
      <c r="O218" s="9"/>
      <c r="P218" s="9"/>
      <c r="Q218" s="9"/>
      <c r="R218" s="9"/>
      <c r="S218" s="4">
        <v>199</v>
      </c>
    </row>
    <row r="219" spans="1:19" s="340" customFormat="1" ht="15.95" customHeight="1" x14ac:dyDescent="0.2">
      <c r="A219" s="77"/>
      <c r="B219" s="90" t="s">
        <v>408</v>
      </c>
      <c r="C219" s="102" t="s">
        <v>507</v>
      </c>
      <c r="D219" s="64" t="s">
        <v>273</v>
      </c>
      <c r="E219" s="4">
        <v>202</v>
      </c>
      <c r="F219" s="9"/>
      <c r="G219" s="9"/>
      <c r="H219" s="9"/>
      <c r="I219" s="9"/>
      <c r="J219" s="9"/>
      <c r="K219" s="9"/>
      <c r="M219" s="9"/>
      <c r="N219" s="9"/>
      <c r="O219" s="9"/>
      <c r="P219" s="9"/>
      <c r="Q219" s="9"/>
      <c r="R219" s="9"/>
      <c r="S219" s="4">
        <v>202</v>
      </c>
    </row>
    <row r="220" spans="1:19" ht="15.95" customHeight="1" x14ac:dyDescent="0.2">
      <c r="A220" s="77"/>
      <c r="B220" s="90" t="s">
        <v>408</v>
      </c>
      <c r="C220" s="99" t="s">
        <v>109</v>
      </c>
      <c r="D220" s="64" t="s">
        <v>110</v>
      </c>
      <c r="E220" s="4">
        <v>203</v>
      </c>
      <c r="F220" s="9"/>
      <c r="G220" s="9"/>
      <c r="H220" s="9"/>
      <c r="I220" s="9"/>
      <c r="J220" s="9"/>
      <c r="K220" s="9"/>
      <c r="M220" s="9"/>
      <c r="N220" s="9"/>
      <c r="O220" s="9"/>
      <c r="P220" s="9"/>
      <c r="Q220" s="9"/>
      <c r="R220" s="9"/>
      <c r="S220" s="4">
        <v>203</v>
      </c>
    </row>
    <row r="221" spans="1:19" ht="15.95" customHeight="1" x14ac:dyDescent="0.2">
      <c r="A221" s="77"/>
      <c r="B221" s="90" t="s">
        <v>408</v>
      </c>
      <c r="C221" s="99" t="s">
        <v>111</v>
      </c>
      <c r="D221" s="64" t="s">
        <v>112</v>
      </c>
      <c r="E221" s="4">
        <v>205</v>
      </c>
      <c r="F221" s="9"/>
      <c r="G221" s="9"/>
      <c r="H221" s="9"/>
      <c r="I221" s="9"/>
      <c r="J221" s="9"/>
      <c r="K221" s="9"/>
      <c r="M221" s="9"/>
      <c r="N221" s="9"/>
      <c r="O221" s="9"/>
      <c r="P221" s="9"/>
      <c r="Q221" s="9"/>
      <c r="R221" s="9"/>
      <c r="S221" s="4">
        <v>205</v>
      </c>
    </row>
    <row r="222" spans="1:19" ht="15.95" customHeight="1" x14ac:dyDescent="0.2">
      <c r="A222" s="77"/>
      <c r="B222" s="90" t="s">
        <v>408</v>
      </c>
      <c r="C222" s="99" t="s">
        <v>508</v>
      </c>
      <c r="D222" s="64" t="s">
        <v>274</v>
      </c>
      <c r="E222" s="4">
        <v>206</v>
      </c>
      <c r="F222" s="63"/>
      <c r="G222" s="63"/>
      <c r="H222" s="63"/>
      <c r="I222" s="63"/>
      <c r="J222" s="63"/>
      <c r="K222" s="63"/>
      <c r="M222" s="63"/>
      <c r="N222" s="63"/>
      <c r="O222" s="63"/>
      <c r="P222" s="63"/>
      <c r="Q222" s="63"/>
      <c r="R222" s="63"/>
      <c r="S222" s="4">
        <v>206</v>
      </c>
    </row>
    <row r="223" spans="1:19" ht="15.95" customHeight="1" x14ac:dyDescent="0.2">
      <c r="A223" s="77"/>
      <c r="B223" s="90" t="s">
        <v>408</v>
      </c>
      <c r="C223" s="99" t="s">
        <v>509</v>
      </c>
      <c r="D223" s="64" t="s">
        <v>275</v>
      </c>
      <c r="E223" s="4">
        <v>215</v>
      </c>
      <c r="F223" s="63"/>
      <c r="G223" s="63"/>
      <c r="H223" s="63"/>
      <c r="I223" s="63"/>
      <c r="J223" s="63"/>
      <c r="K223" s="63"/>
      <c r="M223" s="63"/>
      <c r="N223" s="63"/>
      <c r="O223" s="63"/>
      <c r="P223" s="63"/>
      <c r="Q223" s="63"/>
      <c r="R223" s="63"/>
      <c r="S223" s="4">
        <v>215</v>
      </c>
    </row>
    <row r="224" spans="1:19" ht="15.95" customHeight="1" x14ac:dyDescent="0.2">
      <c r="A224" s="77"/>
      <c r="B224" s="90" t="s">
        <v>408</v>
      </c>
      <c r="C224" s="99" t="s">
        <v>394</v>
      </c>
      <c r="D224" s="96" t="s">
        <v>113</v>
      </c>
      <c r="E224" s="4">
        <v>208</v>
      </c>
      <c r="F224" s="9"/>
      <c r="G224" s="9"/>
      <c r="H224" s="9"/>
      <c r="I224" s="9"/>
      <c r="J224" s="9"/>
      <c r="K224" s="9"/>
      <c r="M224" s="9"/>
      <c r="N224" s="9"/>
      <c r="O224" s="9"/>
      <c r="P224" s="9"/>
      <c r="Q224" s="9"/>
      <c r="R224" s="9"/>
      <c r="S224" s="4">
        <v>208</v>
      </c>
    </row>
    <row r="225" spans="1:19" ht="15.95" customHeight="1" x14ac:dyDescent="0.2">
      <c r="A225" s="77"/>
      <c r="B225" s="90" t="s">
        <v>408</v>
      </c>
      <c r="C225" s="99" t="s">
        <v>114</v>
      </c>
      <c r="D225" s="64" t="s">
        <v>115</v>
      </c>
      <c r="E225" s="4">
        <v>209</v>
      </c>
      <c r="F225" s="9"/>
      <c r="G225" s="9"/>
      <c r="H225" s="9"/>
      <c r="I225" s="9"/>
      <c r="J225" s="9"/>
      <c r="K225" s="9"/>
      <c r="M225" s="9"/>
      <c r="N225" s="9"/>
      <c r="O225" s="9"/>
      <c r="P225" s="9"/>
      <c r="Q225" s="9"/>
      <c r="R225" s="9"/>
      <c r="S225" s="4">
        <v>209</v>
      </c>
    </row>
    <row r="226" spans="1:19" ht="15.95" customHeight="1" x14ac:dyDescent="0.2">
      <c r="A226" s="77"/>
      <c r="B226" s="90" t="s">
        <v>408</v>
      </c>
      <c r="C226" s="99" t="s">
        <v>843</v>
      </c>
      <c r="D226" s="96" t="s">
        <v>276</v>
      </c>
      <c r="E226" s="4">
        <v>231</v>
      </c>
      <c r="F226" s="63"/>
      <c r="G226" s="63"/>
      <c r="H226" s="63"/>
      <c r="I226" s="63"/>
      <c r="J226" s="63"/>
      <c r="K226" s="63"/>
      <c r="M226" s="63"/>
      <c r="N226" s="63"/>
      <c r="O226" s="63"/>
      <c r="P226" s="63"/>
      <c r="Q226" s="63"/>
      <c r="R226" s="63"/>
      <c r="S226" s="4">
        <v>231</v>
      </c>
    </row>
    <row r="227" spans="1:19" ht="15.95" customHeight="1" x14ac:dyDescent="0.2">
      <c r="A227" s="77"/>
      <c r="B227" s="90" t="s">
        <v>408</v>
      </c>
      <c r="C227" s="99" t="s">
        <v>510</v>
      </c>
      <c r="D227" s="64" t="s">
        <v>277</v>
      </c>
      <c r="E227" s="4">
        <v>216</v>
      </c>
      <c r="F227" s="9"/>
      <c r="G227" s="9"/>
      <c r="H227" s="9"/>
      <c r="I227" s="9"/>
      <c r="J227" s="9"/>
      <c r="K227" s="9"/>
      <c r="M227" s="9"/>
      <c r="N227" s="9"/>
      <c r="O227" s="9"/>
      <c r="P227" s="9"/>
      <c r="Q227" s="9"/>
      <c r="R227" s="9"/>
      <c r="S227" s="4">
        <v>216</v>
      </c>
    </row>
    <row r="228" spans="1:19" ht="15.95" customHeight="1" x14ac:dyDescent="0.2">
      <c r="A228" s="77"/>
      <c r="B228" s="90" t="s">
        <v>408</v>
      </c>
      <c r="C228" s="99" t="s">
        <v>511</v>
      </c>
      <c r="D228" s="64" t="s">
        <v>278</v>
      </c>
      <c r="E228" s="4">
        <v>217</v>
      </c>
      <c r="F228" s="9"/>
      <c r="G228" s="9"/>
      <c r="H228" s="9"/>
      <c r="I228" s="9"/>
      <c r="J228" s="9"/>
      <c r="K228" s="9"/>
      <c r="M228" s="9"/>
      <c r="N228" s="9"/>
      <c r="O228" s="9"/>
      <c r="P228" s="9"/>
      <c r="Q228" s="9"/>
      <c r="R228" s="9"/>
      <c r="S228" s="4">
        <v>217</v>
      </c>
    </row>
    <row r="229" spans="1:19" ht="15.95" customHeight="1" x14ac:dyDescent="0.2">
      <c r="A229" s="77"/>
      <c r="B229" s="90" t="s">
        <v>408</v>
      </c>
      <c r="C229" s="99" t="s">
        <v>512</v>
      </c>
      <c r="D229" s="64" t="s">
        <v>279</v>
      </c>
      <c r="E229" s="4">
        <v>212</v>
      </c>
      <c r="F229" s="63"/>
      <c r="G229" s="63"/>
      <c r="H229" s="63"/>
      <c r="I229" s="63"/>
      <c r="J229" s="63"/>
      <c r="K229" s="63"/>
      <c r="M229" s="63"/>
      <c r="N229" s="63"/>
      <c r="O229" s="63"/>
      <c r="P229" s="63"/>
      <c r="Q229" s="63"/>
      <c r="R229" s="63"/>
      <c r="S229" s="4">
        <v>212</v>
      </c>
    </row>
    <row r="230" spans="1:19" ht="35.1" customHeight="1" thickBot="1" x14ac:dyDescent="0.25">
      <c r="A230" s="77"/>
      <c r="B230" s="113" t="s">
        <v>1023</v>
      </c>
      <c r="C230" s="114"/>
      <c r="D230" s="109" t="s">
        <v>1022</v>
      </c>
      <c r="E230" s="8"/>
      <c r="F230" s="315">
        <f t="shared" ref="F230:K230" si="22">SUM(F231:F263)</f>
        <v>0</v>
      </c>
      <c r="G230" s="315">
        <f t="shared" si="22"/>
        <v>0</v>
      </c>
      <c r="H230" s="315">
        <f t="shared" si="22"/>
        <v>0</v>
      </c>
      <c r="I230" s="315">
        <f t="shared" si="22"/>
        <v>0</v>
      </c>
      <c r="J230" s="315">
        <f t="shared" si="22"/>
        <v>0</v>
      </c>
      <c r="K230" s="315">
        <f t="shared" si="22"/>
        <v>0</v>
      </c>
      <c r="M230" s="315">
        <f t="shared" ref="M230:R230" si="23">SUM(M231:M263)</f>
        <v>0</v>
      </c>
      <c r="N230" s="315">
        <f t="shared" si="23"/>
        <v>0</v>
      </c>
      <c r="O230" s="315">
        <f t="shared" si="23"/>
        <v>0</v>
      </c>
      <c r="P230" s="315">
        <f t="shared" si="23"/>
        <v>0</v>
      </c>
      <c r="Q230" s="315">
        <f t="shared" si="23"/>
        <v>0</v>
      </c>
      <c r="R230" s="315">
        <f t="shared" si="23"/>
        <v>0</v>
      </c>
      <c r="S230" s="8"/>
    </row>
    <row r="231" spans="1:19" ht="15.95" customHeight="1" thickTop="1" x14ac:dyDescent="0.2">
      <c r="A231" s="77"/>
      <c r="B231" s="90" t="s">
        <v>1023</v>
      </c>
      <c r="C231" s="102" t="s">
        <v>282</v>
      </c>
      <c r="D231" s="64" t="s">
        <v>283</v>
      </c>
      <c r="E231" s="4">
        <v>237</v>
      </c>
      <c r="F231" s="9"/>
      <c r="G231" s="9"/>
      <c r="H231" s="9"/>
      <c r="I231" s="9"/>
      <c r="J231" s="9"/>
      <c r="K231" s="9"/>
      <c r="M231" s="9"/>
      <c r="N231" s="9"/>
      <c r="O231" s="9"/>
      <c r="P231" s="9"/>
      <c r="Q231" s="9"/>
      <c r="R231" s="9"/>
      <c r="S231" s="4">
        <v>237</v>
      </c>
    </row>
    <row r="232" spans="1:19" s="340" customFormat="1" ht="15.95" customHeight="1" x14ac:dyDescent="0.2">
      <c r="A232" s="77"/>
      <c r="B232" s="90" t="s">
        <v>528</v>
      </c>
      <c r="C232" s="99" t="s">
        <v>314</v>
      </c>
      <c r="D232" s="64" t="s">
        <v>315</v>
      </c>
      <c r="E232" s="4">
        <v>238</v>
      </c>
      <c r="F232" s="9"/>
      <c r="G232" s="9"/>
      <c r="H232" s="9"/>
      <c r="I232" s="9"/>
      <c r="J232" s="9"/>
      <c r="K232" s="9"/>
      <c r="M232" s="9"/>
      <c r="N232" s="9"/>
      <c r="O232" s="9"/>
      <c r="P232" s="9"/>
      <c r="Q232" s="9"/>
      <c r="R232" s="9"/>
      <c r="S232" s="4">
        <v>238</v>
      </c>
    </row>
    <row r="233" spans="1:19" s="340" customFormat="1" ht="15.95" customHeight="1" x14ac:dyDescent="0.2">
      <c r="A233" s="77"/>
      <c r="B233" s="90" t="s">
        <v>528</v>
      </c>
      <c r="C233" s="99" t="s">
        <v>116</v>
      </c>
      <c r="D233" s="64" t="s">
        <v>117</v>
      </c>
      <c r="E233" s="4">
        <v>224</v>
      </c>
      <c r="F233" s="9"/>
      <c r="G233" s="9"/>
      <c r="H233" s="9"/>
      <c r="I233" s="9"/>
      <c r="J233" s="9"/>
      <c r="K233" s="9"/>
      <c r="M233" s="9"/>
      <c r="N233" s="9"/>
      <c r="O233" s="9"/>
      <c r="P233" s="9"/>
      <c r="Q233" s="9"/>
      <c r="R233" s="9"/>
      <c r="S233" s="4">
        <v>224</v>
      </c>
    </row>
    <row r="234" spans="1:19" s="340" customFormat="1" ht="15.95" customHeight="1" x14ac:dyDescent="0.2">
      <c r="A234" s="77"/>
      <c r="B234" s="90" t="s">
        <v>528</v>
      </c>
      <c r="C234" s="99" t="s">
        <v>316</v>
      </c>
      <c r="D234" s="64" t="s">
        <v>317</v>
      </c>
      <c r="E234" s="4">
        <v>240</v>
      </c>
      <c r="F234" s="9"/>
      <c r="G234" s="9"/>
      <c r="H234" s="9"/>
      <c r="I234" s="9"/>
      <c r="J234" s="9"/>
      <c r="K234" s="9"/>
      <c r="M234" s="9"/>
      <c r="N234" s="9"/>
      <c r="O234" s="9"/>
      <c r="P234" s="9"/>
      <c r="Q234" s="9"/>
      <c r="R234" s="9"/>
      <c r="S234" s="4">
        <v>240</v>
      </c>
    </row>
    <row r="235" spans="1:19" s="340" customFormat="1" ht="15.95" customHeight="1" x14ac:dyDescent="0.2">
      <c r="A235" s="77"/>
      <c r="B235" s="90" t="s">
        <v>528</v>
      </c>
      <c r="C235" s="99" t="s">
        <v>930</v>
      </c>
      <c r="D235" s="281" t="s">
        <v>305</v>
      </c>
      <c r="E235" s="4">
        <v>241</v>
      </c>
      <c r="F235" s="9"/>
      <c r="G235" s="9"/>
      <c r="H235" s="9"/>
      <c r="I235" s="9"/>
      <c r="J235" s="9"/>
      <c r="K235" s="9"/>
      <c r="M235" s="9"/>
      <c r="N235" s="9"/>
      <c r="O235" s="9"/>
      <c r="P235" s="9"/>
      <c r="Q235" s="9"/>
      <c r="R235" s="9"/>
      <c r="S235" s="4">
        <v>241</v>
      </c>
    </row>
    <row r="236" spans="1:19" s="340" customFormat="1" ht="15.95" customHeight="1" x14ac:dyDescent="0.2">
      <c r="A236" s="77"/>
      <c r="B236" s="90" t="s">
        <v>528</v>
      </c>
      <c r="C236" s="99" t="s">
        <v>294</v>
      </c>
      <c r="D236" s="64" t="s">
        <v>295</v>
      </c>
      <c r="E236" s="4">
        <v>242</v>
      </c>
      <c r="F236" s="9"/>
      <c r="G236" s="9"/>
      <c r="H236" s="9"/>
      <c r="I236" s="9"/>
      <c r="J236" s="9"/>
      <c r="K236" s="9"/>
      <c r="M236" s="9"/>
      <c r="N236" s="9"/>
      <c r="O236" s="9"/>
      <c r="P236" s="9"/>
      <c r="Q236" s="9"/>
      <c r="R236" s="9"/>
      <c r="S236" s="4">
        <v>242</v>
      </c>
    </row>
    <row r="237" spans="1:19" s="340" customFormat="1" ht="15.95" customHeight="1" x14ac:dyDescent="0.2">
      <c r="A237" s="77"/>
      <c r="B237" s="90" t="s">
        <v>528</v>
      </c>
      <c r="C237" s="99" t="s">
        <v>834</v>
      </c>
      <c r="D237" s="96" t="s">
        <v>301</v>
      </c>
      <c r="E237" s="4">
        <v>243</v>
      </c>
      <c r="F237" s="9"/>
      <c r="G237" s="9"/>
      <c r="H237" s="9"/>
      <c r="I237" s="9"/>
      <c r="J237" s="9"/>
      <c r="K237" s="9"/>
      <c r="M237" s="9"/>
      <c r="N237" s="9"/>
      <c r="O237" s="9"/>
      <c r="P237" s="9"/>
      <c r="Q237" s="9"/>
      <c r="R237" s="9"/>
      <c r="S237" s="4">
        <v>243</v>
      </c>
    </row>
    <row r="238" spans="1:19" s="340" customFormat="1" ht="15.95" customHeight="1" x14ac:dyDescent="0.2">
      <c r="A238" s="77"/>
      <c r="B238" s="90" t="s">
        <v>528</v>
      </c>
      <c r="C238" s="99" t="s">
        <v>931</v>
      </c>
      <c r="D238" s="96" t="s">
        <v>320</v>
      </c>
      <c r="E238" s="4">
        <v>244</v>
      </c>
      <c r="F238" s="9"/>
      <c r="G238" s="9"/>
      <c r="H238" s="9"/>
      <c r="I238" s="9"/>
      <c r="J238" s="9"/>
      <c r="K238" s="9"/>
      <c r="M238" s="9"/>
      <c r="N238" s="9"/>
      <c r="O238" s="9"/>
      <c r="P238" s="9"/>
      <c r="Q238" s="9"/>
      <c r="R238" s="9"/>
      <c r="S238" s="4">
        <v>244</v>
      </c>
    </row>
    <row r="239" spans="1:19" s="340" customFormat="1" ht="15.95" customHeight="1" x14ac:dyDescent="0.2">
      <c r="A239" s="77"/>
      <c r="B239" s="90" t="s">
        <v>528</v>
      </c>
      <c r="C239" s="99" t="s">
        <v>849</v>
      </c>
      <c r="D239" s="96" t="s">
        <v>296</v>
      </c>
      <c r="E239" s="4">
        <v>245</v>
      </c>
      <c r="F239" s="9"/>
      <c r="G239" s="9"/>
      <c r="H239" s="9"/>
      <c r="I239" s="9"/>
      <c r="J239" s="9"/>
      <c r="K239" s="9"/>
      <c r="M239" s="9"/>
      <c r="N239" s="9"/>
      <c r="O239" s="9"/>
      <c r="P239" s="9"/>
      <c r="Q239" s="9"/>
      <c r="R239" s="9"/>
      <c r="S239" s="4">
        <v>245</v>
      </c>
    </row>
    <row r="240" spans="1:19" s="340" customFormat="1" ht="15.95" customHeight="1" x14ac:dyDescent="0.2">
      <c r="A240" s="77"/>
      <c r="B240" s="90" t="s">
        <v>528</v>
      </c>
      <c r="C240" s="99" t="s">
        <v>284</v>
      </c>
      <c r="D240" s="64" t="s">
        <v>285</v>
      </c>
      <c r="E240" s="4">
        <v>246</v>
      </c>
      <c r="F240" s="9"/>
      <c r="G240" s="9"/>
      <c r="H240" s="9"/>
      <c r="I240" s="9"/>
      <c r="J240" s="9"/>
      <c r="K240" s="9"/>
      <c r="M240" s="9"/>
      <c r="N240" s="9"/>
      <c r="O240" s="9"/>
      <c r="P240" s="9"/>
      <c r="Q240" s="9"/>
      <c r="R240" s="9"/>
      <c r="S240" s="4">
        <v>246</v>
      </c>
    </row>
    <row r="241" spans="1:19" s="340" customFormat="1" ht="15.95" customHeight="1" x14ac:dyDescent="0.2">
      <c r="A241" s="77"/>
      <c r="B241" s="90" t="s">
        <v>528</v>
      </c>
      <c r="C241" s="99" t="s">
        <v>836</v>
      </c>
      <c r="D241" s="64" t="s">
        <v>291</v>
      </c>
      <c r="E241" s="4">
        <v>247</v>
      </c>
      <c r="F241" s="9"/>
      <c r="G241" s="9"/>
      <c r="H241" s="9"/>
      <c r="I241" s="9"/>
      <c r="J241" s="9"/>
      <c r="K241" s="9"/>
      <c r="M241" s="9"/>
      <c r="N241" s="9"/>
      <c r="O241" s="9"/>
      <c r="P241" s="9"/>
      <c r="Q241" s="9"/>
      <c r="R241" s="9"/>
      <c r="S241" s="4">
        <v>247</v>
      </c>
    </row>
    <row r="242" spans="1:19" s="340" customFormat="1" ht="15.95" customHeight="1" x14ac:dyDescent="0.2">
      <c r="A242" s="77"/>
      <c r="B242" s="90" t="s">
        <v>528</v>
      </c>
      <c r="C242" s="99" t="s">
        <v>297</v>
      </c>
      <c r="D242" s="64" t="s">
        <v>298</v>
      </c>
      <c r="E242" s="4">
        <v>248</v>
      </c>
      <c r="F242" s="9"/>
      <c r="G242" s="9"/>
      <c r="H242" s="9"/>
      <c r="I242" s="9"/>
      <c r="J242" s="9"/>
      <c r="K242" s="9"/>
      <c r="M242" s="9"/>
      <c r="N242" s="9"/>
      <c r="O242" s="9"/>
      <c r="P242" s="9"/>
      <c r="Q242" s="9"/>
      <c r="R242" s="9"/>
      <c r="S242" s="4">
        <v>248</v>
      </c>
    </row>
    <row r="243" spans="1:19" s="340" customFormat="1" ht="15.95" customHeight="1" x14ac:dyDescent="0.2">
      <c r="A243" s="77"/>
      <c r="B243" s="90" t="s">
        <v>528</v>
      </c>
      <c r="C243" s="370" t="s">
        <v>928</v>
      </c>
      <c r="D243" s="96" t="s">
        <v>286</v>
      </c>
      <c r="E243" s="4">
        <v>249</v>
      </c>
      <c r="F243" s="9"/>
      <c r="G243" s="9"/>
      <c r="H243" s="9"/>
      <c r="I243" s="9"/>
      <c r="J243" s="9"/>
      <c r="K243" s="9"/>
      <c r="M243" s="9"/>
      <c r="N243" s="9"/>
      <c r="O243" s="9"/>
      <c r="P243" s="9"/>
      <c r="Q243" s="9"/>
      <c r="R243" s="9"/>
      <c r="S243" s="4">
        <v>249</v>
      </c>
    </row>
    <row r="244" spans="1:19" s="340" customFormat="1" ht="15.95" customHeight="1" x14ac:dyDescent="0.2">
      <c r="A244" s="77"/>
      <c r="B244" s="90" t="s">
        <v>528</v>
      </c>
      <c r="C244" s="99" t="s">
        <v>287</v>
      </c>
      <c r="D244" s="64" t="s">
        <v>288</v>
      </c>
      <c r="E244" s="4">
        <v>275</v>
      </c>
      <c r="F244" s="9"/>
      <c r="G244" s="9"/>
      <c r="H244" s="9"/>
      <c r="I244" s="9"/>
      <c r="J244" s="9"/>
      <c r="K244" s="9"/>
      <c r="M244" s="9"/>
      <c r="N244" s="9"/>
      <c r="O244" s="9"/>
      <c r="P244" s="9"/>
      <c r="Q244" s="9"/>
      <c r="R244" s="9"/>
      <c r="S244" s="4">
        <v>275</v>
      </c>
    </row>
    <row r="245" spans="1:19" s="340" customFormat="1" ht="15.95" customHeight="1" x14ac:dyDescent="0.2">
      <c r="A245" s="77"/>
      <c r="B245" s="90" t="s">
        <v>528</v>
      </c>
      <c r="C245" s="99" t="s">
        <v>299</v>
      </c>
      <c r="D245" s="64" t="s">
        <v>300</v>
      </c>
      <c r="E245" s="4">
        <v>276</v>
      </c>
      <c r="F245" s="9"/>
      <c r="G245" s="9"/>
      <c r="H245" s="9"/>
      <c r="I245" s="9"/>
      <c r="J245" s="9"/>
      <c r="K245" s="9"/>
      <c r="M245" s="9"/>
      <c r="N245" s="9"/>
      <c r="O245" s="9"/>
      <c r="P245" s="9"/>
      <c r="Q245" s="9"/>
      <c r="R245" s="9"/>
      <c r="S245" s="4">
        <v>276</v>
      </c>
    </row>
    <row r="246" spans="1:19" s="340" customFormat="1" ht="15.95" customHeight="1" x14ac:dyDescent="0.2">
      <c r="A246" s="77"/>
      <c r="B246" s="90" t="s">
        <v>528</v>
      </c>
      <c r="C246" s="99" t="s">
        <v>302</v>
      </c>
      <c r="D246" s="64" t="s">
        <v>303</v>
      </c>
      <c r="E246" s="4">
        <v>277</v>
      </c>
      <c r="F246" s="9"/>
      <c r="G246" s="9"/>
      <c r="H246" s="9"/>
      <c r="I246" s="9"/>
      <c r="J246" s="9"/>
      <c r="K246" s="9"/>
      <c r="M246" s="9"/>
      <c r="N246" s="9"/>
      <c r="O246" s="9"/>
      <c r="P246" s="9"/>
      <c r="Q246" s="9"/>
      <c r="R246" s="9"/>
      <c r="S246" s="4">
        <v>277</v>
      </c>
    </row>
    <row r="247" spans="1:19" s="340" customFormat="1" ht="15.95" customHeight="1" x14ac:dyDescent="0.2">
      <c r="A247" s="77"/>
      <c r="B247" s="90" t="s">
        <v>528</v>
      </c>
      <c r="C247" s="99" t="s">
        <v>848</v>
      </c>
      <c r="D247" s="96" t="s">
        <v>304</v>
      </c>
      <c r="E247" s="4">
        <v>278</v>
      </c>
      <c r="F247" s="9"/>
      <c r="G247" s="9"/>
      <c r="H247" s="9"/>
      <c r="I247" s="9"/>
      <c r="J247" s="9"/>
      <c r="K247" s="9"/>
      <c r="M247" s="9"/>
      <c r="N247" s="9"/>
      <c r="O247" s="9"/>
      <c r="P247" s="9"/>
      <c r="Q247" s="9"/>
      <c r="R247" s="9"/>
      <c r="S247" s="4">
        <v>278</v>
      </c>
    </row>
    <row r="248" spans="1:19" s="340" customFormat="1" ht="15.95" customHeight="1" x14ac:dyDescent="0.2">
      <c r="A248" s="77"/>
      <c r="B248" s="90" t="s">
        <v>528</v>
      </c>
      <c r="C248" s="99" t="s">
        <v>369</v>
      </c>
      <c r="D248" s="96" t="s">
        <v>118</v>
      </c>
      <c r="E248" s="4">
        <v>225</v>
      </c>
      <c r="F248" s="9"/>
      <c r="G248" s="9"/>
      <c r="H248" s="9"/>
      <c r="I248" s="9"/>
      <c r="J248" s="9"/>
      <c r="K248" s="9"/>
      <c r="M248" s="9"/>
      <c r="N248" s="9"/>
      <c r="O248" s="9"/>
      <c r="P248" s="9"/>
      <c r="Q248" s="9"/>
      <c r="R248" s="9"/>
      <c r="S248" s="4">
        <v>225</v>
      </c>
    </row>
    <row r="249" spans="1:19" s="340" customFormat="1" ht="15.95" customHeight="1" x14ac:dyDescent="0.2">
      <c r="A249" s="77"/>
      <c r="B249" s="90" t="s">
        <v>528</v>
      </c>
      <c r="C249" s="99" t="s">
        <v>306</v>
      </c>
      <c r="D249" s="64" t="s">
        <v>307</v>
      </c>
      <c r="E249" s="4">
        <v>255</v>
      </c>
      <c r="F249" s="9"/>
      <c r="G249" s="9"/>
      <c r="H249" s="9"/>
      <c r="I249" s="9"/>
      <c r="J249" s="9"/>
      <c r="K249" s="9"/>
      <c r="M249" s="9"/>
      <c r="N249" s="9"/>
      <c r="O249" s="9"/>
      <c r="P249" s="9"/>
      <c r="Q249" s="9"/>
      <c r="R249" s="9"/>
      <c r="S249" s="4">
        <v>255</v>
      </c>
    </row>
    <row r="250" spans="1:19" s="340" customFormat="1" ht="15.95" customHeight="1" x14ac:dyDescent="0.2">
      <c r="A250" s="77"/>
      <c r="B250" s="90" t="s">
        <v>528</v>
      </c>
      <c r="C250" s="99" t="s">
        <v>847</v>
      </c>
      <c r="D250" s="96" t="s">
        <v>309</v>
      </c>
      <c r="E250" s="4">
        <v>256</v>
      </c>
      <c r="F250" s="9"/>
      <c r="G250" s="9"/>
      <c r="H250" s="9"/>
      <c r="I250" s="9"/>
      <c r="J250" s="9"/>
      <c r="K250" s="9"/>
      <c r="M250" s="9"/>
      <c r="N250" s="9"/>
      <c r="O250" s="9"/>
      <c r="P250" s="9"/>
      <c r="Q250" s="9"/>
      <c r="R250" s="9"/>
      <c r="S250" s="4">
        <v>256</v>
      </c>
    </row>
    <row r="251" spans="1:19" s="340" customFormat="1" ht="15.95" customHeight="1" x14ac:dyDescent="0.2">
      <c r="A251" s="77"/>
      <c r="B251" s="90" t="s">
        <v>528</v>
      </c>
      <c r="C251" s="99" t="s">
        <v>292</v>
      </c>
      <c r="D251" s="64" t="s">
        <v>293</v>
      </c>
      <c r="E251" s="4">
        <v>257</v>
      </c>
      <c r="F251" s="9"/>
      <c r="G251" s="9"/>
      <c r="H251" s="9"/>
      <c r="I251" s="9"/>
      <c r="J251" s="9"/>
      <c r="K251" s="9"/>
      <c r="M251" s="9"/>
      <c r="N251" s="9"/>
      <c r="O251" s="9"/>
      <c r="P251" s="9"/>
      <c r="Q251" s="9"/>
      <c r="R251" s="9"/>
      <c r="S251" s="4">
        <v>257</v>
      </c>
    </row>
    <row r="252" spans="1:19" s="340" customFormat="1" ht="15.95" customHeight="1" x14ac:dyDescent="0.2">
      <c r="A252" s="77"/>
      <c r="B252" s="90" t="s">
        <v>528</v>
      </c>
      <c r="C252" s="99" t="s">
        <v>310</v>
      </c>
      <c r="D252" s="64" t="s">
        <v>311</v>
      </c>
      <c r="E252" s="4">
        <v>258</v>
      </c>
      <c r="F252" s="9"/>
      <c r="G252" s="9"/>
      <c r="H252" s="9"/>
      <c r="I252" s="9"/>
      <c r="J252" s="9"/>
      <c r="K252" s="9"/>
      <c r="M252" s="9"/>
      <c r="N252" s="9"/>
      <c r="O252" s="9"/>
      <c r="P252" s="9"/>
      <c r="Q252" s="9"/>
      <c r="R252" s="9"/>
      <c r="S252" s="4">
        <v>258</v>
      </c>
    </row>
    <row r="253" spans="1:19" s="340" customFormat="1" ht="15.95" customHeight="1" x14ac:dyDescent="0.2">
      <c r="A253" s="77"/>
      <c r="B253" s="90" t="s">
        <v>528</v>
      </c>
      <c r="C253" s="99" t="s">
        <v>839</v>
      </c>
      <c r="D253" s="96" t="s">
        <v>312</v>
      </c>
      <c r="E253" s="377">
        <v>235</v>
      </c>
      <c r="F253" s="9"/>
      <c r="G253" s="9"/>
      <c r="H253" s="9"/>
      <c r="I253" s="9"/>
      <c r="J253" s="9"/>
      <c r="K253" s="9"/>
      <c r="M253" s="9"/>
      <c r="N253" s="9"/>
      <c r="O253" s="9"/>
      <c r="P253" s="9"/>
      <c r="Q253" s="9"/>
      <c r="R253" s="9"/>
      <c r="S253" s="377">
        <v>235</v>
      </c>
    </row>
    <row r="254" spans="1:19" s="340" customFormat="1" ht="15.95" customHeight="1" x14ac:dyDescent="0.2">
      <c r="A254" s="77"/>
      <c r="B254" s="90" t="s">
        <v>528</v>
      </c>
      <c r="C254" s="99" t="s">
        <v>846</v>
      </c>
      <c r="D254" s="96" t="s">
        <v>313</v>
      </c>
      <c r="E254" s="4">
        <v>260</v>
      </c>
      <c r="F254" s="9"/>
      <c r="G254" s="9"/>
      <c r="H254" s="9"/>
      <c r="I254" s="9"/>
      <c r="J254" s="9"/>
      <c r="K254" s="9"/>
      <c r="M254" s="9"/>
      <c r="N254" s="9"/>
      <c r="O254" s="9"/>
      <c r="P254" s="9"/>
      <c r="Q254" s="9"/>
      <c r="R254" s="9"/>
      <c r="S254" s="4">
        <v>260</v>
      </c>
    </row>
    <row r="255" spans="1:19" s="340" customFormat="1" ht="15.95" customHeight="1" x14ac:dyDescent="0.2">
      <c r="A255" s="77"/>
      <c r="B255" s="90" t="s">
        <v>528</v>
      </c>
      <c r="C255" s="99" t="s">
        <v>845</v>
      </c>
      <c r="D255" s="96" t="s">
        <v>321</v>
      </c>
      <c r="E255" s="4">
        <v>261</v>
      </c>
      <c r="F255" s="9"/>
      <c r="G255" s="9"/>
      <c r="H255" s="9"/>
      <c r="I255" s="9"/>
      <c r="J255" s="9"/>
      <c r="K255" s="9"/>
      <c r="M255" s="9"/>
      <c r="N255" s="9"/>
      <c r="O255" s="9"/>
      <c r="P255" s="9"/>
      <c r="Q255" s="9"/>
      <c r="R255" s="9"/>
      <c r="S255" s="4">
        <v>261</v>
      </c>
    </row>
    <row r="256" spans="1:19" s="340" customFormat="1" ht="15.95" customHeight="1" x14ac:dyDescent="0.2">
      <c r="A256" s="77"/>
      <c r="B256" s="90" t="s">
        <v>528</v>
      </c>
      <c r="C256" s="99" t="s">
        <v>328</v>
      </c>
      <c r="D256" s="64" t="s">
        <v>329</v>
      </c>
      <c r="E256" s="4">
        <v>262</v>
      </c>
      <c r="F256" s="9"/>
      <c r="G256" s="9"/>
      <c r="H256" s="9"/>
      <c r="I256" s="9"/>
      <c r="J256" s="9"/>
      <c r="K256" s="9"/>
      <c r="M256" s="9"/>
      <c r="N256" s="9"/>
      <c r="O256" s="9"/>
      <c r="P256" s="9"/>
      <c r="Q256" s="9"/>
      <c r="R256" s="9"/>
      <c r="S256" s="4">
        <v>262</v>
      </c>
    </row>
    <row r="257" spans="1:19" s="340" customFormat="1" ht="15.95" customHeight="1" x14ac:dyDescent="0.2">
      <c r="A257" s="77"/>
      <c r="B257" s="90" t="s">
        <v>528</v>
      </c>
      <c r="C257" s="99" t="s">
        <v>318</v>
      </c>
      <c r="D257" s="64" t="s">
        <v>319</v>
      </c>
      <c r="E257" s="4">
        <v>263</v>
      </c>
      <c r="F257" s="9"/>
      <c r="G257" s="9"/>
      <c r="H257" s="9"/>
      <c r="I257" s="9"/>
      <c r="J257" s="9"/>
      <c r="K257" s="9"/>
      <c r="M257" s="9"/>
      <c r="N257" s="9"/>
      <c r="O257" s="9"/>
      <c r="P257" s="9"/>
      <c r="Q257" s="9"/>
      <c r="R257" s="9"/>
      <c r="S257" s="4">
        <v>263</v>
      </c>
    </row>
    <row r="258" spans="1:19" s="340" customFormat="1" ht="15.95" customHeight="1" x14ac:dyDescent="0.2">
      <c r="A258" s="77"/>
      <c r="B258" s="90" t="s">
        <v>528</v>
      </c>
      <c r="C258" s="99" t="s">
        <v>841</v>
      </c>
      <c r="D258" s="64" t="s">
        <v>308</v>
      </c>
      <c r="E258" s="4">
        <v>264</v>
      </c>
      <c r="F258" s="9"/>
      <c r="G258" s="9"/>
      <c r="H258" s="9"/>
      <c r="I258" s="9"/>
      <c r="J258" s="9"/>
      <c r="K258" s="9"/>
      <c r="M258" s="9"/>
      <c r="N258" s="9"/>
      <c r="O258" s="9"/>
      <c r="P258" s="9"/>
      <c r="Q258" s="9"/>
      <c r="R258" s="9"/>
      <c r="S258" s="4">
        <v>264</v>
      </c>
    </row>
    <row r="259" spans="1:19" s="340" customFormat="1" ht="15.95" customHeight="1" x14ac:dyDescent="0.2">
      <c r="A259" s="77"/>
      <c r="B259" s="90" t="s">
        <v>528</v>
      </c>
      <c r="C259" s="99" t="s">
        <v>322</v>
      </c>
      <c r="D259" s="64" t="s">
        <v>323</v>
      </c>
      <c r="E259" s="4">
        <v>265</v>
      </c>
      <c r="F259" s="9"/>
      <c r="G259" s="9"/>
      <c r="H259" s="9"/>
      <c r="I259" s="9"/>
      <c r="J259" s="9"/>
      <c r="K259" s="9"/>
      <c r="M259" s="9"/>
      <c r="N259" s="9"/>
      <c r="O259" s="9"/>
      <c r="P259" s="9"/>
      <c r="Q259" s="9"/>
      <c r="R259" s="9"/>
      <c r="S259" s="4">
        <v>265</v>
      </c>
    </row>
    <row r="260" spans="1:19" s="340" customFormat="1" ht="15.95" customHeight="1" x14ac:dyDescent="0.2">
      <c r="A260" s="77"/>
      <c r="B260" s="90" t="s">
        <v>528</v>
      </c>
      <c r="C260" s="99" t="s">
        <v>324</v>
      </c>
      <c r="D260" s="64" t="s">
        <v>325</v>
      </c>
      <c r="E260" s="4">
        <v>266</v>
      </c>
      <c r="F260" s="9"/>
      <c r="G260" s="9"/>
      <c r="H260" s="9"/>
      <c r="I260" s="9"/>
      <c r="J260" s="9"/>
      <c r="K260" s="9"/>
      <c r="M260" s="9"/>
      <c r="N260" s="9"/>
      <c r="O260" s="9"/>
      <c r="P260" s="9"/>
      <c r="Q260" s="9"/>
      <c r="R260" s="9"/>
      <c r="S260" s="4">
        <v>266</v>
      </c>
    </row>
    <row r="261" spans="1:19" s="340" customFormat="1" ht="15.95" customHeight="1" x14ac:dyDescent="0.2">
      <c r="A261" s="77"/>
      <c r="B261" s="90" t="s">
        <v>528</v>
      </c>
      <c r="C261" s="99" t="s">
        <v>326</v>
      </c>
      <c r="D261" s="64" t="s">
        <v>327</v>
      </c>
      <c r="E261" s="4">
        <v>267</v>
      </c>
      <c r="F261" s="9"/>
      <c r="G261" s="9"/>
      <c r="H261" s="9"/>
      <c r="I261" s="9"/>
      <c r="J261" s="9"/>
      <c r="K261" s="9"/>
      <c r="M261" s="9"/>
      <c r="N261" s="9"/>
      <c r="O261" s="9"/>
      <c r="P261" s="9"/>
      <c r="Q261" s="9"/>
      <c r="R261" s="9"/>
      <c r="S261" s="4">
        <v>267</v>
      </c>
    </row>
    <row r="262" spans="1:19" s="340" customFormat="1" ht="15.95" customHeight="1" x14ac:dyDescent="0.2">
      <c r="A262" s="77"/>
      <c r="B262" s="90" t="s">
        <v>528</v>
      </c>
      <c r="C262" s="99" t="s">
        <v>844</v>
      </c>
      <c r="D262" s="96" t="s">
        <v>330</v>
      </c>
      <c r="E262" s="4">
        <v>268</v>
      </c>
      <c r="F262" s="9"/>
      <c r="G262" s="9"/>
      <c r="H262" s="9"/>
      <c r="I262" s="9"/>
      <c r="J262" s="9"/>
      <c r="K262" s="9"/>
      <c r="M262" s="9"/>
      <c r="N262" s="9"/>
      <c r="O262" s="9"/>
      <c r="P262" s="9"/>
      <c r="Q262" s="9"/>
      <c r="R262" s="9"/>
      <c r="S262" s="4">
        <v>268</v>
      </c>
    </row>
    <row r="263" spans="1:19" ht="15.95" customHeight="1" x14ac:dyDescent="0.2">
      <c r="A263" s="77"/>
      <c r="B263" s="90" t="s">
        <v>528</v>
      </c>
      <c r="C263" s="99" t="s">
        <v>289</v>
      </c>
      <c r="D263" s="64" t="s">
        <v>290</v>
      </c>
      <c r="E263" s="4">
        <v>269</v>
      </c>
      <c r="F263" s="9"/>
      <c r="G263" s="9"/>
      <c r="H263" s="9"/>
      <c r="I263" s="9"/>
      <c r="J263" s="9"/>
      <c r="K263" s="9"/>
      <c r="M263" s="9"/>
      <c r="N263" s="9"/>
      <c r="O263" s="9"/>
      <c r="P263" s="9"/>
      <c r="Q263" s="9"/>
      <c r="R263" s="9"/>
      <c r="S263" s="4">
        <v>269</v>
      </c>
    </row>
    <row r="264" spans="1:19" ht="0.95" customHeight="1" x14ac:dyDescent="0.2">
      <c r="B264" s="341"/>
      <c r="C264" s="74"/>
      <c r="D264" s="341"/>
      <c r="E264" s="341"/>
      <c r="F264" s="333"/>
      <c r="G264" s="333"/>
      <c r="H264" s="333"/>
      <c r="M264" s="333"/>
      <c r="N264" s="333"/>
      <c r="O264" s="333"/>
      <c r="S264" s="341"/>
    </row>
    <row r="265" spans="1:19" ht="0.95" customHeight="1" x14ac:dyDescent="0.2">
      <c r="B265" s="341"/>
      <c r="C265" s="341"/>
      <c r="D265" s="341"/>
      <c r="E265" s="341"/>
      <c r="F265" s="333"/>
      <c r="G265" s="333"/>
      <c r="H265" s="333"/>
      <c r="M265" s="333"/>
      <c r="N265" s="333"/>
      <c r="O265" s="333"/>
      <c r="S265" s="341"/>
    </row>
    <row r="266" spans="1:19" s="409" customFormat="1" ht="27" customHeight="1" thickBot="1" x14ac:dyDescent="0.25">
      <c r="B266" s="65"/>
      <c r="C266" s="61" t="s">
        <v>356</v>
      </c>
      <c r="D266" s="62" t="s">
        <v>1112</v>
      </c>
      <c r="E266" s="4">
        <v>250</v>
      </c>
      <c r="F266" s="58">
        <f t="shared" ref="F266:K266" si="24">SUM(F18,F67,F126,F178,F230)</f>
        <v>0</v>
      </c>
      <c r="G266" s="58">
        <f t="shared" si="24"/>
        <v>0</v>
      </c>
      <c r="H266" s="58">
        <f t="shared" si="24"/>
        <v>0</v>
      </c>
      <c r="I266" s="58">
        <f t="shared" si="24"/>
        <v>0</v>
      </c>
      <c r="J266" s="58">
        <f t="shared" si="24"/>
        <v>0</v>
      </c>
      <c r="K266" s="58">
        <f t="shared" si="24"/>
        <v>0</v>
      </c>
      <c r="M266" s="58">
        <f t="shared" ref="M266:R266" si="25">SUM(M18,M67,M126,M178,M230)</f>
        <v>0</v>
      </c>
      <c r="N266" s="58">
        <f t="shared" si="25"/>
        <v>0</v>
      </c>
      <c r="O266" s="58">
        <f t="shared" si="25"/>
        <v>0</v>
      </c>
      <c r="P266" s="58">
        <f t="shared" si="25"/>
        <v>0</v>
      </c>
      <c r="Q266" s="58">
        <f t="shared" si="25"/>
        <v>0</v>
      </c>
      <c r="R266" s="58">
        <f t="shared" si="25"/>
        <v>0</v>
      </c>
      <c r="S266" s="4">
        <v>250</v>
      </c>
    </row>
    <row r="267" spans="1:19" s="409" customFormat="1" ht="27" customHeight="1" thickTop="1" x14ac:dyDescent="0.2">
      <c r="B267" s="65"/>
      <c r="C267" s="422" t="s">
        <v>1024</v>
      </c>
      <c r="D267" s="421" t="s">
        <v>1027</v>
      </c>
      <c r="E267" s="4">
        <v>252</v>
      </c>
      <c r="F267" s="9"/>
      <c r="G267" s="9"/>
      <c r="H267" s="9"/>
      <c r="I267" s="9"/>
      <c r="J267" s="9"/>
      <c r="K267" s="9"/>
      <c r="L267" s="446"/>
      <c r="M267" s="9"/>
      <c r="N267" s="9"/>
      <c r="O267" s="9"/>
      <c r="P267" s="9"/>
      <c r="Q267" s="9"/>
      <c r="R267" s="9"/>
      <c r="S267" s="4">
        <v>252</v>
      </c>
    </row>
    <row r="268" spans="1:19" ht="27" customHeight="1" thickBot="1" x14ac:dyDescent="0.25">
      <c r="B268" s="65"/>
      <c r="C268" s="61" t="s">
        <v>1025</v>
      </c>
      <c r="D268" s="62" t="s">
        <v>1026</v>
      </c>
      <c r="E268" s="4">
        <v>270</v>
      </c>
      <c r="F268" s="58">
        <f t="shared" ref="F268:K268" si="26">SUM(F266,F267)</f>
        <v>0</v>
      </c>
      <c r="G268" s="58">
        <f t="shared" si="26"/>
        <v>0</v>
      </c>
      <c r="H268" s="58">
        <f t="shared" si="26"/>
        <v>0</v>
      </c>
      <c r="I268" s="58">
        <f t="shared" si="26"/>
        <v>0</v>
      </c>
      <c r="J268" s="58">
        <f t="shared" si="26"/>
        <v>0</v>
      </c>
      <c r="K268" s="58">
        <f t="shared" si="26"/>
        <v>0</v>
      </c>
      <c r="M268" s="58">
        <f t="shared" ref="M268:R268" si="27">SUM(M266,M267)</f>
        <v>0</v>
      </c>
      <c r="N268" s="58">
        <f t="shared" si="27"/>
        <v>0</v>
      </c>
      <c r="O268" s="58">
        <f t="shared" si="27"/>
        <v>0</v>
      </c>
      <c r="P268" s="58">
        <f t="shared" si="27"/>
        <v>0</v>
      </c>
      <c r="Q268" s="58">
        <f t="shared" si="27"/>
        <v>0</v>
      </c>
      <c r="R268" s="58">
        <f t="shared" si="27"/>
        <v>0</v>
      </c>
      <c r="S268" s="4">
        <v>270</v>
      </c>
    </row>
    <row r="269" spans="1:19" ht="35.25" hidden="1" customHeight="1" thickTop="1" x14ac:dyDescent="0.2"/>
    <row r="270" spans="1:19" ht="31.5" hidden="1" customHeight="1" x14ac:dyDescent="0.2"/>
    <row r="271" spans="1:19" ht="31.5" hidden="1" customHeight="1" x14ac:dyDescent="0.2"/>
    <row r="272" spans="1:19" ht="31.5" hidden="1" customHeight="1" x14ac:dyDescent="0.2"/>
    <row r="273" spans="3:21" ht="27" hidden="1" customHeight="1" x14ac:dyDescent="0.2"/>
    <row r="274" spans="3:21" ht="6" customHeight="1" thickTop="1" x14ac:dyDescent="0.2">
      <c r="C274" s="15"/>
      <c r="D274" s="15"/>
      <c r="E274" s="15"/>
      <c r="F274" s="15"/>
      <c r="G274" s="15"/>
      <c r="H274" s="15"/>
      <c r="I274" s="15"/>
      <c r="J274" s="15"/>
      <c r="K274" s="15"/>
      <c r="M274" s="15"/>
      <c r="N274" s="15"/>
      <c r="O274" s="15"/>
      <c r="P274" s="15"/>
      <c r="Q274" s="15"/>
      <c r="R274" s="15"/>
      <c r="S274" s="15"/>
    </row>
    <row r="275" spans="3:21" ht="19.5" customHeight="1" x14ac:dyDescent="0.2">
      <c r="C275" s="171" t="s">
        <v>954</v>
      </c>
      <c r="S275" s="320" t="s">
        <v>366</v>
      </c>
    </row>
    <row r="276" spans="3:21" x14ac:dyDescent="0.2">
      <c r="F276" s="414"/>
      <c r="G276" s="414"/>
      <c r="H276" s="414"/>
      <c r="I276" s="414"/>
      <c r="J276" s="414"/>
      <c r="K276" s="414"/>
      <c r="L276" s="414"/>
      <c r="M276" s="414"/>
      <c r="N276" s="414"/>
      <c r="O276" s="414"/>
      <c r="P276" s="414"/>
      <c r="Q276" s="414"/>
      <c r="R276" s="414"/>
      <c r="S276" s="414"/>
      <c r="T276" s="414"/>
      <c r="U276" s="414"/>
    </row>
    <row r="277" spans="3:21" hidden="1" x14ac:dyDescent="0.2">
      <c r="F277" s="414"/>
      <c r="G277" s="414"/>
      <c r="H277" s="414"/>
      <c r="I277" s="414"/>
      <c r="J277" s="414"/>
      <c r="K277" s="414"/>
      <c r="L277" s="414"/>
      <c r="M277" s="414"/>
      <c r="N277" s="414"/>
      <c r="O277" s="414"/>
      <c r="P277" s="414"/>
      <c r="Q277" s="414"/>
      <c r="R277" s="414"/>
      <c r="S277" s="414"/>
      <c r="T277" s="414"/>
      <c r="U277" s="414"/>
    </row>
    <row r="278" spans="3:21" hidden="1" x14ac:dyDescent="0.2">
      <c r="F278" s="414"/>
      <c r="G278" s="414"/>
      <c r="H278" s="414"/>
      <c r="I278" s="414"/>
      <c r="J278" s="414"/>
      <c r="K278" s="414"/>
      <c r="L278" s="414"/>
      <c r="M278" s="414"/>
      <c r="N278" s="414"/>
      <c r="O278" s="414"/>
      <c r="P278" s="414"/>
      <c r="Q278" s="414"/>
      <c r="R278" s="414"/>
      <c r="S278" s="414"/>
      <c r="T278" s="414"/>
      <c r="U278" s="414"/>
    </row>
    <row r="279" spans="3:21" hidden="1" x14ac:dyDescent="0.2">
      <c r="F279" s="324"/>
    </row>
    <row r="280" spans="3:21" hidden="1" x14ac:dyDescent="0.2">
      <c r="F280" s="324"/>
      <c r="S280" s="13"/>
    </row>
    <row r="281" spans="3:21" hidden="1" x14ac:dyDescent="0.2">
      <c r="F281" s="324"/>
    </row>
    <row r="282" spans="3:21" hidden="1" x14ac:dyDescent="0.2">
      <c r="F282" s="11"/>
    </row>
    <row r="283" spans="3:21" x14ac:dyDescent="0.2">
      <c r="C283" s="195" t="str">
        <f>"Version: "&amp;C318</f>
        <v>Version: 1.00.D0</v>
      </c>
      <c r="F283" s="12"/>
    </row>
    <row r="284" spans="3:21" x14ac:dyDescent="0.2">
      <c r="C284" s="141" t="s">
        <v>793</v>
      </c>
      <c r="F284" s="324"/>
    </row>
    <row r="285" spans="3:21" x14ac:dyDescent="0.2">
      <c r="C285" s="91" t="s">
        <v>416</v>
      </c>
      <c r="D285" s="91"/>
      <c r="E285" s="142"/>
      <c r="F285" s="177" t="str">
        <f t="shared" ref="F285:K285" si="28">IF(MIN(F18:F273)&lt;0,"ERROR","")</f>
        <v/>
      </c>
      <c r="G285" s="177" t="str">
        <f t="shared" si="28"/>
        <v/>
      </c>
      <c r="H285" s="177" t="str">
        <f t="shared" si="28"/>
        <v/>
      </c>
      <c r="I285" s="177" t="str">
        <f t="shared" si="28"/>
        <v/>
      </c>
      <c r="J285" s="177" t="str">
        <f t="shared" si="28"/>
        <v/>
      </c>
      <c r="K285" s="177" t="str">
        <f t="shared" si="28"/>
        <v/>
      </c>
      <c r="M285" s="177" t="str">
        <f t="shared" ref="M285:R285" si="29">IF(MIN(M18:M273)&lt;0,"ERROR","")</f>
        <v/>
      </c>
      <c r="N285" s="177" t="str">
        <f t="shared" si="29"/>
        <v/>
      </c>
      <c r="O285" s="177" t="str">
        <f t="shared" si="29"/>
        <v/>
      </c>
      <c r="P285" s="177" t="str">
        <f t="shared" si="29"/>
        <v/>
      </c>
      <c r="Q285" s="177" t="str">
        <f t="shared" si="29"/>
        <v/>
      </c>
      <c r="R285" s="177" t="str">
        <f t="shared" si="29"/>
        <v/>
      </c>
    </row>
    <row r="286" spans="3:21" x14ac:dyDescent="0.2">
      <c r="C286" s="143" t="s">
        <v>792</v>
      </c>
      <c r="D286" s="143"/>
      <c r="E286" s="154"/>
      <c r="F286" s="177" t="str">
        <f t="shared" ref="F286:K286" si="30">IF(MAX(F19:F66,F69:F73,F75:F125,F128:F130,F132:F163,F165:F177,F180:F195,F197:F229,F231:F263,F267)&gt;100000,"Warnung","")</f>
        <v/>
      </c>
      <c r="G286" s="177" t="str">
        <f t="shared" si="30"/>
        <v/>
      </c>
      <c r="H286" s="177" t="str">
        <f t="shared" si="30"/>
        <v/>
      </c>
      <c r="I286" s="177" t="str">
        <f t="shared" si="30"/>
        <v/>
      </c>
      <c r="J286" s="177" t="str">
        <f t="shared" si="30"/>
        <v/>
      </c>
      <c r="K286" s="177" t="str">
        <f t="shared" si="30"/>
        <v/>
      </c>
      <c r="M286" s="177" t="str">
        <f t="shared" ref="M286:R286" si="31">IF(MAX(M19:M66,M69:M73,M75:M125,M128:M130,M132:M163,M165:M177,M180:M195,M197:M229,M231:M263,M267)&gt;100000,"Warnung","")</f>
        <v/>
      </c>
      <c r="N286" s="177" t="str">
        <f t="shared" si="31"/>
        <v/>
      </c>
      <c r="O286" s="177" t="str">
        <f t="shared" si="31"/>
        <v/>
      </c>
      <c r="P286" s="177" t="str">
        <f t="shared" si="31"/>
        <v/>
      </c>
      <c r="Q286" s="177" t="str">
        <f t="shared" si="31"/>
        <v/>
      </c>
      <c r="R286" s="177" t="str">
        <f t="shared" si="31"/>
        <v/>
      </c>
    </row>
    <row r="287" spans="3:21" x14ac:dyDescent="0.2">
      <c r="C287" s="156"/>
    </row>
    <row r="289" spans="3:5" x14ac:dyDescent="0.2">
      <c r="C289" s="156"/>
      <c r="D289" s="156"/>
      <c r="E289" s="156"/>
    </row>
    <row r="290" spans="3:5" x14ac:dyDescent="0.2">
      <c r="C290" s="156"/>
      <c r="D290" s="156"/>
      <c r="E290" s="156"/>
    </row>
    <row r="306" spans="1:18" x14ac:dyDescent="0.2">
      <c r="A306" s="310"/>
    </row>
    <row r="307" spans="1:18" ht="12.75" hidden="1" customHeight="1" x14ac:dyDescent="0.2">
      <c r="C307" s="320" t="s">
        <v>784</v>
      </c>
      <c r="D307" s="320">
        <f>SUM(F307:S307)</f>
        <v>0</v>
      </c>
      <c r="F307" s="281">
        <f t="shared" ref="F307:K307" si="32">COUNTA(F19:F66,F69:F73,F75:F125,F128:F130,F132:F163,F165:F177,F180:F195,F197:F229,F231:F263,F267)</f>
        <v>0</v>
      </c>
      <c r="G307" s="281">
        <f t="shared" si="32"/>
        <v>0</v>
      </c>
      <c r="H307" s="281">
        <f t="shared" si="32"/>
        <v>0</v>
      </c>
      <c r="I307" s="281">
        <f t="shared" si="32"/>
        <v>0</v>
      </c>
      <c r="J307" s="281">
        <f t="shared" si="32"/>
        <v>0</v>
      </c>
      <c r="K307" s="281">
        <f t="shared" si="32"/>
        <v>0</v>
      </c>
      <c r="L307" s="281"/>
      <c r="M307" s="281">
        <f t="shared" ref="M307:R307" si="33">COUNTA(M19:M66,M69:M73,M75:M125,M128:M130,M132:M163,M165:M177,M180:M195,M197:M229,M231:M263,M267)</f>
        <v>0</v>
      </c>
      <c r="N307" s="281">
        <f t="shared" si="33"/>
        <v>0</v>
      </c>
      <c r="O307" s="281">
        <f t="shared" si="33"/>
        <v>0</v>
      </c>
      <c r="P307" s="281">
        <f t="shared" si="33"/>
        <v>0</v>
      </c>
      <c r="Q307" s="281">
        <f t="shared" si="33"/>
        <v>0</v>
      </c>
      <c r="R307" s="281">
        <f t="shared" si="33"/>
        <v>0</v>
      </c>
    </row>
    <row r="308" spans="1:18" s="333" customFormat="1" hidden="1" x14ac:dyDescent="0.2">
      <c r="C308" s="333" t="s">
        <v>801</v>
      </c>
      <c r="D308" s="333">
        <f>COUNTIF(F308:R308,TRUE)</f>
        <v>0</v>
      </c>
      <c r="F308" s="333" t="b">
        <f>Metadata!$D$38</f>
        <v>0</v>
      </c>
      <c r="G308" s="503" t="b">
        <f>Metadata!$D$44</f>
        <v>0</v>
      </c>
      <c r="H308" s="333" t="b">
        <f>IF(COUNTIF(F308:G308,TRUE)=2,TRUE,FALSE)</f>
        <v>0</v>
      </c>
      <c r="M308" s="475" t="b">
        <f>Metadata!$D$38</f>
        <v>0</v>
      </c>
      <c r="N308" s="503" t="b">
        <f>Metadata!$D$44</f>
        <v>0</v>
      </c>
      <c r="O308" s="475" t="b">
        <f>IF(COUNTIF(M308:N308,TRUE)=2,TRUE,FALSE)</f>
        <v>0</v>
      </c>
    </row>
    <row r="309" spans="1:18" hidden="1" x14ac:dyDescent="0.2"/>
    <row r="315" spans="1:18" x14ac:dyDescent="0.2">
      <c r="B315" s="218" t="s">
        <v>5</v>
      </c>
      <c r="C315" s="219" t="str">
        <f>R2</f>
        <v>XXXXXX</v>
      </c>
    </row>
    <row r="316" spans="1:18" x14ac:dyDescent="0.2">
      <c r="B316" s="85"/>
      <c r="C316" s="220" t="str">
        <f>R1</f>
        <v>INA33</v>
      </c>
    </row>
    <row r="317" spans="1:18" x14ac:dyDescent="0.2">
      <c r="B317" s="85"/>
      <c r="C317" s="221" t="str">
        <f>R3</f>
        <v>TT.MM.JJJJ</v>
      </c>
    </row>
    <row r="318" spans="1:18" x14ac:dyDescent="0.2">
      <c r="B318" s="85"/>
      <c r="C318" s="222" t="s">
        <v>370</v>
      </c>
    </row>
    <row r="319" spans="1:18" x14ac:dyDescent="0.2">
      <c r="B319" s="85"/>
      <c r="C319" s="220" t="str">
        <f>F17</f>
        <v>Kol. 11</v>
      </c>
    </row>
    <row r="320" spans="1:18" x14ac:dyDescent="0.2">
      <c r="B320" s="85"/>
      <c r="C320" s="223">
        <f>COUNTIF(F285:AG292,"ERROR")</f>
        <v>0</v>
      </c>
    </row>
    <row r="321" spans="2:3" x14ac:dyDescent="0.2">
      <c r="B321" s="179"/>
      <c r="C321" s="224">
        <f>COUNTIF(F285:AG292,"WARNUNG")</f>
        <v>0</v>
      </c>
    </row>
  </sheetData>
  <sheetProtection sheet="1" autoFilter="0"/>
  <autoFilter ref="B17:C263"/>
  <mergeCells count="18">
    <mergeCell ref="B15:C15"/>
    <mergeCell ref="M11:R11"/>
    <mergeCell ref="F12:H13"/>
    <mergeCell ref="I12:K13"/>
    <mergeCell ref="M12:O13"/>
    <mergeCell ref="F16:H16"/>
    <mergeCell ref="M16:O16"/>
    <mergeCell ref="I16:J16"/>
    <mergeCell ref="P16:Q16"/>
    <mergeCell ref="P12:R13"/>
    <mergeCell ref="F5:P5"/>
    <mergeCell ref="F11:K11"/>
    <mergeCell ref="R1:S1"/>
    <mergeCell ref="T1:U1"/>
    <mergeCell ref="R2:S2"/>
    <mergeCell ref="T2:U2"/>
    <mergeCell ref="R3:S3"/>
    <mergeCell ref="T3:U3"/>
  </mergeCells>
  <conditionalFormatting sqref="F10">
    <cfRule type="expression" dxfId="35" priority="17" stopIfTrue="1">
      <formula>$D$308&gt;0</formula>
    </cfRule>
  </conditionalFormatting>
  <conditionalFormatting sqref="F18:F268 M18:M268">
    <cfRule type="expression" dxfId="34" priority="1131" stopIfTrue="1">
      <formula>$F$308=TRUE</formula>
    </cfRule>
  </conditionalFormatting>
  <conditionalFormatting sqref="G18:G268 N18:N268">
    <cfRule type="expression" dxfId="33" priority="1135" stopIfTrue="1">
      <formula>$G$308=TRUE</formula>
    </cfRule>
  </conditionalFormatting>
  <conditionalFormatting sqref="H18:H268 O18:O268">
    <cfRule type="expression" dxfId="32" priority="1139" stopIfTrue="1">
      <formula>$H$308=TRUE</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R16" location="Note_6.5" display="6.5"/>
    <hyperlink ref="P16" location="Note_6.6" display="6.6"/>
    <hyperlink ref="F16:G16" location="Note_6.0" display="6."/>
    <hyperlink ref="M16:N16" location="Note_6.0" display="6."/>
    <hyperlink ref="K16" location="Note_6.5" display="6.5"/>
    <hyperlink ref="I16" location="Note_6.6" display="6.6"/>
    <hyperlink ref="I16:J16" location="Note_6.4" display="6.4"/>
    <hyperlink ref="P16:Q16" location="Note_6.4" display="6.4"/>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&amp;L&amp;"Arial,Fett"SNB vertraulich&amp;C&amp;D&amp;RSeite &amp;P</oddFooter>
  </headerFooter>
  <rowBreaks count="6" manualBreakCount="6">
    <brk id="50" min="5" max="18" man="1"/>
    <brk id="91" min="5" max="18" man="1"/>
    <brk id="125" min="5" max="18" man="1"/>
    <brk id="163" min="5" max="18" man="1"/>
    <brk id="195" min="5" max="23" man="1"/>
    <brk id="229" min="5" max="18" man="1"/>
  </rowBreaks>
  <colBreaks count="1" manualBreakCount="1">
    <brk id="19" min="17" max="108"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1"/>
  <sheetViews>
    <sheetView showGridLines="0" showRowColHeaders="0" zoomScale="80" zoomScaleNormal="80" workbookViewId="0">
      <pane xSplit="5" ySplit="17" topLeftCell="F18" activePane="bottomRight" state="frozen"/>
      <selection pane="topRight"/>
      <selection pane="bottomLeft"/>
      <selection pane="bottomRight" activeCell="F19" sqref="F19"/>
    </sheetView>
  </sheetViews>
  <sheetFormatPr baseColWidth="10" defaultColWidth="9.140625" defaultRowHeight="12.75" x14ac:dyDescent="0.2"/>
  <cols>
    <col min="1" max="1" width="4.7109375" style="320" customWidth="1"/>
    <col min="2" max="2" width="10.42578125" style="320" customWidth="1"/>
    <col min="3" max="3" width="54.7109375" style="320" customWidth="1"/>
    <col min="4" max="4" width="7.85546875" style="320" customWidth="1"/>
    <col min="5" max="5" width="4.7109375" style="320" customWidth="1"/>
    <col min="6" max="11" width="16.7109375" style="320" customWidth="1"/>
    <col min="12" max="12" width="1.7109375" style="320" customWidth="1"/>
    <col min="13" max="18" width="16.7109375" style="320" customWidth="1"/>
    <col min="19" max="19" width="4.7109375" style="320" customWidth="1"/>
    <col min="20" max="20" width="19.7109375" style="320" customWidth="1"/>
    <col min="21" max="16384" width="9.140625" style="320"/>
  </cols>
  <sheetData>
    <row r="1" spans="2:21" ht="21" customHeight="1" x14ac:dyDescent="0.25">
      <c r="F1" s="347" t="s">
        <v>1068</v>
      </c>
      <c r="G1" s="526"/>
      <c r="H1" s="526"/>
      <c r="I1" s="526"/>
      <c r="J1" s="526"/>
      <c r="K1" s="526"/>
      <c r="L1" s="526"/>
      <c r="M1" s="526"/>
      <c r="N1" s="526"/>
      <c r="O1" s="526"/>
      <c r="P1" s="57"/>
      <c r="Q1" s="13" t="s">
        <v>1</v>
      </c>
      <c r="R1" s="787" t="s">
        <v>1075</v>
      </c>
      <c r="S1" s="787"/>
      <c r="T1" s="662"/>
      <c r="U1" s="662"/>
    </row>
    <row r="2" spans="2:21" ht="21" customHeight="1" x14ac:dyDescent="0.25">
      <c r="F2" s="569" t="s">
        <v>1288</v>
      </c>
      <c r="G2" s="569"/>
      <c r="H2" s="569"/>
      <c r="I2" s="569"/>
      <c r="J2" s="568"/>
      <c r="K2" s="568"/>
      <c r="L2" s="568"/>
      <c r="M2" s="568"/>
      <c r="N2" s="568"/>
      <c r="O2" s="568"/>
      <c r="P2" s="568"/>
      <c r="Q2" s="13" t="s">
        <v>1143</v>
      </c>
      <c r="R2" s="788" t="str">
        <f>Start!H3</f>
        <v>XXXXXX</v>
      </c>
      <c r="S2" s="789"/>
      <c r="T2" s="662"/>
      <c r="U2" s="662"/>
    </row>
    <row r="3" spans="2:21" ht="21" customHeight="1" x14ac:dyDescent="0.25">
      <c r="F3" s="571" t="s">
        <v>1102</v>
      </c>
      <c r="G3" s="569"/>
      <c r="H3" s="569"/>
      <c r="I3" s="569"/>
      <c r="J3" s="568"/>
      <c r="K3" s="568"/>
      <c r="L3" s="568"/>
      <c r="M3" s="568"/>
      <c r="N3" s="568"/>
      <c r="O3" s="568"/>
      <c r="P3" s="568"/>
      <c r="Q3" s="13" t="s">
        <v>3</v>
      </c>
      <c r="R3" s="790" t="str">
        <f>Start!H4</f>
        <v>TT.MM.JJJJ</v>
      </c>
      <c r="S3" s="791"/>
      <c r="T3" s="662"/>
      <c r="U3" s="662"/>
    </row>
    <row r="4" spans="2:21" ht="15.75" x14ac:dyDescent="0.25">
      <c r="F4" s="181" t="s">
        <v>1056</v>
      </c>
      <c r="G4" s="526"/>
      <c r="H4" s="526"/>
      <c r="I4" s="526"/>
      <c r="J4" s="526"/>
      <c r="K4" s="526"/>
      <c r="L4" s="526"/>
      <c r="M4" s="526"/>
      <c r="N4" s="526"/>
      <c r="O4" s="526"/>
      <c r="P4" s="567"/>
    </row>
    <row r="5" spans="2:21" s="328" customFormat="1" ht="18" customHeight="1" x14ac:dyDescent="0.2">
      <c r="F5" s="795" t="s">
        <v>1140</v>
      </c>
      <c r="G5" s="795"/>
      <c r="H5" s="795"/>
      <c r="I5" s="795"/>
      <c r="J5" s="795"/>
      <c r="K5" s="795"/>
      <c r="L5" s="795"/>
      <c r="M5" s="795"/>
      <c r="N5" s="795"/>
      <c r="O5" s="795"/>
      <c r="P5" s="795"/>
    </row>
    <row r="6" spans="2:21" ht="15.75" hidden="1" x14ac:dyDescent="0.25">
      <c r="F6" s="18"/>
      <c r="P6" s="18"/>
    </row>
    <row r="7" spans="2:21" ht="15.75" hidden="1" x14ac:dyDescent="0.25">
      <c r="F7" s="18"/>
      <c r="P7" s="18"/>
    </row>
    <row r="8" spans="2:21" ht="15.75" hidden="1" x14ac:dyDescent="0.25">
      <c r="F8" s="18"/>
      <c r="P8" s="18"/>
    </row>
    <row r="9" spans="2:21" hidden="1" x14ac:dyDescent="0.2">
      <c r="F9" s="178"/>
      <c r="P9" s="195"/>
    </row>
    <row r="10" spans="2:21" x14ac:dyDescent="0.2">
      <c r="B10" s="312"/>
      <c r="F10" s="335" t="s">
        <v>803</v>
      </c>
    </row>
    <row r="11" spans="2:21" ht="15" x14ac:dyDescent="0.2">
      <c r="B11" s="313"/>
      <c r="D11" s="14"/>
      <c r="E11" s="5"/>
      <c r="F11" s="779" t="s">
        <v>677</v>
      </c>
      <c r="G11" s="779"/>
      <c r="H11" s="779"/>
      <c r="I11" s="779"/>
      <c r="J11" s="779"/>
      <c r="K11" s="780"/>
      <c r="L11" s="240"/>
      <c r="M11" s="781" t="s">
        <v>678</v>
      </c>
      <c r="N11" s="779"/>
      <c r="O11" s="779"/>
      <c r="P11" s="779"/>
      <c r="Q11" s="779"/>
      <c r="R11" s="779"/>
      <c r="S11" s="5"/>
    </row>
    <row r="12" spans="2:21" ht="12.75" customHeight="1" x14ac:dyDescent="0.2">
      <c r="B12" s="314"/>
      <c r="D12" s="14"/>
      <c r="E12" s="6"/>
      <c r="F12" s="782" t="s">
        <v>1138</v>
      </c>
      <c r="G12" s="782"/>
      <c r="H12" s="614"/>
      <c r="I12" s="778" t="s">
        <v>705</v>
      </c>
      <c r="J12" s="778"/>
      <c r="K12" s="778"/>
      <c r="L12" s="241"/>
      <c r="M12" s="613" t="s">
        <v>1141</v>
      </c>
      <c r="N12" s="782"/>
      <c r="O12" s="614"/>
      <c r="P12" s="778" t="s">
        <v>706</v>
      </c>
      <c r="Q12" s="778"/>
      <c r="R12" s="600"/>
      <c r="S12" s="6"/>
    </row>
    <row r="13" spans="2:21" ht="24" customHeight="1" x14ac:dyDescent="0.2">
      <c r="B13" s="314"/>
      <c r="D13" s="14"/>
      <c r="E13" s="6"/>
      <c r="F13" s="783"/>
      <c r="G13" s="783"/>
      <c r="H13" s="784"/>
      <c r="I13" s="778"/>
      <c r="J13" s="778"/>
      <c r="K13" s="778"/>
      <c r="L13" s="241"/>
      <c r="M13" s="785"/>
      <c r="N13" s="783"/>
      <c r="O13" s="784"/>
      <c r="P13" s="778"/>
      <c r="Q13" s="778"/>
      <c r="R13" s="600"/>
      <c r="S13" s="6"/>
    </row>
    <row r="14" spans="2:21" ht="12.75" hidden="1" customHeight="1" x14ac:dyDescent="0.2">
      <c r="B14" s="311"/>
      <c r="C14" s="311"/>
      <c r="D14" s="14"/>
      <c r="E14" s="6"/>
      <c r="F14" s="319"/>
      <c r="G14" s="237"/>
      <c r="H14" s="323" t="s">
        <v>4</v>
      </c>
      <c r="I14" s="242"/>
      <c r="J14" s="321" t="s">
        <v>389</v>
      </c>
      <c r="K14" s="240"/>
      <c r="L14" s="240"/>
      <c r="M14" s="240"/>
      <c r="N14" s="240" t="s">
        <v>390</v>
      </c>
      <c r="O14" s="240"/>
      <c r="P14" s="240" t="s">
        <v>4</v>
      </c>
      <c r="Q14" s="240"/>
      <c r="R14" s="240" t="s">
        <v>527</v>
      </c>
      <c r="S14" s="6"/>
    </row>
    <row r="15" spans="2:21" ht="84.95" customHeight="1" x14ac:dyDescent="0.2">
      <c r="B15" s="786" t="s">
        <v>1065</v>
      </c>
      <c r="C15" s="786"/>
      <c r="D15" s="14"/>
      <c r="E15" s="6"/>
      <c r="F15" s="319" t="s">
        <v>1028</v>
      </c>
      <c r="G15" s="239" t="s">
        <v>1029</v>
      </c>
      <c r="H15" s="239" t="s">
        <v>1030</v>
      </c>
      <c r="I15" s="239" t="s">
        <v>380</v>
      </c>
      <c r="J15" s="239" t="s">
        <v>707</v>
      </c>
      <c r="K15" s="506" t="s">
        <v>1147</v>
      </c>
      <c r="L15" s="240"/>
      <c r="M15" s="239" t="s">
        <v>1028</v>
      </c>
      <c r="N15" s="239" t="s">
        <v>1029</v>
      </c>
      <c r="O15" s="239" t="s">
        <v>1030</v>
      </c>
      <c r="P15" s="239" t="s">
        <v>380</v>
      </c>
      <c r="Q15" s="239" t="s">
        <v>707</v>
      </c>
      <c r="R15" s="507" t="s">
        <v>1147</v>
      </c>
      <c r="S15" s="6"/>
    </row>
    <row r="16" spans="2:21" x14ac:dyDescent="0.2">
      <c r="D16" s="14"/>
      <c r="E16" s="6"/>
      <c r="F16" s="792" t="s">
        <v>411</v>
      </c>
      <c r="G16" s="794"/>
      <c r="H16" s="793"/>
      <c r="I16" s="792" t="s">
        <v>749</v>
      </c>
      <c r="J16" s="793"/>
      <c r="K16" s="316" t="s">
        <v>750</v>
      </c>
      <c r="L16" s="201"/>
      <c r="M16" s="792" t="s">
        <v>411</v>
      </c>
      <c r="N16" s="794"/>
      <c r="O16" s="793"/>
      <c r="P16" s="792" t="s">
        <v>749</v>
      </c>
      <c r="Q16" s="793"/>
      <c r="R16" s="424" t="s">
        <v>750</v>
      </c>
      <c r="S16" s="6"/>
    </row>
    <row r="17" spans="1:19" ht="36" customHeight="1" x14ac:dyDescent="0.2">
      <c r="A17" s="137"/>
      <c r="B17" s="60" t="s">
        <v>365</v>
      </c>
      <c r="C17" s="457" t="s">
        <v>720</v>
      </c>
      <c r="D17" s="455" t="s">
        <v>2</v>
      </c>
      <c r="E17" s="7"/>
      <c r="F17" s="59" t="s">
        <v>708</v>
      </c>
      <c r="G17" s="3" t="s">
        <v>709</v>
      </c>
      <c r="H17" s="59" t="s">
        <v>710</v>
      </c>
      <c r="I17" s="3" t="s">
        <v>711</v>
      </c>
      <c r="J17" s="59" t="s">
        <v>712</v>
      </c>
      <c r="K17" s="3" t="s">
        <v>713</v>
      </c>
      <c r="M17" s="3" t="s">
        <v>714</v>
      </c>
      <c r="N17" s="59" t="s">
        <v>715</v>
      </c>
      <c r="O17" s="71" t="s">
        <v>716</v>
      </c>
      <c r="P17" s="217" t="s">
        <v>717</v>
      </c>
      <c r="Q17" s="59" t="s">
        <v>718</v>
      </c>
      <c r="R17" s="92" t="s">
        <v>719</v>
      </c>
      <c r="S17" s="7"/>
    </row>
    <row r="18" spans="1:19" ht="35.1" customHeight="1" thickBot="1" x14ac:dyDescent="0.25">
      <c r="A18" s="77"/>
      <c r="B18" s="103" t="s">
        <v>401</v>
      </c>
      <c r="C18" s="104"/>
      <c r="D18" s="105" t="s">
        <v>19</v>
      </c>
      <c r="E18" s="4"/>
      <c r="F18" s="315">
        <f t="shared" ref="F18:K18" si="0">SUM(F19:F66)</f>
        <v>0</v>
      </c>
      <c r="G18" s="315">
        <f t="shared" si="0"/>
        <v>0</v>
      </c>
      <c r="H18" s="315">
        <f t="shared" si="0"/>
        <v>0</v>
      </c>
      <c r="I18" s="315">
        <f t="shared" si="0"/>
        <v>0</v>
      </c>
      <c r="J18" s="315">
        <f t="shared" si="0"/>
        <v>0</v>
      </c>
      <c r="K18" s="315">
        <f t="shared" si="0"/>
        <v>0</v>
      </c>
      <c r="M18" s="315">
        <f t="shared" ref="M18:R18" si="1">SUM(M19:M66)</f>
        <v>0</v>
      </c>
      <c r="N18" s="315">
        <f t="shared" si="1"/>
        <v>0</v>
      </c>
      <c r="O18" s="315">
        <f t="shared" si="1"/>
        <v>0</v>
      </c>
      <c r="P18" s="315">
        <f t="shared" si="1"/>
        <v>0</v>
      </c>
      <c r="Q18" s="315">
        <f t="shared" si="1"/>
        <v>0</v>
      </c>
      <c r="R18" s="315">
        <f t="shared" si="1"/>
        <v>0</v>
      </c>
      <c r="S18" s="4"/>
    </row>
    <row r="19" spans="1:19" ht="15.95" customHeight="1" thickTop="1" x14ac:dyDescent="0.2">
      <c r="A19" s="77"/>
      <c r="B19" s="90" t="s">
        <v>401</v>
      </c>
      <c r="C19" s="102" t="s">
        <v>426</v>
      </c>
      <c r="D19" s="72" t="s">
        <v>138</v>
      </c>
      <c r="E19" s="4">
        <v>1</v>
      </c>
      <c r="F19" s="9"/>
      <c r="G19" s="9"/>
      <c r="H19" s="9"/>
      <c r="I19" s="9"/>
      <c r="J19" s="9"/>
      <c r="K19" s="9"/>
      <c r="M19" s="9"/>
      <c r="N19" s="9"/>
      <c r="O19" s="9"/>
      <c r="P19" s="9"/>
      <c r="Q19" s="9"/>
      <c r="R19" s="9"/>
      <c r="S19" s="4">
        <v>1</v>
      </c>
    </row>
    <row r="20" spans="1:19" s="340" customFormat="1" ht="15.95" customHeight="1" x14ac:dyDescent="0.2">
      <c r="A20" s="77"/>
      <c r="B20" s="90" t="s">
        <v>401</v>
      </c>
      <c r="C20" s="102" t="s">
        <v>331</v>
      </c>
      <c r="D20" s="72" t="s">
        <v>139</v>
      </c>
      <c r="E20" s="4">
        <v>2</v>
      </c>
      <c r="F20" s="9"/>
      <c r="G20" s="9"/>
      <c r="H20" s="9"/>
      <c r="I20" s="9"/>
      <c r="J20" s="9"/>
      <c r="K20" s="9"/>
      <c r="M20" s="9"/>
      <c r="N20" s="9"/>
      <c r="O20" s="9"/>
      <c r="P20" s="9"/>
      <c r="Q20" s="9"/>
      <c r="R20" s="9"/>
      <c r="S20" s="4">
        <v>2</v>
      </c>
    </row>
    <row r="21" spans="1:19" s="340" customFormat="1" ht="15.95" customHeight="1" x14ac:dyDescent="0.2">
      <c r="A21" s="77"/>
      <c r="B21" s="90" t="s">
        <v>401</v>
      </c>
      <c r="C21" s="102" t="s">
        <v>812</v>
      </c>
      <c r="D21" s="72" t="s">
        <v>140</v>
      </c>
      <c r="E21" s="4">
        <v>39</v>
      </c>
      <c r="F21" s="9"/>
      <c r="G21" s="9"/>
      <c r="H21" s="9"/>
      <c r="I21" s="9"/>
      <c r="J21" s="9"/>
      <c r="K21" s="9"/>
      <c r="M21" s="9"/>
      <c r="N21" s="9"/>
      <c r="O21" s="9"/>
      <c r="P21" s="9"/>
      <c r="Q21" s="9"/>
      <c r="R21" s="9"/>
      <c r="S21" s="4">
        <v>39</v>
      </c>
    </row>
    <row r="22" spans="1:19" s="340" customFormat="1" ht="15.95" customHeight="1" x14ac:dyDescent="0.2">
      <c r="A22" s="77"/>
      <c r="B22" s="90" t="s">
        <v>401</v>
      </c>
      <c r="C22" s="102" t="s">
        <v>20</v>
      </c>
      <c r="D22" s="72" t="s">
        <v>21</v>
      </c>
      <c r="E22" s="4">
        <v>3</v>
      </c>
      <c r="F22" s="9"/>
      <c r="G22" s="9"/>
      <c r="H22" s="9"/>
      <c r="I22" s="9"/>
      <c r="J22" s="9"/>
      <c r="K22" s="9"/>
      <c r="M22" s="9"/>
      <c r="N22" s="9"/>
      <c r="O22" s="9"/>
      <c r="P22" s="9"/>
      <c r="Q22" s="9"/>
      <c r="R22" s="9"/>
      <c r="S22" s="4">
        <v>3</v>
      </c>
    </row>
    <row r="23" spans="1:19" s="340" customFormat="1" ht="15.95" customHeight="1" x14ac:dyDescent="0.2">
      <c r="A23" s="77"/>
      <c r="B23" s="90" t="s">
        <v>401</v>
      </c>
      <c r="C23" s="102" t="s">
        <v>427</v>
      </c>
      <c r="D23" s="72" t="s">
        <v>141</v>
      </c>
      <c r="E23" s="4">
        <v>44</v>
      </c>
      <c r="F23" s="9"/>
      <c r="G23" s="9"/>
      <c r="H23" s="9"/>
      <c r="I23" s="9"/>
      <c r="J23" s="9"/>
      <c r="K23" s="9"/>
      <c r="M23" s="9"/>
      <c r="N23" s="9"/>
      <c r="O23" s="9"/>
      <c r="P23" s="9"/>
      <c r="Q23" s="9"/>
      <c r="R23" s="9"/>
      <c r="S23" s="4">
        <v>44</v>
      </c>
    </row>
    <row r="24" spans="1:19" s="340" customFormat="1" ht="15.95" customHeight="1" x14ac:dyDescent="0.2">
      <c r="A24" s="77"/>
      <c r="B24" s="90" t="s">
        <v>401</v>
      </c>
      <c r="C24" s="102" t="s">
        <v>22</v>
      </c>
      <c r="D24" s="72" t="s">
        <v>23</v>
      </c>
      <c r="E24" s="4">
        <v>4</v>
      </c>
      <c r="F24" s="9"/>
      <c r="G24" s="9"/>
      <c r="H24" s="9"/>
      <c r="I24" s="9"/>
      <c r="J24" s="9"/>
      <c r="K24" s="9"/>
      <c r="M24" s="9"/>
      <c r="N24" s="9"/>
      <c r="O24" s="9"/>
      <c r="P24" s="9"/>
      <c r="Q24" s="9"/>
      <c r="R24" s="9"/>
      <c r="S24" s="4">
        <v>4</v>
      </c>
    </row>
    <row r="25" spans="1:19" s="340" customFormat="1" ht="15.95" customHeight="1" x14ac:dyDescent="0.2">
      <c r="A25" s="77"/>
      <c r="B25" s="90" t="s">
        <v>401</v>
      </c>
      <c r="C25" s="339" t="s">
        <v>25</v>
      </c>
      <c r="D25" s="72" t="s">
        <v>26</v>
      </c>
      <c r="E25" s="4">
        <v>6</v>
      </c>
      <c r="F25" s="9"/>
      <c r="G25" s="9"/>
      <c r="H25" s="9"/>
      <c r="I25" s="9"/>
      <c r="J25" s="9"/>
      <c r="K25" s="9"/>
      <c r="M25" s="9"/>
      <c r="N25" s="9"/>
      <c r="O25" s="9"/>
      <c r="P25" s="9"/>
      <c r="Q25" s="9"/>
      <c r="R25" s="9"/>
      <c r="S25" s="4">
        <v>6</v>
      </c>
    </row>
    <row r="26" spans="1:19" s="340" customFormat="1" ht="15.95" customHeight="1" x14ac:dyDescent="0.2">
      <c r="A26" s="77"/>
      <c r="B26" s="90" t="s">
        <v>401</v>
      </c>
      <c r="C26" s="339" t="s">
        <v>357</v>
      </c>
      <c r="D26" s="95" t="s">
        <v>27</v>
      </c>
      <c r="E26" s="4">
        <v>5</v>
      </c>
      <c r="F26" s="9"/>
      <c r="G26" s="9"/>
      <c r="H26" s="9"/>
      <c r="I26" s="9"/>
      <c r="J26" s="9"/>
      <c r="K26" s="9"/>
      <c r="M26" s="9"/>
      <c r="N26" s="9"/>
      <c r="O26" s="9"/>
      <c r="P26" s="9"/>
      <c r="Q26" s="9"/>
      <c r="R26" s="9"/>
      <c r="S26" s="4">
        <v>5</v>
      </c>
    </row>
    <row r="27" spans="1:19" s="340" customFormat="1" ht="15.95" customHeight="1" x14ac:dyDescent="0.2">
      <c r="A27" s="77"/>
      <c r="B27" s="90" t="s">
        <v>401</v>
      </c>
      <c r="C27" s="339" t="s">
        <v>28</v>
      </c>
      <c r="D27" s="72" t="s">
        <v>29</v>
      </c>
      <c r="E27" s="4">
        <v>27</v>
      </c>
      <c r="F27" s="9"/>
      <c r="G27" s="9"/>
      <c r="H27" s="9"/>
      <c r="I27" s="9"/>
      <c r="J27" s="9"/>
      <c r="K27" s="9"/>
      <c r="M27" s="9"/>
      <c r="N27" s="9"/>
      <c r="O27" s="9"/>
      <c r="P27" s="9"/>
      <c r="Q27" s="9"/>
      <c r="R27" s="9"/>
      <c r="S27" s="4">
        <v>27</v>
      </c>
    </row>
    <row r="28" spans="1:19" s="340" customFormat="1" ht="15.95" customHeight="1" x14ac:dyDescent="0.2">
      <c r="A28" s="77"/>
      <c r="B28" s="90" t="s">
        <v>401</v>
      </c>
      <c r="C28" s="102" t="s">
        <v>896</v>
      </c>
      <c r="D28" s="72" t="s">
        <v>142</v>
      </c>
      <c r="E28" s="4">
        <v>50</v>
      </c>
      <c r="F28" s="9"/>
      <c r="G28" s="9"/>
      <c r="H28" s="9"/>
      <c r="I28" s="9"/>
      <c r="J28" s="9"/>
      <c r="K28" s="9"/>
      <c r="M28" s="9"/>
      <c r="N28" s="9"/>
      <c r="O28" s="9"/>
      <c r="P28" s="9"/>
      <c r="Q28" s="9"/>
      <c r="R28" s="9"/>
      <c r="S28" s="4">
        <v>50</v>
      </c>
    </row>
    <row r="29" spans="1:19" s="340" customFormat="1" ht="15.95" customHeight="1" x14ac:dyDescent="0.2">
      <c r="A29" s="77"/>
      <c r="B29" s="90" t="s">
        <v>401</v>
      </c>
      <c r="C29" s="339" t="s">
        <v>363</v>
      </c>
      <c r="D29" s="95" t="s">
        <v>58</v>
      </c>
      <c r="E29" s="4">
        <v>7</v>
      </c>
      <c r="F29" s="9"/>
      <c r="G29" s="9"/>
      <c r="H29" s="9"/>
      <c r="I29" s="9"/>
      <c r="J29" s="9"/>
      <c r="K29" s="9"/>
      <c r="M29" s="9"/>
      <c r="N29" s="9"/>
      <c r="O29" s="9"/>
      <c r="P29" s="9"/>
      <c r="Q29" s="9"/>
      <c r="R29" s="9"/>
      <c r="S29" s="4">
        <v>7</v>
      </c>
    </row>
    <row r="30" spans="1:19" s="340" customFormat="1" ht="15.95" customHeight="1" x14ac:dyDescent="0.2">
      <c r="A30" s="77"/>
      <c r="B30" s="90" t="s">
        <v>401</v>
      </c>
      <c r="C30" s="339" t="s">
        <v>359</v>
      </c>
      <c r="D30" s="95" t="s">
        <v>35</v>
      </c>
      <c r="E30" s="4">
        <v>8</v>
      </c>
      <c r="F30" s="9"/>
      <c r="G30" s="9"/>
      <c r="H30" s="9"/>
      <c r="I30" s="9"/>
      <c r="J30" s="9"/>
      <c r="K30" s="9"/>
      <c r="M30" s="9"/>
      <c r="N30" s="9"/>
      <c r="O30" s="9"/>
      <c r="P30" s="9"/>
      <c r="Q30" s="9"/>
      <c r="R30" s="9"/>
      <c r="S30" s="4">
        <v>8</v>
      </c>
    </row>
    <row r="31" spans="1:19" s="340" customFormat="1" ht="15.95" customHeight="1" x14ac:dyDescent="0.2">
      <c r="A31" s="77"/>
      <c r="B31" s="90" t="s">
        <v>401</v>
      </c>
      <c r="C31" s="102" t="s">
        <v>341</v>
      </c>
      <c r="D31" s="72" t="s">
        <v>143</v>
      </c>
      <c r="E31" s="4">
        <v>9</v>
      </c>
      <c r="F31" s="9"/>
      <c r="G31" s="9"/>
      <c r="H31" s="9"/>
      <c r="I31" s="9"/>
      <c r="J31" s="9"/>
      <c r="K31" s="9"/>
      <c r="M31" s="9"/>
      <c r="N31" s="9"/>
      <c r="O31" s="9"/>
      <c r="P31" s="9"/>
      <c r="Q31" s="9"/>
      <c r="R31" s="9"/>
      <c r="S31" s="4">
        <v>9</v>
      </c>
    </row>
    <row r="32" spans="1:19" s="340" customFormat="1" ht="15.95" customHeight="1" x14ac:dyDescent="0.2">
      <c r="A32" s="77"/>
      <c r="B32" s="90" t="s">
        <v>401</v>
      </c>
      <c r="C32" s="339" t="s">
        <v>32</v>
      </c>
      <c r="D32" s="72" t="s">
        <v>33</v>
      </c>
      <c r="E32" s="4">
        <v>10</v>
      </c>
      <c r="F32" s="9"/>
      <c r="G32" s="9"/>
      <c r="H32" s="9"/>
      <c r="I32" s="9"/>
      <c r="J32" s="9"/>
      <c r="K32" s="9"/>
      <c r="M32" s="9"/>
      <c r="N32" s="9"/>
      <c r="O32" s="9"/>
      <c r="P32" s="9"/>
      <c r="Q32" s="9"/>
      <c r="R32" s="9"/>
      <c r="S32" s="4">
        <v>10</v>
      </c>
    </row>
    <row r="33" spans="1:19" s="340" customFormat="1" ht="15.95" customHeight="1" x14ac:dyDescent="0.2">
      <c r="A33" s="77"/>
      <c r="B33" s="90" t="s">
        <v>401</v>
      </c>
      <c r="C33" s="102" t="s">
        <v>340</v>
      </c>
      <c r="D33" s="72" t="s">
        <v>144</v>
      </c>
      <c r="E33" s="4">
        <v>228</v>
      </c>
      <c r="F33" s="9"/>
      <c r="G33" s="9"/>
      <c r="H33" s="9"/>
      <c r="I33" s="9"/>
      <c r="J33" s="9"/>
      <c r="K33" s="9"/>
      <c r="M33" s="9"/>
      <c r="N33" s="9"/>
      <c r="O33" s="9"/>
      <c r="P33" s="9"/>
      <c r="Q33" s="9"/>
      <c r="R33" s="9"/>
      <c r="S33" s="4">
        <v>228</v>
      </c>
    </row>
    <row r="34" spans="1:19" s="340" customFormat="1" ht="15.95" customHeight="1" x14ac:dyDescent="0.2">
      <c r="A34" s="77"/>
      <c r="B34" s="90" t="s">
        <v>401</v>
      </c>
      <c r="C34" s="102" t="s">
        <v>428</v>
      </c>
      <c r="D34" s="72" t="s">
        <v>145</v>
      </c>
      <c r="E34" s="4">
        <v>34</v>
      </c>
      <c r="F34" s="9"/>
      <c r="G34" s="9"/>
      <c r="H34" s="9"/>
      <c r="I34" s="9"/>
      <c r="J34" s="9"/>
      <c r="K34" s="9"/>
      <c r="M34" s="9"/>
      <c r="N34" s="9"/>
      <c r="O34" s="9"/>
      <c r="P34" s="9"/>
      <c r="Q34" s="9"/>
      <c r="R34" s="9"/>
      <c r="S34" s="4">
        <v>34</v>
      </c>
    </row>
    <row r="35" spans="1:19" s="340" customFormat="1" ht="15.95" customHeight="1" x14ac:dyDescent="0.2">
      <c r="A35" s="77"/>
      <c r="B35" s="90" t="s">
        <v>401</v>
      </c>
      <c r="C35" s="102" t="s">
        <v>342</v>
      </c>
      <c r="D35" s="72" t="s">
        <v>146</v>
      </c>
      <c r="E35" s="4">
        <v>230</v>
      </c>
      <c r="F35" s="9"/>
      <c r="G35" s="9"/>
      <c r="H35" s="9"/>
      <c r="I35" s="9"/>
      <c r="J35" s="9"/>
      <c r="K35" s="9"/>
      <c r="M35" s="9"/>
      <c r="N35" s="9"/>
      <c r="O35" s="9"/>
      <c r="P35" s="9"/>
      <c r="Q35" s="9"/>
      <c r="R35" s="9"/>
      <c r="S35" s="4">
        <v>230</v>
      </c>
    </row>
    <row r="36" spans="1:19" ht="15.95" customHeight="1" x14ac:dyDescent="0.2">
      <c r="A36" s="77"/>
      <c r="B36" s="90" t="s">
        <v>401</v>
      </c>
      <c r="C36" s="100" t="s">
        <v>30</v>
      </c>
      <c r="D36" s="72" t="s">
        <v>31</v>
      </c>
      <c r="E36" s="4">
        <v>11</v>
      </c>
      <c r="F36" s="9"/>
      <c r="G36" s="9"/>
      <c r="H36" s="9"/>
      <c r="I36" s="9"/>
      <c r="J36" s="9"/>
      <c r="K36" s="9"/>
      <c r="M36" s="9"/>
      <c r="N36" s="9"/>
      <c r="O36" s="9"/>
      <c r="P36" s="9"/>
      <c r="Q36" s="9"/>
      <c r="R36" s="9"/>
      <c r="S36" s="4">
        <v>11</v>
      </c>
    </row>
    <row r="37" spans="1:19" ht="15.95" customHeight="1" x14ac:dyDescent="0.2">
      <c r="A37" s="77"/>
      <c r="B37" s="90" t="s">
        <v>401</v>
      </c>
      <c r="C37" s="100" t="s">
        <v>62</v>
      </c>
      <c r="D37" s="72" t="s">
        <v>63</v>
      </c>
      <c r="E37" s="4">
        <v>12</v>
      </c>
      <c r="F37" s="9"/>
      <c r="G37" s="9"/>
      <c r="H37" s="9"/>
      <c r="I37" s="9"/>
      <c r="J37" s="9"/>
      <c r="K37" s="9"/>
      <c r="M37" s="9"/>
      <c r="N37" s="9"/>
      <c r="O37" s="9"/>
      <c r="P37" s="9"/>
      <c r="Q37" s="9"/>
      <c r="R37" s="9"/>
      <c r="S37" s="4">
        <v>12</v>
      </c>
    </row>
    <row r="38" spans="1:19" ht="15.95" customHeight="1" x14ac:dyDescent="0.2">
      <c r="A38" s="77"/>
      <c r="B38" s="90" t="s">
        <v>401</v>
      </c>
      <c r="C38" s="100" t="s">
        <v>360</v>
      </c>
      <c r="D38" s="95" t="s">
        <v>36</v>
      </c>
      <c r="E38" s="4">
        <v>13</v>
      </c>
      <c r="F38" s="9"/>
      <c r="G38" s="9"/>
      <c r="H38" s="9"/>
      <c r="I38" s="9"/>
      <c r="J38" s="9"/>
      <c r="K38" s="9"/>
      <c r="M38" s="9"/>
      <c r="N38" s="9"/>
      <c r="O38" s="9"/>
      <c r="P38" s="9"/>
      <c r="Q38" s="9"/>
      <c r="R38" s="9"/>
      <c r="S38" s="4">
        <v>13</v>
      </c>
    </row>
    <row r="39" spans="1:19" ht="15.95" customHeight="1" x14ac:dyDescent="0.2">
      <c r="A39" s="77"/>
      <c r="B39" s="90" t="s">
        <v>401</v>
      </c>
      <c r="C39" s="99" t="s">
        <v>343</v>
      </c>
      <c r="D39" s="72" t="s">
        <v>147</v>
      </c>
      <c r="E39" s="4">
        <v>229</v>
      </c>
      <c r="F39" s="9"/>
      <c r="G39" s="9"/>
      <c r="H39" s="9"/>
      <c r="I39" s="9"/>
      <c r="J39" s="9"/>
      <c r="K39" s="9"/>
      <c r="M39" s="9"/>
      <c r="N39" s="9"/>
      <c r="O39" s="9"/>
      <c r="P39" s="9"/>
      <c r="Q39" s="9"/>
      <c r="R39" s="9"/>
      <c r="S39" s="4">
        <v>229</v>
      </c>
    </row>
    <row r="40" spans="1:19" ht="15.95" customHeight="1" x14ac:dyDescent="0.2">
      <c r="A40" s="77"/>
      <c r="B40" s="90" t="s">
        <v>401</v>
      </c>
      <c r="C40" s="100" t="s">
        <v>65</v>
      </c>
      <c r="D40" s="72" t="s">
        <v>66</v>
      </c>
      <c r="E40" s="4">
        <v>45</v>
      </c>
      <c r="F40" s="9"/>
      <c r="G40" s="9"/>
      <c r="H40" s="9"/>
      <c r="I40" s="9"/>
      <c r="J40" s="9"/>
      <c r="K40" s="9"/>
      <c r="M40" s="9"/>
      <c r="N40" s="9"/>
      <c r="O40" s="9"/>
      <c r="P40" s="9"/>
      <c r="Q40" s="9"/>
      <c r="R40" s="9"/>
      <c r="S40" s="4">
        <v>45</v>
      </c>
    </row>
    <row r="41" spans="1:19" ht="15.95" customHeight="1" x14ac:dyDescent="0.2">
      <c r="A41" s="77"/>
      <c r="B41" s="90" t="s">
        <v>401</v>
      </c>
      <c r="C41" s="100" t="s">
        <v>38</v>
      </c>
      <c r="D41" s="72" t="s">
        <v>39</v>
      </c>
      <c r="E41" s="4">
        <v>28</v>
      </c>
      <c r="F41" s="9"/>
      <c r="G41" s="9"/>
      <c r="H41" s="9"/>
      <c r="I41" s="9"/>
      <c r="J41" s="9"/>
      <c r="K41" s="9"/>
      <c r="M41" s="9"/>
      <c r="N41" s="9"/>
      <c r="O41" s="9"/>
      <c r="P41" s="9"/>
      <c r="Q41" s="9"/>
      <c r="R41" s="9"/>
      <c r="S41" s="4">
        <v>28</v>
      </c>
    </row>
    <row r="42" spans="1:19" ht="15.95" customHeight="1" x14ac:dyDescent="0.2">
      <c r="A42" s="77"/>
      <c r="B42" s="90" t="s">
        <v>401</v>
      </c>
      <c r="C42" s="100" t="s">
        <v>40</v>
      </c>
      <c r="D42" s="72" t="s">
        <v>41</v>
      </c>
      <c r="E42" s="4">
        <v>29</v>
      </c>
      <c r="F42" s="9"/>
      <c r="G42" s="9"/>
      <c r="H42" s="9"/>
      <c r="I42" s="9"/>
      <c r="J42" s="9"/>
      <c r="K42" s="9"/>
      <c r="M42" s="9"/>
      <c r="N42" s="9"/>
      <c r="O42" s="9"/>
      <c r="P42" s="9"/>
      <c r="Q42" s="9"/>
      <c r="R42" s="9"/>
      <c r="S42" s="4">
        <v>29</v>
      </c>
    </row>
    <row r="43" spans="1:19" ht="15.95" customHeight="1" x14ac:dyDescent="0.2">
      <c r="A43" s="77"/>
      <c r="B43" s="90" t="s">
        <v>401</v>
      </c>
      <c r="C43" s="100" t="s">
        <v>42</v>
      </c>
      <c r="D43" s="72" t="s">
        <v>43</v>
      </c>
      <c r="E43" s="4">
        <v>15</v>
      </c>
      <c r="F43" s="9"/>
      <c r="G43" s="9"/>
      <c r="H43" s="9"/>
      <c r="I43" s="9"/>
      <c r="J43" s="9"/>
      <c r="K43" s="9"/>
      <c r="M43" s="9"/>
      <c r="N43" s="9"/>
      <c r="O43" s="9"/>
      <c r="P43" s="9"/>
      <c r="Q43" s="9"/>
      <c r="R43" s="9"/>
      <c r="S43" s="4">
        <v>15</v>
      </c>
    </row>
    <row r="44" spans="1:19" ht="15.95" customHeight="1" x14ac:dyDescent="0.2">
      <c r="A44" s="77"/>
      <c r="B44" s="90" t="s">
        <v>401</v>
      </c>
      <c r="C44" s="100" t="s">
        <v>361</v>
      </c>
      <c r="D44" s="95" t="s">
        <v>46</v>
      </c>
      <c r="E44" s="4">
        <v>16</v>
      </c>
      <c r="F44" s="9"/>
      <c r="G44" s="9"/>
      <c r="H44" s="9"/>
      <c r="I44" s="9"/>
      <c r="J44" s="9"/>
      <c r="K44" s="9"/>
      <c r="M44" s="9"/>
      <c r="N44" s="9"/>
      <c r="O44" s="9"/>
      <c r="P44" s="9"/>
      <c r="Q44" s="9"/>
      <c r="R44" s="9"/>
      <c r="S44" s="4">
        <v>16</v>
      </c>
    </row>
    <row r="45" spans="1:19" ht="15.95" customHeight="1" x14ac:dyDescent="0.2">
      <c r="A45" s="77"/>
      <c r="B45" s="90" t="s">
        <v>401</v>
      </c>
      <c r="C45" s="99" t="s">
        <v>1210</v>
      </c>
      <c r="D45" s="72" t="s">
        <v>148</v>
      </c>
      <c r="E45" s="4">
        <v>47</v>
      </c>
      <c r="F45" s="9"/>
      <c r="G45" s="9"/>
      <c r="H45" s="9"/>
      <c r="I45" s="9"/>
      <c r="J45" s="9"/>
      <c r="K45" s="9"/>
      <c r="M45" s="9"/>
      <c r="N45" s="9"/>
      <c r="O45" s="9"/>
      <c r="P45" s="9"/>
      <c r="Q45" s="9"/>
      <c r="R45" s="9"/>
      <c r="S45" s="4">
        <v>47</v>
      </c>
    </row>
    <row r="46" spans="1:19" ht="15.95" customHeight="1" x14ac:dyDescent="0.2">
      <c r="A46" s="77"/>
      <c r="B46" s="90" t="s">
        <v>401</v>
      </c>
      <c r="C46" s="99" t="s">
        <v>429</v>
      </c>
      <c r="D46" s="72" t="s">
        <v>149</v>
      </c>
      <c r="E46" s="4">
        <v>41</v>
      </c>
      <c r="F46" s="9"/>
      <c r="G46" s="9"/>
      <c r="H46" s="9"/>
      <c r="I46" s="9"/>
      <c r="J46" s="9"/>
      <c r="K46" s="9"/>
      <c r="M46" s="9"/>
      <c r="N46" s="9"/>
      <c r="O46" s="9"/>
      <c r="P46" s="9"/>
      <c r="Q46" s="9"/>
      <c r="R46" s="9"/>
      <c r="S46" s="4">
        <v>41</v>
      </c>
    </row>
    <row r="47" spans="1:19" ht="15.95" customHeight="1" x14ac:dyDescent="0.2">
      <c r="A47" s="77"/>
      <c r="B47" s="90" t="s">
        <v>401</v>
      </c>
      <c r="C47" s="99" t="s">
        <v>430</v>
      </c>
      <c r="D47" s="72" t="s">
        <v>150</v>
      </c>
      <c r="E47" s="4">
        <v>236</v>
      </c>
      <c r="F47" s="9"/>
      <c r="G47" s="9"/>
      <c r="H47" s="9"/>
      <c r="I47" s="9"/>
      <c r="J47" s="9"/>
      <c r="K47" s="9"/>
      <c r="M47" s="9"/>
      <c r="N47" s="9"/>
      <c r="O47" s="9"/>
      <c r="P47" s="9"/>
      <c r="Q47" s="9"/>
      <c r="R47" s="9"/>
      <c r="S47" s="4">
        <v>236</v>
      </c>
    </row>
    <row r="48" spans="1:19" ht="15.95" customHeight="1" x14ac:dyDescent="0.2">
      <c r="A48" s="77"/>
      <c r="B48" s="90" t="s">
        <v>401</v>
      </c>
      <c r="C48" s="100" t="s">
        <v>47</v>
      </c>
      <c r="D48" s="72" t="s">
        <v>48</v>
      </c>
      <c r="E48" s="4">
        <v>18</v>
      </c>
      <c r="F48" s="9"/>
      <c r="G48" s="9"/>
      <c r="H48" s="9"/>
      <c r="I48" s="9"/>
      <c r="J48" s="9"/>
      <c r="K48" s="9"/>
      <c r="M48" s="9"/>
      <c r="N48" s="9"/>
      <c r="O48" s="9"/>
      <c r="P48" s="9"/>
      <c r="Q48" s="9"/>
      <c r="R48" s="9"/>
      <c r="S48" s="4">
        <v>18</v>
      </c>
    </row>
    <row r="49" spans="1:19" ht="15.95" customHeight="1" x14ac:dyDescent="0.2">
      <c r="A49" s="77"/>
      <c r="B49" s="90" t="s">
        <v>401</v>
      </c>
      <c r="C49" s="100" t="s">
        <v>364</v>
      </c>
      <c r="D49" s="95" t="s">
        <v>64</v>
      </c>
      <c r="E49" s="4">
        <v>19</v>
      </c>
      <c r="F49" s="9"/>
      <c r="G49" s="9"/>
      <c r="H49" s="9"/>
      <c r="I49" s="9"/>
      <c r="J49" s="9"/>
      <c r="K49" s="9"/>
      <c r="M49" s="9"/>
      <c r="N49" s="9"/>
      <c r="O49" s="9"/>
      <c r="P49" s="9"/>
      <c r="Q49" s="9"/>
      <c r="R49" s="9"/>
      <c r="S49" s="4">
        <v>19</v>
      </c>
    </row>
    <row r="50" spans="1:19" ht="15.95" customHeight="1" x14ac:dyDescent="0.2">
      <c r="A50" s="77"/>
      <c r="B50" s="90" t="s">
        <v>401</v>
      </c>
      <c r="C50" s="100" t="s">
        <v>49</v>
      </c>
      <c r="D50" s="72" t="s">
        <v>50</v>
      </c>
      <c r="E50" s="4">
        <v>20</v>
      </c>
      <c r="F50" s="9"/>
      <c r="G50" s="9"/>
      <c r="H50" s="9"/>
      <c r="I50" s="9"/>
      <c r="J50" s="9"/>
      <c r="K50" s="9"/>
      <c r="M50" s="9"/>
      <c r="N50" s="9"/>
      <c r="O50" s="9"/>
      <c r="P50" s="9"/>
      <c r="Q50" s="9"/>
      <c r="R50" s="9"/>
      <c r="S50" s="4">
        <v>20</v>
      </c>
    </row>
    <row r="51" spans="1:19" ht="15.95" customHeight="1" x14ac:dyDescent="0.2">
      <c r="A51" s="77"/>
      <c r="B51" s="90" t="s">
        <v>401</v>
      </c>
      <c r="C51" s="100" t="s">
        <v>51</v>
      </c>
      <c r="D51" s="72" t="s">
        <v>52</v>
      </c>
      <c r="E51" s="4">
        <v>21</v>
      </c>
      <c r="F51" s="9"/>
      <c r="G51" s="9"/>
      <c r="H51" s="9"/>
      <c r="I51" s="9"/>
      <c r="J51" s="9"/>
      <c r="K51" s="9"/>
      <c r="M51" s="9"/>
      <c r="N51" s="9"/>
      <c r="O51" s="9"/>
      <c r="P51" s="9"/>
      <c r="Q51" s="9"/>
      <c r="R51" s="9"/>
      <c r="S51" s="4">
        <v>21</v>
      </c>
    </row>
    <row r="52" spans="1:19" ht="15.95" customHeight="1" x14ac:dyDescent="0.2">
      <c r="A52" s="77"/>
      <c r="B52" s="90" t="s">
        <v>401</v>
      </c>
      <c r="C52" s="100" t="s">
        <v>362</v>
      </c>
      <c r="D52" s="95" t="s">
        <v>53</v>
      </c>
      <c r="E52" s="4">
        <v>22</v>
      </c>
      <c r="F52" s="9"/>
      <c r="G52" s="9"/>
      <c r="H52" s="9"/>
      <c r="I52" s="9"/>
      <c r="J52" s="9"/>
      <c r="K52" s="9"/>
      <c r="M52" s="9"/>
      <c r="N52" s="9"/>
      <c r="O52" s="9"/>
      <c r="P52" s="9"/>
      <c r="Q52" s="9"/>
      <c r="R52" s="9"/>
      <c r="S52" s="4">
        <v>22</v>
      </c>
    </row>
    <row r="53" spans="1:19" ht="15.95" customHeight="1" x14ac:dyDescent="0.2">
      <c r="A53" s="77"/>
      <c r="B53" s="90" t="s">
        <v>401</v>
      </c>
      <c r="C53" s="100" t="s">
        <v>54</v>
      </c>
      <c r="D53" s="72" t="s">
        <v>55</v>
      </c>
      <c r="E53" s="4">
        <v>23</v>
      </c>
      <c r="F53" s="9"/>
      <c r="G53" s="9"/>
      <c r="H53" s="9"/>
      <c r="I53" s="9"/>
      <c r="J53" s="9"/>
      <c r="K53" s="9"/>
      <c r="M53" s="9"/>
      <c r="N53" s="9"/>
      <c r="O53" s="9"/>
      <c r="P53" s="9"/>
      <c r="Q53" s="9"/>
      <c r="R53" s="9"/>
      <c r="S53" s="4">
        <v>23</v>
      </c>
    </row>
    <row r="54" spans="1:19" ht="15.95" customHeight="1" x14ac:dyDescent="0.2">
      <c r="A54" s="77"/>
      <c r="B54" s="90" t="s">
        <v>401</v>
      </c>
      <c r="C54" s="100" t="s">
        <v>1211</v>
      </c>
      <c r="D54" s="72" t="s">
        <v>67</v>
      </c>
      <c r="E54" s="4">
        <v>42</v>
      </c>
      <c r="F54" s="9"/>
      <c r="G54" s="9"/>
      <c r="H54" s="9"/>
      <c r="I54" s="9"/>
      <c r="J54" s="9"/>
      <c r="K54" s="9"/>
      <c r="M54" s="9"/>
      <c r="N54" s="9"/>
      <c r="O54" s="9"/>
      <c r="P54" s="9"/>
      <c r="Q54" s="9"/>
      <c r="R54" s="9"/>
      <c r="S54" s="4">
        <v>42</v>
      </c>
    </row>
    <row r="55" spans="1:19" ht="15.95" customHeight="1" x14ac:dyDescent="0.2">
      <c r="A55" s="77"/>
      <c r="B55" s="90" t="s">
        <v>401</v>
      </c>
      <c r="C55" s="99" t="s">
        <v>432</v>
      </c>
      <c r="D55" s="72" t="s">
        <v>152</v>
      </c>
      <c r="E55" s="4">
        <v>24</v>
      </c>
      <c r="F55" s="9"/>
      <c r="G55" s="9"/>
      <c r="H55" s="9"/>
      <c r="I55" s="9"/>
      <c r="J55" s="9"/>
      <c r="K55" s="9"/>
      <c r="M55" s="9"/>
      <c r="N55" s="9"/>
      <c r="O55" s="9"/>
      <c r="P55" s="9"/>
      <c r="Q55" s="9"/>
      <c r="R55" s="9"/>
      <c r="S55" s="4">
        <v>24</v>
      </c>
    </row>
    <row r="56" spans="1:19" ht="15.95" customHeight="1" x14ac:dyDescent="0.2">
      <c r="A56" s="77"/>
      <c r="B56" s="90" t="s">
        <v>401</v>
      </c>
      <c r="C56" s="100" t="s">
        <v>59</v>
      </c>
      <c r="D56" s="72" t="s">
        <v>60</v>
      </c>
      <c r="E56" s="4">
        <v>25</v>
      </c>
      <c r="F56" s="9"/>
      <c r="G56" s="9"/>
      <c r="H56" s="9"/>
      <c r="I56" s="9"/>
      <c r="J56" s="9"/>
      <c r="K56" s="9"/>
      <c r="M56" s="9"/>
      <c r="N56" s="9"/>
      <c r="O56" s="9"/>
      <c r="P56" s="9"/>
      <c r="Q56" s="9"/>
      <c r="R56" s="9"/>
      <c r="S56" s="4">
        <v>25</v>
      </c>
    </row>
    <row r="57" spans="1:19" ht="15.95" customHeight="1" x14ac:dyDescent="0.2">
      <c r="A57" s="77"/>
      <c r="B57" s="90" t="s">
        <v>401</v>
      </c>
      <c r="C57" s="99" t="s">
        <v>431</v>
      </c>
      <c r="D57" s="72" t="s">
        <v>151</v>
      </c>
      <c r="E57" s="4">
        <v>48</v>
      </c>
      <c r="F57" s="9"/>
      <c r="G57" s="9"/>
      <c r="H57" s="9"/>
      <c r="I57" s="9"/>
      <c r="J57" s="9"/>
      <c r="K57" s="9"/>
      <c r="M57" s="9"/>
      <c r="N57" s="9"/>
      <c r="O57" s="9"/>
      <c r="P57" s="9"/>
      <c r="Q57" s="9"/>
      <c r="R57" s="9"/>
      <c r="S57" s="4">
        <v>48</v>
      </c>
    </row>
    <row r="58" spans="1:19" ht="15.95" customHeight="1" x14ac:dyDescent="0.2">
      <c r="A58" s="77"/>
      <c r="B58" s="90" t="s">
        <v>401</v>
      </c>
      <c r="C58" s="100" t="s">
        <v>916</v>
      </c>
      <c r="D58" s="72" t="s">
        <v>57</v>
      </c>
      <c r="E58" s="4">
        <v>49</v>
      </c>
      <c r="F58" s="9"/>
      <c r="G58" s="9"/>
      <c r="H58" s="9"/>
      <c r="I58" s="9"/>
      <c r="J58" s="9"/>
      <c r="K58" s="9"/>
      <c r="M58" s="9"/>
      <c r="N58" s="9"/>
      <c r="O58" s="9"/>
      <c r="P58" s="9"/>
      <c r="Q58" s="9"/>
      <c r="R58" s="9"/>
      <c r="S58" s="4">
        <v>49</v>
      </c>
    </row>
    <row r="59" spans="1:19" ht="15.95" customHeight="1" x14ac:dyDescent="0.2">
      <c r="A59" s="77"/>
      <c r="B59" s="90" t="s">
        <v>401</v>
      </c>
      <c r="C59" s="100" t="s">
        <v>391</v>
      </c>
      <c r="D59" s="72" t="s">
        <v>56</v>
      </c>
      <c r="E59" s="4">
        <v>46</v>
      </c>
      <c r="F59" s="9"/>
      <c r="G59" s="9"/>
      <c r="H59" s="9"/>
      <c r="I59" s="9"/>
      <c r="J59" s="9"/>
      <c r="K59" s="9"/>
      <c r="M59" s="9"/>
      <c r="N59" s="9"/>
      <c r="O59" s="9"/>
      <c r="P59" s="9"/>
      <c r="Q59" s="9"/>
      <c r="R59" s="9"/>
      <c r="S59" s="4">
        <v>46</v>
      </c>
    </row>
    <row r="60" spans="1:19" ht="15.95" customHeight="1" x14ac:dyDescent="0.2">
      <c r="A60" s="77"/>
      <c r="B60" s="90" t="s">
        <v>401</v>
      </c>
      <c r="C60" s="100" t="s">
        <v>358</v>
      </c>
      <c r="D60" s="95" t="s">
        <v>34</v>
      </c>
      <c r="E60" s="4">
        <v>30</v>
      </c>
      <c r="F60" s="9"/>
      <c r="G60" s="9"/>
      <c r="H60" s="9"/>
      <c r="I60" s="9"/>
      <c r="J60" s="9"/>
      <c r="K60" s="9"/>
      <c r="M60" s="9"/>
      <c r="N60" s="9"/>
      <c r="O60" s="9"/>
      <c r="P60" s="9"/>
      <c r="Q60" s="9"/>
      <c r="R60" s="9"/>
      <c r="S60" s="4">
        <v>30</v>
      </c>
    </row>
    <row r="61" spans="1:19" ht="15.95" customHeight="1" x14ac:dyDescent="0.2">
      <c r="A61" s="77"/>
      <c r="B61" s="90" t="s">
        <v>401</v>
      </c>
      <c r="C61" s="100" t="s">
        <v>1212</v>
      </c>
      <c r="D61" s="72" t="s">
        <v>24</v>
      </c>
      <c r="E61" s="4">
        <v>31</v>
      </c>
      <c r="F61" s="9"/>
      <c r="G61" s="9"/>
      <c r="H61" s="9"/>
      <c r="I61" s="9"/>
      <c r="J61" s="9"/>
      <c r="K61" s="9"/>
      <c r="M61" s="9"/>
      <c r="N61" s="9"/>
      <c r="O61" s="9"/>
      <c r="P61" s="9"/>
      <c r="Q61" s="9"/>
      <c r="R61" s="9"/>
      <c r="S61" s="4">
        <v>31</v>
      </c>
    </row>
    <row r="62" spans="1:19" ht="15.95" customHeight="1" x14ac:dyDescent="0.2">
      <c r="A62" s="77"/>
      <c r="B62" s="90" t="s">
        <v>401</v>
      </c>
      <c r="C62" s="100" t="s">
        <v>68</v>
      </c>
      <c r="D62" s="72" t="s">
        <v>69</v>
      </c>
      <c r="E62" s="4">
        <v>32</v>
      </c>
      <c r="F62" s="9"/>
      <c r="G62" s="9"/>
      <c r="H62" s="9"/>
      <c r="I62" s="9"/>
      <c r="J62" s="9"/>
      <c r="K62" s="9"/>
      <c r="M62" s="9"/>
      <c r="N62" s="9"/>
      <c r="O62" s="9"/>
      <c r="P62" s="9"/>
      <c r="Q62" s="9"/>
      <c r="R62" s="9"/>
      <c r="S62" s="4">
        <v>32</v>
      </c>
    </row>
    <row r="63" spans="1:19" ht="15.95" customHeight="1" x14ac:dyDescent="0.2">
      <c r="A63" s="77"/>
      <c r="B63" s="90" t="s">
        <v>401</v>
      </c>
      <c r="C63" s="99" t="s">
        <v>433</v>
      </c>
      <c r="D63" s="72" t="s">
        <v>153</v>
      </c>
      <c r="E63" s="4">
        <v>43</v>
      </c>
      <c r="F63" s="63"/>
      <c r="G63" s="63"/>
      <c r="H63" s="63"/>
      <c r="I63" s="63"/>
      <c r="J63" s="63"/>
      <c r="K63" s="63"/>
      <c r="M63" s="63"/>
      <c r="N63" s="63"/>
      <c r="O63" s="63"/>
      <c r="P63" s="63"/>
      <c r="Q63" s="63"/>
      <c r="R63" s="63"/>
      <c r="S63" s="4">
        <v>43</v>
      </c>
    </row>
    <row r="64" spans="1:19" ht="15.95" customHeight="1" x14ac:dyDescent="0.2">
      <c r="A64" s="77"/>
      <c r="B64" s="90" t="s">
        <v>401</v>
      </c>
      <c r="C64" s="100" t="s">
        <v>44</v>
      </c>
      <c r="D64" s="72" t="s">
        <v>45</v>
      </c>
      <c r="E64" s="4">
        <v>33</v>
      </c>
      <c r="F64" s="63"/>
      <c r="G64" s="63"/>
      <c r="H64" s="63"/>
      <c r="I64" s="63"/>
      <c r="J64" s="63"/>
      <c r="K64" s="63"/>
      <c r="M64" s="63"/>
      <c r="N64" s="63"/>
      <c r="O64" s="63"/>
      <c r="P64" s="63"/>
      <c r="Q64" s="63"/>
      <c r="R64" s="63"/>
      <c r="S64" s="4">
        <v>33</v>
      </c>
    </row>
    <row r="65" spans="1:19" ht="15.95" customHeight="1" x14ac:dyDescent="0.2">
      <c r="A65" s="77"/>
      <c r="B65" s="90" t="s">
        <v>401</v>
      </c>
      <c r="C65" s="100" t="s">
        <v>917</v>
      </c>
      <c r="D65" s="95" t="s">
        <v>61</v>
      </c>
      <c r="E65" s="4">
        <v>35</v>
      </c>
      <c r="F65" s="9"/>
      <c r="G65" s="9"/>
      <c r="H65" s="9"/>
      <c r="I65" s="9"/>
      <c r="J65" s="9"/>
      <c r="K65" s="9"/>
      <c r="M65" s="9"/>
      <c r="N65" s="9"/>
      <c r="O65" s="9"/>
      <c r="P65" s="9"/>
      <c r="Q65" s="9"/>
      <c r="R65" s="9"/>
      <c r="S65" s="4">
        <v>35</v>
      </c>
    </row>
    <row r="66" spans="1:19" ht="15.95" customHeight="1" x14ac:dyDescent="0.2">
      <c r="A66" s="77"/>
      <c r="B66" s="90" t="s">
        <v>401</v>
      </c>
      <c r="C66" s="100" t="s">
        <v>918</v>
      </c>
      <c r="D66" s="72" t="s">
        <v>37</v>
      </c>
      <c r="E66" s="4">
        <v>36</v>
      </c>
      <c r="F66" s="9"/>
      <c r="G66" s="9"/>
      <c r="H66" s="9"/>
      <c r="I66" s="9"/>
      <c r="J66" s="9"/>
      <c r="K66" s="9"/>
      <c r="M66" s="9"/>
      <c r="N66" s="9"/>
      <c r="O66" s="9"/>
      <c r="P66" s="9"/>
      <c r="Q66" s="9"/>
      <c r="R66" s="9"/>
      <c r="S66" s="4">
        <v>36</v>
      </c>
    </row>
    <row r="67" spans="1:19" ht="35.1" customHeight="1" thickBot="1" x14ac:dyDescent="0.25">
      <c r="A67" s="77"/>
      <c r="B67" s="107" t="s">
        <v>415</v>
      </c>
      <c r="C67" s="108"/>
      <c r="D67" s="109" t="s">
        <v>84</v>
      </c>
      <c r="E67" s="8"/>
      <c r="F67" s="315">
        <f t="shared" ref="F67:K67" si="2">SUM(F68,F74)</f>
        <v>0</v>
      </c>
      <c r="G67" s="315">
        <f t="shared" si="2"/>
        <v>0</v>
      </c>
      <c r="H67" s="315">
        <f t="shared" si="2"/>
        <v>0</v>
      </c>
      <c r="I67" s="315">
        <f t="shared" si="2"/>
        <v>0</v>
      </c>
      <c r="J67" s="315">
        <f t="shared" si="2"/>
        <v>0</v>
      </c>
      <c r="K67" s="315">
        <f t="shared" si="2"/>
        <v>0</v>
      </c>
      <c r="M67" s="315">
        <f t="shared" ref="M67:R67" si="3">SUM(M68,M74)</f>
        <v>0</v>
      </c>
      <c r="N67" s="315">
        <f t="shared" si="3"/>
        <v>0</v>
      </c>
      <c r="O67" s="315">
        <f t="shared" si="3"/>
        <v>0</v>
      </c>
      <c r="P67" s="315">
        <f t="shared" si="3"/>
        <v>0</v>
      </c>
      <c r="Q67" s="315">
        <f t="shared" si="3"/>
        <v>0</v>
      </c>
      <c r="R67" s="315">
        <f t="shared" si="3"/>
        <v>0</v>
      </c>
      <c r="S67" s="8"/>
    </row>
    <row r="68" spans="1:19" ht="35.1" customHeight="1" thickTop="1" thickBot="1" x14ac:dyDescent="0.25">
      <c r="A68" s="77"/>
      <c r="B68" s="110" t="s">
        <v>395</v>
      </c>
      <c r="C68" s="111"/>
      <c r="D68" s="112" t="s">
        <v>1057</v>
      </c>
      <c r="E68" s="4"/>
      <c r="F68" s="315">
        <f t="shared" ref="F68:K68" si="4">SUM(F69:F73)</f>
        <v>0</v>
      </c>
      <c r="G68" s="315">
        <f t="shared" si="4"/>
        <v>0</v>
      </c>
      <c r="H68" s="315">
        <f t="shared" si="4"/>
        <v>0</v>
      </c>
      <c r="I68" s="315">
        <f t="shared" si="4"/>
        <v>0</v>
      </c>
      <c r="J68" s="315">
        <f t="shared" si="4"/>
        <v>0</v>
      </c>
      <c r="K68" s="315">
        <f t="shared" si="4"/>
        <v>0</v>
      </c>
      <c r="M68" s="315">
        <f t="shared" ref="M68:R68" si="5">SUM(M69:M73)</f>
        <v>0</v>
      </c>
      <c r="N68" s="315">
        <f t="shared" si="5"/>
        <v>0</v>
      </c>
      <c r="O68" s="315">
        <f t="shared" si="5"/>
        <v>0</v>
      </c>
      <c r="P68" s="315">
        <f t="shared" si="5"/>
        <v>0</v>
      </c>
      <c r="Q68" s="315">
        <f t="shared" si="5"/>
        <v>0</v>
      </c>
      <c r="R68" s="315">
        <f t="shared" si="5"/>
        <v>0</v>
      </c>
      <c r="S68" s="4"/>
    </row>
    <row r="69" spans="1:19" ht="15.95" customHeight="1" thickTop="1" x14ac:dyDescent="0.2">
      <c r="A69" s="77"/>
      <c r="B69" s="90" t="s">
        <v>395</v>
      </c>
      <c r="C69" s="102" t="s">
        <v>70</v>
      </c>
      <c r="D69" s="72" t="s">
        <v>71</v>
      </c>
      <c r="E69" s="4">
        <v>103</v>
      </c>
      <c r="F69" s="9"/>
      <c r="G69" s="9"/>
      <c r="H69" s="9"/>
      <c r="I69" s="9"/>
      <c r="J69" s="9"/>
      <c r="K69" s="9"/>
      <c r="M69" s="9"/>
      <c r="N69" s="9"/>
      <c r="O69" s="9"/>
      <c r="P69" s="9"/>
      <c r="Q69" s="9"/>
      <c r="R69" s="9"/>
      <c r="S69" s="4">
        <v>103</v>
      </c>
    </row>
    <row r="70" spans="1:19" s="340" customFormat="1" ht="15.95" customHeight="1" x14ac:dyDescent="0.2">
      <c r="A70" s="77"/>
      <c r="B70" s="90" t="s">
        <v>395</v>
      </c>
      <c r="C70" s="102" t="s">
        <v>434</v>
      </c>
      <c r="D70" s="72" t="s">
        <v>154</v>
      </c>
      <c r="E70" s="4">
        <v>104</v>
      </c>
      <c r="F70" s="9"/>
      <c r="G70" s="9"/>
      <c r="H70" s="9"/>
      <c r="I70" s="9"/>
      <c r="J70" s="9"/>
      <c r="K70" s="9"/>
      <c r="M70" s="9"/>
      <c r="N70" s="9"/>
      <c r="O70" s="9"/>
      <c r="P70" s="9"/>
      <c r="Q70" s="9"/>
      <c r="R70" s="9"/>
      <c r="S70" s="4">
        <v>104</v>
      </c>
    </row>
    <row r="71" spans="1:19" s="340" customFormat="1" ht="15.95" customHeight="1" x14ac:dyDescent="0.2">
      <c r="A71" s="77"/>
      <c r="B71" s="90" t="s">
        <v>395</v>
      </c>
      <c r="C71" s="102" t="s">
        <v>813</v>
      </c>
      <c r="D71" s="72" t="s">
        <v>155</v>
      </c>
      <c r="E71" s="4">
        <v>126</v>
      </c>
      <c r="F71" s="9"/>
      <c r="G71" s="9"/>
      <c r="H71" s="9"/>
      <c r="I71" s="9"/>
      <c r="J71" s="9"/>
      <c r="K71" s="9"/>
      <c r="M71" s="9"/>
      <c r="N71" s="9"/>
      <c r="O71" s="9"/>
      <c r="P71" s="9"/>
      <c r="Q71" s="9"/>
      <c r="R71" s="9"/>
      <c r="S71" s="4">
        <v>126</v>
      </c>
    </row>
    <row r="72" spans="1:19" s="340" customFormat="1" ht="15.95" customHeight="1" x14ac:dyDescent="0.2">
      <c r="A72" s="77"/>
      <c r="B72" s="90" t="s">
        <v>395</v>
      </c>
      <c r="C72" s="102" t="s">
        <v>392</v>
      </c>
      <c r="D72" s="95" t="s">
        <v>73</v>
      </c>
      <c r="E72" s="4">
        <v>130</v>
      </c>
      <c r="F72" s="9"/>
      <c r="G72" s="9"/>
      <c r="H72" s="9"/>
      <c r="I72" s="9"/>
      <c r="J72" s="9"/>
      <c r="K72" s="9"/>
      <c r="M72" s="9"/>
      <c r="N72" s="9"/>
      <c r="O72" s="9"/>
      <c r="P72" s="9"/>
      <c r="Q72" s="9"/>
      <c r="R72" s="9"/>
      <c r="S72" s="4">
        <v>130</v>
      </c>
    </row>
    <row r="73" spans="1:19" ht="15.95" customHeight="1" x14ac:dyDescent="0.2">
      <c r="A73" s="77"/>
      <c r="B73" s="90" t="s">
        <v>395</v>
      </c>
      <c r="C73" s="99" t="s">
        <v>156</v>
      </c>
      <c r="D73" s="72" t="s">
        <v>157</v>
      </c>
      <c r="E73" s="4">
        <v>153</v>
      </c>
      <c r="F73" s="9"/>
      <c r="G73" s="9"/>
      <c r="H73" s="9"/>
      <c r="I73" s="9"/>
      <c r="J73" s="9"/>
      <c r="K73" s="9"/>
      <c r="M73" s="9"/>
      <c r="N73" s="9"/>
      <c r="O73" s="9"/>
      <c r="P73" s="9"/>
      <c r="Q73" s="9"/>
      <c r="R73" s="9"/>
      <c r="S73" s="4">
        <v>153</v>
      </c>
    </row>
    <row r="74" spans="1:19" ht="35.1" customHeight="1" thickBot="1" x14ac:dyDescent="0.25">
      <c r="A74" s="77"/>
      <c r="B74" s="118" t="s">
        <v>396</v>
      </c>
      <c r="C74" s="98"/>
      <c r="D74" s="169" t="s">
        <v>95</v>
      </c>
      <c r="E74" s="73"/>
      <c r="F74" s="315">
        <f t="shared" ref="F74:K74" si="6">SUM(F75:F125)</f>
        <v>0</v>
      </c>
      <c r="G74" s="315">
        <f t="shared" si="6"/>
        <v>0</v>
      </c>
      <c r="H74" s="315">
        <f t="shared" si="6"/>
        <v>0</v>
      </c>
      <c r="I74" s="315">
        <f t="shared" si="6"/>
        <v>0</v>
      </c>
      <c r="J74" s="315">
        <f t="shared" si="6"/>
        <v>0</v>
      </c>
      <c r="K74" s="315">
        <f t="shared" si="6"/>
        <v>0</v>
      </c>
      <c r="M74" s="315">
        <f t="shared" ref="M74:R74" si="7">SUM(M75:M125)</f>
        <v>0</v>
      </c>
      <c r="N74" s="315">
        <f t="shared" si="7"/>
        <v>0</v>
      </c>
      <c r="O74" s="315">
        <f t="shared" si="7"/>
        <v>0</v>
      </c>
      <c r="P74" s="315">
        <f t="shared" si="7"/>
        <v>0</v>
      </c>
      <c r="Q74" s="315">
        <f t="shared" si="7"/>
        <v>0</v>
      </c>
      <c r="R74" s="315">
        <f t="shared" si="7"/>
        <v>0</v>
      </c>
      <c r="S74" s="73"/>
    </row>
    <row r="75" spans="1:19" ht="15.95" customHeight="1" thickTop="1" x14ac:dyDescent="0.2">
      <c r="A75" s="77"/>
      <c r="B75" s="90" t="s">
        <v>396</v>
      </c>
      <c r="C75" s="99" t="s">
        <v>814</v>
      </c>
      <c r="D75" s="95" t="s">
        <v>158</v>
      </c>
      <c r="E75" s="4">
        <v>105</v>
      </c>
      <c r="F75" s="63"/>
      <c r="G75" s="63"/>
      <c r="H75" s="63"/>
      <c r="I75" s="63"/>
      <c r="J75" s="63"/>
      <c r="K75" s="63"/>
      <c r="M75" s="63"/>
      <c r="N75" s="63"/>
      <c r="O75" s="63"/>
      <c r="P75" s="63"/>
      <c r="Q75" s="63"/>
      <c r="R75" s="63"/>
      <c r="S75" s="4">
        <v>105</v>
      </c>
    </row>
    <row r="76" spans="1:19" s="340" customFormat="1" ht="15.95" customHeight="1" x14ac:dyDescent="0.2">
      <c r="A76" s="77"/>
      <c r="B76" s="90" t="s">
        <v>396</v>
      </c>
      <c r="C76" s="99" t="s">
        <v>444</v>
      </c>
      <c r="D76" s="72" t="s">
        <v>173</v>
      </c>
      <c r="E76" s="4">
        <v>106</v>
      </c>
      <c r="F76" s="63"/>
      <c r="G76" s="63"/>
      <c r="H76" s="63"/>
      <c r="I76" s="63"/>
      <c r="J76" s="63"/>
      <c r="K76" s="63"/>
      <c r="M76" s="63"/>
      <c r="N76" s="63"/>
      <c r="O76" s="63"/>
      <c r="P76" s="63"/>
      <c r="Q76" s="63"/>
      <c r="R76" s="63"/>
      <c r="S76" s="4">
        <v>106</v>
      </c>
    </row>
    <row r="77" spans="1:19" s="340" customFormat="1" ht="15.95" customHeight="1" x14ac:dyDescent="0.2">
      <c r="A77" s="77"/>
      <c r="B77" s="90" t="s">
        <v>396</v>
      </c>
      <c r="C77" s="99" t="s">
        <v>446</v>
      </c>
      <c r="D77" s="72" t="s">
        <v>175</v>
      </c>
      <c r="E77" s="4">
        <v>107</v>
      </c>
      <c r="F77" s="63"/>
      <c r="G77" s="63"/>
      <c r="H77" s="63"/>
      <c r="I77" s="63"/>
      <c r="J77" s="63"/>
      <c r="K77" s="63"/>
      <c r="M77" s="63"/>
      <c r="N77" s="63"/>
      <c r="O77" s="63"/>
      <c r="P77" s="63"/>
      <c r="Q77" s="63"/>
      <c r="R77" s="63"/>
      <c r="S77" s="4">
        <v>107</v>
      </c>
    </row>
    <row r="78" spans="1:19" s="340" customFormat="1" ht="15.95" customHeight="1" x14ac:dyDescent="0.2">
      <c r="A78" s="77"/>
      <c r="B78" s="90" t="s">
        <v>396</v>
      </c>
      <c r="C78" s="99" t="s">
        <v>435</v>
      </c>
      <c r="D78" s="72" t="s">
        <v>159</v>
      </c>
      <c r="E78" s="4">
        <v>108</v>
      </c>
      <c r="F78" s="63"/>
      <c r="G78" s="63"/>
      <c r="H78" s="63"/>
      <c r="I78" s="63"/>
      <c r="J78" s="63"/>
      <c r="K78" s="63"/>
      <c r="M78" s="63"/>
      <c r="N78" s="63"/>
      <c r="O78" s="63"/>
      <c r="P78" s="63"/>
      <c r="Q78" s="63"/>
      <c r="R78" s="63"/>
      <c r="S78" s="4">
        <v>108</v>
      </c>
    </row>
    <row r="79" spans="1:19" s="340" customFormat="1" ht="15.95" customHeight="1" x14ac:dyDescent="0.2">
      <c r="A79" s="77"/>
      <c r="B79" s="90" t="s">
        <v>396</v>
      </c>
      <c r="C79" s="99" t="s">
        <v>919</v>
      </c>
      <c r="D79" s="72" t="s">
        <v>160</v>
      </c>
      <c r="E79" s="4">
        <v>109</v>
      </c>
      <c r="F79" s="63"/>
      <c r="G79" s="63"/>
      <c r="H79" s="63"/>
      <c r="I79" s="63"/>
      <c r="J79" s="63"/>
      <c r="K79" s="63"/>
      <c r="M79" s="63"/>
      <c r="N79" s="63"/>
      <c r="O79" s="63"/>
      <c r="P79" s="63"/>
      <c r="Q79" s="63"/>
      <c r="R79" s="63"/>
      <c r="S79" s="4">
        <v>109</v>
      </c>
    </row>
    <row r="80" spans="1:19" s="340" customFormat="1" ht="15.95" customHeight="1" x14ac:dyDescent="0.2">
      <c r="A80" s="77"/>
      <c r="B80" s="90" t="s">
        <v>396</v>
      </c>
      <c r="C80" s="99" t="s">
        <v>815</v>
      </c>
      <c r="D80" s="95" t="s">
        <v>161</v>
      </c>
      <c r="E80" s="4">
        <v>175</v>
      </c>
      <c r="F80" s="63"/>
      <c r="G80" s="63"/>
      <c r="H80" s="63"/>
      <c r="I80" s="63"/>
      <c r="J80" s="63"/>
      <c r="K80" s="63"/>
      <c r="M80" s="63"/>
      <c r="N80" s="63"/>
      <c r="O80" s="63"/>
      <c r="P80" s="63"/>
      <c r="Q80" s="63"/>
      <c r="R80" s="63"/>
      <c r="S80" s="4">
        <v>175</v>
      </c>
    </row>
    <row r="81" spans="1:19" s="340" customFormat="1" ht="15.95" customHeight="1" x14ac:dyDescent="0.2">
      <c r="A81" s="77"/>
      <c r="B81" s="90" t="s">
        <v>396</v>
      </c>
      <c r="C81" s="99" t="s">
        <v>436</v>
      </c>
      <c r="D81" s="72" t="s">
        <v>162</v>
      </c>
      <c r="E81" s="4">
        <v>110</v>
      </c>
      <c r="F81" s="63"/>
      <c r="G81" s="63"/>
      <c r="H81" s="63"/>
      <c r="I81" s="63"/>
      <c r="J81" s="63"/>
      <c r="K81" s="63"/>
      <c r="M81" s="63"/>
      <c r="N81" s="63"/>
      <c r="O81" s="63"/>
      <c r="P81" s="63"/>
      <c r="Q81" s="63"/>
      <c r="R81" s="63"/>
      <c r="S81" s="4">
        <v>110</v>
      </c>
    </row>
    <row r="82" spans="1:19" s="340" customFormat="1" ht="15.95" customHeight="1" x14ac:dyDescent="0.2">
      <c r="A82" s="77"/>
      <c r="B82" s="90" t="s">
        <v>396</v>
      </c>
      <c r="C82" s="99" t="s">
        <v>437</v>
      </c>
      <c r="D82" s="72" t="s">
        <v>163</v>
      </c>
      <c r="E82" s="4">
        <v>111</v>
      </c>
      <c r="F82" s="63"/>
      <c r="G82" s="63"/>
      <c r="H82" s="63"/>
      <c r="I82" s="63"/>
      <c r="J82" s="63"/>
      <c r="K82" s="63"/>
      <c r="M82" s="63"/>
      <c r="N82" s="63"/>
      <c r="O82" s="63"/>
      <c r="P82" s="63"/>
      <c r="Q82" s="63"/>
      <c r="R82" s="63"/>
      <c r="S82" s="4">
        <v>111</v>
      </c>
    </row>
    <row r="83" spans="1:19" s="340" customFormat="1" ht="15.95" customHeight="1" x14ac:dyDescent="0.2">
      <c r="A83" s="77"/>
      <c r="B83" s="90" t="s">
        <v>396</v>
      </c>
      <c r="C83" s="99" t="s">
        <v>920</v>
      </c>
      <c r="D83" s="72" t="s">
        <v>170</v>
      </c>
      <c r="E83" s="4">
        <v>113</v>
      </c>
      <c r="F83" s="63"/>
      <c r="G83" s="63"/>
      <c r="H83" s="63"/>
      <c r="I83" s="63"/>
      <c r="J83" s="63"/>
      <c r="K83" s="63"/>
      <c r="M83" s="63"/>
      <c r="N83" s="63"/>
      <c r="O83" s="63"/>
      <c r="P83" s="63"/>
      <c r="Q83" s="63"/>
      <c r="R83" s="63"/>
      <c r="S83" s="4">
        <v>113</v>
      </c>
    </row>
    <row r="84" spans="1:19" s="340" customFormat="1" ht="15.95" customHeight="1" x14ac:dyDescent="0.2">
      <c r="A84" s="77"/>
      <c r="B84" s="90" t="s">
        <v>396</v>
      </c>
      <c r="C84" s="99" t="s">
        <v>443</v>
      </c>
      <c r="D84" s="72" t="s">
        <v>172</v>
      </c>
      <c r="E84" s="4">
        <v>112</v>
      </c>
      <c r="F84" s="63"/>
      <c r="G84" s="63"/>
      <c r="H84" s="63"/>
      <c r="I84" s="63"/>
      <c r="J84" s="63"/>
      <c r="K84" s="63"/>
      <c r="M84" s="63"/>
      <c r="N84" s="63"/>
      <c r="O84" s="63"/>
      <c r="P84" s="63"/>
      <c r="Q84" s="63"/>
      <c r="R84" s="63"/>
      <c r="S84" s="4">
        <v>112</v>
      </c>
    </row>
    <row r="85" spans="1:19" s="340" customFormat="1" ht="15.95" customHeight="1" x14ac:dyDescent="0.2">
      <c r="A85" s="77"/>
      <c r="B85" s="90" t="s">
        <v>396</v>
      </c>
      <c r="C85" s="99" t="s">
        <v>445</v>
      </c>
      <c r="D85" s="72" t="s">
        <v>174</v>
      </c>
      <c r="E85" s="4">
        <v>102</v>
      </c>
      <c r="F85" s="63"/>
      <c r="G85" s="63"/>
      <c r="H85" s="63"/>
      <c r="I85" s="63"/>
      <c r="J85" s="63"/>
      <c r="K85" s="63"/>
      <c r="M85" s="63"/>
      <c r="N85" s="63"/>
      <c r="O85" s="63"/>
      <c r="P85" s="63"/>
      <c r="Q85" s="63"/>
      <c r="R85" s="63"/>
      <c r="S85" s="4">
        <v>102</v>
      </c>
    </row>
    <row r="86" spans="1:19" s="340" customFormat="1" ht="15.95" customHeight="1" x14ac:dyDescent="0.2">
      <c r="A86" s="77"/>
      <c r="B86" s="90" t="s">
        <v>396</v>
      </c>
      <c r="C86" s="99" t="s">
        <v>447</v>
      </c>
      <c r="D86" s="72" t="s">
        <v>176</v>
      </c>
      <c r="E86" s="4">
        <v>114</v>
      </c>
      <c r="F86" s="63"/>
      <c r="G86" s="63"/>
      <c r="H86" s="63"/>
      <c r="I86" s="63"/>
      <c r="J86" s="63"/>
      <c r="K86" s="63"/>
      <c r="M86" s="63"/>
      <c r="N86" s="63"/>
      <c r="O86" s="63"/>
      <c r="P86" s="63"/>
      <c r="Q86" s="63"/>
      <c r="R86" s="63"/>
      <c r="S86" s="4">
        <v>114</v>
      </c>
    </row>
    <row r="87" spans="1:19" s="340" customFormat="1" ht="15.95" customHeight="1" x14ac:dyDescent="0.2">
      <c r="A87" s="77"/>
      <c r="B87" s="90" t="s">
        <v>396</v>
      </c>
      <c r="C87" s="99" t="s">
        <v>448</v>
      </c>
      <c r="D87" s="72" t="s">
        <v>177</v>
      </c>
      <c r="E87" s="4">
        <v>115</v>
      </c>
      <c r="F87" s="63"/>
      <c r="G87" s="63"/>
      <c r="H87" s="63"/>
      <c r="I87" s="63"/>
      <c r="J87" s="63"/>
      <c r="K87" s="63"/>
      <c r="M87" s="63"/>
      <c r="N87" s="63"/>
      <c r="O87" s="63"/>
      <c r="P87" s="63"/>
      <c r="Q87" s="63"/>
      <c r="R87" s="63"/>
      <c r="S87" s="4">
        <v>115</v>
      </c>
    </row>
    <row r="88" spans="1:19" s="340" customFormat="1" ht="15.95" customHeight="1" x14ac:dyDescent="0.2">
      <c r="A88" s="77"/>
      <c r="B88" s="90" t="s">
        <v>396</v>
      </c>
      <c r="C88" s="99" t="s">
        <v>449</v>
      </c>
      <c r="D88" s="72" t="s">
        <v>178</v>
      </c>
      <c r="E88" s="4">
        <v>116</v>
      </c>
      <c r="F88" s="63"/>
      <c r="G88" s="63"/>
      <c r="H88" s="63"/>
      <c r="I88" s="63"/>
      <c r="J88" s="63"/>
      <c r="K88" s="63"/>
      <c r="M88" s="63"/>
      <c r="N88" s="63"/>
      <c r="O88" s="63"/>
      <c r="P88" s="63"/>
      <c r="Q88" s="63"/>
      <c r="R88" s="63"/>
      <c r="S88" s="4">
        <v>116</v>
      </c>
    </row>
    <row r="89" spans="1:19" s="340" customFormat="1" ht="15.95" customHeight="1" x14ac:dyDescent="0.2">
      <c r="A89" s="77"/>
      <c r="B89" s="90" t="s">
        <v>396</v>
      </c>
      <c r="C89" s="99" t="s">
        <v>450</v>
      </c>
      <c r="D89" s="72" t="s">
        <v>179</v>
      </c>
      <c r="E89" s="4">
        <v>117</v>
      </c>
      <c r="F89" s="63"/>
      <c r="G89" s="63"/>
      <c r="H89" s="63"/>
      <c r="I89" s="63"/>
      <c r="J89" s="63"/>
      <c r="K89" s="63"/>
      <c r="M89" s="63"/>
      <c r="N89" s="63"/>
      <c r="O89" s="63"/>
      <c r="P89" s="63"/>
      <c r="Q89" s="63"/>
      <c r="R89" s="63"/>
      <c r="S89" s="4">
        <v>117</v>
      </c>
    </row>
    <row r="90" spans="1:19" s="340" customFormat="1" ht="15.95" customHeight="1" x14ac:dyDescent="0.2">
      <c r="A90" s="77"/>
      <c r="B90" s="90" t="s">
        <v>396</v>
      </c>
      <c r="C90" s="99" t="s">
        <v>451</v>
      </c>
      <c r="D90" s="72" t="s">
        <v>180</v>
      </c>
      <c r="E90" s="4">
        <v>118</v>
      </c>
      <c r="F90" s="63"/>
      <c r="G90" s="63"/>
      <c r="H90" s="63"/>
      <c r="I90" s="63"/>
      <c r="J90" s="63"/>
      <c r="K90" s="63"/>
      <c r="M90" s="63"/>
      <c r="N90" s="63"/>
      <c r="O90" s="63"/>
      <c r="P90" s="63"/>
      <c r="Q90" s="63"/>
      <c r="R90" s="63"/>
      <c r="S90" s="4">
        <v>118</v>
      </c>
    </row>
    <row r="91" spans="1:19" s="340" customFormat="1" ht="15.95" customHeight="1" x14ac:dyDescent="0.2">
      <c r="A91" s="77"/>
      <c r="B91" s="90" t="s">
        <v>396</v>
      </c>
      <c r="C91" s="99" t="s">
        <v>438</v>
      </c>
      <c r="D91" s="72" t="s">
        <v>164</v>
      </c>
      <c r="E91" s="4">
        <v>119</v>
      </c>
      <c r="F91" s="63"/>
      <c r="G91" s="63"/>
      <c r="H91" s="63"/>
      <c r="I91" s="63"/>
      <c r="J91" s="63"/>
      <c r="K91" s="63"/>
      <c r="M91" s="63"/>
      <c r="N91" s="63"/>
      <c r="O91" s="63"/>
      <c r="P91" s="63"/>
      <c r="Q91" s="63"/>
      <c r="R91" s="63"/>
      <c r="S91" s="4">
        <v>119</v>
      </c>
    </row>
    <row r="92" spans="1:19" s="340" customFormat="1" ht="15.95" customHeight="1" x14ac:dyDescent="0.2">
      <c r="A92" s="77"/>
      <c r="B92" s="90" t="s">
        <v>396</v>
      </c>
      <c r="C92" s="99" t="s">
        <v>439</v>
      </c>
      <c r="D92" s="72" t="s">
        <v>165</v>
      </c>
      <c r="E92" s="4">
        <v>120</v>
      </c>
      <c r="F92" s="63"/>
      <c r="G92" s="63"/>
      <c r="H92" s="63"/>
      <c r="I92" s="63"/>
      <c r="J92" s="63"/>
      <c r="K92" s="63"/>
      <c r="M92" s="63"/>
      <c r="N92" s="63"/>
      <c r="O92" s="63"/>
      <c r="P92" s="63"/>
      <c r="Q92" s="63"/>
      <c r="R92" s="63"/>
      <c r="S92" s="4">
        <v>120</v>
      </c>
    </row>
    <row r="93" spans="1:19" s="340" customFormat="1" ht="15.95" customHeight="1" x14ac:dyDescent="0.2">
      <c r="A93" s="77"/>
      <c r="B93" s="90" t="s">
        <v>396</v>
      </c>
      <c r="C93" s="99" t="s">
        <v>452</v>
      </c>
      <c r="D93" s="72" t="s">
        <v>181</v>
      </c>
      <c r="E93" s="4">
        <v>121</v>
      </c>
      <c r="F93" s="63"/>
      <c r="G93" s="63"/>
      <c r="H93" s="63"/>
      <c r="I93" s="63"/>
      <c r="J93" s="63"/>
      <c r="K93" s="63"/>
      <c r="M93" s="63"/>
      <c r="N93" s="63"/>
      <c r="O93" s="63"/>
      <c r="P93" s="63"/>
      <c r="Q93" s="63"/>
      <c r="R93" s="63"/>
      <c r="S93" s="4">
        <v>121</v>
      </c>
    </row>
    <row r="94" spans="1:19" s="340" customFormat="1" ht="15.95" customHeight="1" x14ac:dyDescent="0.2">
      <c r="A94" s="77"/>
      <c r="B94" s="90" t="s">
        <v>396</v>
      </c>
      <c r="C94" s="99" t="s">
        <v>816</v>
      </c>
      <c r="D94" s="95" t="s">
        <v>168</v>
      </c>
      <c r="E94" s="4">
        <v>122</v>
      </c>
      <c r="F94" s="63"/>
      <c r="G94" s="63"/>
      <c r="H94" s="63"/>
      <c r="I94" s="63"/>
      <c r="J94" s="63"/>
      <c r="K94" s="63"/>
      <c r="M94" s="63"/>
      <c r="N94" s="63"/>
      <c r="O94" s="63"/>
      <c r="P94" s="63"/>
      <c r="Q94" s="63"/>
      <c r="R94" s="63"/>
      <c r="S94" s="4">
        <v>122</v>
      </c>
    </row>
    <row r="95" spans="1:19" s="340" customFormat="1" ht="15.95" customHeight="1" x14ac:dyDescent="0.2">
      <c r="A95" s="77"/>
      <c r="B95" s="90" t="s">
        <v>396</v>
      </c>
      <c r="C95" s="99" t="s">
        <v>442</v>
      </c>
      <c r="D95" s="72" t="s">
        <v>169</v>
      </c>
      <c r="E95" s="4">
        <v>123</v>
      </c>
      <c r="F95" s="63"/>
      <c r="G95" s="63"/>
      <c r="H95" s="63"/>
      <c r="I95" s="63"/>
      <c r="J95" s="63"/>
      <c r="K95" s="63"/>
      <c r="M95" s="63"/>
      <c r="N95" s="63"/>
      <c r="O95" s="63"/>
      <c r="P95" s="63"/>
      <c r="Q95" s="63"/>
      <c r="R95" s="63"/>
      <c r="S95" s="4">
        <v>123</v>
      </c>
    </row>
    <row r="96" spans="1:19" s="340" customFormat="1" ht="15.95" customHeight="1" x14ac:dyDescent="0.2">
      <c r="A96" s="77"/>
      <c r="B96" s="90" t="s">
        <v>396</v>
      </c>
      <c r="C96" s="99" t="s">
        <v>817</v>
      </c>
      <c r="D96" s="95" t="s">
        <v>171</v>
      </c>
      <c r="E96" s="4">
        <v>155</v>
      </c>
      <c r="F96" s="63"/>
      <c r="G96" s="63"/>
      <c r="H96" s="63"/>
      <c r="I96" s="63"/>
      <c r="J96" s="63"/>
      <c r="K96" s="63"/>
      <c r="M96" s="63"/>
      <c r="N96" s="63"/>
      <c r="O96" s="63"/>
      <c r="P96" s="63"/>
      <c r="Q96" s="63"/>
      <c r="R96" s="63"/>
      <c r="S96" s="4">
        <v>155</v>
      </c>
    </row>
    <row r="97" spans="1:19" s="340" customFormat="1" ht="15.95" customHeight="1" x14ac:dyDescent="0.2">
      <c r="A97" s="77"/>
      <c r="B97" s="90" t="s">
        <v>396</v>
      </c>
      <c r="C97" s="99" t="s">
        <v>453</v>
      </c>
      <c r="D97" s="72" t="s">
        <v>182</v>
      </c>
      <c r="E97" s="4">
        <v>124</v>
      </c>
      <c r="F97" s="63"/>
      <c r="G97" s="63"/>
      <c r="H97" s="63"/>
      <c r="I97" s="63"/>
      <c r="J97" s="63"/>
      <c r="K97" s="63"/>
      <c r="M97" s="63"/>
      <c r="N97" s="63"/>
      <c r="O97" s="63"/>
      <c r="P97" s="63"/>
      <c r="Q97" s="63"/>
      <c r="R97" s="63"/>
      <c r="S97" s="4">
        <v>124</v>
      </c>
    </row>
    <row r="98" spans="1:19" s="340" customFormat="1" ht="15.95" customHeight="1" x14ac:dyDescent="0.2">
      <c r="A98" s="77"/>
      <c r="B98" s="90" t="s">
        <v>396</v>
      </c>
      <c r="C98" s="99" t="s">
        <v>345</v>
      </c>
      <c r="D98" s="72" t="s">
        <v>183</v>
      </c>
      <c r="E98" s="4">
        <v>125</v>
      </c>
      <c r="F98" s="63"/>
      <c r="G98" s="63"/>
      <c r="H98" s="63"/>
      <c r="I98" s="63"/>
      <c r="J98" s="63"/>
      <c r="K98" s="63"/>
      <c r="M98" s="63"/>
      <c r="N98" s="63"/>
      <c r="O98" s="63"/>
      <c r="P98" s="63"/>
      <c r="Q98" s="63"/>
      <c r="R98" s="63"/>
      <c r="S98" s="4">
        <v>125</v>
      </c>
    </row>
    <row r="99" spans="1:19" s="340" customFormat="1" ht="15.95" customHeight="1" x14ac:dyDescent="0.2">
      <c r="A99" s="77"/>
      <c r="B99" s="90" t="s">
        <v>396</v>
      </c>
      <c r="C99" s="99" t="s">
        <v>454</v>
      </c>
      <c r="D99" s="72" t="s">
        <v>184</v>
      </c>
      <c r="E99" s="4">
        <v>127</v>
      </c>
      <c r="F99" s="63"/>
      <c r="G99" s="63"/>
      <c r="H99" s="63"/>
      <c r="I99" s="63"/>
      <c r="J99" s="63"/>
      <c r="K99" s="63"/>
      <c r="M99" s="63"/>
      <c r="N99" s="63"/>
      <c r="O99" s="63"/>
      <c r="P99" s="63"/>
      <c r="Q99" s="63"/>
      <c r="R99" s="63"/>
      <c r="S99" s="4">
        <v>127</v>
      </c>
    </row>
    <row r="100" spans="1:19" s="340" customFormat="1" ht="15.95" customHeight="1" x14ac:dyDescent="0.2">
      <c r="A100" s="77"/>
      <c r="B100" s="90" t="s">
        <v>396</v>
      </c>
      <c r="C100" s="99" t="s">
        <v>455</v>
      </c>
      <c r="D100" s="72" t="s">
        <v>185</v>
      </c>
      <c r="E100" s="4">
        <v>128</v>
      </c>
      <c r="F100" s="63"/>
      <c r="G100" s="63"/>
      <c r="H100" s="63"/>
      <c r="I100" s="63"/>
      <c r="J100" s="63"/>
      <c r="K100" s="63"/>
      <c r="M100" s="63"/>
      <c r="N100" s="63"/>
      <c r="O100" s="63"/>
      <c r="P100" s="63"/>
      <c r="Q100" s="63"/>
      <c r="R100" s="63"/>
      <c r="S100" s="4">
        <v>128</v>
      </c>
    </row>
    <row r="101" spans="1:19" s="340" customFormat="1" ht="15.95" customHeight="1" x14ac:dyDescent="0.2">
      <c r="A101" s="77"/>
      <c r="B101" s="90" t="s">
        <v>396</v>
      </c>
      <c r="C101" s="99" t="s">
        <v>456</v>
      </c>
      <c r="D101" s="72" t="s">
        <v>186</v>
      </c>
      <c r="E101" s="4">
        <v>129</v>
      </c>
      <c r="F101" s="63"/>
      <c r="G101" s="63"/>
      <c r="H101" s="63"/>
      <c r="I101" s="63"/>
      <c r="J101" s="63"/>
      <c r="K101" s="63"/>
      <c r="M101" s="63"/>
      <c r="N101" s="63"/>
      <c r="O101" s="63"/>
      <c r="P101" s="63"/>
      <c r="Q101" s="63"/>
      <c r="R101" s="63"/>
      <c r="S101" s="4">
        <v>129</v>
      </c>
    </row>
    <row r="102" spans="1:19" s="340" customFormat="1" ht="15.95" customHeight="1" x14ac:dyDescent="0.2">
      <c r="A102" s="77"/>
      <c r="B102" s="90" t="s">
        <v>396</v>
      </c>
      <c r="C102" s="99" t="s">
        <v>457</v>
      </c>
      <c r="D102" s="72" t="s">
        <v>187</v>
      </c>
      <c r="E102" s="4">
        <v>131</v>
      </c>
      <c r="F102" s="63"/>
      <c r="G102" s="63"/>
      <c r="H102" s="63"/>
      <c r="I102" s="63"/>
      <c r="J102" s="63"/>
      <c r="K102" s="63"/>
      <c r="M102" s="63"/>
      <c r="N102" s="63"/>
      <c r="O102" s="63"/>
      <c r="P102" s="63"/>
      <c r="Q102" s="63"/>
      <c r="R102" s="63"/>
      <c r="S102" s="4">
        <v>131</v>
      </c>
    </row>
    <row r="103" spans="1:19" s="340" customFormat="1" ht="15.95" customHeight="1" x14ac:dyDescent="0.2">
      <c r="A103" s="77"/>
      <c r="B103" s="90" t="s">
        <v>396</v>
      </c>
      <c r="C103" s="99" t="s">
        <v>818</v>
      </c>
      <c r="D103" s="95" t="s">
        <v>188</v>
      </c>
      <c r="E103" s="4">
        <v>132</v>
      </c>
      <c r="F103" s="63"/>
      <c r="G103" s="63"/>
      <c r="H103" s="63"/>
      <c r="I103" s="63"/>
      <c r="J103" s="63"/>
      <c r="K103" s="63"/>
      <c r="M103" s="63"/>
      <c r="N103" s="63"/>
      <c r="O103" s="63"/>
      <c r="P103" s="63"/>
      <c r="Q103" s="63"/>
      <c r="R103" s="63"/>
      <c r="S103" s="4">
        <v>132</v>
      </c>
    </row>
    <row r="104" spans="1:19" s="340" customFormat="1" ht="15.95" customHeight="1" x14ac:dyDescent="0.2">
      <c r="A104" s="77"/>
      <c r="B104" s="90" t="s">
        <v>396</v>
      </c>
      <c r="C104" s="99" t="s">
        <v>458</v>
      </c>
      <c r="D104" s="72" t="s">
        <v>189</v>
      </c>
      <c r="E104" s="4">
        <v>133</v>
      </c>
      <c r="F104" s="63"/>
      <c r="G104" s="63"/>
      <c r="H104" s="63"/>
      <c r="I104" s="63"/>
      <c r="J104" s="63"/>
      <c r="K104" s="63"/>
      <c r="M104" s="63"/>
      <c r="N104" s="63"/>
      <c r="O104" s="63"/>
      <c r="P104" s="63"/>
      <c r="Q104" s="63"/>
      <c r="R104" s="63"/>
      <c r="S104" s="4">
        <v>133</v>
      </c>
    </row>
    <row r="105" spans="1:19" s="340" customFormat="1" ht="15.95" customHeight="1" x14ac:dyDescent="0.2">
      <c r="A105" s="77"/>
      <c r="B105" s="90" t="s">
        <v>396</v>
      </c>
      <c r="C105" s="99" t="s">
        <v>459</v>
      </c>
      <c r="D105" s="72" t="s">
        <v>190</v>
      </c>
      <c r="E105" s="4">
        <v>134</v>
      </c>
      <c r="F105" s="63"/>
      <c r="G105" s="63"/>
      <c r="H105" s="63"/>
      <c r="I105" s="63"/>
      <c r="J105" s="63"/>
      <c r="K105" s="63"/>
      <c r="M105" s="63"/>
      <c r="N105" s="63"/>
      <c r="O105" s="63"/>
      <c r="P105" s="63"/>
      <c r="Q105" s="63"/>
      <c r="R105" s="63"/>
      <c r="S105" s="4">
        <v>134</v>
      </c>
    </row>
    <row r="106" spans="1:19" s="340" customFormat="1" ht="15.95" customHeight="1" x14ac:dyDescent="0.2">
      <c r="A106" s="77"/>
      <c r="B106" s="90" t="s">
        <v>396</v>
      </c>
      <c r="C106" s="99" t="s">
        <v>460</v>
      </c>
      <c r="D106" s="72" t="s">
        <v>191</v>
      </c>
      <c r="E106" s="4">
        <v>135</v>
      </c>
      <c r="F106" s="63"/>
      <c r="G106" s="63"/>
      <c r="H106" s="63"/>
      <c r="I106" s="63"/>
      <c r="J106" s="63"/>
      <c r="K106" s="63"/>
      <c r="M106" s="63"/>
      <c r="N106" s="63"/>
      <c r="O106" s="63"/>
      <c r="P106" s="63"/>
      <c r="Q106" s="63"/>
      <c r="R106" s="63"/>
      <c r="S106" s="4">
        <v>135</v>
      </c>
    </row>
    <row r="107" spans="1:19" s="340" customFormat="1" ht="15.95" customHeight="1" x14ac:dyDescent="0.2">
      <c r="A107" s="77"/>
      <c r="B107" s="90" t="s">
        <v>396</v>
      </c>
      <c r="C107" s="99" t="s">
        <v>74</v>
      </c>
      <c r="D107" s="72" t="s">
        <v>75</v>
      </c>
      <c r="E107" s="4">
        <v>136</v>
      </c>
      <c r="F107" s="63"/>
      <c r="G107" s="63"/>
      <c r="H107" s="63"/>
      <c r="I107" s="63"/>
      <c r="J107" s="63"/>
      <c r="K107" s="63"/>
      <c r="M107" s="63"/>
      <c r="N107" s="63"/>
      <c r="O107" s="63"/>
      <c r="P107" s="63"/>
      <c r="Q107" s="63"/>
      <c r="R107" s="63"/>
      <c r="S107" s="4">
        <v>136</v>
      </c>
    </row>
    <row r="108" spans="1:19" s="340" customFormat="1" ht="15.95" customHeight="1" x14ac:dyDescent="0.2">
      <c r="A108" s="77"/>
      <c r="B108" s="90" t="s">
        <v>396</v>
      </c>
      <c r="C108" s="99" t="s">
        <v>461</v>
      </c>
      <c r="D108" s="72" t="s">
        <v>192</v>
      </c>
      <c r="E108" s="4">
        <v>138</v>
      </c>
      <c r="F108" s="63"/>
      <c r="G108" s="63"/>
      <c r="H108" s="63"/>
      <c r="I108" s="63"/>
      <c r="J108" s="63"/>
      <c r="K108" s="63"/>
      <c r="M108" s="63"/>
      <c r="N108" s="63"/>
      <c r="O108" s="63"/>
      <c r="P108" s="63"/>
      <c r="Q108" s="63"/>
      <c r="R108" s="63"/>
      <c r="S108" s="4">
        <v>138</v>
      </c>
    </row>
    <row r="109" spans="1:19" s="340" customFormat="1" ht="15.95" customHeight="1" x14ac:dyDescent="0.2">
      <c r="A109" s="77"/>
      <c r="B109" s="90" t="s">
        <v>396</v>
      </c>
      <c r="C109" s="99" t="s">
        <v>462</v>
      </c>
      <c r="D109" s="72" t="s">
        <v>193</v>
      </c>
      <c r="E109" s="4">
        <v>139</v>
      </c>
      <c r="F109" s="63"/>
      <c r="G109" s="63"/>
      <c r="H109" s="63"/>
      <c r="I109" s="63"/>
      <c r="J109" s="63"/>
      <c r="K109" s="63"/>
      <c r="M109" s="63"/>
      <c r="N109" s="63"/>
      <c r="O109" s="63"/>
      <c r="P109" s="63"/>
      <c r="Q109" s="63"/>
      <c r="R109" s="63"/>
      <c r="S109" s="4">
        <v>139</v>
      </c>
    </row>
    <row r="110" spans="1:19" s="340" customFormat="1" ht="15.95" customHeight="1" x14ac:dyDescent="0.2">
      <c r="A110" s="77"/>
      <c r="B110" s="90" t="s">
        <v>396</v>
      </c>
      <c r="C110" s="99" t="s">
        <v>463</v>
      </c>
      <c r="D110" s="72" t="s">
        <v>194</v>
      </c>
      <c r="E110" s="4">
        <v>141</v>
      </c>
      <c r="F110" s="63"/>
      <c r="G110" s="63"/>
      <c r="H110" s="63"/>
      <c r="I110" s="63"/>
      <c r="J110" s="63"/>
      <c r="K110" s="63"/>
      <c r="M110" s="63"/>
      <c r="N110" s="63"/>
      <c r="O110" s="63"/>
      <c r="P110" s="63"/>
      <c r="Q110" s="63"/>
      <c r="R110" s="63"/>
      <c r="S110" s="4">
        <v>141</v>
      </c>
    </row>
    <row r="111" spans="1:19" s="340" customFormat="1" ht="15.95" customHeight="1" x14ac:dyDescent="0.2">
      <c r="A111" s="77"/>
      <c r="B111" s="90" t="s">
        <v>396</v>
      </c>
      <c r="C111" s="99" t="s">
        <v>464</v>
      </c>
      <c r="D111" s="72" t="s">
        <v>195</v>
      </c>
      <c r="E111" s="4">
        <v>142</v>
      </c>
      <c r="F111" s="63"/>
      <c r="G111" s="63"/>
      <c r="H111" s="63"/>
      <c r="I111" s="63"/>
      <c r="J111" s="63"/>
      <c r="K111" s="63"/>
      <c r="M111" s="63"/>
      <c r="N111" s="63"/>
      <c r="O111" s="63"/>
      <c r="P111" s="63"/>
      <c r="Q111" s="63"/>
      <c r="R111" s="63"/>
      <c r="S111" s="4">
        <v>142</v>
      </c>
    </row>
    <row r="112" spans="1:19" s="340" customFormat="1" ht="15.95" customHeight="1" x14ac:dyDescent="0.2">
      <c r="A112" s="77"/>
      <c r="B112" s="90" t="s">
        <v>396</v>
      </c>
      <c r="C112" s="99" t="s">
        <v>819</v>
      </c>
      <c r="D112" s="95" t="s">
        <v>196</v>
      </c>
      <c r="E112" s="4">
        <v>143</v>
      </c>
      <c r="F112" s="63"/>
      <c r="G112" s="63"/>
      <c r="H112" s="63"/>
      <c r="I112" s="63"/>
      <c r="J112" s="63"/>
      <c r="K112" s="63"/>
      <c r="M112" s="63"/>
      <c r="N112" s="63"/>
      <c r="O112" s="63"/>
      <c r="P112" s="63"/>
      <c r="Q112" s="63"/>
      <c r="R112" s="63"/>
      <c r="S112" s="4">
        <v>143</v>
      </c>
    </row>
    <row r="113" spans="1:19" s="340" customFormat="1" ht="15.95" customHeight="1" x14ac:dyDescent="0.2">
      <c r="A113" s="77"/>
      <c r="B113" s="90" t="s">
        <v>396</v>
      </c>
      <c r="C113" s="99" t="s">
        <v>465</v>
      </c>
      <c r="D113" s="72" t="s">
        <v>197</v>
      </c>
      <c r="E113" s="4">
        <v>144</v>
      </c>
      <c r="F113" s="63"/>
      <c r="G113" s="63"/>
      <c r="H113" s="63"/>
      <c r="I113" s="63"/>
      <c r="J113" s="63"/>
      <c r="K113" s="63"/>
      <c r="M113" s="63"/>
      <c r="N113" s="63"/>
      <c r="O113" s="63"/>
      <c r="P113" s="63"/>
      <c r="Q113" s="63"/>
      <c r="R113" s="63"/>
      <c r="S113" s="4">
        <v>144</v>
      </c>
    </row>
    <row r="114" spans="1:19" s="340" customFormat="1" ht="15.95" customHeight="1" x14ac:dyDescent="0.2">
      <c r="A114" s="77"/>
      <c r="B114" s="90" t="s">
        <v>396</v>
      </c>
      <c r="C114" s="99" t="s">
        <v>466</v>
      </c>
      <c r="D114" s="72" t="s">
        <v>198</v>
      </c>
      <c r="E114" s="4">
        <v>145</v>
      </c>
      <c r="F114" s="63"/>
      <c r="G114" s="63"/>
      <c r="H114" s="63"/>
      <c r="I114" s="63"/>
      <c r="J114" s="63"/>
      <c r="K114" s="63"/>
      <c r="M114" s="63"/>
      <c r="N114" s="63"/>
      <c r="O114" s="63"/>
      <c r="P114" s="63"/>
      <c r="Q114" s="63"/>
      <c r="R114" s="63"/>
      <c r="S114" s="4">
        <v>145</v>
      </c>
    </row>
    <row r="115" spans="1:19" s="340" customFormat="1" ht="15.95" customHeight="1" x14ac:dyDescent="0.2">
      <c r="A115" s="77"/>
      <c r="B115" s="90" t="s">
        <v>396</v>
      </c>
      <c r="C115" s="99" t="s">
        <v>467</v>
      </c>
      <c r="D115" s="72" t="s">
        <v>199</v>
      </c>
      <c r="E115" s="4">
        <v>146</v>
      </c>
      <c r="F115" s="63"/>
      <c r="G115" s="63"/>
      <c r="H115" s="63"/>
      <c r="I115" s="63"/>
      <c r="J115" s="63"/>
      <c r="K115" s="63"/>
      <c r="M115" s="63"/>
      <c r="N115" s="63"/>
      <c r="O115" s="63"/>
      <c r="P115" s="63"/>
      <c r="Q115" s="63"/>
      <c r="R115" s="63"/>
      <c r="S115" s="4">
        <v>146</v>
      </c>
    </row>
    <row r="116" spans="1:19" s="340" customFormat="1" ht="15.95" customHeight="1" x14ac:dyDescent="0.2">
      <c r="A116" s="77"/>
      <c r="B116" s="90" t="s">
        <v>396</v>
      </c>
      <c r="C116" s="99" t="s">
        <v>820</v>
      </c>
      <c r="D116" s="95" t="s">
        <v>200</v>
      </c>
      <c r="E116" s="4">
        <v>140</v>
      </c>
      <c r="F116" s="63"/>
      <c r="G116" s="63"/>
      <c r="H116" s="63"/>
      <c r="I116" s="63"/>
      <c r="J116" s="63"/>
      <c r="K116" s="63"/>
      <c r="M116" s="63"/>
      <c r="N116" s="63"/>
      <c r="O116" s="63"/>
      <c r="P116" s="63"/>
      <c r="Q116" s="63"/>
      <c r="R116" s="63"/>
      <c r="S116" s="4">
        <v>140</v>
      </c>
    </row>
    <row r="117" spans="1:19" s="340" customFormat="1" ht="15.95" customHeight="1" x14ac:dyDescent="0.2">
      <c r="A117" s="77"/>
      <c r="B117" s="90" t="s">
        <v>396</v>
      </c>
      <c r="C117" s="99" t="s">
        <v>921</v>
      </c>
      <c r="D117" s="76" t="s">
        <v>76</v>
      </c>
      <c r="E117" s="4">
        <v>148</v>
      </c>
      <c r="F117" s="63"/>
      <c r="G117" s="63"/>
      <c r="H117" s="63"/>
      <c r="I117" s="63"/>
      <c r="J117" s="63"/>
      <c r="K117" s="63"/>
      <c r="M117" s="63"/>
      <c r="N117" s="63"/>
      <c r="O117" s="63"/>
      <c r="P117" s="63"/>
      <c r="Q117" s="63"/>
      <c r="R117" s="63"/>
      <c r="S117" s="4">
        <v>148</v>
      </c>
    </row>
    <row r="118" spans="1:19" s="340" customFormat="1" ht="15.95" customHeight="1" x14ac:dyDescent="0.2">
      <c r="A118" s="77"/>
      <c r="B118" s="90" t="s">
        <v>396</v>
      </c>
      <c r="C118" s="99" t="s">
        <v>468</v>
      </c>
      <c r="D118" s="72" t="s">
        <v>201</v>
      </c>
      <c r="E118" s="4">
        <v>147</v>
      </c>
      <c r="F118" s="63"/>
      <c r="G118" s="63"/>
      <c r="H118" s="63"/>
      <c r="I118" s="63"/>
      <c r="J118" s="63"/>
      <c r="K118" s="63"/>
      <c r="M118" s="63"/>
      <c r="N118" s="63"/>
      <c r="O118" s="63"/>
      <c r="P118" s="63"/>
      <c r="Q118" s="63"/>
      <c r="R118" s="63"/>
      <c r="S118" s="4">
        <v>147</v>
      </c>
    </row>
    <row r="119" spans="1:19" s="340" customFormat="1" ht="15.95" customHeight="1" x14ac:dyDescent="0.2">
      <c r="A119" s="77"/>
      <c r="B119" s="90" t="s">
        <v>396</v>
      </c>
      <c r="C119" s="99" t="s">
        <v>531</v>
      </c>
      <c r="D119" s="72" t="s">
        <v>530</v>
      </c>
      <c r="E119" s="4">
        <v>157</v>
      </c>
      <c r="F119" s="63"/>
      <c r="G119" s="63"/>
      <c r="H119" s="63"/>
      <c r="I119" s="63"/>
      <c r="J119" s="63"/>
      <c r="K119" s="63"/>
      <c r="M119" s="63"/>
      <c r="N119" s="63"/>
      <c r="O119" s="63"/>
      <c r="P119" s="63"/>
      <c r="Q119" s="63"/>
      <c r="R119" s="63"/>
      <c r="S119" s="4">
        <v>157</v>
      </c>
    </row>
    <row r="120" spans="1:19" s="340" customFormat="1" ht="15.95" customHeight="1" x14ac:dyDescent="0.2">
      <c r="A120" s="77"/>
      <c r="B120" s="90" t="s">
        <v>396</v>
      </c>
      <c r="C120" s="99" t="s">
        <v>1213</v>
      </c>
      <c r="D120" s="72" t="s">
        <v>202</v>
      </c>
      <c r="E120" s="4">
        <v>149</v>
      </c>
      <c r="F120" s="63"/>
      <c r="G120" s="63"/>
      <c r="H120" s="63"/>
      <c r="I120" s="63"/>
      <c r="J120" s="63"/>
      <c r="K120" s="63"/>
      <c r="M120" s="63"/>
      <c r="N120" s="63"/>
      <c r="O120" s="63"/>
      <c r="P120" s="63"/>
      <c r="Q120" s="63"/>
      <c r="R120" s="63"/>
      <c r="S120" s="4">
        <v>149</v>
      </c>
    </row>
    <row r="121" spans="1:19" s="340" customFormat="1" ht="15.95" customHeight="1" x14ac:dyDescent="0.2">
      <c r="A121" s="77"/>
      <c r="B121" s="90" t="s">
        <v>396</v>
      </c>
      <c r="C121" s="99" t="s">
        <v>821</v>
      </c>
      <c r="D121" s="95" t="s">
        <v>203</v>
      </c>
      <c r="E121" s="4">
        <v>150</v>
      </c>
      <c r="F121" s="63"/>
      <c r="G121" s="63"/>
      <c r="H121" s="63"/>
      <c r="I121" s="63"/>
      <c r="J121" s="63"/>
      <c r="K121" s="63"/>
      <c r="M121" s="63"/>
      <c r="N121" s="63"/>
      <c r="O121" s="63"/>
      <c r="P121" s="63"/>
      <c r="Q121" s="63"/>
      <c r="R121" s="63"/>
      <c r="S121" s="4">
        <v>150</v>
      </c>
    </row>
    <row r="122" spans="1:19" s="340" customFormat="1" ht="15.95" customHeight="1" x14ac:dyDescent="0.2">
      <c r="A122" s="77"/>
      <c r="B122" s="90" t="s">
        <v>396</v>
      </c>
      <c r="C122" s="99" t="s">
        <v>469</v>
      </c>
      <c r="D122" s="72" t="s">
        <v>204</v>
      </c>
      <c r="E122" s="4">
        <v>151</v>
      </c>
      <c r="F122" s="63"/>
      <c r="G122" s="63"/>
      <c r="H122" s="63"/>
      <c r="I122" s="63"/>
      <c r="J122" s="63"/>
      <c r="K122" s="63"/>
      <c r="M122" s="63"/>
      <c r="N122" s="63"/>
      <c r="O122" s="63"/>
      <c r="P122" s="63"/>
      <c r="Q122" s="63"/>
      <c r="R122" s="63"/>
      <c r="S122" s="4">
        <v>151</v>
      </c>
    </row>
    <row r="123" spans="1:19" s="340" customFormat="1" ht="15.95" customHeight="1" x14ac:dyDescent="0.2">
      <c r="A123" s="77"/>
      <c r="B123" s="90" t="s">
        <v>396</v>
      </c>
      <c r="C123" s="99" t="s">
        <v>441</v>
      </c>
      <c r="D123" s="72" t="s">
        <v>167</v>
      </c>
      <c r="E123" s="4">
        <v>152</v>
      </c>
      <c r="F123" s="63"/>
      <c r="G123" s="63"/>
      <c r="H123" s="63"/>
      <c r="I123" s="63"/>
      <c r="J123" s="63"/>
      <c r="K123" s="63"/>
      <c r="M123" s="63"/>
      <c r="N123" s="63"/>
      <c r="O123" s="63"/>
      <c r="P123" s="63"/>
      <c r="Q123" s="63"/>
      <c r="R123" s="63"/>
      <c r="S123" s="4">
        <v>152</v>
      </c>
    </row>
    <row r="124" spans="1:19" s="340" customFormat="1" ht="15.95" customHeight="1" x14ac:dyDescent="0.2">
      <c r="A124" s="77"/>
      <c r="B124" s="90" t="s">
        <v>396</v>
      </c>
      <c r="C124" s="99" t="s">
        <v>470</v>
      </c>
      <c r="D124" s="72" t="s">
        <v>205</v>
      </c>
      <c r="E124" s="4">
        <v>154</v>
      </c>
      <c r="F124" s="63"/>
      <c r="G124" s="63"/>
      <c r="H124" s="63"/>
      <c r="I124" s="63"/>
      <c r="J124" s="63"/>
      <c r="K124" s="63"/>
      <c r="M124" s="63"/>
      <c r="N124" s="63"/>
      <c r="O124" s="63"/>
      <c r="P124" s="63"/>
      <c r="Q124" s="63"/>
      <c r="R124" s="63"/>
      <c r="S124" s="4">
        <v>154</v>
      </c>
    </row>
    <row r="125" spans="1:19" ht="15.95" customHeight="1" x14ac:dyDescent="0.2">
      <c r="A125" s="77"/>
      <c r="B125" s="90" t="s">
        <v>396</v>
      </c>
      <c r="C125" s="99" t="s">
        <v>440</v>
      </c>
      <c r="D125" s="72" t="s">
        <v>166</v>
      </c>
      <c r="E125" s="4">
        <v>156</v>
      </c>
      <c r="F125" s="63"/>
      <c r="G125" s="63"/>
      <c r="H125" s="63"/>
      <c r="I125" s="63"/>
      <c r="J125" s="63"/>
      <c r="K125" s="63"/>
      <c r="M125" s="63"/>
      <c r="N125" s="63"/>
      <c r="O125" s="63"/>
      <c r="P125" s="63"/>
      <c r="Q125" s="63"/>
      <c r="R125" s="63"/>
      <c r="S125" s="4">
        <v>156</v>
      </c>
    </row>
    <row r="126" spans="1:19" ht="35.1" customHeight="1" thickBot="1" x14ac:dyDescent="0.25">
      <c r="A126" s="77"/>
      <c r="B126" s="113" t="s">
        <v>402</v>
      </c>
      <c r="C126" s="108"/>
      <c r="D126" s="109" t="s">
        <v>119</v>
      </c>
      <c r="E126" s="8"/>
      <c r="F126" s="315">
        <f t="shared" ref="F126:K126" si="8">SUM(F127,F131,F164)</f>
        <v>0</v>
      </c>
      <c r="G126" s="315">
        <f t="shared" si="8"/>
        <v>0</v>
      </c>
      <c r="H126" s="315">
        <f t="shared" si="8"/>
        <v>0</v>
      </c>
      <c r="I126" s="315">
        <f t="shared" si="8"/>
        <v>0</v>
      </c>
      <c r="J126" s="315">
        <f t="shared" si="8"/>
        <v>0</v>
      </c>
      <c r="K126" s="315">
        <f t="shared" si="8"/>
        <v>0</v>
      </c>
      <c r="M126" s="315">
        <f t="shared" ref="M126:R126" si="9">SUM(M127,M131,M164)</f>
        <v>0</v>
      </c>
      <c r="N126" s="315">
        <f t="shared" si="9"/>
        <v>0</v>
      </c>
      <c r="O126" s="315">
        <f t="shared" si="9"/>
        <v>0</v>
      </c>
      <c r="P126" s="315">
        <f t="shared" si="9"/>
        <v>0</v>
      </c>
      <c r="Q126" s="315">
        <f t="shared" si="9"/>
        <v>0</v>
      </c>
      <c r="R126" s="315">
        <f t="shared" si="9"/>
        <v>0</v>
      </c>
      <c r="S126" s="8"/>
    </row>
    <row r="127" spans="1:19" ht="35.1" customHeight="1" thickTop="1" thickBot="1" x14ac:dyDescent="0.25">
      <c r="A127" s="77"/>
      <c r="B127" s="110" t="s">
        <v>397</v>
      </c>
      <c r="C127" s="115"/>
      <c r="D127" s="116" t="s">
        <v>780</v>
      </c>
      <c r="E127" s="4"/>
      <c r="F127" s="315">
        <f t="shared" ref="F127:K127" si="10">SUM(F128:F130)</f>
        <v>0</v>
      </c>
      <c r="G127" s="315">
        <f t="shared" si="10"/>
        <v>0</v>
      </c>
      <c r="H127" s="315">
        <f t="shared" si="10"/>
        <v>0</v>
      </c>
      <c r="I127" s="315">
        <f t="shared" si="10"/>
        <v>0</v>
      </c>
      <c r="J127" s="315">
        <f t="shared" si="10"/>
        <v>0</v>
      </c>
      <c r="K127" s="315">
        <f t="shared" si="10"/>
        <v>0</v>
      </c>
      <c r="M127" s="315">
        <f t="shared" ref="M127:R127" si="11">SUM(M128:M130)</f>
        <v>0</v>
      </c>
      <c r="N127" s="315">
        <f t="shared" si="11"/>
        <v>0</v>
      </c>
      <c r="O127" s="315">
        <f t="shared" si="11"/>
        <v>0</v>
      </c>
      <c r="P127" s="315">
        <f t="shared" si="11"/>
        <v>0</v>
      </c>
      <c r="Q127" s="315">
        <f t="shared" si="11"/>
        <v>0</v>
      </c>
      <c r="R127" s="315">
        <f t="shared" si="11"/>
        <v>0</v>
      </c>
      <c r="S127" s="4"/>
    </row>
    <row r="128" spans="1:19" ht="15.95" customHeight="1" thickTop="1" x14ac:dyDescent="0.2">
      <c r="A128" s="77"/>
      <c r="B128" s="90" t="s">
        <v>397</v>
      </c>
      <c r="C128" s="102" t="s">
        <v>80</v>
      </c>
      <c r="D128" s="75" t="s">
        <v>81</v>
      </c>
      <c r="E128" s="4">
        <v>51</v>
      </c>
      <c r="F128" s="9"/>
      <c r="G128" s="9"/>
      <c r="H128" s="9"/>
      <c r="I128" s="9"/>
      <c r="J128" s="9"/>
      <c r="K128" s="9"/>
      <c r="M128" s="9"/>
      <c r="N128" s="9"/>
      <c r="O128" s="9"/>
      <c r="P128" s="9"/>
      <c r="Q128" s="9"/>
      <c r="R128" s="9"/>
      <c r="S128" s="4">
        <v>51</v>
      </c>
    </row>
    <row r="129" spans="1:19" ht="15.95" customHeight="1" x14ac:dyDescent="0.2">
      <c r="A129" s="77"/>
      <c r="B129" s="90" t="s">
        <v>397</v>
      </c>
      <c r="C129" s="99" t="s">
        <v>77</v>
      </c>
      <c r="D129" s="75" t="s">
        <v>78</v>
      </c>
      <c r="E129" s="4">
        <v>52</v>
      </c>
      <c r="F129" s="63"/>
      <c r="G129" s="63"/>
      <c r="H129" s="63"/>
      <c r="I129" s="63"/>
      <c r="J129" s="63"/>
      <c r="K129" s="63"/>
      <c r="M129" s="63"/>
      <c r="N129" s="63"/>
      <c r="O129" s="63"/>
      <c r="P129" s="63"/>
      <c r="Q129" s="63"/>
      <c r="R129" s="63"/>
      <c r="S129" s="4">
        <v>52</v>
      </c>
    </row>
    <row r="130" spans="1:19" ht="15.95" customHeight="1" x14ac:dyDescent="0.2">
      <c r="A130" s="77"/>
      <c r="B130" s="90" t="s">
        <v>397</v>
      </c>
      <c r="C130" s="99" t="s">
        <v>393</v>
      </c>
      <c r="D130" s="342" t="s">
        <v>79</v>
      </c>
      <c r="E130" s="4">
        <v>53</v>
      </c>
      <c r="F130" s="63"/>
      <c r="G130" s="63"/>
      <c r="H130" s="63"/>
      <c r="I130" s="63"/>
      <c r="J130" s="63"/>
      <c r="K130" s="63"/>
      <c r="M130" s="63"/>
      <c r="N130" s="63"/>
      <c r="O130" s="63"/>
      <c r="P130" s="63"/>
      <c r="Q130" s="63"/>
      <c r="R130" s="63"/>
      <c r="S130" s="4">
        <v>53</v>
      </c>
    </row>
    <row r="131" spans="1:19" ht="35.1" customHeight="1" thickBot="1" x14ac:dyDescent="0.25">
      <c r="A131" s="77"/>
      <c r="B131" s="118" t="s">
        <v>398</v>
      </c>
      <c r="C131" s="106"/>
      <c r="D131" s="117" t="s">
        <v>1058</v>
      </c>
      <c r="E131" s="4"/>
      <c r="F131" s="315">
        <f t="shared" ref="F131:K131" si="12">SUM(F132:F163)</f>
        <v>0</v>
      </c>
      <c r="G131" s="315">
        <f t="shared" si="12"/>
        <v>0</v>
      </c>
      <c r="H131" s="315">
        <f t="shared" si="12"/>
        <v>0</v>
      </c>
      <c r="I131" s="315">
        <f t="shared" si="12"/>
        <v>0</v>
      </c>
      <c r="J131" s="315">
        <f t="shared" si="12"/>
        <v>0</v>
      </c>
      <c r="K131" s="315">
        <f t="shared" si="12"/>
        <v>0</v>
      </c>
      <c r="M131" s="315">
        <f t="shared" ref="M131:R131" si="13">SUM(M132:M163)</f>
        <v>0</v>
      </c>
      <c r="N131" s="315">
        <f t="shared" si="13"/>
        <v>0</v>
      </c>
      <c r="O131" s="315">
        <f t="shared" si="13"/>
        <v>0</v>
      </c>
      <c r="P131" s="315">
        <f t="shared" si="13"/>
        <v>0</v>
      </c>
      <c r="Q131" s="315">
        <f t="shared" si="13"/>
        <v>0</v>
      </c>
      <c r="R131" s="315">
        <f t="shared" si="13"/>
        <v>0</v>
      </c>
      <c r="S131" s="4"/>
    </row>
    <row r="132" spans="1:19" ht="15.95" customHeight="1" thickTop="1" x14ac:dyDescent="0.2">
      <c r="A132" s="77"/>
      <c r="B132" s="90" t="s">
        <v>398</v>
      </c>
      <c r="C132" s="99" t="s">
        <v>349</v>
      </c>
      <c r="D132" s="75" t="s">
        <v>235</v>
      </c>
      <c r="E132" s="4">
        <v>101</v>
      </c>
      <c r="F132" s="63"/>
      <c r="G132" s="63"/>
      <c r="H132" s="63"/>
      <c r="I132" s="63"/>
      <c r="J132" s="63"/>
      <c r="K132" s="63"/>
      <c r="M132" s="63"/>
      <c r="N132" s="63"/>
      <c r="O132" s="63"/>
      <c r="P132" s="63"/>
      <c r="Q132" s="63"/>
      <c r="R132" s="63"/>
      <c r="S132" s="4">
        <v>101</v>
      </c>
    </row>
    <row r="133" spans="1:19" s="340" customFormat="1" ht="15.95" customHeight="1" x14ac:dyDescent="0.2">
      <c r="A133" s="77"/>
      <c r="B133" s="90" t="s">
        <v>398</v>
      </c>
      <c r="C133" s="102" t="s">
        <v>333</v>
      </c>
      <c r="D133" s="75" t="s">
        <v>208</v>
      </c>
      <c r="E133" s="4">
        <v>232</v>
      </c>
      <c r="F133" s="63"/>
      <c r="G133" s="63"/>
      <c r="H133" s="63"/>
      <c r="I133" s="63"/>
      <c r="J133" s="63"/>
      <c r="K133" s="63"/>
      <c r="M133" s="63"/>
      <c r="N133" s="63"/>
      <c r="O133" s="63"/>
      <c r="P133" s="63"/>
      <c r="Q133" s="63"/>
      <c r="R133" s="63"/>
      <c r="S133" s="4">
        <v>232</v>
      </c>
    </row>
    <row r="134" spans="1:19" s="340" customFormat="1" ht="15.95" customHeight="1" x14ac:dyDescent="0.2">
      <c r="A134" s="77"/>
      <c r="B134" s="90" t="s">
        <v>398</v>
      </c>
      <c r="C134" s="102" t="s">
        <v>332</v>
      </c>
      <c r="D134" s="75" t="s">
        <v>209</v>
      </c>
      <c r="E134" s="4">
        <v>81</v>
      </c>
      <c r="F134" s="63"/>
      <c r="G134" s="63"/>
      <c r="H134" s="63"/>
      <c r="I134" s="63"/>
      <c r="J134" s="63"/>
      <c r="K134" s="63"/>
      <c r="M134" s="63"/>
      <c r="N134" s="63"/>
      <c r="O134" s="63"/>
      <c r="P134" s="63"/>
      <c r="Q134" s="63"/>
      <c r="R134" s="63"/>
      <c r="S134" s="4">
        <v>81</v>
      </c>
    </row>
    <row r="135" spans="1:19" s="340" customFormat="1" ht="15.95" customHeight="1" x14ac:dyDescent="0.2">
      <c r="A135" s="77"/>
      <c r="B135" s="90" t="s">
        <v>398</v>
      </c>
      <c r="C135" s="102" t="s">
        <v>471</v>
      </c>
      <c r="D135" s="75" t="s">
        <v>210</v>
      </c>
      <c r="E135" s="4">
        <v>82</v>
      </c>
      <c r="F135" s="63"/>
      <c r="G135" s="63"/>
      <c r="H135" s="63"/>
      <c r="I135" s="63"/>
      <c r="J135" s="63"/>
      <c r="K135" s="63"/>
      <c r="M135" s="63"/>
      <c r="N135" s="63"/>
      <c r="O135" s="63"/>
      <c r="P135" s="63"/>
      <c r="Q135" s="63"/>
      <c r="R135" s="63"/>
      <c r="S135" s="4">
        <v>82</v>
      </c>
    </row>
    <row r="136" spans="1:19" s="340" customFormat="1" ht="15.95" customHeight="1" x14ac:dyDescent="0.2">
      <c r="A136" s="77"/>
      <c r="B136" s="90" t="s">
        <v>398</v>
      </c>
      <c r="C136" s="102" t="s">
        <v>337</v>
      </c>
      <c r="D136" s="75" t="s">
        <v>211</v>
      </c>
      <c r="E136" s="4">
        <v>83</v>
      </c>
      <c r="F136" s="63"/>
      <c r="G136" s="63"/>
      <c r="H136" s="63"/>
      <c r="I136" s="63"/>
      <c r="J136" s="63"/>
      <c r="K136" s="63"/>
      <c r="M136" s="63"/>
      <c r="N136" s="63"/>
      <c r="O136" s="63"/>
      <c r="P136" s="63"/>
      <c r="Q136" s="63"/>
      <c r="R136" s="63"/>
      <c r="S136" s="4">
        <v>83</v>
      </c>
    </row>
    <row r="137" spans="1:19" s="340" customFormat="1" ht="15.95" customHeight="1" x14ac:dyDescent="0.2">
      <c r="A137" s="77"/>
      <c r="B137" s="90" t="s">
        <v>398</v>
      </c>
      <c r="C137" s="102" t="s">
        <v>334</v>
      </c>
      <c r="D137" s="75" t="s">
        <v>212</v>
      </c>
      <c r="E137" s="4">
        <v>84</v>
      </c>
      <c r="F137" s="63"/>
      <c r="G137" s="63"/>
      <c r="H137" s="63"/>
      <c r="I137" s="63"/>
      <c r="J137" s="63"/>
      <c r="K137" s="63"/>
      <c r="M137" s="63"/>
      <c r="N137" s="63"/>
      <c r="O137" s="63"/>
      <c r="P137" s="63"/>
      <c r="Q137" s="63"/>
      <c r="R137" s="63"/>
      <c r="S137" s="4">
        <v>84</v>
      </c>
    </row>
    <row r="138" spans="1:19" s="340" customFormat="1" ht="15.95" customHeight="1" x14ac:dyDescent="0.2">
      <c r="A138" s="77"/>
      <c r="B138" s="90" t="s">
        <v>398</v>
      </c>
      <c r="C138" s="102" t="s">
        <v>338</v>
      </c>
      <c r="D138" s="75" t="s">
        <v>213</v>
      </c>
      <c r="E138" s="4">
        <v>56</v>
      </c>
      <c r="F138" s="63"/>
      <c r="G138" s="63"/>
      <c r="H138" s="63"/>
      <c r="I138" s="63"/>
      <c r="J138" s="63"/>
      <c r="K138" s="63"/>
      <c r="M138" s="63"/>
      <c r="N138" s="63"/>
      <c r="O138" s="63"/>
      <c r="P138" s="63"/>
      <c r="Q138" s="63"/>
      <c r="R138" s="63"/>
      <c r="S138" s="4">
        <v>56</v>
      </c>
    </row>
    <row r="139" spans="1:19" s="340" customFormat="1" ht="15.95" customHeight="1" x14ac:dyDescent="0.2">
      <c r="A139" s="77"/>
      <c r="B139" s="90" t="s">
        <v>398</v>
      </c>
      <c r="C139" s="102" t="s">
        <v>336</v>
      </c>
      <c r="D139" s="75" t="s">
        <v>214</v>
      </c>
      <c r="E139" s="4">
        <v>85</v>
      </c>
      <c r="F139" s="63"/>
      <c r="G139" s="63"/>
      <c r="H139" s="63"/>
      <c r="I139" s="63"/>
      <c r="J139" s="63"/>
      <c r="K139" s="63"/>
      <c r="M139" s="63"/>
      <c r="N139" s="63"/>
      <c r="O139" s="63"/>
      <c r="P139" s="63"/>
      <c r="Q139" s="63"/>
      <c r="R139" s="63"/>
      <c r="S139" s="4">
        <v>85</v>
      </c>
    </row>
    <row r="140" spans="1:19" s="340" customFormat="1" ht="15.95" customHeight="1" x14ac:dyDescent="0.2">
      <c r="A140" s="77"/>
      <c r="B140" s="90" t="s">
        <v>398</v>
      </c>
      <c r="C140" s="102" t="s">
        <v>533</v>
      </c>
      <c r="D140" s="75" t="s">
        <v>532</v>
      </c>
      <c r="E140" s="4">
        <v>77</v>
      </c>
      <c r="F140" s="63"/>
      <c r="G140" s="63"/>
      <c r="H140" s="63"/>
      <c r="I140" s="63"/>
      <c r="J140" s="63"/>
      <c r="K140" s="63"/>
      <c r="M140" s="63"/>
      <c r="N140" s="63"/>
      <c r="O140" s="63"/>
      <c r="P140" s="63"/>
      <c r="Q140" s="63"/>
      <c r="R140" s="63"/>
      <c r="S140" s="4">
        <v>77</v>
      </c>
    </row>
    <row r="141" spans="1:19" s="340" customFormat="1" ht="15.95" customHeight="1" x14ac:dyDescent="0.2">
      <c r="A141" s="77"/>
      <c r="B141" s="90" t="s">
        <v>398</v>
      </c>
      <c r="C141" s="102" t="s">
        <v>348</v>
      </c>
      <c r="D141" s="75" t="s">
        <v>215</v>
      </c>
      <c r="E141" s="4">
        <v>234</v>
      </c>
      <c r="F141" s="63"/>
      <c r="G141" s="63"/>
      <c r="H141" s="63"/>
      <c r="I141" s="63"/>
      <c r="J141" s="63"/>
      <c r="K141" s="63"/>
      <c r="M141" s="63"/>
      <c r="N141" s="63"/>
      <c r="O141" s="63"/>
      <c r="P141" s="63"/>
      <c r="Q141" s="63"/>
      <c r="R141" s="63"/>
      <c r="S141" s="4">
        <v>234</v>
      </c>
    </row>
    <row r="142" spans="1:19" s="340" customFormat="1" ht="15.95" customHeight="1" x14ac:dyDescent="0.2">
      <c r="A142" s="77"/>
      <c r="B142" s="90" t="s">
        <v>398</v>
      </c>
      <c r="C142" s="102" t="s">
        <v>473</v>
      </c>
      <c r="D142" s="75" t="s">
        <v>217</v>
      </c>
      <c r="E142" s="4">
        <v>60</v>
      </c>
      <c r="F142" s="63"/>
      <c r="G142" s="63"/>
      <c r="H142" s="63"/>
      <c r="I142" s="63"/>
      <c r="J142" s="63"/>
      <c r="K142" s="63"/>
      <c r="M142" s="63"/>
      <c r="N142" s="63"/>
      <c r="O142" s="63"/>
      <c r="P142" s="63"/>
      <c r="Q142" s="63"/>
      <c r="R142" s="63"/>
      <c r="S142" s="4">
        <v>60</v>
      </c>
    </row>
    <row r="143" spans="1:19" s="340" customFormat="1" ht="15.95" customHeight="1" x14ac:dyDescent="0.2">
      <c r="A143" s="77"/>
      <c r="B143" s="90" t="s">
        <v>398</v>
      </c>
      <c r="C143" s="102" t="s">
        <v>535</v>
      </c>
      <c r="D143" s="75" t="s">
        <v>534</v>
      </c>
      <c r="E143" s="4">
        <v>79</v>
      </c>
      <c r="F143" s="63"/>
      <c r="G143" s="63"/>
      <c r="H143" s="63"/>
      <c r="I143" s="63"/>
      <c r="J143" s="63"/>
      <c r="K143" s="63"/>
      <c r="M143" s="63"/>
      <c r="N143" s="63"/>
      <c r="O143" s="63"/>
      <c r="P143" s="63"/>
      <c r="Q143" s="63"/>
      <c r="R143" s="63"/>
      <c r="S143" s="4">
        <v>79</v>
      </c>
    </row>
    <row r="144" spans="1:19" s="340" customFormat="1" ht="15.95" customHeight="1" x14ac:dyDescent="0.2">
      <c r="A144" s="77"/>
      <c r="B144" s="90" t="s">
        <v>398</v>
      </c>
      <c r="C144" s="102" t="s">
        <v>339</v>
      </c>
      <c r="D144" s="75" t="s">
        <v>219</v>
      </c>
      <c r="E144" s="4">
        <v>87</v>
      </c>
      <c r="F144" s="63"/>
      <c r="G144" s="63"/>
      <c r="H144" s="63"/>
      <c r="I144" s="63"/>
      <c r="J144" s="63"/>
      <c r="K144" s="63"/>
      <c r="M144" s="63"/>
      <c r="N144" s="63"/>
      <c r="O144" s="63"/>
      <c r="P144" s="63"/>
      <c r="Q144" s="63"/>
      <c r="R144" s="63"/>
      <c r="S144" s="4">
        <v>87</v>
      </c>
    </row>
    <row r="145" spans="1:19" s="340" customFormat="1" ht="15.95" customHeight="1" x14ac:dyDescent="0.2">
      <c r="A145" s="77"/>
      <c r="B145" s="90" t="s">
        <v>398</v>
      </c>
      <c r="C145" s="102" t="s">
        <v>475</v>
      </c>
      <c r="D145" s="75" t="s">
        <v>220</v>
      </c>
      <c r="E145" s="4">
        <v>88</v>
      </c>
      <c r="F145" s="63"/>
      <c r="G145" s="63"/>
      <c r="H145" s="63"/>
      <c r="I145" s="63"/>
      <c r="J145" s="63"/>
      <c r="K145" s="63"/>
      <c r="M145" s="63"/>
      <c r="N145" s="63"/>
      <c r="O145" s="63"/>
      <c r="P145" s="63"/>
      <c r="Q145" s="63"/>
      <c r="R145" s="63"/>
      <c r="S145" s="4">
        <v>88</v>
      </c>
    </row>
    <row r="146" spans="1:19" s="340" customFormat="1" ht="15.95" customHeight="1" x14ac:dyDescent="0.2">
      <c r="A146" s="77"/>
      <c r="B146" s="90" t="s">
        <v>398</v>
      </c>
      <c r="C146" s="102" t="s">
        <v>476</v>
      </c>
      <c r="D146" s="75" t="s">
        <v>221</v>
      </c>
      <c r="E146" s="4">
        <v>62</v>
      </c>
      <c r="F146" s="63"/>
      <c r="G146" s="63"/>
      <c r="H146" s="63"/>
      <c r="I146" s="63"/>
      <c r="J146" s="63"/>
      <c r="K146" s="63"/>
      <c r="M146" s="63"/>
      <c r="N146" s="63"/>
      <c r="O146" s="63"/>
      <c r="P146" s="63"/>
      <c r="Q146" s="63"/>
      <c r="R146" s="63"/>
      <c r="S146" s="4">
        <v>62</v>
      </c>
    </row>
    <row r="147" spans="1:19" s="340" customFormat="1" ht="15.95" customHeight="1" x14ac:dyDescent="0.2">
      <c r="A147" s="77"/>
      <c r="B147" s="90" t="s">
        <v>398</v>
      </c>
      <c r="C147" s="102" t="s">
        <v>825</v>
      </c>
      <c r="D147" s="97" t="s">
        <v>222</v>
      </c>
      <c r="E147" s="4">
        <v>89</v>
      </c>
      <c r="F147" s="63"/>
      <c r="G147" s="63"/>
      <c r="H147" s="63"/>
      <c r="I147" s="63"/>
      <c r="J147" s="63"/>
      <c r="K147" s="63"/>
      <c r="M147" s="63"/>
      <c r="N147" s="63"/>
      <c r="O147" s="63"/>
      <c r="P147" s="63"/>
      <c r="Q147" s="63"/>
      <c r="R147" s="63"/>
      <c r="S147" s="4">
        <v>89</v>
      </c>
    </row>
    <row r="148" spans="1:19" s="340" customFormat="1" ht="15.95" customHeight="1" x14ac:dyDescent="0.2">
      <c r="A148" s="77"/>
      <c r="B148" s="90" t="s">
        <v>398</v>
      </c>
      <c r="C148" s="102" t="s">
        <v>477</v>
      </c>
      <c r="D148" s="75" t="s">
        <v>223</v>
      </c>
      <c r="E148" s="4">
        <v>64</v>
      </c>
      <c r="F148" s="63"/>
      <c r="G148" s="63"/>
      <c r="H148" s="63"/>
      <c r="I148" s="63"/>
      <c r="J148" s="63"/>
      <c r="K148" s="63"/>
      <c r="M148" s="63"/>
      <c r="N148" s="63"/>
      <c r="O148" s="63"/>
      <c r="P148" s="63"/>
      <c r="Q148" s="63"/>
      <c r="R148" s="63"/>
      <c r="S148" s="4">
        <v>64</v>
      </c>
    </row>
    <row r="149" spans="1:19" s="340" customFormat="1" ht="15.95" customHeight="1" x14ac:dyDescent="0.2">
      <c r="A149" s="77"/>
      <c r="B149" s="90" t="s">
        <v>398</v>
      </c>
      <c r="C149" s="102" t="s">
        <v>478</v>
      </c>
      <c r="D149" s="75" t="s">
        <v>224</v>
      </c>
      <c r="E149" s="4">
        <v>90</v>
      </c>
      <c r="F149" s="63"/>
      <c r="G149" s="63"/>
      <c r="H149" s="63"/>
      <c r="I149" s="63"/>
      <c r="J149" s="63"/>
      <c r="K149" s="63"/>
      <c r="M149" s="63"/>
      <c r="N149" s="63"/>
      <c r="O149" s="63"/>
      <c r="P149" s="63"/>
      <c r="Q149" s="63"/>
      <c r="R149" s="63"/>
      <c r="S149" s="4">
        <v>90</v>
      </c>
    </row>
    <row r="150" spans="1:19" s="340" customFormat="1" ht="15.95" customHeight="1" x14ac:dyDescent="0.2">
      <c r="A150" s="77"/>
      <c r="B150" s="90" t="s">
        <v>398</v>
      </c>
      <c r="C150" s="102" t="s">
        <v>822</v>
      </c>
      <c r="D150" s="97" t="s">
        <v>225</v>
      </c>
      <c r="E150" s="4">
        <v>67</v>
      </c>
      <c r="F150" s="63"/>
      <c r="G150" s="63"/>
      <c r="H150" s="63"/>
      <c r="I150" s="63"/>
      <c r="J150" s="63"/>
      <c r="K150" s="63"/>
      <c r="M150" s="63"/>
      <c r="N150" s="63"/>
      <c r="O150" s="63"/>
      <c r="P150" s="63"/>
      <c r="Q150" s="63"/>
      <c r="R150" s="63"/>
      <c r="S150" s="4">
        <v>67</v>
      </c>
    </row>
    <row r="151" spans="1:19" s="340" customFormat="1" ht="15.95" customHeight="1" x14ac:dyDescent="0.2">
      <c r="A151" s="77"/>
      <c r="B151" s="90" t="s">
        <v>398</v>
      </c>
      <c r="C151" s="102" t="s">
        <v>479</v>
      </c>
      <c r="D151" s="75" t="s">
        <v>226</v>
      </c>
      <c r="E151" s="4">
        <v>91</v>
      </c>
      <c r="F151" s="63"/>
      <c r="G151" s="63"/>
      <c r="H151" s="63"/>
      <c r="I151" s="63"/>
      <c r="J151" s="63"/>
      <c r="K151" s="63"/>
      <c r="M151" s="63"/>
      <c r="N151" s="63"/>
      <c r="O151" s="63"/>
      <c r="P151" s="63"/>
      <c r="Q151" s="63"/>
      <c r="R151" s="63"/>
      <c r="S151" s="4">
        <v>91</v>
      </c>
    </row>
    <row r="152" spans="1:19" s="340" customFormat="1" ht="15.95" customHeight="1" x14ac:dyDescent="0.2">
      <c r="A152" s="77"/>
      <c r="B152" s="90" t="s">
        <v>398</v>
      </c>
      <c r="C152" s="102" t="s">
        <v>472</v>
      </c>
      <c r="D152" s="75" t="s">
        <v>216</v>
      </c>
      <c r="E152" s="4">
        <v>86</v>
      </c>
      <c r="F152" s="63"/>
      <c r="G152" s="63"/>
      <c r="H152" s="63"/>
      <c r="I152" s="63"/>
      <c r="J152" s="63"/>
      <c r="K152" s="63"/>
      <c r="M152" s="63"/>
      <c r="N152" s="63"/>
      <c r="O152" s="63"/>
      <c r="P152" s="63"/>
      <c r="Q152" s="63"/>
      <c r="R152" s="63"/>
      <c r="S152" s="4">
        <v>86</v>
      </c>
    </row>
    <row r="153" spans="1:19" s="340" customFormat="1" ht="15.95" customHeight="1" x14ac:dyDescent="0.2">
      <c r="A153" s="77"/>
      <c r="B153" s="90" t="s">
        <v>398</v>
      </c>
      <c r="C153" s="102" t="s">
        <v>474</v>
      </c>
      <c r="D153" s="75" t="s">
        <v>218</v>
      </c>
      <c r="E153" s="4">
        <v>92</v>
      </c>
      <c r="F153" s="63"/>
      <c r="G153" s="63"/>
      <c r="H153" s="63"/>
      <c r="I153" s="63"/>
      <c r="J153" s="63"/>
      <c r="K153" s="63"/>
      <c r="M153" s="63"/>
      <c r="N153" s="63"/>
      <c r="O153" s="63"/>
      <c r="P153" s="63"/>
      <c r="Q153" s="63"/>
      <c r="R153" s="63"/>
      <c r="S153" s="4">
        <v>92</v>
      </c>
    </row>
    <row r="154" spans="1:19" s="340" customFormat="1" ht="15.95" customHeight="1" x14ac:dyDescent="0.2">
      <c r="A154" s="77"/>
      <c r="B154" s="90" t="s">
        <v>398</v>
      </c>
      <c r="C154" s="102" t="s">
        <v>82</v>
      </c>
      <c r="D154" s="75" t="s">
        <v>83</v>
      </c>
      <c r="E154" s="4">
        <v>69</v>
      </c>
      <c r="F154" s="63"/>
      <c r="G154" s="63"/>
      <c r="H154" s="63"/>
      <c r="I154" s="63"/>
      <c r="J154" s="63"/>
      <c r="K154" s="63"/>
      <c r="M154" s="63"/>
      <c r="N154" s="63"/>
      <c r="O154" s="63"/>
      <c r="P154" s="63"/>
      <c r="Q154" s="63"/>
      <c r="R154" s="63"/>
      <c r="S154" s="4">
        <v>69</v>
      </c>
    </row>
    <row r="155" spans="1:19" s="340" customFormat="1" ht="15.95" customHeight="1" x14ac:dyDescent="0.2">
      <c r="A155" s="77"/>
      <c r="B155" s="90" t="s">
        <v>398</v>
      </c>
      <c r="C155" s="102" t="s">
        <v>346</v>
      </c>
      <c r="D155" s="75" t="s">
        <v>227</v>
      </c>
      <c r="E155" s="4">
        <v>233</v>
      </c>
      <c r="F155" s="63"/>
      <c r="G155" s="63"/>
      <c r="H155" s="63"/>
      <c r="I155" s="63"/>
      <c r="J155" s="63"/>
      <c r="K155" s="63"/>
      <c r="M155" s="63"/>
      <c r="N155" s="63"/>
      <c r="O155" s="63"/>
      <c r="P155" s="63"/>
      <c r="Q155" s="63"/>
      <c r="R155" s="63"/>
      <c r="S155" s="4">
        <v>233</v>
      </c>
    </row>
    <row r="156" spans="1:19" s="340" customFormat="1" ht="15.95" customHeight="1" x14ac:dyDescent="0.2">
      <c r="A156" s="77"/>
      <c r="B156" s="90" t="s">
        <v>398</v>
      </c>
      <c r="C156" s="102" t="s">
        <v>823</v>
      </c>
      <c r="D156" s="97" t="s">
        <v>228</v>
      </c>
      <c r="E156" s="4">
        <v>70</v>
      </c>
      <c r="F156" s="63"/>
      <c r="G156" s="63"/>
      <c r="H156" s="63"/>
      <c r="I156" s="63"/>
      <c r="J156" s="63"/>
      <c r="K156" s="63"/>
      <c r="M156" s="63"/>
      <c r="N156" s="63"/>
      <c r="O156" s="63"/>
      <c r="P156" s="63"/>
      <c r="Q156" s="63"/>
      <c r="R156" s="63"/>
      <c r="S156" s="4">
        <v>70</v>
      </c>
    </row>
    <row r="157" spans="1:19" s="340" customFormat="1" ht="15.95" customHeight="1" x14ac:dyDescent="0.2">
      <c r="A157" s="77"/>
      <c r="B157" s="90" t="s">
        <v>398</v>
      </c>
      <c r="C157" s="102" t="s">
        <v>824</v>
      </c>
      <c r="D157" s="97" t="s">
        <v>229</v>
      </c>
      <c r="E157" s="4">
        <v>71</v>
      </c>
      <c r="F157" s="63"/>
      <c r="G157" s="63"/>
      <c r="H157" s="63"/>
      <c r="I157" s="63"/>
      <c r="J157" s="63"/>
      <c r="K157" s="63"/>
      <c r="M157" s="63"/>
      <c r="N157" s="63"/>
      <c r="O157" s="63"/>
      <c r="P157" s="63"/>
      <c r="Q157" s="63"/>
      <c r="R157" s="63"/>
      <c r="S157" s="4">
        <v>71</v>
      </c>
    </row>
    <row r="158" spans="1:19" s="340" customFormat="1" ht="15.95" customHeight="1" x14ac:dyDescent="0.2">
      <c r="A158" s="77"/>
      <c r="B158" s="90" t="s">
        <v>398</v>
      </c>
      <c r="C158" s="102" t="s">
        <v>480</v>
      </c>
      <c r="D158" s="75" t="s">
        <v>230</v>
      </c>
      <c r="E158" s="4">
        <v>94</v>
      </c>
      <c r="F158" s="63"/>
      <c r="G158" s="63"/>
      <c r="H158" s="63"/>
      <c r="I158" s="63"/>
      <c r="J158" s="63"/>
      <c r="K158" s="63"/>
      <c r="M158" s="63"/>
      <c r="N158" s="63"/>
      <c r="O158" s="63"/>
      <c r="P158" s="63"/>
      <c r="Q158" s="63"/>
      <c r="R158" s="63"/>
      <c r="S158" s="4">
        <v>94</v>
      </c>
    </row>
    <row r="159" spans="1:19" s="340" customFormat="1" ht="15.95" customHeight="1" x14ac:dyDescent="0.2">
      <c r="A159" s="77"/>
      <c r="B159" s="90" t="s">
        <v>398</v>
      </c>
      <c r="C159" s="102" t="s">
        <v>826</v>
      </c>
      <c r="D159" s="75" t="s">
        <v>231</v>
      </c>
      <c r="E159" s="4">
        <v>95</v>
      </c>
      <c r="F159" s="63"/>
      <c r="G159" s="63"/>
      <c r="H159" s="63"/>
      <c r="I159" s="63"/>
      <c r="J159" s="63"/>
      <c r="K159" s="63"/>
      <c r="M159" s="63"/>
      <c r="N159" s="63"/>
      <c r="O159" s="63"/>
      <c r="P159" s="63"/>
      <c r="Q159" s="63"/>
      <c r="R159" s="63"/>
      <c r="S159" s="4">
        <v>95</v>
      </c>
    </row>
    <row r="160" spans="1:19" s="340" customFormat="1" ht="15.95" customHeight="1" x14ac:dyDescent="0.2">
      <c r="A160" s="77"/>
      <c r="B160" s="90" t="s">
        <v>398</v>
      </c>
      <c r="C160" s="102" t="s">
        <v>827</v>
      </c>
      <c r="D160" s="376" t="s">
        <v>536</v>
      </c>
      <c r="E160" s="4">
        <v>78</v>
      </c>
      <c r="F160" s="63"/>
      <c r="G160" s="63"/>
      <c r="H160" s="63"/>
      <c r="I160" s="63"/>
      <c r="J160" s="63"/>
      <c r="K160" s="63"/>
      <c r="M160" s="63"/>
      <c r="N160" s="63"/>
      <c r="O160" s="63"/>
      <c r="P160" s="63"/>
      <c r="Q160" s="63"/>
      <c r="R160" s="63"/>
      <c r="S160" s="4">
        <v>78</v>
      </c>
    </row>
    <row r="161" spans="1:19" s="340" customFormat="1" ht="15.95" customHeight="1" x14ac:dyDescent="0.2">
      <c r="A161" s="77"/>
      <c r="B161" s="90" t="s">
        <v>398</v>
      </c>
      <c r="C161" s="102" t="s">
        <v>828</v>
      </c>
      <c r="D161" s="97" t="s">
        <v>232</v>
      </c>
      <c r="E161" s="4">
        <v>96</v>
      </c>
      <c r="F161" s="63"/>
      <c r="G161" s="63"/>
      <c r="H161" s="63"/>
      <c r="I161" s="63"/>
      <c r="J161" s="63"/>
      <c r="K161" s="63"/>
      <c r="M161" s="63"/>
      <c r="N161" s="63"/>
      <c r="O161" s="63"/>
      <c r="P161" s="63"/>
      <c r="Q161" s="63"/>
      <c r="R161" s="63"/>
      <c r="S161" s="4">
        <v>96</v>
      </c>
    </row>
    <row r="162" spans="1:19" s="340" customFormat="1" ht="15.95" customHeight="1" x14ac:dyDescent="0.2">
      <c r="A162" s="77"/>
      <c r="B162" s="90" t="s">
        <v>398</v>
      </c>
      <c r="C162" s="102" t="s">
        <v>481</v>
      </c>
      <c r="D162" s="75" t="s">
        <v>233</v>
      </c>
      <c r="E162" s="4">
        <v>97</v>
      </c>
      <c r="F162" s="63"/>
      <c r="G162" s="63"/>
      <c r="H162" s="63"/>
      <c r="I162" s="63"/>
      <c r="J162" s="63"/>
      <c r="K162" s="63"/>
      <c r="M162" s="63"/>
      <c r="N162" s="63"/>
      <c r="O162" s="63"/>
      <c r="P162" s="63"/>
      <c r="Q162" s="63"/>
      <c r="R162" s="63"/>
      <c r="S162" s="4">
        <v>97</v>
      </c>
    </row>
    <row r="163" spans="1:19" s="340" customFormat="1" ht="15.95" customHeight="1" x14ac:dyDescent="0.2">
      <c r="A163" s="77"/>
      <c r="B163" s="90" t="s">
        <v>398</v>
      </c>
      <c r="C163" s="102" t="s">
        <v>922</v>
      </c>
      <c r="D163" s="75" t="s">
        <v>234</v>
      </c>
      <c r="E163" s="4">
        <v>98</v>
      </c>
      <c r="F163" s="63"/>
      <c r="G163" s="63"/>
      <c r="H163" s="63"/>
      <c r="I163" s="63"/>
      <c r="J163" s="63"/>
      <c r="K163" s="63"/>
      <c r="M163" s="63"/>
      <c r="N163" s="63"/>
      <c r="O163" s="63"/>
      <c r="P163" s="63"/>
      <c r="Q163" s="63"/>
      <c r="R163" s="63"/>
      <c r="S163" s="4">
        <v>98</v>
      </c>
    </row>
    <row r="164" spans="1:19" ht="35.1" customHeight="1" thickBot="1" x14ac:dyDescent="0.25">
      <c r="A164" s="77"/>
      <c r="B164" s="118" t="s">
        <v>399</v>
      </c>
      <c r="C164" s="106"/>
      <c r="D164" s="117" t="s">
        <v>1059</v>
      </c>
      <c r="E164" s="4"/>
      <c r="F164" s="315">
        <f t="shared" ref="F164:K164" si="14">SUM(F165:F177)</f>
        <v>0</v>
      </c>
      <c r="G164" s="315">
        <f t="shared" si="14"/>
        <v>0</v>
      </c>
      <c r="H164" s="315">
        <f t="shared" si="14"/>
        <v>0</v>
      </c>
      <c r="I164" s="315">
        <f t="shared" si="14"/>
        <v>0</v>
      </c>
      <c r="J164" s="315">
        <f t="shared" si="14"/>
        <v>0</v>
      </c>
      <c r="K164" s="315">
        <f t="shared" si="14"/>
        <v>0</v>
      </c>
      <c r="M164" s="315">
        <f t="shared" ref="M164:R164" si="15">SUM(M165:M177)</f>
        <v>0</v>
      </c>
      <c r="N164" s="315">
        <f t="shared" si="15"/>
        <v>0</v>
      </c>
      <c r="O164" s="315">
        <f t="shared" si="15"/>
        <v>0</v>
      </c>
      <c r="P164" s="315">
        <f t="shared" si="15"/>
        <v>0</v>
      </c>
      <c r="Q164" s="315">
        <f t="shared" si="15"/>
        <v>0</v>
      </c>
      <c r="R164" s="315">
        <f t="shared" si="15"/>
        <v>0</v>
      </c>
      <c r="S164" s="4"/>
    </row>
    <row r="165" spans="1:19" ht="15.95" customHeight="1" thickTop="1" x14ac:dyDescent="0.2">
      <c r="A165" s="77"/>
      <c r="B165" s="90" t="s">
        <v>399</v>
      </c>
      <c r="C165" s="102" t="s">
        <v>85</v>
      </c>
      <c r="D165" s="64" t="s">
        <v>86</v>
      </c>
      <c r="E165" s="4">
        <v>55</v>
      </c>
      <c r="F165" s="63"/>
      <c r="G165" s="63"/>
      <c r="H165" s="63"/>
      <c r="I165" s="63"/>
      <c r="J165" s="63"/>
      <c r="K165" s="63"/>
      <c r="M165" s="63"/>
      <c r="N165" s="63"/>
      <c r="O165" s="63"/>
      <c r="P165" s="63"/>
      <c r="Q165" s="63"/>
      <c r="R165" s="63"/>
      <c r="S165" s="4">
        <v>55</v>
      </c>
    </row>
    <row r="166" spans="1:19" s="340" customFormat="1" ht="15.95" customHeight="1" x14ac:dyDescent="0.2">
      <c r="A166" s="77"/>
      <c r="B166" s="90" t="s">
        <v>399</v>
      </c>
      <c r="C166" s="102" t="s">
        <v>482</v>
      </c>
      <c r="D166" s="64" t="s">
        <v>236</v>
      </c>
      <c r="E166" s="4">
        <v>57</v>
      </c>
      <c r="F166" s="63"/>
      <c r="G166" s="63"/>
      <c r="H166" s="63"/>
      <c r="I166" s="63"/>
      <c r="J166" s="63"/>
      <c r="K166" s="63"/>
      <c r="M166" s="63"/>
      <c r="N166" s="63"/>
      <c r="O166" s="63"/>
      <c r="P166" s="63"/>
      <c r="Q166" s="63"/>
      <c r="R166" s="63"/>
      <c r="S166" s="4">
        <v>57</v>
      </c>
    </row>
    <row r="167" spans="1:19" s="340" customFormat="1" ht="15.95" customHeight="1" x14ac:dyDescent="0.2">
      <c r="A167" s="77"/>
      <c r="B167" s="90" t="s">
        <v>399</v>
      </c>
      <c r="C167" s="102" t="s">
        <v>87</v>
      </c>
      <c r="D167" s="64" t="s">
        <v>88</v>
      </c>
      <c r="E167" s="4">
        <v>58</v>
      </c>
      <c r="F167" s="63"/>
      <c r="G167" s="63"/>
      <c r="H167" s="63"/>
      <c r="I167" s="63"/>
      <c r="J167" s="63"/>
      <c r="K167" s="63"/>
      <c r="M167" s="63"/>
      <c r="N167" s="63"/>
      <c r="O167" s="63"/>
      <c r="P167" s="63"/>
      <c r="Q167" s="63"/>
      <c r="R167" s="63"/>
      <c r="S167" s="4">
        <v>58</v>
      </c>
    </row>
    <row r="168" spans="1:19" s="340" customFormat="1" ht="15.95" customHeight="1" x14ac:dyDescent="0.2">
      <c r="A168" s="77"/>
      <c r="B168" s="90" t="s">
        <v>399</v>
      </c>
      <c r="C168" s="102" t="s">
        <v>89</v>
      </c>
      <c r="D168" s="64" t="s">
        <v>90</v>
      </c>
      <c r="E168" s="4">
        <v>59</v>
      </c>
      <c r="F168" s="63"/>
      <c r="G168" s="63"/>
      <c r="H168" s="63"/>
      <c r="I168" s="63"/>
      <c r="J168" s="63"/>
      <c r="K168" s="63"/>
      <c r="M168" s="63"/>
      <c r="N168" s="63"/>
      <c r="O168" s="63"/>
      <c r="P168" s="63"/>
      <c r="Q168" s="63"/>
      <c r="R168" s="63"/>
      <c r="S168" s="4">
        <v>59</v>
      </c>
    </row>
    <row r="169" spans="1:19" s="340" customFormat="1" ht="15.95" customHeight="1" x14ac:dyDescent="0.2">
      <c r="A169" s="77"/>
      <c r="B169" s="90" t="s">
        <v>399</v>
      </c>
      <c r="C169" s="102" t="s">
        <v>829</v>
      </c>
      <c r="D169" s="96" t="s">
        <v>238</v>
      </c>
      <c r="E169" s="4">
        <v>61</v>
      </c>
      <c r="F169" s="63"/>
      <c r="G169" s="63"/>
      <c r="H169" s="63"/>
      <c r="I169" s="63"/>
      <c r="J169" s="63"/>
      <c r="K169" s="63"/>
      <c r="M169" s="63"/>
      <c r="N169" s="63"/>
      <c r="O169" s="63"/>
      <c r="P169" s="63"/>
      <c r="Q169" s="63"/>
      <c r="R169" s="63"/>
      <c r="S169" s="4">
        <v>61</v>
      </c>
    </row>
    <row r="170" spans="1:19" s="340" customFormat="1" ht="15.95" customHeight="1" x14ac:dyDescent="0.2">
      <c r="A170" s="77"/>
      <c r="B170" s="90" t="s">
        <v>399</v>
      </c>
      <c r="C170" s="102" t="s">
        <v>915</v>
      </c>
      <c r="D170" s="64" t="s">
        <v>239</v>
      </c>
      <c r="E170" s="4">
        <v>63</v>
      </c>
      <c r="F170" s="63"/>
      <c r="G170" s="63"/>
      <c r="H170" s="63"/>
      <c r="I170" s="63"/>
      <c r="J170" s="63"/>
      <c r="K170" s="63"/>
      <c r="M170" s="63"/>
      <c r="N170" s="63"/>
      <c r="O170" s="63"/>
      <c r="P170" s="63"/>
      <c r="Q170" s="63"/>
      <c r="R170" s="63"/>
      <c r="S170" s="4">
        <v>63</v>
      </c>
    </row>
    <row r="171" spans="1:19" s="340" customFormat="1" ht="15.95" customHeight="1" x14ac:dyDescent="0.2">
      <c r="A171" s="77"/>
      <c r="B171" s="90" t="s">
        <v>399</v>
      </c>
      <c r="C171" s="102" t="s">
        <v>484</v>
      </c>
      <c r="D171" s="64" t="s">
        <v>240</v>
      </c>
      <c r="E171" s="4">
        <v>65</v>
      </c>
      <c r="F171" s="63"/>
      <c r="G171" s="63"/>
      <c r="H171" s="63"/>
      <c r="I171" s="63"/>
      <c r="J171" s="63"/>
      <c r="K171" s="63"/>
      <c r="M171" s="63"/>
      <c r="N171" s="63"/>
      <c r="O171" s="63"/>
      <c r="P171" s="63"/>
      <c r="Q171" s="63"/>
      <c r="R171" s="63"/>
      <c r="S171" s="4">
        <v>65</v>
      </c>
    </row>
    <row r="172" spans="1:19" s="340" customFormat="1" ht="15.95" customHeight="1" x14ac:dyDescent="0.2">
      <c r="A172" s="77"/>
      <c r="B172" s="90" t="s">
        <v>399</v>
      </c>
      <c r="C172" s="102" t="s">
        <v>483</v>
      </c>
      <c r="D172" s="64" t="s">
        <v>237</v>
      </c>
      <c r="E172" s="4">
        <v>68</v>
      </c>
      <c r="F172" s="63"/>
      <c r="G172" s="63"/>
      <c r="H172" s="63"/>
      <c r="I172" s="63"/>
      <c r="J172" s="63"/>
      <c r="K172" s="63"/>
      <c r="M172" s="63"/>
      <c r="N172" s="63"/>
      <c r="O172" s="63"/>
      <c r="P172" s="63"/>
      <c r="Q172" s="63"/>
      <c r="R172" s="63"/>
      <c r="S172" s="4">
        <v>68</v>
      </c>
    </row>
    <row r="173" spans="1:19" s="340" customFormat="1" ht="15.95" customHeight="1" x14ac:dyDescent="0.2">
      <c r="A173" s="77"/>
      <c r="B173" s="90" t="s">
        <v>399</v>
      </c>
      <c r="C173" s="102" t="s">
        <v>485</v>
      </c>
      <c r="D173" s="64" t="s">
        <v>241</v>
      </c>
      <c r="E173" s="4">
        <v>72</v>
      </c>
      <c r="F173" s="63"/>
      <c r="G173" s="63"/>
      <c r="H173" s="63"/>
      <c r="I173" s="63"/>
      <c r="J173" s="63"/>
      <c r="K173" s="63"/>
      <c r="M173" s="63"/>
      <c r="N173" s="63"/>
      <c r="O173" s="63"/>
      <c r="P173" s="63"/>
      <c r="Q173" s="63"/>
      <c r="R173" s="63"/>
      <c r="S173" s="4">
        <v>72</v>
      </c>
    </row>
    <row r="174" spans="1:19" ht="15.95" customHeight="1" x14ac:dyDescent="0.2">
      <c r="A174" s="77"/>
      <c r="B174" s="90" t="s">
        <v>399</v>
      </c>
      <c r="C174" s="99" t="s">
        <v>486</v>
      </c>
      <c r="D174" s="64" t="s">
        <v>242</v>
      </c>
      <c r="E174" s="4">
        <v>73</v>
      </c>
      <c r="F174" s="63"/>
      <c r="G174" s="63"/>
      <c r="H174" s="63"/>
      <c r="I174" s="63"/>
      <c r="J174" s="63"/>
      <c r="K174" s="63"/>
      <c r="M174" s="63"/>
      <c r="N174" s="63"/>
      <c r="O174" s="63"/>
      <c r="P174" s="63"/>
      <c r="Q174" s="63"/>
      <c r="R174" s="63"/>
      <c r="S174" s="4">
        <v>73</v>
      </c>
    </row>
    <row r="175" spans="1:19" ht="15.95" customHeight="1" x14ac:dyDescent="0.2">
      <c r="A175" s="77"/>
      <c r="B175" s="90" t="s">
        <v>399</v>
      </c>
      <c r="C175" s="99" t="s">
        <v>487</v>
      </c>
      <c r="D175" s="64" t="s">
        <v>243</v>
      </c>
      <c r="E175" s="4">
        <v>74</v>
      </c>
      <c r="F175" s="9"/>
      <c r="G175" s="9"/>
      <c r="H175" s="9"/>
      <c r="I175" s="9"/>
      <c r="J175" s="9"/>
      <c r="K175" s="9"/>
      <c r="M175" s="9"/>
      <c r="N175" s="9"/>
      <c r="O175" s="9"/>
      <c r="P175" s="9"/>
      <c r="Q175" s="9"/>
      <c r="R175" s="9"/>
      <c r="S175" s="4">
        <v>74</v>
      </c>
    </row>
    <row r="176" spans="1:19" ht="15.95" customHeight="1" x14ac:dyDescent="0.2">
      <c r="A176" s="77"/>
      <c r="B176" s="90" t="s">
        <v>399</v>
      </c>
      <c r="C176" s="99" t="s">
        <v>91</v>
      </c>
      <c r="D176" s="64" t="s">
        <v>92</v>
      </c>
      <c r="E176" s="4">
        <v>75</v>
      </c>
      <c r="F176" s="9"/>
      <c r="G176" s="9"/>
      <c r="H176" s="9"/>
      <c r="I176" s="9"/>
      <c r="J176" s="9"/>
      <c r="K176" s="9"/>
      <c r="M176" s="9"/>
      <c r="N176" s="9"/>
      <c r="O176" s="9"/>
      <c r="P176" s="9"/>
      <c r="Q176" s="9"/>
      <c r="R176" s="9"/>
      <c r="S176" s="4">
        <v>75</v>
      </c>
    </row>
    <row r="177" spans="1:19" ht="15.95" customHeight="1" x14ac:dyDescent="0.2">
      <c r="A177" s="77"/>
      <c r="B177" s="90" t="s">
        <v>399</v>
      </c>
      <c r="C177" s="99" t="s">
        <v>93</v>
      </c>
      <c r="D177" s="64" t="s">
        <v>94</v>
      </c>
      <c r="E177" s="4">
        <v>76</v>
      </c>
      <c r="F177" s="9"/>
      <c r="G177" s="9"/>
      <c r="H177" s="9"/>
      <c r="I177" s="9"/>
      <c r="J177" s="9"/>
      <c r="K177" s="9"/>
      <c r="M177" s="9"/>
      <c r="N177" s="9"/>
      <c r="O177" s="9"/>
      <c r="P177" s="9"/>
      <c r="Q177" s="9"/>
      <c r="R177" s="9"/>
      <c r="S177" s="4">
        <v>76</v>
      </c>
    </row>
    <row r="178" spans="1:19" ht="35.1" customHeight="1" thickBot="1" x14ac:dyDescent="0.25">
      <c r="A178" s="77"/>
      <c r="B178" s="113" t="s">
        <v>403</v>
      </c>
      <c r="C178" s="108"/>
      <c r="D178" s="109" t="s">
        <v>1021</v>
      </c>
      <c r="E178" s="8"/>
      <c r="F178" s="315">
        <f t="shared" ref="F178:K178" si="16">SUM(F179,F196)</f>
        <v>0</v>
      </c>
      <c r="G178" s="315">
        <f t="shared" si="16"/>
        <v>0</v>
      </c>
      <c r="H178" s="315">
        <f t="shared" si="16"/>
        <v>0</v>
      </c>
      <c r="I178" s="315">
        <f t="shared" si="16"/>
        <v>0</v>
      </c>
      <c r="J178" s="315">
        <f t="shared" si="16"/>
        <v>0</v>
      </c>
      <c r="K178" s="315">
        <f t="shared" si="16"/>
        <v>0</v>
      </c>
      <c r="M178" s="315">
        <f t="shared" ref="M178:R178" si="17">SUM(M179,M196)</f>
        <v>0</v>
      </c>
      <c r="N178" s="315">
        <f t="shared" si="17"/>
        <v>0</v>
      </c>
      <c r="O178" s="315">
        <f t="shared" si="17"/>
        <v>0</v>
      </c>
      <c r="P178" s="315">
        <f t="shared" si="17"/>
        <v>0</v>
      </c>
      <c r="Q178" s="315">
        <f t="shared" si="17"/>
        <v>0</v>
      </c>
      <c r="R178" s="315">
        <f t="shared" si="17"/>
        <v>0</v>
      </c>
      <c r="S178" s="8"/>
    </row>
    <row r="179" spans="1:19" ht="35.1" customHeight="1" thickTop="1" thickBot="1" x14ac:dyDescent="0.25">
      <c r="A179" s="77"/>
      <c r="B179" s="110" t="s">
        <v>400</v>
      </c>
      <c r="C179" s="115"/>
      <c r="D179" s="116" t="s">
        <v>1060</v>
      </c>
      <c r="E179" s="4"/>
      <c r="F179" s="315">
        <f t="shared" ref="F179:K179" si="18">SUM(F180:F195)</f>
        <v>0</v>
      </c>
      <c r="G179" s="315">
        <f t="shared" si="18"/>
        <v>0</v>
      </c>
      <c r="H179" s="315">
        <f t="shared" si="18"/>
        <v>0</v>
      </c>
      <c r="I179" s="315">
        <f t="shared" si="18"/>
        <v>0</v>
      </c>
      <c r="J179" s="315">
        <f t="shared" si="18"/>
        <v>0</v>
      </c>
      <c r="K179" s="315">
        <f t="shared" si="18"/>
        <v>0</v>
      </c>
      <c r="M179" s="315">
        <f t="shared" ref="M179:R179" si="19">SUM(M180:M195)</f>
        <v>0</v>
      </c>
      <c r="N179" s="315">
        <f t="shared" si="19"/>
        <v>0</v>
      </c>
      <c r="O179" s="315">
        <f t="shared" si="19"/>
        <v>0</v>
      </c>
      <c r="P179" s="315">
        <f t="shared" si="19"/>
        <v>0</v>
      </c>
      <c r="Q179" s="315">
        <f t="shared" si="19"/>
        <v>0</v>
      </c>
      <c r="R179" s="315">
        <f t="shared" si="19"/>
        <v>0</v>
      </c>
      <c r="S179" s="4"/>
    </row>
    <row r="180" spans="1:19" ht="15.95" customHeight="1" thickTop="1" x14ac:dyDescent="0.2">
      <c r="A180" s="77"/>
      <c r="B180" s="90" t="s">
        <v>400</v>
      </c>
      <c r="C180" s="168" t="s">
        <v>492</v>
      </c>
      <c r="D180" s="64" t="s">
        <v>252</v>
      </c>
      <c r="E180" s="4">
        <v>37</v>
      </c>
      <c r="F180" s="63"/>
      <c r="G180" s="63"/>
      <c r="H180" s="63"/>
      <c r="I180" s="63"/>
      <c r="J180" s="63"/>
      <c r="K180" s="63"/>
      <c r="M180" s="63"/>
      <c r="N180" s="63"/>
      <c r="O180" s="63"/>
      <c r="P180" s="63"/>
      <c r="Q180" s="63"/>
      <c r="R180" s="63"/>
      <c r="S180" s="4">
        <v>37</v>
      </c>
    </row>
    <row r="181" spans="1:19" ht="15.95" customHeight="1" x14ac:dyDescent="0.2">
      <c r="A181" s="77"/>
      <c r="B181" s="90" t="s">
        <v>400</v>
      </c>
      <c r="C181" s="101" t="s">
        <v>493</v>
      </c>
      <c r="D181" s="64" t="s">
        <v>253</v>
      </c>
      <c r="E181" s="4">
        <v>38</v>
      </c>
      <c r="F181" s="63"/>
      <c r="G181" s="63"/>
      <c r="H181" s="63"/>
      <c r="I181" s="63"/>
      <c r="J181" s="63"/>
      <c r="K181" s="63"/>
      <c r="M181" s="63"/>
      <c r="N181" s="63"/>
      <c r="O181" s="63"/>
      <c r="P181" s="63"/>
      <c r="Q181" s="63"/>
      <c r="R181" s="63"/>
      <c r="S181" s="4">
        <v>38</v>
      </c>
    </row>
    <row r="182" spans="1:19" s="340" customFormat="1" ht="15.95" customHeight="1" x14ac:dyDescent="0.2">
      <c r="A182" s="77"/>
      <c r="B182" s="90" t="s">
        <v>400</v>
      </c>
      <c r="C182" s="168" t="s">
        <v>335</v>
      </c>
      <c r="D182" s="64" t="s">
        <v>244</v>
      </c>
      <c r="E182" s="4">
        <v>172</v>
      </c>
      <c r="F182" s="63"/>
      <c r="G182" s="63"/>
      <c r="H182" s="63"/>
      <c r="I182" s="63"/>
      <c r="J182" s="63"/>
      <c r="K182" s="63"/>
      <c r="M182" s="63"/>
      <c r="N182" s="63"/>
      <c r="O182" s="63"/>
      <c r="P182" s="63"/>
      <c r="Q182" s="63"/>
      <c r="R182" s="63"/>
      <c r="S182" s="4">
        <v>172</v>
      </c>
    </row>
    <row r="183" spans="1:19" s="340" customFormat="1" ht="15.95" customHeight="1" x14ac:dyDescent="0.2">
      <c r="A183" s="77"/>
      <c r="B183" s="90" t="s">
        <v>400</v>
      </c>
      <c r="C183" s="168" t="s">
        <v>494</v>
      </c>
      <c r="D183" s="64" t="s">
        <v>254</v>
      </c>
      <c r="E183" s="4">
        <v>40</v>
      </c>
      <c r="F183" s="63"/>
      <c r="G183" s="63"/>
      <c r="H183" s="63"/>
      <c r="I183" s="63"/>
      <c r="J183" s="63"/>
      <c r="K183" s="63"/>
      <c r="M183" s="63"/>
      <c r="N183" s="63"/>
      <c r="O183" s="63"/>
      <c r="P183" s="63"/>
      <c r="Q183" s="63"/>
      <c r="R183" s="63"/>
      <c r="S183" s="4">
        <v>40</v>
      </c>
    </row>
    <row r="184" spans="1:19" s="340" customFormat="1" ht="15.95" customHeight="1" x14ac:dyDescent="0.2">
      <c r="A184" s="77"/>
      <c r="B184" s="90" t="s">
        <v>400</v>
      </c>
      <c r="C184" s="168" t="s">
        <v>488</v>
      </c>
      <c r="D184" s="64" t="s">
        <v>245</v>
      </c>
      <c r="E184" s="4">
        <v>181</v>
      </c>
      <c r="F184" s="63"/>
      <c r="G184" s="63"/>
      <c r="H184" s="63"/>
      <c r="I184" s="63"/>
      <c r="J184" s="63"/>
      <c r="K184" s="63"/>
      <c r="M184" s="63"/>
      <c r="N184" s="63"/>
      <c r="O184" s="63"/>
      <c r="P184" s="63"/>
      <c r="Q184" s="63"/>
      <c r="R184" s="63"/>
      <c r="S184" s="4">
        <v>181</v>
      </c>
    </row>
    <row r="185" spans="1:19" s="340" customFormat="1" ht="15.95" customHeight="1" x14ac:dyDescent="0.2">
      <c r="A185" s="77"/>
      <c r="B185" s="90" t="s">
        <v>400</v>
      </c>
      <c r="C185" s="102" t="s">
        <v>96</v>
      </c>
      <c r="D185" s="64" t="s">
        <v>97</v>
      </c>
      <c r="E185" s="4">
        <v>183</v>
      </c>
      <c r="F185" s="63"/>
      <c r="G185" s="63"/>
      <c r="H185" s="63"/>
      <c r="I185" s="63"/>
      <c r="J185" s="63"/>
      <c r="K185" s="63"/>
      <c r="M185" s="63"/>
      <c r="N185" s="63"/>
      <c r="O185" s="63"/>
      <c r="P185" s="63"/>
      <c r="Q185" s="63"/>
      <c r="R185" s="63"/>
      <c r="S185" s="4">
        <v>183</v>
      </c>
    </row>
    <row r="186" spans="1:19" s="340" customFormat="1" ht="15.95" customHeight="1" x14ac:dyDescent="0.2">
      <c r="A186" s="77"/>
      <c r="B186" s="90" t="s">
        <v>400</v>
      </c>
      <c r="C186" s="168" t="s">
        <v>830</v>
      </c>
      <c r="D186" s="96" t="s">
        <v>251</v>
      </c>
      <c r="E186" s="4">
        <v>185</v>
      </c>
      <c r="F186" s="63"/>
      <c r="G186" s="63"/>
      <c r="H186" s="63"/>
      <c r="I186" s="63"/>
      <c r="J186" s="63"/>
      <c r="K186" s="63"/>
      <c r="M186" s="63"/>
      <c r="N186" s="63"/>
      <c r="O186" s="63"/>
      <c r="P186" s="63"/>
      <c r="Q186" s="63"/>
      <c r="R186" s="63"/>
      <c r="S186" s="4">
        <v>185</v>
      </c>
    </row>
    <row r="187" spans="1:19" s="340" customFormat="1" ht="15.95" customHeight="1" x14ac:dyDescent="0.2">
      <c r="A187" s="77"/>
      <c r="B187" s="90" t="s">
        <v>400</v>
      </c>
      <c r="C187" s="168" t="s">
        <v>495</v>
      </c>
      <c r="D187" s="64" t="s">
        <v>255</v>
      </c>
      <c r="E187" s="4">
        <v>186</v>
      </c>
      <c r="F187" s="63"/>
      <c r="G187" s="63"/>
      <c r="H187" s="63"/>
      <c r="I187" s="63"/>
      <c r="J187" s="63"/>
      <c r="K187" s="63"/>
      <c r="M187" s="63"/>
      <c r="N187" s="63"/>
      <c r="O187" s="63"/>
      <c r="P187" s="63"/>
      <c r="Q187" s="63"/>
      <c r="R187" s="63"/>
      <c r="S187" s="4">
        <v>186</v>
      </c>
    </row>
    <row r="188" spans="1:19" s="340" customFormat="1" ht="15.95" customHeight="1" x14ac:dyDescent="0.2">
      <c r="A188" s="77"/>
      <c r="B188" s="90" t="s">
        <v>400</v>
      </c>
      <c r="C188" s="168" t="s">
        <v>490</v>
      </c>
      <c r="D188" s="64" t="s">
        <v>248</v>
      </c>
      <c r="E188" s="4">
        <v>188</v>
      </c>
      <c r="F188" s="63"/>
      <c r="G188" s="63"/>
      <c r="H188" s="63"/>
      <c r="I188" s="63"/>
      <c r="J188" s="63"/>
      <c r="K188" s="63"/>
      <c r="M188" s="63"/>
      <c r="N188" s="63"/>
      <c r="O188" s="63"/>
      <c r="P188" s="63"/>
      <c r="Q188" s="63"/>
      <c r="R188" s="63"/>
      <c r="S188" s="4">
        <v>188</v>
      </c>
    </row>
    <row r="189" spans="1:19" s="340" customFormat="1" ht="15.95" customHeight="1" x14ac:dyDescent="0.2">
      <c r="A189" s="77"/>
      <c r="B189" s="90" t="s">
        <v>400</v>
      </c>
      <c r="C189" s="168" t="s">
        <v>489</v>
      </c>
      <c r="D189" s="64" t="s">
        <v>246</v>
      </c>
      <c r="E189" s="4">
        <v>189</v>
      </c>
      <c r="F189" s="63"/>
      <c r="G189" s="63"/>
      <c r="H189" s="63"/>
      <c r="I189" s="63"/>
      <c r="J189" s="63"/>
      <c r="K189" s="63"/>
      <c r="M189" s="63"/>
      <c r="N189" s="63"/>
      <c r="O189" s="63"/>
      <c r="P189" s="63"/>
      <c r="Q189" s="63"/>
      <c r="R189" s="63"/>
      <c r="S189" s="4">
        <v>189</v>
      </c>
    </row>
    <row r="190" spans="1:19" s="340" customFormat="1" ht="15.95" customHeight="1" x14ac:dyDescent="0.2">
      <c r="A190" s="77"/>
      <c r="B190" s="90" t="s">
        <v>400</v>
      </c>
      <c r="C190" s="168" t="s">
        <v>344</v>
      </c>
      <c r="D190" s="64" t="s">
        <v>256</v>
      </c>
      <c r="E190" s="4">
        <v>193</v>
      </c>
      <c r="F190" s="63"/>
      <c r="G190" s="63"/>
      <c r="H190" s="63"/>
      <c r="I190" s="63"/>
      <c r="J190" s="63"/>
      <c r="K190" s="63"/>
      <c r="M190" s="63"/>
      <c r="N190" s="63"/>
      <c r="O190" s="63"/>
      <c r="P190" s="63"/>
      <c r="Q190" s="63"/>
      <c r="R190" s="63"/>
      <c r="S190" s="4">
        <v>193</v>
      </c>
    </row>
    <row r="191" spans="1:19" s="340" customFormat="1" ht="15.95" customHeight="1" x14ac:dyDescent="0.2">
      <c r="A191" s="77"/>
      <c r="B191" s="90" t="s">
        <v>400</v>
      </c>
      <c r="C191" s="168" t="s">
        <v>831</v>
      </c>
      <c r="D191" s="96" t="s">
        <v>247</v>
      </c>
      <c r="E191" s="4">
        <v>201</v>
      </c>
      <c r="F191" s="63"/>
      <c r="G191" s="63"/>
      <c r="H191" s="63"/>
      <c r="I191" s="63"/>
      <c r="J191" s="63"/>
      <c r="K191" s="63"/>
      <c r="M191" s="63"/>
      <c r="N191" s="63"/>
      <c r="O191" s="63"/>
      <c r="P191" s="63"/>
      <c r="Q191" s="63"/>
      <c r="R191" s="63"/>
      <c r="S191" s="4">
        <v>201</v>
      </c>
    </row>
    <row r="192" spans="1:19" s="340" customFormat="1" ht="15.95" customHeight="1" x14ac:dyDescent="0.2">
      <c r="A192" s="77"/>
      <c r="B192" s="90" t="s">
        <v>400</v>
      </c>
      <c r="C192" s="168" t="s">
        <v>923</v>
      </c>
      <c r="D192" s="96" t="s">
        <v>257</v>
      </c>
      <c r="E192" s="4">
        <v>218</v>
      </c>
      <c r="F192" s="63"/>
      <c r="G192" s="63"/>
      <c r="H192" s="63"/>
      <c r="I192" s="63"/>
      <c r="J192" s="63"/>
      <c r="K192" s="63"/>
      <c r="M192" s="63"/>
      <c r="N192" s="63"/>
      <c r="O192" s="63"/>
      <c r="P192" s="63"/>
      <c r="Q192" s="63"/>
      <c r="R192" s="63"/>
      <c r="S192" s="4">
        <v>218</v>
      </c>
    </row>
    <row r="193" spans="1:19" s="340" customFormat="1" ht="15.95" customHeight="1" x14ac:dyDescent="0.2">
      <c r="A193" s="77"/>
      <c r="B193" s="90" t="s">
        <v>400</v>
      </c>
      <c r="C193" s="168" t="s">
        <v>491</v>
      </c>
      <c r="D193" s="64" t="s">
        <v>249</v>
      </c>
      <c r="E193" s="4">
        <v>204</v>
      </c>
      <c r="F193" s="63"/>
      <c r="G193" s="63"/>
      <c r="H193" s="63"/>
      <c r="I193" s="63"/>
      <c r="J193" s="63"/>
      <c r="K193" s="63"/>
      <c r="M193" s="63"/>
      <c r="N193" s="63"/>
      <c r="O193" s="63"/>
      <c r="P193" s="63"/>
      <c r="Q193" s="63"/>
      <c r="R193" s="63"/>
      <c r="S193" s="4">
        <v>204</v>
      </c>
    </row>
    <row r="194" spans="1:19" s="340" customFormat="1" ht="15.95" customHeight="1" x14ac:dyDescent="0.2">
      <c r="A194" s="77"/>
      <c r="B194" s="90" t="s">
        <v>400</v>
      </c>
      <c r="C194" s="168" t="s">
        <v>832</v>
      </c>
      <c r="D194" s="64" t="s">
        <v>258</v>
      </c>
      <c r="E194" s="4">
        <v>207</v>
      </c>
      <c r="F194" s="63"/>
      <c r="G194" s="63"/>
      <c r="H194" s="63"/>
      <c r="I194" s="63"/>
      <c r="J194" s="63"/>
      <c r="K194" s="63"/>
      <c r="M194" s="63"/>
      <c r="N194" s="63"/>
      <c r="O194" s="63"/>
      <c r="P194" s="63"/>
      <c r="Q194" s="63"/>
      <c r="R194" s="63"/>
      <c r="S194" s="4">
        <v>207</v>
      </c>
    </row>
    <row r="195" spans="1:19" s="340" customFormat="1" ht="15.95" customHeight="1" x14ac:dyDescent="0.2">
      <c r="A195" s="77"/>
      <c r="B195" s="90" t="s">
        <v>400</v>
      </c>
      <c r="C195" s="168" t="s">
        <v>833</v>
      </c>
      <c r="D195" s="96" t="s">
        <v>250</v>
      </c>
      <c r="E195" s="4">
        <v>211</v>
      </c>
      <c r="F195" s="63"/>
      <c r="G195" s="63"/>
      <c r="H195" s="63"/>
      <c r="I195" s="63"/>
      <c r="J195" s="63"/>
      <c r="K195" s="63"/>
      <c r="M195" s="63"/>
      <c r="N195" s="63"/>
      <c r="O195" s="63"/>
      <c r="P195" s="63"/>
      <c r="Q195" s="63"/>
      <c r="R195" s="63"/>
      <c r="S195" s="4">
        <v>211</v>
      </c>
    </row>
    <row r="196" spans="1:19" ht="35.1" customHeight="1" thickBot="1" x14ac:dyDescent="0.25">
      <c r="A196" s="77"/>
      <c r="B196" s="118" t="s">
        <v>408</v>
      </c>
      <c r="C196" s="119"/>
      <c r="D196" s="117" t="s">
        <v>1061</v>
      </c>
      <c r="E196" s="4"/>
      <c r="F196" s="315">
        <f t="shared" ref="F196:K196" si="20">SUM(F197:F229)</f>
        <v>0</v>
      </c>
      <c r="G196" s="315">
        <f t="shared" si="20"/>
        <v>0</v>
      </c>
      <c r="H196" s="315">
        <f t="shared" si="20"/>
        <v>0</v>
      </c>
      <c r="I196" s="315">
        <f t="shared" si="20"/>
        <v>0</v>
      </c>
      <c r="J196" s="315">
        <f t="shared" si="20"/>
        <v>0</v>
      </c>
      <c r="K196" s="315">
        <f t="shared" si="20"/>
        <v>0</v>
      </c>
      <c r="M196" s="315">
        <f t="shared" ref="M196:R196" si="21">SUM(M197:M229)</f>
        <v>0</v>
      </c>
      <c r="N196" s="315">
        <f t="shared" si="21"/>
        <v>0</v>
      </c>
      <c r="O196" s="315">
        <f t="shared" si="21"/>
        <v>0</v>
      </c>
      <c r="P196" s="315">
        <f t="shared" si="21"/>
        <v>0</v>
      </c>
      <c r="Q196" s="315">
        <f t="shared" si="21"/>
        <v>0</v>
      </c>
      <c r="R196" s="315">
        <f t="shared" si="21"/>
        <v>0</v>
      </c>
      <c r="S196" s="4"/>
    </row>
    <row r="197" spans="1:19" ht="15.95" customHeight="1" thickTop="1" x14ac:dyDescent="0.2">
      <c r="A197" s="77"/>
      <c r="B197" s="90" t="s">
        <v>408</v>
      </c>
      <c r="C197" s="102" t="s">
        <v>496</v>
      </c>
      <c r="D197" s="64" t="s">
        <v>259</v>
      </c>
      <c r="E197" s="4">
        <v>171</v>
      </c>
      <c r="F197" s="9"/>
      <c r="G197" s="9"/>
      <c r="H197" s="9"/>
      <c r="I197" s="9"/>
      <c r="J197" s="9"/>
      <c r="K197" s="9"/>
      <c r="M197" s="9"/>
      <c r="N197" s="9"/>
      <c r="O197" s="9"/>
      <c r="P197" s="9"/>
      <c r="Q197" s="9"/>
      <c r="R197" s="9"/>
      <c r="S197" s="4">
        <v>171</v>
      </c>
    </row>
    <row r="198" spans="1:19" s="340" customFormat="1" ht="15.95" customHeight="1" x14ac:dyDescent="0.2">
      <c r="A198" s="77"/>
      <c r="B198" s="90" t="s">
        <v>408</v>
      </c>
      <c r="C198" s="102" t="s">
        <v>497</v>
      </c>
      <c r="D198" s="64" t="s">
        <v>260</v>
      </c>
      <c r="E198" s="4">
        <v>173</v>
      </c>
      <c r="F198" s="9"/>
      <c r="G198" s="9"/>
      <c r="H198" s="9"/>
      <c r="I198" s="9"/>
      <c r="J198" s="9"/>
      <c r="K198" s="9"/>
      <c r="M198" s="9"/>
      <c r="N198" s="9"/>
      <c r="O198" s="9"/>
      <c r="P198" s="9"/>
      <c r="Q198" s="9"/>
      <c r="R198" s="9"/>
      <c r="S198" s="4">
        <v>173</v>
      </c>
    </row>
    <row r="199" spans="1:19" s="340" customFormat="1" ht="15.95" customHeight="1" x14ac:dyDescent="0.2">
      <c r="A199" s="77"/>
      <c r="B199" s="90" t="s">
        <v>408</v>
      </c>
      <c r="C199" s="102" t="s">
        <v>498</v>
      </c>
      <c r="D199" s="64" t="s">
        <v>261</v>
      </c>
      <c r="E199" s="4">
        <v>174</v>
      </c>
      <c r="F199" s="9"/>
      <c r="G199" s="9"/>
      <c r="H199" s="9"/>
      <c r="I199" s="9"/>
      <c r="J199" s="9"/>
      <c r="K199" s="9"/>
      <c r="M199" s="9"/>
      <c r="N199" s="9"/>
      <c r="O199" s="9"/>
      <c r="P199" s="9"/>
      <c r="Q199" s="9"/>
      <c r="R199" s="9"/>
      <c r="S199" s="4">
        <v>174</v>
      </c>
    </row>
    <row r="200" spans="1:19" s="340" customFormat="1" ht="15.95" customHeight="1" x14ac:dyDescent="0.2">
      <c r="A200" s="77"/>
      <c r="B200" s="90" t="s">
        <v>408</v>
      </c>
      <c r="C200" s="102" t="s">
        <v>925</v>
      </c>
      <c r="D200" s="64" t="s">
        <v>262</v>
      </c>
      <c r="E200" s="4">
        <v>176</v>
      </c>
      <c r="F200" s="9"/>
      <c r="G200" s="9"/>
      <c r="H200" s="9"/>
      <c r="I200" s="9"/>
      <c r="J200" s="9"/>
      <c r="K200" s="9"/>
      <c r="M200" s="9"/>
      <c r="N200" s="9"/>
      <c r="O200" s="9"/>
      <c r="P200" s="9"/>
      <c r="Q200" s="9"/>
      <c r="R200" s="9"/>
      <c r="S200" s="4">
        <v>176</v>
      </c>
    </row>
    <row r="201" spans="1:19" s="340" customFormat="1" ht="15.95" customHeight="1" x14ac:dyDescent="0.2">
      <c r="A201" s="77"/>
      <c r="B201" s="90" t="s">
        <v>408</v>
      </c>
      <c r="C201" s="102" t="s">
        <v>99</v>
      </c>
      <c r="D201" s="64" t="s">
        <v>100</v>
      </c>
      <c r="E201" s="4">
        <v>177</v>
      </c>
      <c r="F201" s="9"/>
      <c r="G201" s="9"/>
      <c r="H201" s="9"/>
      <c r="I201" s="9"/>
      <c r="J201" s="9"/>
      <c r="K201" s="9"/>
      <c r="M201" s="9"/>
      <c r="N201" s="9"/>
      <c r="O201" s="9"/>
      <c r="P201" s="9"/>
      <c r="Q201" s="9"/>
      <c r="R201" s="9"/>
      <c r="S201" s="4">
        <v>177</v>
      </c>
    </row>
    <row r="202" spans="1:19" s="340" customFormat="1" ht="15.95" customHeight="1" x14ac:dyDescent="0.2">
      <c r="A202" s="77"/>
      <c r="B202" s="90" t="s">
        <v>408</v>
      </c>
      <c r="C202" s="102" t="s">
        <v>926</v>
      </c>
      <c r="D202" s="64" t="s">
        <v>101</v>
      </c>
      <c r="E202" s="4">
        <v>178</v>
      </c>
      <c r="F202" s="9"/>
      <c r="G202" s="9"/>
      <c r="H202" s="9"/>
      <c r="I202" s="9"/>
      <c r="J202" s="9"/>
      <c r="K202" s="9"/>
      <c r="M202" s="9"/>
      <c r="N202" s="9"/>
      <c r="O202" s="9"/>
      <c r="P202" s="9"/>
      <c r="Q202" s="9"/>
      <c r="R202" s="9"/>
      <c r="S202" s="4">
        <v>178</v>
      </c>
    </row>
    <row r="203" spans="1:19" s="340" customFormat="1" ht="15.95" customHeight="1" x14ac:dyDescent="0.2">
      <c r="A203" s="77"/>
      <c r="B203" s="90" t="s">
        <v>408</v>
      </c>
      <c r="C203" s="102" t="s">
        <v>367</v>
      </c>
      <c r="D203" s="96" t="s">
        <v>102</v>
      </c>
      <c r="E203" s="4">
        <v>179</v>
      </c>
      <c r="F203" s="9"/>
      <c r="G203" s="9"/>
      <c r="H203" s="9"/>
      <c r="I203" s="9"/>
      <c r="J203" s="9"/>
      <c r="K203" s="9"/>
      <c r="M203" s="9"/>
      <c r="N203" s="9"/>
      <c r="O203" s="9"/>
      <c r="P203" s="9"/>
      <c r="Q203" s="9"/>
      <c r="R203" s="9"/>
      <c r="S203" s="4">
        <v>179</v>
      </c>
    </row>
    <row r="204" spans="1:19" s="340" customFormat="1" ht="15.95" customHeight="1" x14ac:dyDescent="0.2">
      <c r="A204" s="77"/>
      <c r="B204" s="90" t="s">
        <v>408</v>
      </c>
      <c r="C204" s="102" t="s">
        <v>103</v>
      </c>
      <c r="D204" s="64" t="s">
        <v>104</v>
      </c>
      <c r="E204" s="4">
        <v>180</v>
      </c>
      <c r="F204" s="9"/>
      <c r="G204" s="9"/>
      <c r="H204" s="9"/>
      <c r="I204" s="9"/>
      <c r="J204" s="9"/>
      <c r="K204" s="9"/>
      <c r="M204" s="9"/>
      <c r="N204" s="9"/>
      <c r="O204" s="9"/>
      <c r="P204" s="9"/>
      <c r="Q204" s="9"/>
      <c r="R204" s="9"/>
      <c r="S204" s="4">
        <v>180</v>
      </c>
    </row>
    <row r="205" spans="1:19" s="442" customFormat="1" ht="15.95" customHeight="1" x14ac:dyDescent="0.2">
      <c r="A205" s="77"/>
      <c r="B205" s="90" t="s">
        <v>408</v>
      </c>
      <c r="C205" s="168" t="s">
        <v>924</v>
      </c>
      <c r="D205" s="64" t="s">
        <v>98</v>
      </c>
      <c r="E205" s="4">
        <v>182</v>
      </c>
      <c r="F205" s="9"/>
      <c r="G205" s="9"/>
      <c r="H205" s="9"/>
      <c r="I205" s="9"/>
      <c r="J205" s="9"/>
      <c r="K205" s="9"/>
      <c r="M205" s="9"/>
      <c r="N205" s="9"/>
      <c r="O205" s="9"/>
      <c r="P205" s="9"/>
      <c r="Q205" s="9"/>
      <c r="R205" s="9"/>
      <c r="S205" s="4">
        <v>182</v>
      </c>
    </row>
    <row r="206" spans="1:19" s="340" customFormat="1" ht="15.95" customHeight="1" x14ac:dyDescent="0.2">
      <c r="A206" s="77"/>
      <c r="B206" s="90" t="s">
        <v>408</v>
      </c>
      <c r="C206" s="102" t="s">
        <v>105</v>
      </c>
      <c r="D206" s="64" t="s">
        <v>106</v>
      </c>
      <c r="E206" s="4">
        <v>184</v>
      </c>
      <c r="F206" s="9"/>
      <c r="G206" s="9"/>
      <c r="H206" s="9"/>
      <c r="I206" s="9"/>
      <c r="J206" s="9"/>
      <c r="K206" s="9"/>
      <c r="M206" s="9"/>
      <c r="N206" s="9"/>
      <c r="O206" s="9"/>
      <c r="P206" s="9"/>
      <c r="Q206" s="9"/>
      <c r="R206" s="9"/>
      <c r="S206" s="4">
        <v>184</v>
      </c>
    </row>
    <row r="207" spans="1:19" s="340" customFormat="1" ht="15.95" customHeight="1" x14ac:dyDescent="0.2">
      <c r="A207" s="77"/>
      <c r="B207" s="90" t="s">
        <v>408</v>
      </c>
      <c r="C207" s="102" t="s">
        <v>499</v>
      </c>
      <c r="D207" s="64" t="s">
        <v>263</v>
      </c>
      <c r="E207" s="4">
        <v>187</v>
      </c>
      <c r="F207" s="9"/>
      <c r="G207" s="9"/>
      <c r="H207" s="9"/>
      <c r="I207" s="9"/>
      <c r="J207" s="9"/>
      <c r="K207" s="9"/>
      <c r="M207" s="9"/>
      <c r="N207" s="9"/>
      <c r="O207" s="9"/>
      <c r="P207" s="9"/>
      <c r="Q207" s="9"/>
      <c r="R207" s="9"/>
      <c r="S207" s="4">
        <v>187</v>
      </c>
    </row>
    <row r="208" spans="1:19" s="340" customFormat="1" ht="15.95" customHeight="1" x14ac:dyDescent="0.2">
      <c r="A208" s="77"/>
      <c r="B208" s="90" t="s">
        <v>408</v>
      </c>
      <c r="C208" s="102" t="s">
        <v>500</v>
      </c>
      <c r="D208" s="64" t="s">
        <v>264</v>
      </c>
      <c r="E208" s="4">
        <v>213</v>
      </c>
      <c r="F208" s="9"/>
      <c r="G208" s="9"/>
      <c r="H208" s="9"/>
      <c r="I208" s="9"/>
      <c r="J208" s="9"/>
      <c r="K208" s="9"/>
      <c r="M208" s="9"/>
      <c r="N208" s="9"/>
      <c r="O208" s="9"/>
      <c r="P208" s="9"/>
      <c r="Q208" s="9"/>
      <c r="R208" s="9"/>
      <c r="S208" s="4">
        <v>213</v>
      </c>
    </row>
    <row r="209" spans="1:19" s="340" customFormat="1" ht="15.95" customHeight="1" x14ac:dyDescent="0.2">
      <c r="A209" s="77"/>
      <c r="B209" s="90" t="s">
        <v>408</v>
      </c>
      <c r="C209" s="102" t="s">
        <v>932</v>
      </c>
      <c r="D209" s="64" t="s">
        <v>266</v>
      </c>
      <c r="E209" s="4">
        <v>214</v>
      </c>
      <c r="F209" s="9"/>
      <c r="G209" s="9"/>
      <c r="H209" s="9"/>
      <c r="I209" s="9"/>
      <c r="J209" s="9"/>
      <c r="K209" s="9"/>
      <c r="M209" s="9"/>
      <c r="N209" s="9"/>
      <c r="O209" s="9"/>
      <c r="P209" s="9"/>
      <c r="Q209" s="9"/>
      <c r="R209" s="9"/>
      <c r="S209" s="4">
        <v>214</v>
      </c>
    </row>
    <row r="210" spans="1:19" s="340" customFormat="1" ht="15.95" customHeight="1" x14ac:dyDescent="0.2">
      <c r="A210" s="77"/>
      <c r="B210" s="90" t="s">
        <v>408</v>
      </c>
      <c r="C210" s="102" t="s">
        <v>501</v>
      </c>
      <c r="D210" s="64" t="s">
        <v>265</v>
      </c>
      <c r="E210" s="4">
        <v>190</v>
      </c>
      <c r="F210" s="9"/>
      <c r="G210" s="9"/>
      <c r="H210" s="9"/>
      <c r="I210" s="9"/>
      <c r="J210" s="9"/>
      <c r="K210" s="9"/>
      <c r="M210" s="9"/>
      <c r="N210" s="9"/>
      <c r="O210" s="9"/>
      <c r="P210" s="9"/>
      <c r="Q210" s="9"/>
      <c r="R210" s="9"/>
      <c r="S210" s="4">
        <v>190</v>
      </c>
    </row>
    <row r="211" spans="1:19" s="340" customFormat="1" ht="15.95" customHeight="1" x14ac:dyDescent="0.2">
      <c r="A211" s="77"/>
      <c r="B211" s="90" t="s">
        <v>408</v>
      </c>
      <c r="C211" s="102" t="s">
        <v>927</v>
      </c>
      <c r="D211" s="64" t="s">
        <v>107</v>
      </c>
      <c r="E211" s="4">
        <v>191</v>
      </c>
      <c r="F211" s="9"/>
      <c r="G211" s="9"/>
      <c r="H211" s="9"/>
      <c r="I211" s="9"/>
      <c r="J211" s="9"/>
      <c r="K211" s="9"/>
      <c r="M211" s="9"/>
      <c r="N211" s="9"/>
      <c r="O211" s="9"/>
      <c r="P211" s="9"/>
      <c r="Q211" s="9"/>
      <c r="R211" s="9"/>
      <c r="S211" s="4">
        <v>191</v>
      </c>
    </row>
    <row r="212" spans="1:19" s="340" customFormat="1" ht="15.95" customHeight="1" x14ac:dyDescent="0.2">
      <c r="A212" s="77"/>
      <c r="B212" s="90" t="s">
        <v>408</v>
      </c>
      <c r="C212" s="102" t="s">
        <v>502</v>
      </c>
      <c r="D212" s="64" t="s">
        <v>267</v>
      </c>
      <c r="E212" s="4">
        <v>192</v>
      </c>
      <c r="F212" s="9"/>
      <c r="G212" s="9"/>
      <c r="H212" s="9"/>
      <c r="I212" s="9"/>
      <c r="J212" s="9"/>
      <c r="K212" s="9"/>
      <c r="M212" s="9"/>
      <c r="N212" s="9"/>
      <c r="O212" s="9"/>
      <c r="P212" s="9"/>
      <c r="Q212" s="9"/>
      <c r="R212" s="9"/>
      <c r="S212" s="4">
        <v>192</v>
      </c>
    </row>
    <row r="213" spans="1:19" s="340" customFormat="1" ht="15.95" customHeight="1" x14ac:dyDescent="0.2">
      <c r="A213" s="77"/>
      <c r="B213" s="90" t="s">
        <v>408</v>
      </c>
      <c r="C213" s="102" t="s">
        <v>503</v>
      </c>
      <c r="D213" s="64" t="s">
        <v>268</v>
      </c>
      <c r="E213" s="4">
        <v>194</v>
      </c>
      <c r="F213" s="9"/>
      <c r="G213" s="9"/>
      <c r="H213" s="9"/>
      <c r="I213" s="9"/>
      <c r="J213" s="9"/>
      <c r="K213" s="9"/>
      <c r="M213" s="9"/>
      <c r="N213" s="9"/>
      <c r="O213" s="9"/>
      <c r="P213" s="9"/>
      <c r="Q213" s="9"/>
      <c r="R213" s="9"/>
      <c r="S213" s="4">
        <v>194</v>
      </c>
    </row>
    <row r="214" spans="1:19" s="340" customFormat="1" ht="15.95" customHeight="1" x14ac:dyDescent="0.2">
      <c r="A214" s="77"/>
      <c r="B214" s="90" t="s">
        <v>408</v>
      </c>
      <c r="C214" s="102" t="s">
        <v>368</v>
      </c>
      <c r="D214" s="96" t="s">
        <v>108</v>
      </c>
      <c r="E214" s="4">
        <v>195</v>
      </c>
      <c r="F214" s="9"/>
      <c r="G214" s="9"/>
      <c r="H214" s="9"/>
      <c r="I214" s="9"/>
      <c r="J214" s="9"/>
      <c r="K214" s="9"/>
      <c r="M214" s="9"/>
      <c r="N214" s="9"/>
      <c r="O214" s="9"/>
      <c r="P214" s="9"/>
      <c r="Q214" s="9"/>
      <c r="R214" s="9"/>
      <c r="S214" s="4">
        <v>195</v>
      </c>
    </row>
    <row r="215" spans="1:19" s="340" customFormat="1" ht="15.95" customHeight="1" x14ac:dyDescent="0.2">
      <c r="A215" s="77"/>
      <c r="B215" s="90" t="s">
        <v>408</v>
      </c>
      <c r="C215" s="102" t="s">
        <v>347</v>
      </c>
      <c r="D215" s="64" t="s">
        <v>269</v>
      </c>
      <c r="E215" s="4">
        <v>196</v>
      </c>
      <c r="F215" s="9"/>
      <c r="G215" s="9"/>
      <c r="H215" s="9"/>
      <c r="I215" s="9"/>
      <c r="J215" s="9"/>
      <c r="K215" s="9"/>
      <c r="M215" s="9"/>
      <c r="N215" s="9"/>
      <c r="O215" s="9"/>
      <c r="P215" s="9"/>
      <c r="Q215" s="9"/>
      <c r="R215" s="9"/>
      <c r="S215" s="4">
        <v>196</v>
      </c>
    </row>
    <row r="216" spans="1:19" s="340" customFormat="1" ht="15.95" customHeight="1" x14ac:dyDescent="0.2">
      <c r="A216" s="77"/>
      <c r="B216" s="90" t="s">
        <v>408</v>
      </c>
      <c r="C216" s="102" t="s">
        <v>504</v>
      </c>
      <c r="D216" s="64" t="s">
        <v>270</v>
      </c>
      <c r="E216" s="4">
        <v>197</v>
      </c>
      <c r="F216" s="9"/>
      <c r="G216" s="9"/>
      <c r="H216" s="9"/>
      <c r="I216" s="9"/>
      <c r="J216" s="9"/>
      <c r="K216" s="9"/>
      <c r="M216" s="9"/>
      <c r="N216" s="9"/>
      <c r="O216" s="9"/>
      <c r="P216" s="9"/>
      <c r="Q216" s="9"/>
      <c r="R216" s="9"/>
      <c r="S216" s="4">
        <v>197</v>
      </c>
    </row>
    <row r="217" spans="1:19" s="340" customFormat="1" ht="15.95" customHeight="1" x14ac:dyDescent="0.2">
      <c r="A217" s="77"/>
      <c r="B217" s="90" t="s">
        <v>408</v>
      </c>
      <c r="C217" s="102" t="s">
        <v>505</v>
      </c>
      <c r="D217" s="64" t="s">
        <v>271</v>
      </c>
      <c r="E217" s="4">
        <v>198</v>
      </c>
      <c r="F217" s="9"/>
      <c r="G217" s="9"/>
      <c r="H217" s="9"/>
      <c r="I217" s="9"/>
      <c r="J217" s="9"/>
      <c r="K217" s="9"/>
      <c r="M217" s="9"/>
      <c r="N217" s="9"/>
      <c r="O217" s="9"/>
      <c r="P217" s="9"/>
      <c r="Q217" s="9"/>
      <c r="R217" s="9"/>
      <c r="S217" s="4">
        <v>198</v>
      </c>
    </row>
    <row r="218" spans="1:19" s="340" customFormat="1" ht="15.95" customHeight="1" x14ac:dyDescent="0.2">
      <c r="A218" s="77"/>
      <c r="B218" s="90" t="s">
        <v>408</v>
      </c>
      <c r="C218" s="102" t="s">
        <v>506</v>
      </c>
      <c r="D218" s="64" t="s">
        <v>272</v>
      </c>
      <c r="E218" s="4">
        <v>199</v>
      </c>
      <c r="F218" s="9"/>
      <c r="G218" s="9"/>
      <c r="H218" s="9"/>
      <c r="I218" s="9"/>
      <c r="J218" s="9"/>
      <c r="K218" s="9"/>
      <c r="M218" s="9"/>
      <c r="N218" s="9"/>
      <c r="O218" s="9"/>
      <c r="P218" s="9"/>
      <c r="Q218" s="9"/>
      <c r="R218" s="9"/>
      <c r="S218" s="4">
        <v>199</v>
      </c>
    </row>
    <row r="219" spans="1:19" s="340" customFormat="1" ht="15.95" customHeight="1" x14ac:dyDescent="0.2">
      <c r="A219" s="77"/>
      <c r="B219" s="90" t="s">
        <v>408</v>
      </c>
      <c r="C219" s="102" t="s">
        <v>507</v>
      </c>
      <c r="D219" s="64" t="s">
        <v>273</v>
      </c>
      <c r="E219" s="4">
        <v>202</v>
      </c>
      <c r="F219" s="9"/>
      <c r="G219" s="9"/>
      <c r="H219" s="9"/>
      <c r="I219" s="9"/>
      <c r="J219" s="9"/>
      <c r="K219" s="9"/>
      <c r="M219" s="9"/>
      <c r="N219" s="9"/>
      <c r="O219" s="9"/>
      <c r="P219" s="9"/>
      <c r="Q219" s="9"/>
      <c r="R219" s="9"/>
      <c r="S219" s="4">
        <v>202</v>
      </c>
    </row>
    <row r="220" spans="1:19" ht="15.95" customHeight="1" x14ac:dyDescent="0.2">
      <c r="A220" s="77"/>
      <c r="B220" s="90" t="s">
        <v>408</v>
      </c>
      <c r="C220" s="99" t="s">
        <v>109</v>
      </c>
      <c r="D220" s="64" t="s">
        <v>110</v>
      </c>
      <c r="E220" s="4">
        <v>203</v>
      </c>
      <c r="F220" s="9"/>
      <c r="G220" s="9"/>
      <c r="H220" s="9"/>
      <c r="I220" s="9"/>
      <c r="J220" s="9"/>
      <c r="K220" s="9"/>
      <c r="M220" s="9"/>
      <c r="N220" s="9"/>
      <c r="O220" s="9"/>
      <c r="P220" s="9"/>
      <c r="Q220" s="9"/>
      <c r="R220" s="9"/>
      <c r="S220" s="4">
        <v>203</v>
      </c>
    </row>
    <row r="221" spans="1:19" ht="15.95" customHeight="1" x14ac:dyDescent="0.2">
      <c r="A221" s="77"/>
      <c r="B221" s="90" t="s">
        <v>408</v>
      </c>
      <c r="C221" s="99" t="s">
        <v>111</v>
      </c>
      <c r="D221" s="64" t="s">
        <v>112</v>
      </c>
      <c r="E221" s="4">
        <v>205</v>
      </c>
      <c r="F221" s="9"/>
      <c r="G221" s="9"/>
      <c r="H221" s="9"/>
      <c r="I221" s="9"/>
      <c r="J221" s="9"/>
      <c r="K221" s="9"/>
      <c r="M221" s="9"/>
      <c r="N221" s="9"/>
      <c r="O221" s="9"/>
      <c r="P221" s="9"/>
      <c r="Q221" s="9"/>
      <c r="R221" s="9"/>
      <c r="S221" s="4">
        <v>205</v>
      </c>
    </row>
    <row r="222" spans="1:19" ht="15.95" customHeight="1" x14ac:dyDescent="0.2">
      <c r="A222" s="77"/>
      <c r="B222" s="90" t="s">
        <v>408</v>
      </c>
      <c r="C222" s="99" t="s">
        <v>508</v>
      </c>
      <c r="D222" s="64" t="s">
        <v>274</v>
      </c>
      <c r="E222" s="4">
        <v>206</v>
      </c>
      <c r="F222" s="63"/>
      <c r="G222" s="63"/>
      <c r="H222" s="63"/>
      <c r="I222" s="63"/>
      <c r="J222" s="63"/>
      <c r="K222" s="63"/>
      <c r="M222" s="63"/>
      <c r="N222" s="63"/>
      <c r="O222" s="63"/>
      <c r="P222" s="63"/>
      <c r="Q222" s="63"/>
      <c r="R222" s="63"/>
      <c r="S222" s="4">
        <v>206</v>
      </c>
    </row>
    <row r="223" spans="1:19" ht="15.95" customHeight="1" x14ac:dyDescent="0.2">
      <c r="A223" s="77"/>
      <c r="B223" s="90" t="s">
        <v>408</v>
      </c>
      <c r="C223" s="99" t="s">
        <v>509</v>
      </c>
      <c r="D223" s="64" t="s">
        <v>275</v>
      </c>
      <c r="E223" s="4">
        <v>215</v>
      </c>
      <c r="F223" s="63"/>
      <c r="G223" s="63"/>
      <c r="H223" s="63"/>
      <c r="I223" s="63"/>
      <c r="J223" s="63"/>
      <c r="K223" s="63"/>
      <c r="M223" s="63"/>
      <c r="N223" s="63"/>
      <c r="O223" s="63"/>
      <c r="P223" s="63"/>
      <c r="Q223" s="63"/>
      <c r="R223" s="63"/>
      <c r="S223" s="4">
        <v>215</v>
      </c>
    </row>
    <row r="224" spans="1:19" ht="15.95" customHeight="1" x14ac:dyDescent="0.2">
      <c r="A224" s="77"/>
      <c r="B224" s="90" t="s">
        <v>408</v>
      </c>
      <c r="C224" s="99" t="s">
        <v>394</v>
      </c>
      <c r="D224" s="96" t="s">
        <v>113</v>
      </c>
      <c r="E224" s="4">
        <v>208</v>
      </c>
      <c r="F224" s="9"/>
      <c r="G224" s="9"/>
      <c r="H224" s="9"/>
      <c r="I224" s="9"/>
      <c r="J224" s="9"/>
      <c r="K224" s="9"/>
      <c r="M224" s="9"/>
      <c r="N224" s="9"/>
      <c r="O224" s="9"/>
      <c r="P224" s="9"/>
      <c r="Q224" s="9"/>
      <c r="R224" s="9"/>
      <c r="S224" s="4">
        <v>208</v>
      </c>
    </row>
    <row r="225" spans="1:19" ht="15.95" customHeight="1" x14ac:dyDescent="0.2">
      <c r="A225" s="77"/>
      <c r="B225" s="90" t="s">
        <v>408</v>
      </c>
      <c r="C225" s="99" t="s">
        <v>114</v>
      </c>
      <c r="D225" s="64" t="s">
        <v>115</v>
      </c>
      <c r="E225" s="4">
        <v>209</v>
      </c>
      <c r="F225" s="9"/>
      <c r="G225" s="9"/>
      <c r="H225" s="9"/>
      <c r="I225" s="9"/>
      <c r="J225" s="9"/>
      <c r="K225" s="9"/>
      <c r="M225" s="9"/>
      <c r="N225" s="9"/>
      <c r="O225" s="9"/>
      <c r="P225" s="9"/>
      <c r="Q225" s="9"/>
      <c r="R225" s="9"/>
      <c r="S225" s="4">
        <v>209</v>
      </c>
    </row>
    <row r="226" spans="1:19" ht="15.95" customHeight="1" x14ac:dyDescent="0.2">
      <c r="A226" s="77"/>
      <c r="B226" s="90" t="s">
        <v>408</v>
      </c>
      <c r="C226" s="99" t="s">
        <v>843</v>
      </c>
      <c r="D226" s="96" t="s">
        <v>276</v>
      </c>
      <c r="E226" s="4">
        <v>231</v>
      </c>
      <c r="F226" s="63"/>
      <c r="G226" s="63"/>
      <c r="H226" s="63"/>
      <c r="I226" s="63"/>
      <c r="J226" s="63"/>
      <c r="K226" s="63"/>
      <c r="M226" s="63"/>
      <c r="N226" s="63"/>
      <c r="O226" s="63"/>
      <c r="P226" s="63"/>
      <c r="Q226" s="63"/>
      <c r="R226" s="63"/>
      <c r="S226" s="4">
        <v>231</v>
      </c>
    </row>
    <row r="227" spans="1:19" ht="15.95" customHeight="1" x14ac:dyDescent="0.2">
      <c r="A227" s="77"/>
      <c r="B227" s="90" t="s">
        <v>408</v>
      </c>
      <c r="C227" s="99" t="s">
        <v>510</v>
      </c>
      <c r="D227" s="64" t="s">
        <v>277</v>
      </c>
      <c r="E227" s="4">
        <v>216</v>
      </c>
      <c r="F227" s="9"/>
      <c r="G227" s="9"/>
      <c r="H227" s="9"/>
      <c r="I227" s="9"/>
      <c r="J227" s="9"/>
      <c r="K227" s="9"/>
      <c r="M227" s="9"/>
      <c r="N227" s="9"/>
      <c r="O227" s="9"/>
      <c r="P227" s="9"/>
      <c r="Q227" s="9"/>
      <c r="R227" s="9"/>
      <c r="S227" s="4">
        <v>216</v>
      </c>
    </row>
    <row r="228" spans="1:19" ht="15.95" customHeight="1" x14ac:dyDescent="0.2">
      <c r="A228" s="77"/>
      <c r="B228" s="90" t="s">
        <v>408</v>
      </c>
      <c r="C228" s="99" t="s">
        <v>511</v>
      </c>
      <c r="D228" s="64" t="s">
        <v>278</v>
      </c>
      <c r="E228" s="4">
        <v>217</v>
      </c>
      <c r="F228" s="9"/>
      <c r="G228" s="9"/>
      <c r="H228" s="9"/>
      <c r="I228" s="9"/>
      <c r="J228" s="9"/>
      <c r="K228" s="9"/>
      <c r="M228" s="9"/>
      <c r="N228" s="9"/>
      <c r="O228" s="9"/>
      <c r="P228" s="9"/>
      <c r="Q228" s="9"/>
      <c r="R228" s="9"/>
      <c r="S228" s="4">
        <v>217</v>
      </c>
    </row>
    <row r="229" spans="1:19" ht="15.95" customHeight="1" x14ac:dyDescent="0.2">
      <c r="A229" s="77"/>
      <c r="B229" s="90" t="s">
        <v>408</v>
      </c>
      <c r="C229" s="99" t="s">
        <v>512</v>
      </c>
      <c r="D229" s="64" t="s">
        <v>279</v>
      </c>
      <c r="E229" s="4">
        <v>212</v>
      </c>
      <c r="F229" s="63"/>
      <c r="G229" s="63"/>
      <c r="H229" s="63"/>
      <c r="I229" s="63"/>
      <c r="J229" s="63"/>
      <c r="K229" s="63"/>
      <c r="M229" s="63"/>
      <c r="N229" s="63"/>
      <c r="O229" s="63"/>
      <c r="P229" s="63"/>
      <c r="Q229" s="63"/>
      <c r="R229" s="63"/>
      <c r="S229" s="4">
        <v>212</v>
      </c>
    </row>
    <row r="230" spans="1:19" ht="35.1" customHeight="1" thickBot="1" x14ac:dyDescent="0.25">
      <c r="A230" s="77"/>
      <c r="B230" s="113" t="s">
        <v>1023</v>
      </c>
      <c r="C230" s="114"/>
      <c r="D230" s="109" t="s">
        <v>1022</v>
      </c>
      <c r="E230" s="8"/>
      <c r="F230" s="315">
        <f t="shared" ref="F230:K230" si="22">SUM(F231:F263)</f>
        <v>0</v>
      </c>
      <c r="G230" s="315">
        <f t="shared" si="22"/>
        <v>0</v>
      </c>
      <c r="H230" s="315">
        <f t="shared" si="22"/>
        <v>0</v>
      </c>
      <c r="I230" s="315">
        <f t="shared" si="22"/>
        <v>0</v>
      </c>
      <c r="J230" s="315">
        <f t="shared" si="22"/>
        <v>0</v>
      </c>
      <c r="K230" s="315">
        <f t="shared" si="22"/>
        <v>0</v>
      </c>
      <c r="M230" s="315">
        <f t="shared" ref="M230:R230" si="23">SUM(M231:M263)</f>
        <v>0</v>
      </c>
      <c r="N230" s="315">
        <f t="shared" si="23"/>
        <v>0</v>
      </c>
      <c r="O230" s="315">
        <f t="shared" si="23"/>
        <v>0</v>
      </c>
      <c r="P230" s="315">
        <f t="shared" si="23"/>
        <v>0</v>
      </c>
      <c r="Q230" s="315">
        <f t="shared" si="23"/>
        <v>0</v>
      </c>
      <c r="R230" s="315">
        <f t="shared" si="23"/>
        <v>0</v>
      </c>
      <c r="S230" s="8"/>
    </row>
    <row r="231" spans="1:19" ht="15.95" customHeight="1" thickTop="1" x14ac:dyDescent="0.2">
      <c r="A231" s="77"/>
      <c r="B231" s="90" t="s">
        <v>1023</v>
      </c>
      <c r="C231" s="102" t="s">
        <v>282</v>
      </c>
      <c r="D231" s="64" t="s">
        <v>283</v>
      </c>
      <c r="E231" s="4">
        <v>237</v>
      </c>
      <c r="F231" s="9"/>
      <c r="G231" s="9"/>
      <c r="H231" s="9"/>
      <c r="I231" s="9"/>
      <c r="J231" s="9"/>
      <c r="K231" s="9"/>
      <c r="M231" s="9"/>
      <c r="N231" s="9"/>
      <c r="O231" s="9"/>
      <c r="P231" s="9"/>
      <c r="Q231" s="9"/>
      <c r="R231" s="9"/>
      <c r="S231" s="4">
        <v>237</v>
      </c>
    </row>
    <row r="232" spans="1:19" s="340" customFormat="1" ht="15.95" customHeight="1" x14ac:dyDescent="0.2">
      <c r="A232" s="77"/>
      <c r="B232" s="90" t="s">
        <v>528</v>
      </c>
      <c r="C232" s="99" t="s">
        <v>314</v>
      </c>
      <c r="D232" s="64" t="s">
        <v>315</v>
      </c>
      <c r="E232" s="4">
        <v>238</v>
      </c>
      <c r="F232" s="9"/>
      <c r="G232" s="9"/>
      <c r="H232" s="9"/>
      <c r="I232" s="9"/>
      <c r="J232" s="9"/>
      <c r="K232" s="9"/>
      <c r="M232" s="9"/>
      <c r="N232" s="9"/>
      <c r="O232" s="9"/>
      <c r="P232" s="9"/>
      <c r="Q232" s="9"/>
      <c r="R232" s="9"/>
      <c r="S232" s="4">
        <v>238</v>
      </c>
    </row>
    <row r="233" spans="1:19" s="340" customFormat="1" ht="15.95" customHeight="1" x14ac:dyDescent="0.2">
      <c r="A233" s="77"/>
      <c r="B233" s="90" t="s">
        <v>528</v>
      </c>
      <c r="C233" s="99" t="s">
        <v>116</v>
      </c>
      <c r="D233" s="64" t="s">
        <v>117</v>
      </c>
      <c r="E233" s="4">
        <v>224</v>
      </c>
      <c r="F233" s="9"/>
      <c r="G233" s="9"/>
      <c r="H233" s="9"/>
      <c r="I233" s="9"/>
      <c r="J233" s="9"/>
      <c r="K233" s="9"/>
      <c r="M233" s="9"/>
      <c r="N233" s="9"/>
      <c r="O233" s="9"/>
      <c r="P233" s="9"/>
      <c r="Q233" s="9"/>
      <c r="R233" s="9"/>
      <c r="S233" s="4">
        <v>224</v>
      </c>
    </row>
    <row r="234" spans="1:19" s="340" customFormat="1" ht="15.95" customHeight="1" x14ac:dyDescent="0.2">
      <c r="A234" s="77"/>
      <c r="B234" s="90" t="s">
        <v>528</v>
      </c>
      <c r="C234" s="99" t="s">
        <v>316</v>
      </c>
      <c r="D234" s="64" t="s">
        <v>317</v>
      </c>
      <c r="E234" s="4">
        <v>240</v>
      </c>
      <c r="F234" s="9"/>
      <c r="G234" s="9"/>
      <c r="H234" s="9"/>
      <c r="I234" s="9"/>
      <c r="J234" s="9"/>
      <c r="K234" s="9"/>
      <c r="M234" s="9"/>
      <c r="N234" s="9"/>
      <c r="O234" s="9"/>
      <c r="P234" s="9"/>
      <c r="Q234" s="9"/>
      <c r="R234" s="9"/>
      <c r="S234" s="4">
        <v>240</v>
      </c>
    </row>
    <row r="235" spans="1:19" s="340" customFormat="1" ht="15.95" customHeight="1" x14ac:dyDescent="0.2">
      <c r="A235" s="77"/>
      <c r="B235" s="90" t="s">
        <v>528</v>
      </c>
      <c r="C235" s="99" t="s">
        <v>930</v>
      </c>
      <c r="D235" s="281" t="s">
        <v>305</v>
      </c>
      <c r="E235" s="4">
        <v>241</v>
      </c>
      <c r="F235" s="9"/>
      <c r="G235" s="9"/>
      <c r="H235" s="9"/>
      <c r="I235" s="9"/>
      <c r="J235" s="9"/>
      <c r="K235" s="9"/>
      <c r="M235" s="9"/>
      <c r="N235" s="9"/>
      <c r="O235" s="9"/>
      <c r="P235" s="9"/>
      <c r="Q235" s="9"/>
      <c r="R235" s="9"/>
      <c r="S235" s="4">
        <v>241</v>
      </c>
    </row>
    <row r="236" spans="1:19" s="340" customFormat="1" ht="15.95" customHeight="1" x14ac:dyDescent="0.2">
      <c r="A236" s="77"/>
      <c r="B236" s="90" t="s">
        <v>528</v>
      </c>
      <c r="C236" s="99" t="s">
        <v>294</v>
      </c>
      <c r="D236" s="64" t="s">
        <v>295</v>
      </c>
      <c r="E236" s="4">
        <v>242</v>
      </c>
      <c r="F236" s="9"/>
      <c r="G236" s="9"/>
      <c r="H236" s="9"/>
      <c r="I236" s="9"/>
      <c r="J236" s="9"/>
      <c r="K236" s="9"/>
      <c r="M236" s="9"/>
      <c r="N236" s="9"/>
      <c r="O236" s="9"/>
      <c r="P236" s="9"/>
      <c r="Q236" s="9"/>
      <c r="R236" s="9"/>
      <c r="S236" s="4">
        <v>242</v>
      </c>
    </row>
    <row r="237" spans="1:19" s="340" customFormat="1" ht="15.95" customHeight="1" x14ac:dyDescent="0.2">
      <c r="A237" s="77"/>
      <c r="B237" s="90" t="s">
        <v>528</v>
      </c>
      <c r="C237" s="99" t="s">
        <v>834</v>
      </c>
      <c r="D237" s="96" t="s">
        <v>301</v>
      </c>
      <c r="E237" s="4">
        <v>243</v>
      </c>
      <c r="F237" s="9"/>
      <c r="G237" s="9"/>
      <c r="H237" s="9"/>
      <c r="I237" s="9"/>
      <c r="J237" s="9"/>
      <c r="K237" s="9"/>
      <c r="M237" s="9"/>
      <c r="N237" s="9"/>
      <c r="O237" s="9"/>
      <c r="P237" s="9"/>
      <c r="Q237" s="9"/>
      <c r="R237" s="9"/>
      <c r="S237" s="4">
        <v>243</v>
      </c>
    </row>
    <row r="238" spans="1:19" s="340" customFormat="1" ht="15.95" customHeight="1" x14ac:dyDescent="0.2">
      <c r="A238" s="77"/>
      <c r="B238" s="90" t="s">
        <v>528</v>
      </c>
      <c r="C238" s="99" t="s">
        <v>931</v>
      </c>
      <c r="D238" s="96" t="s">
        <v>320</v>
      </c>
      <c r="E238" s="4">
        <v>244</v>
      </c>
      <c r="F238" s="9"/>
      <c r="G238" s="9"/>
      <c r="H238" s="9"/>
      <c r="I238" s="9"/>
      <c r="J238" s="9"/>
      <c r="K238" s="9"/>
      <c r="M238" s="9"/>
      <c r="N238" s="9"/>
      <c r="O238" s="9"/>
      <c r="P238" s="9"/>
      <c r="Q238" s="9"/>
      <c r="R238" s="9"/>
      <c r="S238" s="4">
        <v>244</v>
      </c>
    </row>
    <row r="239" spans="1:19" s="340" customFormat="1" ht="15.95" customHeight="1" x14ac:dyDescent="0.2">
      <c r="A239" s="77"/>
      <c r="B239" s="90" t="s">
        <v>528</v>
      </c>
      <c r="C239" s="99" t="s">
        <v>849</v>
      </c>
      <c r="D239" s="96" t="s">
        <v>296</v>
      </c>
      <c r="E239" s="4">
        <v>245</v>
      </c>
      <c r="F239" s="9"/>
      <c r="G239" s="9"/>
      <c r="H239" s="9"/>
      <c r="I239" s="9"/>
      <c r="J239" s="9"/>
      <c r="K239" s="9"/>
      <c r="M239" s="9"/>
      <c r="N239" s="9"/>
      <c r="O239" s="9"/>
      <c r="P239" s="9"/>
      <c r="Q239" s="9"/>
      <c r="R239" s="9"/>
      <c r="S239" s="4">
        <v>245</v>
      </c>
    </row>
    <row r="240" spans="1:19" s="340" customFormat="1" ht="15.95" customHeight="1" x14ac:dyDescent="0.2">
      <c r="A240" s="77"/>
      <c r="B240" s="90" t="s">
        <v>528</v>
      </c>
      <c r="C240" s="99" t="s">
        <v>284</v>
      </c>
      <c r="D240" s="64" t="s">
        <v>285</v>
      </c>
      <c r="E240" s="4">
        <v>246</v>
      </c>
      <c r="F240" s="9"/>
      <c r="G240" s="9"/>
      <c r="H240" s="9"/>
      <c r="I240" s="9"/>
      <c r="J240" s="9"/>
      <c r="K240" s="9"/>
      <c r="M240" s="9"/>
      <c r="N240" s="9"/>
      <c r="O240" s="9"/>
      <c r="P240" s="9"/>
      <c r="Q240" s="9"/>
      <c r="R240" s="9"/>
      <c r="S240" s="4">
        <v>246</v>
      </c>
    </row>
    <row r="241" spans="1:19" s="340" customFormat="1" ht="15.95" customHeight="1" x14ac:dyDescent="0.2">
      <c r="A241" s="77"/>
      <c r="B241" s="90" t="s">
        <v>528</v>
      </c>
      <c r="C241" s="99" t="s">
        <v>836</v>
      </c>
      <c r="D241" s="64" t="s">
        <v>291</v>
      </c>
      <c r="E241" s="4">
        <v>247</v>
      </c>
      <c r="F241" s="9"/>
      <c r="G241" s="9"/>
      <c r="H241" s="9"/>
      <c r="I241" s="9"/>
      <c r="J241" s="9"/>
      <c r="K241" s="9"/>
      <c r="M241" s="9"/>
      <c r="N241" s="9"/>
      <c r="O241" s="9"/>
      <c r="P241" s="9"/>
      <c r="Q241" s="9"/>
      <c r="R241" s="9"/>
      <c r="S241" s="4">
        <v>247</v>
      </c>
    </row>
    <row r="242" spans="1:19" s="340" customFormat="1" ht="15.95" customHeight="1" x14ac:dyDescent="0.2">
      <c r="A242" s="77"/>
      <c r="B242" s="90" t="s">
        <v>528</v>
      </c>
      <c r="C242" s="99" t="s">
        <v>297</v>
      </c>
      <c r="D242" s="64" t="s">
        <v>298</v>
      </c>
      <c r="E242" s="4">
        <v>248</v>
      </c>
      <c r="F242" s="9"/>
      <c r="G242" s="9"/>
      <c r="H242" s="9"/>
      <c r="I242" s="9"/>
      <c r="J242" s="9"/>
      <c r="K242" s="9"/>
      <c r="M242" s="9"/>
      <c r="N242" s="9"/>
      <c r="O242" s="9"/>
      <c r="P242" s="9"/>
      <c r="Q242" s="9"/>
      <c r="R242" s="9"/>
      <c r="S242" s="4">
        <v>248</v>
      </c>
    </row>
    <row r="243" spans="1:19" s="340" customFormat="1" ht="15.95" customHeight="1" x14ac:dyDescent="0.2">
      <c r="A243" s="77"/>
      <c r="B243" s="90" t="s">
        <v>528</v>
      </c>
      <c r="C243" s="370" t="s">
        <v>928</v>
      </c>
      <c r="D243" s="96" t="s">
        <v>286</v>
      </c>
      <c r="E243" s="4">
        <v>249</v>
      </c>
      <c r="F243" s="9"/>
      <c r="G243" s="9"/>
      <c r="H243" s="9"/>
      <c r="I243" s="9"/>
      <c r="J243" s="9"/>
      <c r="K243" s="9"/>
      <c r="M243" s="9"/>
      <c r="N243" s="9"/>
      <c r="O243" s="9"/>
      <c r="P243" s="9"/>
      <c r="Q243" s="9"/>
      <c r="R243" s="9"/>
      <c r="S243" s="4">
        <v>249</v>
      </c>
    </row>
    <row r="244" spans="1:19" s="340" customFormat="1" ht="15.95" customHeight="1" x14ac:dyDescent="0.2">
      <c r="A244" s="77"/>
      <c r="B244" s="90" t="s">
        <v>528</v>
      </c>
      <c r="C244" s="99" t="s">
        <v>287</v>
      </c>
      <c r="D244" s="64" t="s">
        <v>288</v>
      </c>
      <c r="E244" s="4">
        <v>275</v>
      </c>
      <c r="F244" s="9"/>
      <c r="G244" s="9"/>
      <c r="H244" s="9"/>
      <c r="I244" s="9"/>
      <c r="J244" s="9"/>
      <c r="K244" s="9"/>
      <c r="M244" s="9"/>
      <c r="N244" s="9"/>
      <c r="O244" s="9"/>
      <c r="P244" s="9"/>
      <c r="Q244" s="9"/>
      <c r="R244" s="9"/>
      <c r="S244" s="4">
        <v>275</v>
      </c>
    </row>
    <row r="245" spans="1:19" s="340" customFormat="1" ht="15.95" customHeight="1" x14ac:dyDescent="0.2">
      <c r="A245" s="77"/>
      <c r="B245" s="90" t="s">
        <v>528</v>
      </c>
      <c r="C245" s="99" t="s">
        <v>299</v>
      </c>
      <c r="D245" s="64" t="s">
        <v>300</v>
      </c>
      <c r="E245" s="4">
        <v>276</v>
      </c>
      <c r="F245" s="9"/>
      <c r="G245" s="9"/>
      <c r="H245" s="9"/>
      <c r="I245" s="9"/>
      <c r="J245" s="9"/>
      <c r="K245" s="9"/>
      <c r="M245" s="9"/>
      <c r="N245" s="9"/>
      <c r="O245" s="9"/>
      <c r="P245" s="9"/>
      <c r="Q245" s="9"/>
      <c r="R245" s="9"/>
      <c r="S245" s="4">
        <v>276</v>
      </c>
    </row>
    <row r="246" spans="1:19" s="340" customFormat="1" ht="15.95" customHeight="1" x14ac:dyDescent="0.2">
      <c r="A246" s="77"/>
      <c r="B246" s="90" t="s">
        <v>528</v>
      </c>
      <c r="C246" s="99" t="s">
        <v>302</v>
      </c>
      <c r="D246" s="64" t="s">
        <v>303</v>
      </c>
      <c r="E246" s="4">
        <v>277</v>
      </c>
      <c r="F246" s="9"/>
      <c r="G246" s="9"/>
      <c r="H246" s="9"/>
      <c r="I246" s="9"/>
      <c r="J246" s="9"/>
      <c r="K246" s="9"/>
      <c r="M246" s="9"/>
      <c r="N246" s="9"/>
      <c r="O246" s="9"/>
      <c r="P246" s="9"/>
      <c r="Q246" s="9"/>
      <c r="R246" s="9"/>
      <c r="S246" s="4">
        <v>277</v>
      </c>
    </row>
    <row r="247" spans="1:19" s="340" customFormat="1" ht="15.95" customHeight="1" x14ac:dyDescent="0.2">
      <c r="A247" s="77"/>
      <c r="B247" s="90" t="s">
        <v>528</v>
      </c>
      <c r="C247" s="99" t="s">
        <v>848</v>
      </c>
      <c r="D247" s="96" t="s">
        <v>304</v>
      </c>
      <c r="E247" s="4">
        <v>278</v>
      </c>
      <c r="F247" s="9"/>
      <c r="G247" s="9"/>
      <c r="H247" s="9"/>
      <c r="I247" s="9"/>
      <c r="J247" s="9"/>
      <c r="K247" s="9"/>
      <c r="M247" s="9"/>
      <c r="N247" s="9"/>
      <c r="O247" s="9"/>
      <c r="P247" s="9"/>
      <c r="Q247" s="9"/>
      <c r="R247" s="9"/>
      <c r="S247" s="4">
        <v>278</v>
      </c>
    </row>
    <row r="248" spans="1:19" s="340" customFormat="1" ht="15.95" customHeight="1" x14ac:dyDescent="0.2">
      <c r="A248" s="77"/>
      <c r="B248" s="90" t="s">
        <v>528</v>
      </c>
      <c r="C248" s="99" t="s">
        <v>369</v>
      </c>
      <c r="D248" s="96" t="s">
        <v>118</v>
      </c>
      <c r="E248" s="4">
        <v>225</v>
      </c>
      <c r="F248" s="9"/>
      <c r="G248" s="9"/>
      <c r="H248" s="9"/>
      <c r="I248" s="9"/>
      <c r="J248" s="9"/>
      <c r="K248" s="9"/>
      <c r="M248" s="9"/>
      <c r="N248" s="9"/>
      <c r="O248" s="9"/>
      <c r="P248" s="9"/>
      <c r="Q248" s="9"/>
      <c r="R248" s="9"/>
      <c r="S248" s="4">
        <v>225</v>
      </c>
    </row>
    <row r="249" spans="1:19" s="340" customFormat="1" ht="15.95" customHeight="1" x14ac:dyDescent="0.2">
      <c r="A249" s="77"/>
      <c r="B249" s="90" t="s">
        <v>528</v>
      </c>
      <c r="C249" s="99" t="s">
        <v>306</v>
      </c>
      <c r="D249" s="64" t="s">
        <v>307</v>
      </c>
      <c r="E249" s="4">
        <v>255</v>
      </c>
      <c r="F249" s="9"/>
      <c r="G249" s="9"/>
      <c r="H249" s="9"/>
      <c r="I249" s="9"/>
      <c r="J249" s="9"/>
      <c r="K249" s="9"/>
      <c r="M249" s="9"/>
      <c r="N249" s="9"/>
      <c r="O249" s="9"/>
      <c r="P249" s="9"/>
      <c r="Q249" s="9"/>
      <c r="R249" s="9"/>
      <c r="S249" s="4">
        <v>255</v>
      </c>
    </row>
    <row r="250" spans="1:19" s="340" customFormat="1" ht="15.95" customHeight="1" x14ac:dyDescent="0.2">
      <c r="A250" s="77"/>
      <c r="B250" s="90" t="s">
        <v>528</v>
      </c>
      <c r="C250" s="99" t="s">
        <v>847</v>
      </c>
      <c r="D250" s="96" t="s">
        <v>309</v>
      </c>
      <c r="E250" s="4">
        <v>256</v>
      </c>
      <c r="F250" s="9"/>
      <c r="G250" s="9"/>
      <c r="H250" s="9"/>
      <c r="I250" s="9"/>
      <c r="J250" s="9"/>
      <c r="K250" s="9"/>
      <c r="M250" s="9"/>
      <c r="N250" s="9"/>
      <c r="O250" s="9"/>
      <c r="P250" s="9"/>
      <c r="Q250" s="9"/>
      <c r="R250" s="9"/>
      <c r="S250" s="4">
        <v>256</v>
      </c>
    </row>
    <row r="251" spans="1:19" s="340" customFormat="1" ht="15.95" customHeight="1" x14ac:dyDescent="0.2">
      <c r="A251" s="77"/>
      <c r="B251" s="90" t="s">
        <v>528</v>
      </c>
      <c r="C251" s="99" t="s">
        <v>292</v>
      </c>
      <c r="D251" s="64" t="s">
        <v>293</v>
      </c>
      <c r="E251" s="4">
        <v>257</v>
      </c>
      <c r="F251" s="9"/>
      <c r="G251" s="9"/>
      <c r="H251" s="9"/>
      <c r="I251" s="9"/>
      <c r="J251" s="9"/>
      <c r="K251" s="9"/>
      <c r="M251" s="9"/>
      <c r="N251" s="9"/>
      <c r="O251" s="9"/>
      <c r="P251" s="9"/>
      <c r="Q251" s="9"/>
      <c r="R251" s="9"/>
      <c r="S251" s="4">
        <v>257</v>
      </c>
    </row>
    <row r="252" spans="1:19" s="340" customFormat="1" ht="15.95" customHeight="1" x14ac:dyDescent="0.2">
      <c r="A252" s="77"/>
      <c r="B252" s="90" t="s">
        <v>528</v>
      </c>
      <c r="C252" s="99" t="s">
        <v>310</v>
      </c>
      <c r="D252" s="64" t="s">
        <v>311</v>
      </c>
      <c r="E252" s="4">
        <v>258</v>
      </c>
      <c r="F252" s="9"/>
      <c r="G252" s="9"/>
      <c r="H252" s="9"/>
      <c r="I252" s="9"/>
      <c r="J252" s="9"/>
      <c r="K252" s="9"/>
      <c r="M252" s="9"/>
      <c r="N252" s="9"/>
      <c r="O252" s="9"/>
      <c r="P252" s="9"/>
      <c r="Q252" s="9"/>
      <c r="R252" s="9"/>
      <c r="S252" s="4">
        <v>258</v>
      </c>
    </row>
    <row r="253" spans="1:19" s="340" customFormat="1" ht="15.95" customHeight="1" x14ac:dyDescent="0.2">
      <c r="A253" s="77"/>
      <c r="B253" s="90" t="s">
        <v>528</v>
      </c>
      <c r="C253" s="99" t="s">
        <v>839</v>
      </c>
      <c r="D253" s="96" t="s">
        <v>312</v>
      </c>
      <c r="E253" s="377">
        <v>235</v>
      </c>
      <c r="F253" s="9"/>
      <c r="G253" s="9"/>
      <c r="H253" s="9"/>
      <c r="I253" s="9"/>
      <c r="J253" s="9"/>
      <c r="K253" s="9"/>
      <c r="M253" s="9"/>
      <c r="N253" s="9"/>
      <c r="O253" s="9"/>
      <c r="P253" s="9"/>
      <c r="Q253" s="9"/>
      <c r="R253" s="9"/>
      <c r="S253" s="377">
        <v>235</v>
      </c>
    </row>
    <row r="254" spans="1:19" s="340" customFormat="1" ht="15.95" customHeight="1" x14ac:dyDescent="0.2">
      <c r="A254" s="77"/>
      <c r="B254" s="90" t="s">
        <v>528</v>
      </c>
      <c r="C254" s="99" t="s">
        <v>846</v>
      </c>
      <c r="D254" s="96" t="s">
        <v>313</v>
      </c>
      <c r="E254" s="4">
        <v>260</v>
      </c>
      <c r="F254" s="9"/>
      <c r="G254" s="9"/>
      <c r="H254" s="9"/>
      <c r="I254" s="9"/>
      <c r="J254" s="9"/>
      <c r="K254" s="9"/>
      <c r="M254" s="9"/>
      <c r="N254" s="9"/>
      <c r="O254" s="9"/>
      <c r="P254" s="9"/>
      <c r="Q254" s="9"/>
      <c r="R254" s="9"/>
      <c r="S254" s="4">
        <v>260</v>
      </c>
    </row>
    <row r="255" spans="1:19" s="340" customFormat="1" ht="15.95" customHeight="1" x14ac:dyDescent="0.2">
      <c r="A255" s="77"/>
      <c r="B255" s="90" t="s">
        <v>528</v>
      </c>
      <c r="C255" s="99" t="s">
        <v>845</v>
      </c>
      <c r="D255" s="96" t="s">
        <v>321</v>
      </c>
      <c r="E255" s="4">
        <v>261</v>
      </c>
      <c r="F255" s="9"/>
      <c r="G255" s="9"/>
      <c r="H255" s="9"/>
      <c r="I255" s="9"/>
      <c r="J255" s="9"/>
      <c r="K255" s="9"/>
      <c r="M255" s="9"/>
      <c r="N255" s="9"/>
      <c r="O255" s="9"/>
      <c r="P255" s="9"/>
      <c r="Q255" s="9"/>
      <c r="R255" s="9"/>
      <c r="S255" s="4">
        <v>261</v>
      </c>
    </row>
    <row r="256" spans="1:19" s="340" customFormat="1" ht="15.95" customHeight="1" x14ac:dyDescent="0.2">
      <c r="A256" s="77"/>
      <c r="B256" s="90" t="s">
        <v>528</v>
      </c>
      <c r="C256" s="99" t="s">
        <v>328</v>
      </c>
      <c r="D256" s="64" t="s">
        <v>329</v>
      </c>
      <c r="E256" s="4">
        <v>262</v>
      </c>
      <c r="F256" s="9"/>
      <c r="G256" s="9"/>
      <c r="H256" s="9"/>
      <c r="I256" s="9"/>
      <c r="J256" s="9"/>
      <c r="K256" s="9"/>
      <c r="M256" s="9"/>
      <c r="N256" s="9"/>
      <c r="O256" s="9"/>
      <c r="P256" s="9"/>
      <c r="Q256" s="9"/>
      <c r="R256" s="9"/>
      <c r="S256" s="4">
        <v>262</v>
      </c>
    </row>
    <row r="257" spans="1:19" s="340" customFormat="1" ht="15.95" customHeight="1" x14ac:dyDescent="0.2">
      <c r="A257" s="77"/>
      <c r="B257" s="90" t="s">
        <v>528</v>
      </c>
      <c r="C257" s="99" t="s">
        <v>318</v>
      </c>
      <c r="D257" s="64" t="s">
        <v>319</v>
      </c>
      <c r="E257" s="4">
        <v>263</v>
      </c>
      <c r="F257" s="9"/>
      <c r="G257" s="9"/>
      <c r="H257" s="9"/>
      <c r="I257" s="9"/>
      <c r="J257" s="9"/>
      <c r="K257" s="9"/>
      <c r="M257" s="9"/>
      <c r="N257" s="9"/>
      <c r="O257" s="9"/>
      <c r="P257" s="9"/>
      <c r="Q257" s="9"/>
      <c r="R257" s="9"/>
      <c r="S257" s="4">
        <v>263</v>
      </c>
    </row>
    <row r="258" spans="1:19" s="340" customFormat="1" ht="15.95" customHeight="1" x14ac:dyDescent="0.2">
      <c r="A258" s="77"/>
      <c r="B258" s="90" t="s">
        <v>528</v>
      </c>
      <c r="C258" s="99" t="s">
        <v>841</v>
      </c>
      <c r="D258" s="64" t="s">
        <v>308</v>
      </c>
      <c r="E258" s="4">
        <v>264</v>
      </c>
      <c r="F258" s="9"/>
      <c r="G258" s="9"/>
      <c r="H258" s="9"/>
      <c r="I258" s="9"/>
      <c r="J258" s="9"/>
      <c r="K258" s="9"/>
      <c r="M258" s="9"/>
      <c r="N258" s="9"/>
      <c r="O258" s="9"/>
      <c r="P258" s="9"/>
      <c r="Q258" s="9"/>
      <c r="R258" s="9"/>
      <c r="S258" s="4">
        <v>264</v>
      </c>
    </row>
    <row r="259" spans="1:19" s="340" customFormat="1" ht="15.95" customHeight="1" x14ac:dyDescent="0.2">
      <c r="A259" s="77"/>
      <c r="B259" s="90" t="s">
        <v>528</v>
      </c>
      <c r="C259" s="99" t="s">
        <v>322</v>
      </c>
      <c r="D259" s="64" t="s">
        <v>323</v>
      </c>
      <c r="E259" s="4">
        <v>265</v>
      </c>
      <c r="F259" s="9"/>
      <c r="G259" s="9"/>
      <c r="H259" s="9"/>
      <c r="I259" s="9"/>
      <c r="J259" s="9"/>
      <c r="K259" s="9"/>
      <c r="M259" s="9"/>
      <c r="N259" s="9"/>
      <c r="O259" s="9"/>
      <c r="P259" s="9"/>
      <c r="Q259" s="9"/>
      <c r="R259" s="9"/>
      <c r="S259" s="4">
        <v>265</v>
      </c>
    </row>
    <row r="260" spans="1:19" s="340" customFormat="1" ht="15.95" customHeight="1" x14ac:dyDescent="0.2">
      <c r="A260" s="77"/>
      <c r="B260" s="90" t="s">
        <v>528</v>
      </c>
      <c r="C260" s="99" t="s">
        <v>324</v>
      </c>
      <c r="D260" s="64" t="s">
        <v>325</v>
      </c>
      <c r="E260" s="4">
        <v>266</v>
      </c>
      <c r="F260" s="9"/>
      <c r="G260" s="9"/>
      <c r="H260" s="9"/>
      <c r="I260" s="9"/>
      <c r="J260" s="9"/>
      <c r="K260" s="9"/>
      <c r="M260" s="9"/>
      <c r="N260" s="9"/>
      <c r="O260" s="9"/>
      <c r="P260" s="9"/>
      <c r="Q260" s="9"/>
      <c r="R260" s="9"/>
      <c r="S260" s="4">
        <v>266</v>
      </c>
    </row>
    <row r="261" spans="1:19" s="340" customFormat="1" ht="15.95" customHeight="1" x14ac:dyDescent="0.2">
      <c r="A261" s="77"/>
      <c r="B261" s="90" t="s">
        <v>528</v>
      </c>
      <c r="C261" s="99" t="s">
        <v>326</v>
      </c>
      <c r="D261" s="64" t="s">
        <v>327</v>
      </c>
      <c r="E261" s="4">
        <v>267</v>
      </c>
      <c r="F261" s="9"/>
      <c r="G261" s="9"/>
      <c r="H261" s="9"/>
      <c r="I261" s="9"/>
      <c r="J261" s="9"/>
      <c r="K261" s="9"/>
      <c r="M261" s="9"/>
      <c r="N261" s="9"/>
      <c r="O261" s="9"/>
      <c r="P261" s="9"/>
      <c r="Q261" s="9"/>
      <c r="R261" s="9"/>
      <c r="S261" s="4">
        <v>267</v>
      </c>
    </row>
    <row r="262" spans="1:19" s="340" customFormat="1" ht="15.95" customHeight="1" x14ac:dyDescent="0.2">
      <c r="A262" s="77"/>
      <c r="B262" s="90" t="s">
        <v>528</v>
      </c>
      <c r="C262" s="99" t="s">
        <v>844</v>
      </c>
      <c r="D262" s="96" t="s">
        <v>330</v>
      </c>
      <c r="E262" s="4">
        <v>268</v>
      </c>
      <c r="F262" s="9"/>
      <c r="G262" s="9"/>
      <c r="H262" s="9"/>
      <c r="I262" s="9"/>
      <c r="J262" s="9"/>
      <c r="K262" s="9"/>
      <c r="M262" s="9"/>
      <c r="N262" s="9"/>
      <c r="O262" s="9"/>
      <c r="P262" s="9"/>
      <c r="Q262" s="9"/>
      <c r="R262" s="9"/>
      <c r="S262" s="4">
        <v>268</v>
      </c>
    </row>
    <row r="263" spans="1:19" ht="15.95" customHeight="1" x14ac:dyDescent="0.2">
      <c r="A263" s="77"/>
      <c r="B263" s="90" t="s">
        <v>528</v>
      </c>
      <c r="C263" s="99" t="s">
        <v>289</v>
      </c>
      <c r="D263" s="64" t="s">
        <v>290</v>
      </c>
      <c r="E263" s="4">
        <v>269</v>
      </c>
      <c r="F263" s="9"/>
      <c r="G263" s="9"/>
      <c r="H263" s="9"/>
      <c r="I263" s="9"/>
      <c r="J263" s="9"/>
      <c r="K263" s="9"/>
      <c r="M263" s="9"/>
      <c r="N263" s="9"/>
      <c r="O263" s="9"/>
      <c r="P263" s="9"/>
      <c r="Q263" s="9"/>
      <c r="R263" s="9"/>
      <c r="S263" s="4">
        <v>269</v>
      </c>
    </row>
    <row r="264" spans="1:19" ht="0.95" customHeight="1" x14ac:dyDescent="0.2">
      <c r="B264" s="341"/>
      <c r="C264" s="74"/>
      <c r="D264" s="341"/>
      <c r="E264" s="341"/>
      <c r="F264" s="333"/>
      <c r="G264" s="333"/>
      <c r="H264" s="333"/>
      <c r="M264" s="333"/>
      <c r="N264" s="333"/>
      <c r="O264" s="333"/>
      <c r="S264" s="341"/>
    </row>
    <row r="265" spans="1:19" ht="0.95" customHeight="1" x14ac:dyDescent="0.2">
      <c r="B265" s="341"/>
      <c r="C265" s="341"/>
      <c r="D265" s="341"/>
      <c r="E265" s="341"/>
      <c r="F265" s="333"/>
      <c r="G265" s="333"/>
      <c r="H265" s="333"/>
      <c r="M265" s="333"/>
      <c r="N265" s="333"/>
      <c r="O265" s="333"/>
      <c r="S265" s="341"/>
    </row>
    <row r="266" spans="1:19" s="409" customFormat="1" ht="27" customHeight="1" thickBot="1" x14ac:dyDescent="0.25">
      <c r="B266" s="65"/>
      <c r="C266" s="61" t="s">
        <v>356</v>
      </c>
      <c r="D266" s="62" t="s">
        <v>1112</v>
      </c>
      <c r="E266" s="4">
        <v>250</v>
      </c>
      <c r="F266" s="58">
        <f t="shared" ref="F266:K266" si="24">SUM(F18,F67,F126,F178,F230)</f>
        <v>0</v>
      </c>
      <c r="G266" s="58">
        <f t="shared" si="24"/>
        <v>0</v>
      </c>
      <c r="H266" s="58">
        <f t="shared" si="24"/>
        <v>0</v>
      </c>
      <c r="I266" s="58">
        <f t="shared" si="24"/>
        <v>0</v>
      </c>
      <c r="J266" s="58">
        <f t="shared" si="24"/>
        <v>0</v>
      </c>
      <c r="K266" s="58">
        <f t="shared" si="24"/>
        <v>0</v>
      </c>
      <c r="M266" s="58">
        <f t="shared" ref="M266:R266" si="25">SUM(M18,M67,M126,M178,M230)</f>
        <v>0</v>
      </c>
      <c r="N266" s="58">
        <f t="shared" si="25"/>
        <v>0</v>
      </c>
      <c r="O266" s="58">
        <f t="shared" si="25"/>
        <v>0</v>
      </c>
      <c r="P266" s="58">
        <f t="shared" si="25"/>
        <v>0</v>
      </c>
      <c r="Q266" s="58">
        <f t="shared" si="25"/>
        <v>0</v>
      </c>
      <c r="R266" s="58">
        <f t="shared" si="25"/>
        <v>0</v>
      </c>
      <c r="S266" s="4">
        <v>250</v>
      </c>
    </row>
    <row r="267" spans="1:19" s="409" customFormat="1" ht="27" customHeight="1" thickTop="1" x14ac:dyDescent="0.2">
      <c r="B267" s="65"/>
      <c r="C267" s="422" t="s">
        <v>1024</v>
      </c>
      <c r="D267" s="421" t="s">
        <v>1027</v>
      </c>
      <c r="E267" s="4">
        <v>252</v>
      </c>
      <c r="F267" s="9"/>
      <c r="G267" s="9"/>
      <c r="H267" s="9"/>
      <c r="I267" s="9"/>
      <c r="J267" s="9"/>
      <c r="K267" s="9"/>
      <c r="L267" s="446"/>
      <c r="M267" s="9"/>
      <c r="N267" s="9"/>
      <c r="O267" s="9"/>
      <c r="P267" s="9"/>
      <c r="Q267" s="9"/>
      <c r="R267" s="9"/>
      <c r="S267" s="4">
        <v>252</v>
      </c>
    </row>
    <row r="268" spans="1:19" ht="27" customHeight="1" thickBot="1" x14ac:dyDescent="0.25">
      <c r="B268" s="65"/>
      <c r="C268" s="61" t="s">
        <v>1025</v>
      </c>
      <c r="D268" s="62" t="s">
        <v>1026</v>
      </c>
      <c r="E268" s="4">
        <v>270</v>
      </c>
      <c r="F268" s="58">
        <f t="shared" ref="F268:K268" si="26">SUM(F266,F267)</f>
        <v>0</v>
      </c>
      <c r="G268" s="58">
        <f t="shared" si="26"/>
        <v>0</v>
      </c>
      <c r="H268" s="58">
        <f t="shared" si="26"/>
        <v>0</v>
      </c>
      <c r="I268" s="58">
        <f t="shared" si="26"/>
        <v>0</v>
      </c>
      <c r="J268" s="58">
        <f t="shared" si="26"/>
        <v>0</v>
      </c>
      <c r="K268" s="58">
        <f t="shared" si="26"/>
        <v>0</v>
      </c>
      <c r="M268" s="58">
        <f t="shared" ref="M268:R268" si="27">SUM(M266,M267)</f>
        <v>0</v>
      </c>
      <c r="N268" s="58">
        <f t="shared" si="27"/>
        <v>0</v>
      </c>
      <c r="O268" s="58">
        <f t="shared" si="27"/>
        <v>0</v>
      </c>
      <c r="P268" s="58">
        <f t="shared" si="27"/>
        <v>0</v>
      </c>
      <c r="Q268" s="58">
        <f t="shared" si="27"/>
        <v>0</v>
      </c>
      <c r="R268" s="58">
        <f t="shared" si="27"/>
        <v>0</v>
      </c>
      <c r="S268" s="4">
        <v>270</v>
      </c>
    </row>
    <row r="269" spans="1:19" ht="35.25" hidden="1" customHeight="1" thickTop="1" x14ac:dyDescent="0.2"/>
    <row r="270" spans="1:19" ht="31.5" hidden="1" customHeight="1" x14ac:dyDescent="0.2"/>
    <row r="271" spans="1:19" ht="31.5" hidden="1" customHeight="1" x14ac:dyDescent="0.2"/>
    <row r="272" spans="1:19" ht="31.5" hidden="1" customHeight="1" x14ac:dyDescent="0.2"/>
    <row r="273" spans="3:21" ht="27" hidden="1" customHeight="1" x14ac:dyDescent="0.2"/>
    <row r="274" spans="3:21" ht="6" customHeight="1" thickTop="1" x14ac:dyDescent="0.2">
      <c r="C274" s="15"/>
      <c r="D274" s="15"/>
      <c r="E274" s="15"/>
      <c r="F274" s="15"/>
      <c r="G274" s="15"/>
      <c r="H274" s="15"/>
      <c r="I274" s="15"/>
      <c r="J274" s="15"/>
      <c r="K274" s="15"/>
      <c r="M274" s="15"/>
      <c r="N274" s="15"/>
      <c r="O274" s="15"/>
      <c r="P274" s="15"/>
      <c r="Q274" s="15"/>
      <c r="R274" s="15"/>
      <c r="S274" s="15"/>
    </row>
    <row r="275" spans="3:21" ht="19.5" customHeight="1" x14ac:dyDescent="0.2">
      <c r="C275" s="171" t="s">
        <v>954</v>
      </c>
      <c r="S275" s="320" t="s">
        <v>366</v>
      </c>
    </row>
    <row r="276" spans="3:21" x14ac:dyDescent="0.2">
      <c r="F276" s="414"/>
      <c r="G276" s="414"/>
      <c r="H276" s="414"/>
      <c r="I276" s="414"/>
      <c r="J276" s="414"/>
      <c r="K276" s="414"/>
      <c r="L276" s="414"/>
      <c r="M276" s="414"/>
      <c r="N276" s="414"/>
      <c r="O276" s="414"/>
      <c r="P276" s="414"/>
      <c r="Q276" s="414"/>
      <c r="R276" s="414"/>
      <c r="S276" s="414"/>
      <c r="T276" s="414"/>
      <c r="U276" s="414"/>
    </row>
    <row r="277" spans="3:21" hidden="1" x14ac:dyDescent="0.2">
      <c r="F277" s="414"/>
      <c r="G277" s="414"/>
      <c r="H277" s="414"/>
      <c r="I277" s="414"/>
      <c r="J277" s="414"/>
      <c r="K277" s="414"/>
      <c r="L277" s="414"/>
      <c r="M277" s="414"/>
      <c r="N277" s="414"/>
      <c r="O277" s="414"/>
      <c r="P277" s="414"/>
      <c r="Q277" s="414"/>
      <c r="R277" s="414"/>
      <c r="S277" s="414"/>
      <c r="T277" s="414"/>
      <c r="U277" s="414"/>
    </row>
    <row r="278" spans="3:21" hidden="1" x14ac:dyDescent="0.2">
      <c r="F278" s="414"/>
      <c r="G278" s="414"/>
      <c r="H278" s="414"/>
      <c r="I278" s="414"/>
      <c r="J278" s="414"/>
      <c r="K278" s="414"/>
      <c r="L278" s="414"/>
      <c r="M278" s="414"/>
      <c r="N278" s="414"/>
      <c r="O278" s="414"/>
      <c r="P278" s="414"/>
      <c r="Q278" s="414"/>
      <c r="R278" s="414"/>
      <c r="S278" s="414"/>
      <c r="T278" s="414"/>
      <c r="U278" s="414"/>
    </row>
    <row r="279" spans="3:21" hidden="1" x14ac:dyDescent="0.2">
      <c r="F279" s="324"/>
    </row>
    <row r="280" spans="3:21" hidden="1" x14ac:dyDescent="0.2">
      <c r="F280" s="324"/>
      <c r="S280" s="13"/>
    </row>
    <row r="281" spans="3:21" hidden="1" x14ac:dyDescent="0.2">
      <c r="F281" s="324"/>
    </row>
    <row r="282" spans="3:21" hidden="1" x14ac:dyDescent="0.2">
      <c r="F282" s="11"/>
    </row>
    <row r="283" spans="3:21" x14ac:dyDescent="0.2">
      <c r="C283" s="195" t="str">
        <f>"Version: "&amp;C318</f>
        <v>Version: 1.00.D0</v>
      </c>
      <c r="F283" s="12"/>
    </row>
    <row r="284" spans="3:21" x14ac:dyDescent="0.2">
      <c r="C284" s="141" t="s">
        <v>793</v>
      </c>
      <c r="F284" s="324"/>
    </row>
    <row r="285" spans="3:21" x14ac:dyDescent="0.2">
      <c r="C285" s="91" t="s">
        <v>416</v>
      </c>
      <c r="D285" s="91"/>
      <c r="E285" s="142"/>
      <c r="F285" s="177" t="str">
        <f t="shared" ref="F285:K285" si="28">IF(MIN(F18:F273)&lt;0,"ERROR","")</f>
        <v/>
      </c>
      <c r="G285" s="177" t="str">
        <f t="shared" si="28"/>
        <v/>
      </c>
      <c r="H285" s="177" t="str">
        <f t="shared" si="28"/>
        <v/>
      </c>
      <c r="I285" s="177" t="str">
        <f t="shared" si="28"/>
        <v/>
      </c>
      <c r="J285" s="177" t="str">
        <f t="shared" si="28"/>
        <v/>
      </c>
      <c r="K285" s="177" t="str">
        <f t="shared" si="28"/>
        <v/>
      </c>
      <c r="M285" s="177" t="str">
        <f t="shared" ref="M285:R285" si="29">IF(MIN(M18:M273)&lt;0,"ERROR","")</f>
        <v/>
      </c>
      <c r="N285" s="177" t="str">
        <f t="shared" si="29"/>
        <v/>
      </c>
      <c r="O285" s="177" t="str">
        <f t="shared" si="29"/>
        <v/>
      </c>
      <c r="P285" s="177" t="str">
        <f t="shared" si="29"/>
        <v/>
      </c>
      <c r="Q285" s="177" t="str">
        <f t="shared" si="29"/>
        <v/>
      </c>
      <c r="R285" s="177" t="str">
        <f t="shared" si="29"/>
        <v/>
      </c>
    </row>
    <row r="286" spans="3:21" x14ac:dyDescent="0.2">
      <c r="C286" s="143" t="s">
        <v>792</v>
      </c>
      <c r="D286" s="143"/>
      <c r="E286" s="154"/>
      <c r="F286" s="177" t="str">
        <f t="shared" ref="F286:K286" si="30">IF(MAX(F19:F66,F69:F73,F75:F125,F128:F130,F132:F163,F165:F177,F180:F195,F197:F229,F231:F263,F267)&gt;100000,"Warnung","")</f>
        <v/>
      </c>
      <c r="G286" s="177" t="str">
        <f t="shared" si="30"/>
        <v/>
      </c>
      <c r="H286" s="177" t="str">
        <f t="shared" si="30"/>
        <v/>
      </c>
      <c r="I286" s="177" t="str">
        <f t="shared" si="30"/>
        <v/>
      </c>
      <c r="J286" s="177" t="str">
        <f t="shared" si="30"/>
        <v/>
      </c>
      <c r="K286" s="177" t="str">
        <f t="shared" si="30"/>
        <v/>
      </c>
      <c r="M286" s="177" t="str">
        <f t="shared" ref="M286:R286" si="31">IF(MAX(M19:M66,M69:M73,M75:M125,M128:M130,M132:M163,M165:M177,M180:M195,M197:M229,M231:M263,M267)&gt;100000,"Warnung","")</f>
        <v/>
      </c>
      <c r="N286" s="177" t="str">
        <f t="shared" si="31"/>
        <v/>
      </c>
      <c r="O286" s="177" t="str">
        <f t="shared" si="31"/>
        <v/>
      </c>
      <c r="P286" s="177" t="str">
        <f t="shared" si="31"/>
        <v/>
      </c>
      <c r="Q286" s="177" t="str">
        <f t="shared" si="31"/>
        <v/>
      </c>
      <c r="R286" s="177" t="str">
        <f t="shared" si="31"/>
        <v/>
      </c>
    </row>
    <row r="287" spans="3:21" x14ac:dyDescent="0.2">
      <c r="C287" s="156"/>
    </row>
    <row r="289" spans="3:5" x14ac:dyDescent="0.2">
      <c r="C289" s="156"/>
      <c r="D289" s="156"/>
      <c r="E289" s="156"/>
    </row>
    <row r="290" spans="3:5" x14ac:dyDescent="0.2">
      <c r="C290" s="156"/>
      <c r="D290" s="156"/>
      <c r="E290" s="156"/>
    </row>
    <row r="306" spans="1:18" x14ac:dyDescent="0.2">
      <c r="A306" s="310"/>
    </row>
    <row r="307" spans="1:18" ht="12.75" hidden="1" customHeight="1" x14ac:dyDescent="0.2">
      <c r="C307" s="320" t="s">
        <v>784</v>
      </c>
      <c r="D307" s="320">
        <f>SUM(F307:S307)</f>
        <v>0</v>
      </c>
      <c r="F307" s="281">
        <f t="shared" ref="F307:K307" si="32">COUNTA(F19:F66,F69:F73,F75:F125,F128:F130,F132:F163,F165:F177,F180:F195,F197:F229,F231:F263,F267)</f>
        <v>0</v>
      </c>
      <c r="G307" s="281">
        <f t="shared" si="32"/>
        <v>0</v>
      </c>
      <c r="H307" s="281">
        <f t="shared" si="32"/>
        <v>0</v>
      </c>
      <c r="I307" s="281">
        <f t="shared" si="32"/>
        <v>0</v>
      </c>
      <c r="J307" s="281">
        <f t="shared" si="32"/>
        <v>0</v>
      </c>
      <c r="K307" s="281">
        <f t="shared" si="32"/>
        <v>0</v>
      </c>
      <c r="L307" s="281"/>
      <c r="M307" s="281">
        <f t="shared" ref="M307:R307" si="33">COUNTA(M19:M66,M69:M73,M75:M125,M128:M130,M132:M163,M165:M177,M180:M195,M197:M229,M231:M263,M267)</f>
        <v>0</v>
      </c>
      <c r="N307" s="281">
        <f t="shared" si="33"/>
        <v>0</v>
      </c>
      <c r="O307" s="281">
        <f t="shared" si="33"/>
        <v>0</v>
      </c>
      <c r="P307" s="281">
        <f t="shared" si="33"/>
        <v>0</v>
      </c>
      <c r="Q307" s="281">
        <f t="shared" si="33"/>
        <v>0</v>
      </c>
      <c r="R307" s="281">
        <f t="shared" si="33"/>
        <v>0</v>
      </c>
    </row>
    <row r="308" spans="1:18" s="333" customFormat="1" hidden="1" x14ac:dyDescent="0.2">
      <c r="C308" s="333" t="s">
        <v>801</v>
      </c>
      <c r="D308" s="333">
        <f>COUNTIF(F308:R308,TRUE)</f>
        <v>0</v>
      </c>
      <c r="F308" s="333" t="b">
        <f>Metadata!$D$38</f>
        <v>0</v>
      </c>
      <c r="G308" s="503" t="b">
        <f>Metadata!$D$44</f>
        <v>0</v>
      </c>
      <c r="H308" s="333" t="b">
        <f>IF(COUNTIF(F308:G308,TRUE)=2,TRUE,FALSE)</f>
        <v>0</v>
      </c>
      <c r="M308" s="475" t="b">
        <f>Metadata!$D$38</f>
        <v>0</v>
      </c>
      <c r="N308" s="503" t="b">
        <f>Metadata!$D$44</f>
        <v>0</v>
      </c>
      <c r="O308" s="475" t="b">
        <f>IF(COUNTIF(M308:N308,TRUE)=2,TRUE,FALSE)</f>
        <v>0</v>
      </c>
    </row>
    <row r="309" spans="1:18" hidden="1" x14ac:dyDescent="0.2"/>
    <row r="315" spans="1:18" x14ac:dyDescent="0.2">
      <c r="B315" s="218" t="s">
        <v>5</v>
      </c>
      <c r="C315" s="219" t="str">
        <f>R2</f>
        <v>XXXXXX</v>
      </c>
    </row>
    <row r="316" spans="1:18" x14ac:dyDescent="0.2">
      <c r="B316" s="85"/>
      <c r="C316" s="220" t="str">
        <f>R1</f>
        <v>INA34</v>
      </c>
    </row>
    <row r="317" spans="1:18" x14ac:dyDescent="0.2">
      <c r="B317" s="85"/>
      <c r="C317" s="221" t="str">
        <f>R3</f>
        <v>TT.MM.JJJJ</v>
      </c>
    </row>
    <row r="318" spans="1:18" x14ac:dyDescent="0.2">
      <c r="B318" s="85"/>
      <c r="C318" s="222" t="s">
        <v>370</v>
      </c>
    </row>
    <row r="319" spans="1:18" x14ac:dyDescent="0.2">
      <c r="B319" s="85"/>
      <c r="C319" s="220" t="str">
        <f>F17</f>
        <v>Kol. 11</v>
      </c>
    </row>
    <row r="320" spans="1:18" x14ac:dyDescent="0.2">
      <c r="B320" s="85"/>
      <c r="C320" s="223">
        <f>COUNTIF(F285:AG292,"ERROR")</f>
        <v>0</v>
      </c>
    </row>
    <row r="321" spans="2:3" x14ac:dyDescent="0.2">
      <c r="B321" s="179"/>
      <c r="C321" s="224">
        <f>COUNTIF(F285:AG292,"WARNUNG")</f>
        <v>0</v>
      </c>
    </row>
  </sheetData>
  <sheetProtection sheet="1" autoFilter="0"/>
  <autoFilter ref="B17:C263"/>
  <mergeCells count="18">
    <mergeCell ref="B15:C15"/>
    <mergeCell ref="M11:R11"/>
    <mergeCell ref="F12:H13"/>
    <mergeCell ref="I12:K13"/>
    <mergeCell ref="M12:O13"/>
    <mergeCell ref="F16:H16"/>
    <mergeCell ref="M16:O16"/>
    <mergeCell ref="P16:Q16"/>
    <mergeCell ref="I16:J16"/>
    <mergeCell ref="P12:R13"/>
    <mergeCell ref="F5:P5"/>
    <mergeCell ref="F11:K11"/>
    <mergeCell ref="R1:S1"/>
    <mergeCell ref="T1:U1"/>
    <mergeCell ref="R2:S2"/>
    <mergeCell ref="T2:U2"/>
    <mergeCell ref="R3:S3"/>
    <mergeCell ref="T3:U3"/>
  </mergeCells>
  <conditionalFormatting sqref="F10">
    <cfRule type="expression" dxfId="31" priority="17" stopIfTrue="1">
      <formula>$D$308&gt;0</formula>
    </cfRule>
  </conditionalFormatting>
  <conditionalFormatting sqref="F18:F268 M18:M268">
    <cfRule type="expression" dxfId="30" priority="1122" stopIfTrue="1">
      <formula>$F$308=TRUE</formula>
    </cfRule>
  </conditionalFormatting>
  <conditionalFormatting sqref="G18:G268 N18:N268">
    <cfRule type="expression" dxfId="29" priority="1126" stopIfTrue="1">
      <formula>$G$308=TRUE</formula>
    </cfRule>
  </conditionalFormatting>
  <conditionalFormatting sqref="H18:H268 O18:O268">
    <cfRule type="expression" dxfId="28" priority="1130" stopIfTrue="1">
      <formula>$H$308=TRUE</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R16" location="Note_6.5" display="6.5"/>
    <hyperlink ref="P16" location="Note_6.6" display="6.6"/>
    <hyperlink ref="F16:G16" location="Note_6.0" display="6."/>
    <hyperlink ref="M16:N16" location="Note_6.0" display="6."/>
    <hyperlink ref="K16" location="Note_6.5" display="6.5"/>
    <hyperlink ref="I16" location="Note_6.6" display="6.6"/>
    <hyperlink ref="I16:J16" location="Note_6.4" display="6.4"/>
    <hyperlink ref="P16:Q16" location="Note_6.4" display="6.4"/>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&amp;L&amp;"Arial,Fett"SNB vertraulich&amp;C&amp;D&amp;RSeite &amp;P</oddFooter>
  </headerFooter>
  <rowBreaks count="6" manualBreakCount="6">
    <brk id="50" min="5" max="18" man="1"/>
    <brk id="91" min="5" max="18" man="1"/>
    <brk id="125" min="5" max="18" man="1"/>
    <brk id="163" min="5" max="18" man="1"/>
    <brk id="195" min="5" max="23" man="1"/>
    <brk id="229" min="5" max="18" man="1"/>
  </rowBreaks>
  <colBreaks count="1" manualBreakCount="1">
    <brk id="19" min="17" max="108"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D2F1A9EF0CD26458704E34F920B1F40" ma:contentTypeVersion="5" ma:contentTypeDescription="Create a new document." ma:contentTypeScope="" ma:versionID="0792e8a586ddfe9d8de8e6b9d549302b">
  <xsd:schema xmlns:xsd="http://www.w3.org/2001/XMLSchema" xmlns:xs="http://www.w3.org/2001/XMLSchema" xmlns:p="http://schemas.microsoft.com/office/2006/metadata/properties" xmlns:ns2="5f0592f7-ddc3-4725-828f-13a4b1adedb7" xmlns:ns3="a51d903e-b287-4697-a864-dff44a858ca1" targetNamespace="http://schemas.microsoft.com/office/2006/metadata/properties" ma:root="true" ma:fieldsID="93b2a3446a8c8c6f55bcb526012c595e" ns2:_="" ns3:_="">
    <xsd:import namespace="5f0592f7-ddc3-4725-828f-13a4b1adedb7"/>
    <xsd:import namespace="a51d903e-b287-4697-a864-dff44a858ca1"/>
    <xsd:element name="properties">
      <xsd:complexType>
        <xsd:sequence>
          <xsd:element name="documentManagement">
            <xsd:complexType>
              <xsd:all>
                <xsd:element ref="ns2:K_x00fc_rzel" minOccurs="0"/>
                <xsd:element ref="ns2:Titel" minOccurs="0"/>
                <xsd:element ref="ns2:Beschreibung1" minOccurs="0"/>
                <xsd:element ref="ns2:Beschreibung" minOccurs="0"/>
                <xsd:element ref="ns2:Sprache" minOccurs="0"/>
                <xsd:element ref="ns2:G_x00fc_ltigkeitsdatum" minOccurs="0"/>
                <xsd:element ref="ns2:G_x00fc_ltigkeitsdatumBis" minOccurs="0"/>
                <xsd:element ref="ns2:Sortierung" minOccurs="0"/>
                <xsd:element ref="ns2:PublikationVon" minOccurs="0"/>
                <xsd:element ref="ns2:PublikationBis" minOccurs="0"/>
                <xsd:element ref="ns2:Beschreibung0" minOccurs="0"/>
                <xsd:element ref="ns2:Version0" minOccurs="0"/>
                <xsd:element ref="ns2:In_x0020_Arbeit" minOccurs="0"/>
                <xsd:element ref="ns3:zuArchivieren" minOccurs="0"/>
                <xsd:element ref="ns3:ZIP_x0020_Anzei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0592f7-ddc3-4725-828f-13a4b1adedb7" elementFormDefault="qualified">
    <xsd:import namespace="http://schemas.microsoft.com/office/2006/documentManagement/types"/>
    <xsd:import namespace="http://schemas.microsoft.com/office/infopath/2007/PartnerControls"/>
    <xsd:element name="K_x00fc_rzel" ma:index="1" nillable="true" ma:displayName="Kürzel" ma:internalName="K_x00fc_rzel">
      <xsd:simpleType>
        <xsd:restriction base="dms:Text">
          <xsd:maxLength value="255"/>
        </xsd:restriction>
      </xsd:simpleType>
    </xsd:element>
    <xsd:element name="Titel" ma:index="2" nillable="true" ma:displayName="Titel" ma:internalName="Titel">
      <xsd:simpleType>
        <xsd:restriction base="dms:Text">
          <xsd:maxLength value="255"/>
        </xsd:restriction>
      </xsd:simpleType>
    </xsd:element>
    <xsd:element name="Beschreibung1" ma:index="3" nillable="true" ma:displayName="Kategorie" ma:format="Dropdown" ma:indexed="true" ma:internalName="Beschreibung1">
      <xsd:simpleType>
        <xsd:union memberTypes="dms:Text">
          <xsd:simpleType>
            <xsd:restriction base="dms:Choice">
              <xsd:enumeration value="forms"/>
              <xsd:enumeration value="XML-scheme"/>
              <xsd:enumeration value="form title"/>
              <xsd:enumeration value="guidelines"/>
              <xsd:enumeration value="letter"/>
              <xsd:enumeration value="others"/>
              <xsd:enumeration value="regulations"/>
              <xsd:enumeration value="release"/>
              <xsd:enumeration value="validation rules"/>
            </xsd:restriction>
          </xsd:simpleType>
        </xsd:union>
      </xsd:simpleType>
    </xsd:element>
    <xsd:element name="Beschreibung" ma:index="4" nillable="true" ma:displayName="Version/Release" ma:default="Release" ma:format="Dropdown" ma:internalName="Beschreibung">
      <xsd:simpleType>
        <xsd:restriction base="dms:Choice">
          <xsd:enumeration value="Version"/>
          <xsd:enumeration value="no Version available"/>
          <xsd:enumeration value="Release"/>
        </xsd:restriction>
      </xsd:simpleType>
    </xsd:element>
    <xsd:element name="Sprache" ma:index="5" nillable="true" ma:displayName="Sprache" ma:default="de" ma:format="Dropdown" ma:internalName="Sprache">
      <xsd:simpleType>
        <xsd:union memberTypes="dms:Text">
          <xsd:simpleType>
            <xsd:restriction base="dms:Choice">
              <xsd:enumeration value="de"/>
              <xsd:enumeration value="fr"/>
              <xsd:enumeration value="en"/>
            </xsd:restriction>
          </xsd:simpleType>
        </xsd:union>
      </xsd:simpleType>
    </xsd:element>
    <xsd:element name="G_x00fc_ltigkeitsdatum" ma:index="6" nillable="true" ma:displayName="DatumVon" ma:description="Gültigkeitsdatum von" ma:format="DateOnly" ma:internalName="G_x00fc_ltigkeitsdatum" ma:readOnly="false">
      <xsd:simpleType>
        <xsd:restriction base="dms:DateTime"/>
      </xsd:simpleType>
    </xsd:element>
    <xsd:element name="G_x00fc_ltigkeitsdatumBis" ma:index="7" nillable="true" ma:displayName="DatumBis" ma:description="Gültigkeitsdatum bis (leer für unbestimmt)" ma:format="DateOnly" ma:internalName="G_x00fc_ltigkeitsdatumBis">
      <xsd:simpleType>
        <xsd:restriction base="dms:DateTime"/>
      </xsd:simpleType>
    </xsd:element>
    <xsd:element name="Sortierung" ma:index="8" nillable="true" ma:displayName="Sortierung" ma:description="0 = Automatische Sortierung (alphabetisch nach Kürzel)" ma:internalName="Sortierung">
      <xsd:simpleType>
        <xsd:restriction base="dms:Number">
          <xsd:maxInclusive value="9999"/>
          <xsd:minInclusive value="0"/>
        </xsd:restriction>
      </xsd:simpleType>
    </xsd:element>
    <xsd:element name="PublikationVon" ma:index="9" nillable="true" ma:displayName="PublikationVon" ma:description="Bitte nicht editieren. Wird für die Release-Zips automatisch gesetzt bei deren Erstellung." ma:format="DateOnly" ma:internalName="PublikationVon">
      <xsd:simpleType>
        <xsd:restriction base="dms:DateTime"/>
      </xsd:simpleType>
    </xsd:element>
    <xsd:element name="PublikationBis" ma:index="10" nillable="true" ma:displayName="PublikationBis" ma:description="Bitte nicht editieren. Wird für die Release-Zips automatisch gesetzt bei deren Erstellung." ma:format="DateOnly" ma:internalName="PublikationBis">
      <xsd:simpleType>
        <xsd:restriction base="dms:DateTime"/>
      </xsd:simpleType>
    </xsd:element>
    <xsd:element name="Beschreibung0" ma:index="11" nillable="true" ma:displayName="Beschreibung" ma:internalName="Beschreibung0">
      <xsd:simpleType>
        <xsd:restriction base="dms:Note">
          <xsd:maxLength value="255"/>
        </xsd:restriction>
      </xsd:simpleType>
    </xsd:element>
    <xsd:element name="Version0" ma:index="12" nillable="true" ma:displayName="VersionIntern" ma:description="DO NOT enter or change any data. It is used for release zip files internally." ma:indexed="true" ma:internalName="Version0">
      <xsd:simpleType>
        <xsd:restriction base="dms:Text">
          <xsd:maxLength value="255"/>
        </xsd:restriction>
      </xsd:simpleType>
    </xsd:element>
    <xsd:element name="In_x0020_Arbeit" ma:index="22" nillable="true" ma:displayName="Status" ma:default="in Arbeit" ma:format="RadioButtons" ma:internalName="In_x0020_Arbeit">
      <xsd:simpleType>
        <xsd:union memberTypes="dms:Text">
          <xsd:simpleType>
            <xsd:restriction base="dms:Choice">
              <xsd:enumeration value="in Arbeit"/>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51d903e-b287-4697-a864-dff44a858ca1" elementFormDefault="qualified">
    <xsd:import namespace="http://schemas.microsoft.com/office/2006/documentManagement/types"/>
    <xsd:import namespace="http://schemas.microsoft.com/office/infopath/2007/PartnerControls"/>
    <xsd:element name="zuArchivieren" ma:index="23" nillable="true" ma:displayName="zu archivieren" ma:default="no" ma:format="Dropdown" ma:indexed="true" ma:internalName="zuArchivieren">
      <xsd:simpleType>
        <xsd:restriction base="dms:Choice">
          <xsd:enumeration value="yes"/>
          <xsd:enumeration value="no"/>
        </xsd:restriction>
      </xsd:simpleType>
    </xsd:element>
    <xsd:element name="ZIP_x0020_Anzeige" ma:index="24" nillable="true" ma:displayName="ZIP Anzeige unterdrücken" ma:default="0" ma:internalName="ZIP_x0020_Anzei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K_x00fc_rzel xmlns="5f0592f7-ddc3-4725-828f-13a4b1adedb7">INA_xlsx</K_x00fc_rzel>
    <Sprache xmlns="5f0592f7-ddc3-4725-828f-13a4b1adedb7">de</Sprache>
    <Sortierung xmlns="5f0592f7-ddc3-4725-828f-13a4b1adedb7">4</Sortierung>
    <ZIP_x0020_Anzeige xmlns="a51d903e-b287-4697-a864-dff44a858ca1">false</ZIP_x0020_Anzeige>
    <Titel xmlns="5f0592f7-ddc3-4725-828f-13a4b1adedb7">Kapitalverflechtungen mit dem Ausland: Jahreserhebung</Titel>
    <PublikationBis xmlns="5f0592f7-ddc3-4725-828f-13a4b1adedb7" xsi:nil="true"/>
    <In_x0020_Arbeit xmlns="5f0592f7-ddc3-4725-828f-13a4b1adedb7">in Arbeit</In_x0020_Arbeit>
    <Beschreibung xmlns="5f0592f7-ddc3-4725-828f-13a4b1adedb7">Release</Beschreibung>
    <Version0 xmlns="5f0592f7-ddc3-4725-828f-13a4b1adedb7" xsi:nil="true"/>
    <Beschreibung0 xmlns="5f0592f7-ddc3-4725-828f-13a4b1adedb7" xsi:nil="true"/>
    <Beschreibung1 xmlns="5f0592f7-ddc3-4725-828f-13a4b1adedb7">forms</Beschreibung1>
    <PublikationVon xmlns="5f0592f7-ddc3-4725-828f-13a4b1adedb7" xsi:nil="true"/>
    <zuArchivieren xmlns="a51d903e-b287-4697-a864-dff44a858ca1">no</zuArchivieren>
    <G_x00fc_ltigkeitsdatum xmlns="5f0592f7-ddc3-4725-828f-13a4b1adedb7">2021-12-30T23:00:00+00:00</G_x00fc_ltigkeitsdatum>
    <G_x00fc_ltigkeitsdatumBis xmlns="5f0592f7-ddc3-4725-828f-13a4b1adedb7" xsi:nil="true"/>
  </documentManagement>
</p:properties>
</file>

<file path=customXml/itemProps1.xml><?xml version="1.0" encoding="utf-8"?>
<ds:datastoreItem xmlns:ds="http://schemas.openxmlformats.org/officeDocument/2006/customXml" ds:itemID="{D2CA7D9E-8980-4043-A204-61517DF76EEF}">
  <ds:schemaRefs>
    <ds:schemaRef ds:uri="http://schemas.microsoft.com/sharepoint/v3/contenttype/forms"/>
  </ds:schemaRefs>
</ds:datastoreItem>
</file>

<file path=customXml/itemProps2.xml><?xml version="1.0" encoding="utf-8"?>
<ds:datastoreItem xmlns:ds="http://schemas.openxmlformats.org/officeDocument/2006/customXml" ds:itemID="{7AC5B2C1-197E-44E4-8F9E-0AD563AB46CF}"/>
</file>

<file path=customXml/itemProps3.xml><?xml version="1.0" encoding="utf-8"?>
<ds:datastoreItem xmlns:ds="http://schemas.openxmlformats.org/officeDocument/2006/customXml" ds:itemID="{E64306F0-3014-4BA7-A926-535321C4E477}">
  <ds:schemaRefs>
    <ds:schemaRef ds:uri="http://schemas.microsoft.com/office/2006/metadata/longProperties"/>
  </ds:schemaRefs>
</ds:datastoreItem>
</file>

<file path=customXml/itemProps4.xml><?xml version="1.0" encoding="utf-8"?>
<ds:datastoreItem xmlns:ds="http://schemas.openxmlformats.org/officeDocument/2006/customXml" ds:itemID="{78901833-6CB4-4798-99E1-8C86CE4F75A7}">
  <ds:schemaRefs>
    <ds:schemaRef ds:uri="http://schemas.microsoft.com/office/infopath/2007/PartnerControls"/>
    <ds:schemaRef ds:uri="http://schemas.microsoft.com/sharepoint/v4"/>
    <ds:schemaRef ds:uri="ef2e210c-1bc5-4a6f-9b90-09f0dd7cbb30"/>
    <ds:schemaRef ds:uri="http://schemas.microsoft.com/sharepoint/v3"/>
    <ds:schemaRef ds:uri="http://schemas.openxmlformats.org/package/2006/metadata/core-properties"/>
    <ds:schemaRef ds:uri="http://www.w3.org/XML/1998/namespace"/>
    <ds:schemaRef ds:uri="http://schemas.microsoft.com/office/2006/metadata/properties"/>
    <ds:schemaRef ds:uri="http://schemas.microsoft.com/office/2006/documentManagement/types"/>
    <ds:schemaRef ds:uri="http://purl.org/dc/dcmityp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154</vt:i4>
      </vt:variant>
    </vt:vector>
  </HeadingPairs>
  <TitlesOfParts>
    <vt:vector size="175" baseType="lpstr">
      <vt:lpstr>Instructions</vt:lpstr>
      <vt:lpstr>Start</vt:lpstr>
      <vt:lpstr>Metadata</vt:lpstr>
      <vt:lpstr>Overview</vt:lpstr>
      <vt:lpstr>INQ-A30.MELD</vt:lpstr>
      <vt:lpstr>INQ-A31.MELD</vt:lpstr>
      <vt:lpstr>INQ-A32.MELD</vt:lpstr>
      <vt:lpstr>INQ-A33.MELD</vt:lpstr>
      <vt:lpstr>INQ-A34.MELD</vt:lpstr>
      <vt:lpstr>INQ-A35.MELD</vt:lpstr>
      <vt:lpstr>INQ-A40.MELD</vt:lpstr>
      <vt:lpstr>INQ-A41.MELD</vt:lpstr>
      <vt:lpstr>INQ-A42.MELD</vt:lpstr>
      <vt:lpstr>INQ-A43.MELD</vt:lpstr>
      <vt:lpstr>INQ-A44.MELD</vt:lpstr>
      <vt:lpstr>INQ-A45.MELD</vt:lpstr>
      <vt:lpstr>INQ-A50.MELD</vt:lpstr>
      <vt:lpstr>INQ-A60.MELD</vt:lpstr>
      <vt:lpstr>Notes</vt:lpstr>
      <vt:lpstr>CNTR_List</vt:lpstr>
      <vt:lpstr>BRNCH_Codes</vt:lpstr>
      <vt:lpstr>CNTR_AE</vt:lpstr>
      <vt:lpstr>CNTR_AIOrg_F</vt:lpstr>
      <vt:lpstr>CNTR_AIOrg_NF</vt:lpstr>
      <vt:lpstr>CNTR_AO</vt:lpstr>
      <vt:lpstr>CNTR_CD</vt:lpstr>
      <vt:lpstr>CNTR_DE</vt:lpstr>
      <vt:lpstr>CNTR_EC</vt:lpstr>
      <vt:lpstr>CNTR_ES</vt:lpstr>
      <vt:lpstr>CNTR_EZB</vt:lpstr>
      <vt:lpstr>CNTR_FI</vt:lpstr>
      <vt:lpstr>CNTR_FM</vt:lpstr>
      <vt:lpstr>CNTR_FR</vt:lpstr>
      <vt:lpstr>CNTR_GB</vt:lpstr>
      <vt:lpstr>CNTR_GD</vt:lpstr>
      <vt:lpstr>CNTR_HN</vt:lpstr>
      <vt:lpstr>CNTR_IEU</vt:lpstr>
      <vt:lpstr>CNTR_IN</vt:lpstr>
      <vt:lpstr>CNTR_IO</vt:lpstr>
      <vt:lpstr>CNTR_IOrg</vt:lpstr>
      <vt:lpstr>CNTR_IOrg_o_IEU</vt:lpstr>
      <vt:lpstr>CNTR_IT</vt:lpstr>
      <vt:lpstr>CNTR_KM</vt:lpstr>
      <vt:lpstr>CNTR_Laender</vt:lpstr>
      <vt:lpstr>CNTR_MA</vt:lpstr>
      <vt:lpstr>CNTR_Metadata</vt:lpstr>
      <vt:lpstr>CNTR_MP</vt:lpstr>
      <vt:lpstr>CNTR_MT</vt:lpstr>
      <vt:lpstr>CNTR_MU</vt:lpstr>
      <vt:lpstr>CNTR_MY</vt:lpstr>
      <vt:lpstr>CNTR_NC</vt:lpstr>
      <vt:lpstr>CNTR_NI</vt:lpstr>
      <vt:lpstr>CNTR_NO</vt:lpstr>
      <vt:lpstr>CNTR_NZ</vt:lpstr>
      <vt:lpstr>CNTR_OM</vt:lpstr>
      <vt:lpstr>CNTR_Org_VN</vt:lpstr>
      <vt:lpstr>CNTR_PA</vt:lpstr>
      <vt:lpstr>CNTR_PF</vt:lpstr>
      <vt:lpstr>CNTR_PG</vt:lpstr>
      <vt:lpstr>CNTR_PN</vt:lpstr>
      <vt:lpstr>CNTR_PS</vt:lpstr>
      <vt:lpstr>CNTR_PT</vt:lpstr>
      <vt:lpstr>CNTR_SB</vt:lpstr>
      <vt:lpstr>CNTR_SC</vt:lpstr>
      <vt:lpstr>CNTR_SH</vt:lpstr>
      <vt:lpstr>CNTR_SX</vt:lpstr>
      <vt:lpstr>CNTR_TF</vt:lpstr>
      <vt:lpstr>CNTR_TL</vt:lpstr>
      <vt:lpstr>CNTR_TW</vt:lpstr>
      <vt:lpstr>CNTR_TZ</vt:lpstr>
      <vt:lpstr>CNTR_UM</vt:lpstr>
      <vt:lpstr>CNTR_US</vt:lpstr>
      <vt:lpstr>CNTR_VC</vt:lpstr>
      <vt:lpstr>CNTR_WF</vt:lpstr>
      <vt:lpstr>CNTR_YE</vt:lpstr>
      <vt:lpstr>BRNCH_Codes!Druckbereich</vt:lpstr>
      <vt:lpstr>CNTR_List!Druckbereich</vt:lpstr>
      <vt:lpstr>'INQ-A30.MELD'!Druckbereich</vt:lpstr>
      <vt:lpstr>'INQ-A31.MELD'!Druckbereich</vt:lpstr>
      <vt:lpstr>'INQ-A32.MELD'!Druckbereich</vt:lpstr>
      <vt:lpstr>'INQ-A33.MELD'!Druckbereich</vt:lpstr>
      <vt:lpstr>'INQ-A34.MELD'!Druckbereich</vt:lpstr>
      <vt:lpstr>'INQ-A35.MELD'!Druckbereich</vt:lpstr>
      <vt:lpstr>'INQ-A40.MELD'!Druckbereich</vt:lpstr>
      <vt:lpstr>'INQ-A41.MELD'!Druckbereich</vt:lpstr>
      <vt:lpstr>'INQ-A42.MELD'!Druckbereich</vt:lpstr>
      <vt:lpstr>'INQ-A43.MELD'!Druckbereich</vt:lpstr>
      <vt:lpstr>'INQ-A44.MELD'!Druckbereich</vt:lpstr>
      <vt:lpstr>'INQ-A45.MELD'!Druckbereich</vt:lpstr>
      <vt:lpstr>'INQ-A50.MELD'!Druckbereich</vt:lpstr>
      <vt:lpstr>'INQ-A60.MELD'!Druckbereich</vt:lpstr>
      <vt:lpstr>Instructions!Druckbereich</vt:lpstr>
      <vt:lpstr>Metadata!Druckbereich</vt:lpstr>
      <vt:lpstr>Notes!Druckbereich</vt:lpstr>
      <vt:lpstr>Overview!Druckbereich</vt:lpstr>
      <vt:lpstr>Start!Druckbereich</vt:lpstr>
      <vt:lpstr>BRNCH_Codes!Drucktitel</vt:lpstr>
      <vt:lpstr>CNTR_List!Drucktitel</vt:lpstr>
      <vt:lpstr>'INQ-A30.MELD'!Drucktitel</vt:lpstr>
      <vt:lpstr>'INQ-A31.MELD'!Drucktitel</vt:lpstr>
      <vt:lpstr>'INQ-A32.MELD'!Drucktitel</vt:lpstr>
      <vt:lpstr>'INQ-A33.MELD'!Drucktitel</vt:lpstr>
      <vt:lpstr>'INQ-A34.MELD'!Drucktitel</vt:lpstr>
      <vt:lpstr>'INQ-A35.MELD'!Drucktitel</vt:lpstr>
      <vt:lpstr>'INQ-A40.MELD'!Drucktitel</vt:lpstr>
      <vt:lpstr>'INQ-A41.MELD'!Drucktitel</vt:lpstr>
      <vt:lpstr>'INQ-A42.MELD'!Drucktitel</vt:lpstr>
      <vt:lpstr>'INQ-A43.MELD'!Drucktitel</vt:lpstr>
      <vt:lpstr>'INQ-A44.MELD'!Drucktitel</vt:lpstr>
      <vt:lpstr>'INQ-A45.MELD'!Drucktitel</vt:lpstr>
      <vt:lpstr>'INQ-A50.MELD'!Drucktitel</vt:lpstr>
      <vt:lpstr>'INQ-A60.MELD'!Drucktitel</vt:lpstr>
      <vt:lpstr>Instructions!Drucktitel</vt:lpstr>
      <vt:lpstr>Metadata!Drucktitel</vt:lpstr>
      <vt:lpstr>Notes!Drucktitel</vt:lpstr>
      <vt:lpstr>Overview!Drucktitel</vt:lpstr>
      <vt:lpstr>Start!Drucktitel</vt:lpstr>
      <vt:lpstr>Form_List</vt:lpstr>
      <vt:lpstr>Grunddaten_1</vt:lpstr>
      <vt:lpstr>Grunddaten_2</vt:lpstr>
      <vt:lpstr>Grunddaten_2.3</vt:lpstr>
      <vt:lpstr>Grunddaten_2.4</vt:lpstr>
      <vt:lpstr>Grunddaten_2.5</vt:lpstr>
      <vt:lpstr>Grunddaten_2.6</vt:lpstr>
      <vt:lpstr>Grunddaten_2.7</vt:lpstr>
      <vt:lpstr>Grunddaten_2.8</vt:lpstr>
      <vt:lpstr>List_branches</vt:lpstr>
      <vt:lpstr>Manual_1</vt:lpstr>
      <vt:lpstr>Manual_2</vt:lpstr>
      <vt:lpstr>Manual_3</vt:lpstr>
      <vt:lpstr>Manual_4</vt:lpstr>
      <vt:lpstr>Manual_5</vt:lpstr>
      <vt:lpstr>Manual_6</vt:lpstr>
      <vt:lpstr>Manual_7</vt:lpstr>
      <vt:lpstr>Note_1.0</vt:lpstr>
      <vt:lpstr>Note_2.0</vt:lpstr>
      <vt:lpstr>Note_2.3</vt:lpstr>
      <vt:lpstr>Note_2.4</vt:lpstr>
      <vt:lpstr>Note_2.5</vt:lpstr>
      <vt:lpstr>Note_2.6</vt:lpstr>
      <vt:lpstr>Note_2.7</vt:lpstr>
      <vt:lpstr>Note_2.8</vt:lpstr>
      <vt:lpstr>Note_3.0</vt:lpstr>
      <vt:lpstr>Note_6.0</vt:lpstr>
      <vt:lpstr>Note_6.1</vt:lpstr>
      <vt:lpstr>Note_6.2</vt:lpstr>
      <vt:lpstr>Note_6.3</vt:lpstr>
      <vt:lpstr>Note_6.4</vt:lpstr>
      <vt:lpstr>Note_6.5</vt:lpstr>
      <vt:lpstr>Note_6.6</vt:lpstr>
      <vt:lpstr>Note_7.0</vt:lpstr>
      <vt:lpstr>Note_7.1</vt:lpstr>
      <vt:lpstr>Note_7.2</vt:lpstr>
      <vt:lpstr>Note_7.3</vt:lpstr>
      <vt:lpstr>Note_7.4</vt:lpstr>
      <vt:lpstr>Note_7.5</vt:lpstr>
      <vt:lpstr>Note_7.6</vt:lpstr>
      <vt:lpstr>Note_7.7</vt:lpstr>
      <vt:lpstr>Note_8.0</vt:lpstr>
      <vt:lpstr>Note_8.1</vt:lpstr>
      <vt:lpstr>Note_9.0</vt:lpstr>
      <vt:lpstr>Note_9.1</vt:lpstr>
      <vt:lpstr>P_Subtitle</vt:lpstr>
      <vt:lpstr>P_Title</vt:lpstr>
      <vt:lpstr>Question_1.2</vt:lpstr>
      <vt:lpstr>Question_1.3</vt:lpstr>
      <vt:lpstr>Question_1.4</vt:lpstr>
      <vt:lpstr>Question_A1</vt:lpstr>
      <vt:lpstr>Question_A2</vt:lpstr>
      <vt:lpstr>Question_B1</vt:lpstr>
      <vt:lpstr>Question_B2</vt:lpstr>
      <vt:lpstr>Question_B3</vt:lpstr>
      <vt:lpstr>Question_B4</vt:lpstr>
      <vt:lpstr>Question_B5</vt:lpstr>
      <vt:lpstr>Question_B6</vt:lpstr>
    </vt:vector>
  </TitlesOfParts>
  <Company>SNB BNS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Kapitalverflechtungen mit dem Ausland</dc:title>
  <dc:subject>Erhebungsmittel</dc:subject>
  <dc:creator>SNB BNS</dc:creator>
  <cp:keywords>SNB, BNS, Statistiken, Erhebungen, Erhebungsmittel</cp:keywords>
  <cp:lastModifiedBy>Herzog Monika</cp:lastModifiedBy>
  <cp:lastPrinted>2021-12-02T11:46:19Z</cp:lastPrinted>
  <dcterms:created xsi:type="dcterms:W3CDTF">2009-03-10T09:02:56Z</dcterms:created>
  <dcterms:modified xsi:type="dcterms:W3CDTF">2021-12-06T08:38:48Z</dcterms:modified>
  <cp:category>Erhebungsmittel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tatus">
    <vt:lpwstr>neu</vt:lpwstr>
  </property>
  <property fmtid="{D5CDD505-2E9C-101B-9397-08002B2CF9AE}" pid="3" name="Datum von">
    <vt:lpwstr/>
  </property>
  <property fmtid="{D5CDD505-2E9C-101B-9397-08002B2CF9AE}" pid="4" name="Titel">
    <vt:lpwstr>Kapitalverflechtungen mit dem Ausland</vt:lpwstr>
  </property>
  <property fmtid="{D5CDD505-2E9C-101B-9397-08002B2CF9AE}" pid="5" name="ContentTypeId">
    <vt:lpwstr>0x0101007D2F1A9EF0CD26458704E34F920B1F40</vt:lpwstr>
  </property>
</Properties>
</file>